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charts/colors25.xml" ContentType="application/vnd.ms-office.chartcolorstyle+xml"/>
  <Override PartName="/xl/charts/style25.xml" ContentType="application/vnd.ms-office.chartstyle+xml"/>
  <Override PartName="/xl/charts/chart25.xml" ContentType="application/vnd.openxmlformats-officedocument.drawingml.chart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olors19.xml" ContentType="application/vnd.ms-office.chartcolorstyle+xml"/>
  <Override PartName="/xl/charts/style19.xml" ContentType="application/vnd.ms-office.chartstyle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olors23.xml" ContentType="application/vnd.ms-office.chartcolorstyle+xml"/>
  <Override PartName="/xl/charts/style23.xml" ContentType="application/vnd.ms-office.chartstyle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olors6.xml" ContentType="application/vnd.ms-office.chartcolorstyle+xml"/>
  <Override PartName="/xl/drawings/drawing2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olors15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olors11.xml" ContentType="application/vnd.ms-office.chartcolorstyle+xml"/>
  <Override PartName="/xl/charts/style14.xml" ContentType="application/vnd.ms-office.chartstyle+xml"/>
  <Override PartName="/xl/charts/colors12.xml" ContentType="application/vnd.ms-office.chartcolorstyle+xml"/>
  <Override PartName="/xl/charts/chart8.xml" ContentType="application/vnd.openxmlformats-officedocument.drawingml.chart+xml"/>
  <Override PartName="/xl/charts/style15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charts/colors17.xml" ContentType="application/vnd.ms-office.chartcolorstyle+xml"/>
  <Override PartName="/xl/drawings/drawing11.xml" ContentType="application/vnd.openxmlformats-officedocument.drawing+xml"/>
  <Override PartName="/xl/charts/colors8.xml" ContentType="application/vnd.ms-office.chartcolorstyle+xml"/>
  <Override PartName="/xl/charts/style8.xml" ContentType="application/vnd.ms-office.chart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style10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chart10.xml" ContentType="application/vnd.openxmlformats-officedocument.drawingml.chart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bajo\Integra\Resumen\"/>
    </mc:Choice>
  </mc:AlternateContent>
  <bookViews>
    <workbookView xWindow="480" yWindow="48" windowWidth="22116" windowHeight="13488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8" i="28"/>
  <c r="F7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F47" i="33" s="1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H33" i="4" s="1"/>
  <c r="C35" i="28"/>
  <c r="E33" i="4" s="1"/>
  <c r="B35" i="28"/>
  <c r="D33" i="4" s="1"/>
  <c r="I33" i="4" l="1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51" i="28"/>
  <c r="G45" i="28"/>
  <c r="G46" i="28"/>
  <c r="F46" i="28"/>
  <c r="G54" i="28" l="1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F61" i="27"/>
  <c r="F64" i="27"/>
  <c r="F63" i="27" l="1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I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D13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F10" i="4" l="1"/>
  <c r="E10" i="4"/>
  <c r="D18" i="4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D19" i="4"/>
  <c r="H14" i="4"/>
  <c r="G18" i="4"/>
  <c r="I14" i="4"/>
  <c r="F18" i="4"/>
  <c r="I11" i="4"/>
  <c r="H11" i="4"/>
  <c r="D10" i="4"/>
  <c r="F13" i="4"/>
  <c r="E13" i="4"/>
  <c r="H12" i="4"/>
  <c r="I12" i="4"/>
  <c r="G10" i="4"/>
  <c r="I10" i="4" s="1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E19" i="4" l="1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<sst xmlns="http://schemas.openxmlformats.org/spreadsheetml/2006/main" count="973" uniqueCount="179">
  <si>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</si>
  <si>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</si>
  <si>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</si>
  <si>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</si>
  <si>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</si>
  <si>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</si>
  <si>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</si>
  <si>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</si>
  <si>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</si>
  <si>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</si>
  <si>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</si>
  <si>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</si>
  <si>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</si>
  <si>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</si>
  <si>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</si>
  <si>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</si>
  <si>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</si>
  <si>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</si>
  <si>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</si>
  <si>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</si>
  <si>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</si>
  <si>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</si>
  <si>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</si>
  <si>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</si>
  <si>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</si>
  <si>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</si>
  <si>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</si>
  <si>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</si>
  <si>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</si>
  <si>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</si>
  <si>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</si>
  <si>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</si>
  <si>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</si>
  <si>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</si>
  <si>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</si>
  <si>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</si>
  <si>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</si>
  <si>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</si>
  <si>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</si>
  <si>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</si>
  <si>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</si>
  <si>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</si>
  <si>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</si>
  <si>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</si>
  <si>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</si>
  <si>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</si>
  <si>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</si>
  <si>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</si>
  <si>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</si>
  <si>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</si>
  <si>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</si>
  <si>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</si>
  <si>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</si>
  <si>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</si>
  <si>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</si>
  <si>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</si>
  <si>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</si>
  <si>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</si>
  <si>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</si>
  <si>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</si>
  <si>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</si>
  <si>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</si>
  <si>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</si>
  <si>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</si>
  <si>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</si>
  <si>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</si>
  <si>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</si>
  <si>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</si>
  <si>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</si>
  <si>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</si>
  <si>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</si>
  <si>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</si>
  <si>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</si>
  <si>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</si>
  <si>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</si>
  <si>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</si>
  <si>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</si>
  <si>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</si>
  <si>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</si>
  <si>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</si>
  <si>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</si>
  <si>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</si>
  <si>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</si>
  <si>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</si>
  <si>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</si>
  <si>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</si>
  <si>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</si>
  <si>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</si>
  <si>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</si>
  <si>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</si>
  <si>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</si>
  <si>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</si>
  <si>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</si>
  <si>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</si>
  <si>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</si>
  <si>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</si>
  <si>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</si>
  <si>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</si>
  <si>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</si>
  <si>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</si>
  <si>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</si>
  <si>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</si>
  <si>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</si>
  <si>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</si>
  <si>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</si>
  <si>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</si>
  <si>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</si>
  <si>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</si>
  <si>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</si>
  <si>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</si>
  <si>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</si>
  <si>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</si>
  <si>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</si>
  <si>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</si>
  <si>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</si>
  <si>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</si>
  <si>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</si>
  <si>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</si>
  <si>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</si>
  <si>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</si>
  <si>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</si>
  <si>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</si>
  <si>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</si>
  <si>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</si>
  <si>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</si>
  <si>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</si>
  <si>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</si>
  <si>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</si>
  <si>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</si>
  <si>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</si>
  <si>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</si>
  <si>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</si>
  <si>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</si>
  <si>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</si>
  <si>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</si>
  <si>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</si>
  <si>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</si>
  <si>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</si>
  <si>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</si>
  <si>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</si>
  <si>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</si>
  <si>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</si>
  <si>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</si>
  <si>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</si>
  <si>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</si>
  <si>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</si>
  <si>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</si>
  <si>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</si>
  <si>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</si>
  <si>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</si>
  <si>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</si>
  <si>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</si>
  <si>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</si>
  <si>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</si>
  <si>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</si>
  <si>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</si>
  <si>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</si>
  <si>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</si>
  <si>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</si>
  <si>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</si>
  <si>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</si>
  <si>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</si>
  <si>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</si>
  <si>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</si>
  <si>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</si>
  <si>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</si>
  <si>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</si>
  <si>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</si>
  <si>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</si>
  <si>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</si>
  <si>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</si>
  <si>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</si>
  <si>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</si>
  <si>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</si>
  <si>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</si>
  <si>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</si>
  <si>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marzo 2018</t>
  </si>
  <si>
    <t>Mes marzo</t>
  </si>
  <si>
    <t>Fecha: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</si>
</sst>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6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8" fillId="7" borderId="0" xfId="0" applyFont="1" applyFill="1"/>
    <xf numFmtId="3" fontId="8" fillId="7" borderId="0" xfId="0" applyNumberFormat="1" applyFont="1" applyFill="1"/>
    <xf numFmtId="0" fontId="35" fillId="7" borderId="0" xfId="0" applyFont="1" applyFill="1"/>
    <xf numFmtId="0" fontId="0" fillId="7" borderId="0" xfId="0" applyFill="1"/>
    <xf numFmtId="0" fontId="35" fillId="7" borderId="6" xfId="0" applyFont="1" applyFill="1" applyBorder="1"/>
    <xf numFmtId="0" fontId="35" fillId="7" borderId="7" xfId="0" applyFont="1" applyFill="1" applyBorder="1"/>
    <xf numFmtId="0" fontId="35" fillId="7" borderId="8" xfId="0" applyFont="1" applyFill="1" applyBorder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27422989</c:v>
                </c:pt>
                <c:pt idx="1">
                  <c:v>18047381</c:v>
                </c:pt>
                <c:pt idx="2">
                  <c:v>16601997</c:v>
                </c:pt>
                <c:pt idx="3">
                  <c:v>8691130</c:v>
                </c:pt>
                <c:pt idx="4">
                  <c:v>8403853</c:v>
                </c:pt>
                <c:pt idx="5">
                  <c:v>7945653</c:v>
                </c:pt>
                <c:pt idx="6">
                  <c:v>7840652</c:v>
                </c:pt>
                <c:pt idx="7">
                  <c:v>6592925</c:v>
                </c:pt>
                <c:pt idx="8">
                  <c:v>4737686</c:v>
                </c:pt>
                <c:pt idx="9">
                  <c:v>4700616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23660348</c:v>
                </c:pt>
                <c:pt idx="1">
                  <c:v>17357837</c:v>
                </c:pt>
                <c:pt idx="2">
                  <c:v>13978584</c:v>
                </c:pt>
                <c:pt idx="3">
                  <c:v>7118839</c:v>
                </c:pt>
                <c:pt idx="4">
                  <c:v>7976491</c:v>
                </c:pt>
                <c:pt idx="5">
                  <c:v>8572861</c:v>
                </c:pt>
                <c:pt idx="6">
                  <c:v>7787022</c:v>
                </c:pt>
                <c:pt idx="7">
                  <c:v>6238563</c:v>
                </c:pt>
                <c:pt idx="8">
                  <c:v>4268555</c:v>
                </c:pt>
                <c:pt idx="9">
                  <c:v>5359110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25406295</c:v>
                </c:pt>
                <c:pt idx="1">
                  <c:v>17979293</c:v>
                </c:pt>
                <c:pt idx="2">
                  <c:v>16238703</c:v>
                </c:pt>
                <c:pt idx="3">
                  <c:v>8665241</c:v>
                </c:pt>
                <c:pt idx="4">
                  <c:v>8379744</c:v>
                </c:pt>
                <c:pt idx="5">
                  <c:v>7932090</c:v>
                </c:pt>
                <c:pt idx="6">
                  <c:v>7798867</c:v>
                </c:pt>
                <c:pt idx="7">
                  <c:v>5913769</c:v>
                </c:pt>
                <c:pt idx="8">
                  <c:v>4732424</c:v>
                </c:pt>
                <c:pt idx="9">
                  <c:v>4688223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22312944</c:v>
                </c:pt>
                <c:pt idx="1">
                  <c:v>17290419</c:v>
                </c:pt>
                <c:pt idx="2">
                  <c:v>13785217</c:v>
                </c:pt>
                <c:pt idx="3">
                  <c:v>7094226</c:v>
                </c:pt>
                <c:pt idx="4">
                  <c:v>7961536</c:v>
                </c:pt>
                <c:pt idx="5">
                  <c:v>8562309</c:v>
                </c:pt>
                <c:pt idx="6">
                  <c:v>7743580</c:v>
                </c:pt>
                <c:pt idx="7">
                  <c:v>5595877</c:v>
                </c:pt>
                <c:pt idx="8">
                  <c:v>4262671</c:v>
                </c:pt>
                <c:pt idx="9">
                  <c:v>5342691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8122295</c:v>
                </c:pt>
                <c:pt idx="1">
                  <c:v>6101891</c:v>
                </c:pt>
                <c:pt idx="2">
                  <c:v>5897756</c:v>
                </c:pt>
                <c:pt idx="3">
                  <c:v>5127738</c:v>
                </c:pt>
                <c:pt idx="4">
                  <c:v>5061561</c:v>
                </c:pt>
                <c:pt idx="5">
                  <c:v>4065573</c:v>
                </c:pt>
                <c:pt idx="6">
                  <c:v>2428358</c:v>
                </c:pt>
                <c:pt idx="7">
                  <c:v>2315240</c:v>
                </c:pt>
                <c:pt idx="8">
                  <c:v>1644841</c:v>
                </c:pt>
                <c:pt idx="9">
                  <c:v>1242335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6891844</c:v>
                </c:pt>
                <c:pt idx="1">
                  <c:v>6967131</c:v>
                </c:pt>
                <c:pt idx="2">
                  <c:v>6133947</c:v>
                </c:pt>
                <c:pt idx="3">
                  <c:v>5268434</c:v>
                </c:pt>
                <c:pt idx="4">
                  <c:v>3959523</c:v>
                </c:pt>
                <c:pt idx="5">
                  <c:v>3524027</c:v>
                </c:pt>
                <c:pt idx="6">
                  <c:v>2072454</c:v>
                </c:pt>
                <c:pt idx="7">
                  <c:v>2088366</c:v>
                </c:pt>
                <c:pt idx="8">
                  <c:v>1781756</c:v>
                </c:pt>
                <c:pt idx="9">
                  <c:v>1415080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CARTAGENA</c:v>
                </c:pt>
                <c:pt idx="5">
                  <c:v>CASTELLÓN</c:v>
                </c:pt>
                <c:pt idx="6">
                  <c:v>ALMERÍA</c:v>
                </c:pt>
                <c:pt idx="7">
                  <c:v>BILBAO</c:v>
                </c:pt>
                <c:pt idx="8">
                  <c:v>BARCELONA</c:v>
                </c:pt>
                <c:pt idx="9">
                  <c:v>A CORUÑA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4118818</c:v>
                </c:pt>
                <c:pt idx="1">
                  <c:v>2729432</c:v>
                </c:pt>
                <c:pt idx="2">
                  <c:v>2448553</c:v>
                </c:pt>
                <c:pt idx="3">
                  <c:v>1665661</c:v>
                </c:pt>
                <c:pt idx="4">
                  <c:v>1506950</c:v>
                </c:pt>
                <c:pt idx="5">
                  <c:v>1451309</c:v>
                </c:pt>
                <c:pt idx="6">
                  <c:v>1422063</c:v>
                </c:pt>
                <c:pt idx="7">
                  <c:v>1211393</c:v>
                </c:pt>
                <c:pt idx="8">
                  <c:v>1188052</c:v>
                </c:pt>
                <c:pt idx="9">
                  <c:v>1142383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CARTAGENA</c:v>
                </c:pt>
                <c:pt idx="5">
                  <c:v>CASTELLÓN</c:v>
                </c:pt>
                <c:pt idx="6">
                  <c:v>ALMERÍA</c:v>
                </c:pt>
                <c:pt idx="7">
                  <c:v>BILBAO</c:v>
                </c:pt>
                <c:pt idx="8">
                  <c:v>BARCELONA</c:v>
                </c:pt>
                <c:pt idx="9">
                  <c:v>A CORUÑA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4722490</c:v>
                </c:pt>
                <c:pt idx="1">
                  <c:v>2261205</c:v>
                </c:pt>
                <c:pt idx="2">
                  <c:v>2956219</c:v>
                </c:pt>
                <c:pt idx="3">
                  <c:v>1446271</c:v>
                </c:pt>
                <c:pt idx="4">
                  <c:v>1285836</c:v>
                </c:pt>
                <c:pt idx="5">
                  <c:v>1272766</c:v>
                </c:pt>
                <c:pt idx="6">
                  <c:v>1345113</c:v>
                </c:pt>
                <c:pt idx="7">
                  <c:v>891557</c:v>
                </c:pt>
                <c:pt idx="8">
                  <c:v>897445</c:v>
                </c:pt>
                <c:pt idx="9">
                  <c:v>1009662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16970370</c:v>
                </c:pt>
                <c:pt idx="1">
                  <c:v>16856534</c:v>
                </c:pt>
                <c:pt idx="2">
                  <c:v>10985078</c:v>
                </c:pt>
                <c:pt idx="3">
                  <c:v>4160050</c:v>
                </c:pt>
                <c:pt idx="4">
                  <c:v>2842737</c:v>
                </c:pt>
                <c:pt idx="5">
                  <c:v>2392287</c:v>
                </c:pt>
                <c:pt idx="6">
                  <c:v>1886032</c:v>
                </c:pt>
                <c:pt idx="7">
                  <c:v>871860</c:v>
                </c:pt>
                <c:pt idx="8">
                  <c:v>852757</c:v>
                </c:pt>
                <c:pt idx="9">
                  <c:v>522574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15015056</c:v>
                </c:pt>
                <c:pt idx="1">
                  <c:v>15795751</c:v>
                </c:pt>
                <c:pt idx="2">
                  <c:v>9363745</c:v>
                </c:pt>
                <c:pt idx="3">
                  <c:v>3720212</c:v>
                </c:pt>
                <c:pt idx="4">
                  <c:v>2735944</c:v>
                </c:pt>
                <c:pt idx="5">
                  <c:v>2243146</c:v>
                </c:pt>
                <c:pt idx="6">
                  <c:v>1654584</c:v>
                </c:pt>
                <c:pt idx="7">
                  <c:v>837223</c:v>
                </c:pt>
                <c:pt idx="8">
                  <c:v>917451</c:v>
                </c:pt>
                <c:pt idx="9">
                  <c:v>431897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14703684</c:v>
                </c:pt>
                <c:pt idx="1">
                  <c:v>13409404</c:v>
                </c:pt>
                <c:pt idx="2">
                  <c:v>8265722</c:v>
                </c:pt>
                <c:pt idx="3">
                  <c:v>3071926</c:v>
                </c:pt>
                <c:pt idx="4">
                  <c:v>1604691</c:v>
                </c:pt>
                <c:pt idx="5">
                  <c:v>954612</c:v>
                </c:pt>
                <c:pt idx="6">
                  <c:v>809521</c:v>
                </c:pt>
                <c:pt idx="7">
                  <c:v>615454</c:v>
                </c:pt>
                <c:pt idx="8">
                  <c:v>298051</c:v>
                </c:pt>
                <c:pt idx="9">
                  <c:v>255446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12725601</c:v>
                </c:pt>
                <c:pt idx="1">
                  <c:v>13066137</c:v>
                </c:pt>
                <c:pt idx="2">
                  <c:v>6757638</c:v>
                </c:pt>
                <c:pt idx="3">
                  <c:v>2729550</c:v>
                </c:pt>
                <c:pt idx="4">
                  <c:v>1451554</c:v>
                </c:pt>
                <c:pt idx="5">
                  <c:v>765901</c:v>
                </c:pt>
                <c:pt idx="6">
                  <c:v>853286</c:v>
                </c:pt>
                <c:pt idx="7">
                  <c:v>608117</c:v>
                </c:pt>
                <c:pt idx="8">
                  <c:v>310579</c:v>
                </c:pt>
                <c:pt idx="9">
                  <c:v>256223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PASAIA</c:v>
                </c:pt>
                <c:pt idx="2">
                  <c:v>A CORUÑA</c:v>
                </c:pt>
                <c:pt idx="3">
                  <c:v>AVILÉS</c:v>
                </c:pt>
                <c:pt idx="4">
                  <c:v>BAHÍA DE CÁDIZ</c:v>
                </c:pt>
                <c:pt idx="5">
                  <c:v>SANTANDER</c:v>
                </c:pt>
                <c:pt idx="6">
                  <c:v>GIJÓN</c:v>
                </c:pt>
                <c:pt idx="7">
                  <c:v>SANTA CRUZ DE TENERIFE</c:v>
                </c:pt>
                <c:pt idx="8">
                  <c:v>CASTELLÓN</c:v>
                </c:pt>
                <c:pt idx="9">
                  <c:v>VALENCIA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14246</c:v>
                </c:pt>
                <c:pt idx="1">
                  <c:v>8365</c:v>
                </c:pt>
                <c:pt idx="2">
                  <c:v>7056</c:v>
                </c:pt>
                <c:pt idx="3">
                  <c:v>3444</c:v>
                </c:pt>
                <c:pt idx="4">
                  <c:v>3336</c:v>
                </c:pt>
                <c:pt idx="5">
                  <c:v>1434</c:v>
                </c:pt>
                <c:pt idx="6">
                  <c:v>885</c:v>
                </c:pt>
                <c:pt idx="7">
                  <c:v>832</c:v>
                </c:pt>
                <c:pt idx="8">
                  <c:v>806</c:v>
                </c:pt>
                <c:pt idx="9">
                  <c:v>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PASAIA</c:v>
                </c:pt>
                <c:pt idx="2">
                  <c:v>A CORUÑA</c:v>
                </c:pt>
                <c:pt idx="3">
                  <c:v>AVILÉS</c:v>
                </c:pt>
                <c:pt idx="4">
                  <c:v>BAHÍA DE CÁDIZ</c:v>
                </c:pt>
                <c:pt idx="5">
                  <c:v>SANTANDER</c:v>
                </c:pt>
                <c:pt idx="6">
                  <c:v>GIJÓN</c:v>
                </c:pt>
                <c:pt idx="7">
                  <c:v>SANTA CRUZ DE TENERIFE</c:v>
                </c:pt>
                <c:pt idx="8">
                  <c:v>CASTELLÓN</c:v>
                </c:pt>
                <c:pt idx="9">
                  <c:v>VALENCIA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15907</c:v>
                </c:pt>
                <c:pt idx="1">
                  <c:v>8572</c:v>
                </c:pt>
                <c:pt idx="2">
                  <c:v>9568</c:v>
                </c:pt>
                <c:pt idx="3">
                  <c:v>4022</c:v>
                </c:pt>
                <c:pt idx="4">
                  <c:v>3840</c:v>
                </c:pt>
                <c:pt idx="5">
                  <c:v>1284</c:v>
                </c:pt>
                <c:pt idx="6">
                  <c:v>2904</c:v>
                </c:pt>
                <c:pt idx="7">
                  <c:v>1657</c:v>
                </c:pt>
                <c:pt idx="8">
                  <c:v>700</c:v>
                </c:pt>
                <c:pt idx="9">
                  <c:v>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BALEARES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679103</c:v>
                </c:pt>
                <c:pt idx="1">
                  <c:v>578183</c:v>
                </c:pt>
                <c:pt idx="2">
                  <c:v>362505</c:v>
                </c:pt>
                <c:pt idx="3">
                  <c:v>188276</c:v>
                </c:pt>
                <c:pt idx="4">
                  <c:v>163970</c:v>
                </c:pt>
                <c:pt idx="5">
                  <c:v>67292</c:v>
                </c:pt>
                <c:pt idx="6">
                  <c:v>41328</c:v>
                </c:pt>
                <c:pt idx="7">
                  <c:v>36160</c:v>
                </c:pt>
                <c:pt idx="8">
                  <c:v>27799</c:v>
                </c:pt>
                <c:pt idx="9">
                  <c:v>25889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BALEARES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642675</c:v>
                </c:pt>
                <c:pt idx="1">
                  <c:v>718535</c:v>
                </c:pt>
                <c:pt idx="2">
                  <c:v>192362</c:v>
                </c:pt>
                <c:pt idx="3">
                  <c:v>144980</c:v>
                </c:pt>
                <c:pt idx="4">
                  <c:v>177467</c:v>
                </c:pt>
                <c:pt idx="5">
                  <c:v>67021</c:v>
                </c:pt>
                <c:pt idx="6">
                  <c:v>37351</c:v>
                </c:pt>
                <c:pt idx="7">
                  <c:v>39176</c:v>
                </c:pt>
                <c:pt idx="8">
                  <c:v>12176</c:v>
                </c:pt>
                <c:pt idx="9">
                  <c:v>24613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588193</c:v>
                </c:pt>
                <c:pt idx="1">
                  <c:v>541165</c:v>
                </c:pt>
                <c:pt idx="2">
                  <c:v>302504</c:v>
                </c:pt>
                <c:pt idx="3">
                  <c:v>183230</c:v>
                </c:pt>
                <c:pt idx="4">
                  <c:v>117699</c:v>
                </c:pt>
                <c:pt idx="5">
                  <c:v>51073</c:v>
                </c:pt>
                <c:pt idx="6">
                  <c:v>36532</c:v>
                </c:pt>
                <c:pt idx="7">
                  <c:v>19002</c:v>
                </c:pt>
                <c:pt idx="8">
                  <c:v>16262</c:v>
                </c:pt>
                <c:pt idx="9">
                  <c:v>10708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552348</c:v>
                </c:pt>
                <c:pt idx="1">
                  <c:v>680440</c:v>
                </c:pt>
                <c:pt idx="2">
                  <c:v>150465</c:v>
                </c:pt>
                <c:pt idx="3">
                  <c:v>139546</c:v>
                </c:pt>
                <c:pt idx="4">
                  <c:v>120635</c:v>
                </c:pt>
                <c:pt idx="5">
                  <c:v>50678</c:v>
                </c:pt>
                <c:pt idx="6">
                  <c:v>33107</c:v>
                </c:pt>
                <c:pt idx="7">
                  <c:v>18342</c:v>
                </c:pt>
                <c:pt idx="8">
                  <c:v>14270</c:v>
                </c:pt>
                <c:pt idx="9">
                  <c:v>13515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TARRAGONA</c:v>
                </c:pt>
                <c:pt idx="4">
                  <c:v>GIJÓN</c:v>
                </c:pt>
                <c:pt idx="5">
                  <c:v>BALEARES</c:v>
                </c:pt>
                <c:pt idx="6">
                  <c:v>BAHÍA DE CÁDIZ</c:v>
                </c:pt>
                <c:pt idx="7">
                  <c:v>SANTA CRUZ DE TENERIFE</c:v>
                </c:pt>
                <c:pt idx="8">
                  <c:v>MOTRIL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1438383</c:v>
                </c:pt>
                <c:pt idx="1">
                  <c:v>79320</c:v>
                </c:pt>
                <c:pt idx="2">
                  <c:v>2947</c:v>
                </c:pt>
                <c:pt idx="3">
                  <c:v>2718</c:v>
                </c:pt>
                <c:pt idx="4">
                  <c:v>800</c:v>
                </c:pt>
                <c:pt idx="5">
                  <c:v>223</c:v>
                </c:pt>
                <c:pt idx="6">
                  <c:v>70</c:v>
                </c:pt>
                <c:pt idx="7">
                  <c:v>58</c:v>
                </c:pt>
                <c:pt idx="8">
                  <c:v>0.1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TARRAGONA</c:v>
                </c:pt>
                <c:pt idx="4">
                  <c:v>GIJÓN</c:v>
                </c:pt>
                <c:pt idx="5">
                  <c:v>BALEARES</c:v>
                </c:pt>
                <c:pt idx="6">
                  <c:v>BAHÍA DE CÁDIZ</c:v>
                </c:pt>
                <c:pt idx="7">
                  <c:v>SANTA CRUZ DE TENERIFE</c:v>
                </c:pt>
                <c:pt idx="8">
                  <c:v>MOTRIL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628701</c:v>
                </c:pt>
                <c:pt idx="1">
                  <c:v>68868</c:v>
                </c:pt>
                <c:pt idx="2">
                  <c:v>60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313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MÁLAGA</c:v>
                </c:pt>
                <c:pt idx="8">
                  <c:v>VIGO</c:v>
                </c:pt>
                <c:pt idx="9">
                  <c:v>BAHÍA DE CÁDIZ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17225419</c:v>
                </c:pt>
                <c:pt idx="1">
                  <c:v>8158815</c:v>
                </c:pt>
                <c:pt idx="2">
                  <c:v>5459597</c:v>
                </c:pt>
                <c:pt idx="3">
                  <c:v>2487267</c:v>
                </c:pt>
                <c:pt idx="4">
                  <c:v>970010</c:v>
                </c:pt>
                <c:pt idx="5">
                  <c:v>575737</c:v>
                </c:pt>
                <c:pt idx="6">
                  <c:v>179681</c:v>
                </c:pt>
                <c:pt idx="7">
                  <c:v>67503</c:v>
                </c:pt>
                <c:pt idx="8">
                  <c:v>53963</c:v>
                </c:pt>
                <c:pt idx="9">
                  <c:v>50500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MÁLAGA</c:v>
                </c:pt>
                <c:pt idx="8">
                  <c:v>VIGO</c:v>
                </c:pt>
                <c:pt idx="9">
                  <c:v>BAHÍA DE CÁDIZ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14694052</c:v>
                </c:pt>
                <c:pt idx="1">
                  <c:v>7879355</c:v>
                </c:pt>
                <c:pt idx="2">
                  <c:v>4133565</c:v>
                </c:pt>
                <c:pt idx="3">
                  <c:v>2229905</c:v>
                </c:pt>
                <c:pt idx="4">
                  <c:v>764775</c:v>
                </c:pt>
                <c:pt idx="5">
                  <c:v>598309</c:v>
                </c:pt>
                <c:pt idx="6">
                  <c:v>14644</c:v>
                </c:pt>
                <c:pt idx="7">
                  <c:v>79248</c:v>
                </c:pt>
                <c:pt idx="8">
                  <c:v>81014</c:v>
                </c:pt>
                <c:pt idx="9">
                  <c:v>140256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13535624</c:v>
                </c:pt>
                <c:pt idx="1">
                  <c:v>7908004</c:v>
                </c:pt>
                <c:pt idx="2">
                  <c:v>3806218</c:v>
                </c:pt>
                <c:pt idx="3">
                  <c:v>1974547</c:v>
                </c:pt>
                <c:pt idx="4">
                  <c:v>177068</c:v>
                </c:pt>
                <c:pt idx="5">
                  <c:v>61153</c:v>
                </c:pt>
                <c:pt idx="6">
                  <c:v>37668</c:v>
                </c:pt>
                <c:pt idx="7">
                  <c:v>26601</c:v>
                </c:pt>
                <c:pt idx="8">
                  <c:v>26206</c:v>
                </c:pt>
                <c:pt idx="9">
                  <c:v>14923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11668973</c:v>
                </c:pt>
                <c:pt idx="1">
                  <c:v>7767921</c:v>
                </c:pt>
                <c:pt idx="2">
                  <c:v>2543207</c:v>
                </c:pt>
                <c:pt idx="3">
                  <c:v>1688969</c:v>
                </c:pt>
                <c:pt idx="4">
                  <c:v>13130</c:v>
                </c:pt>
                <c:pt idx="5">
                  <c:v>76296</c:v>
                </c:pt>
                <c:pt idx="6">
                  <c:v>63688</c:v>
                </c:pt>
                <c:pt idx="7">
                  <c:v>134589</c:v>
                </c:pt>
                <c:pt idx="8">
                  <c:v>9128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VALENCIA</c:v>
                </c:pt>
                <c:pt idx="1">
                  <c:v>BALEARES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MOTRIL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2853821</c:v>
                </c:pt>
                <c:pt idx="1">
                  <c:v>2817960</c:v>
                </c:pt>
                <c:pt idx="2">
                  <c:v>2572412</c:v>
                </c:pt>
                <c:pt idx="3">
                  <c:v>2243000</c:v>
                </c:pt>
                <c:pt idx="4">
                  <c:v>989408</c:v>
                </c:pt>
                <c:pt idx="5">
                  <c:v>960799</c:v>
                </c:pt>
                <c:pt idx="6">
                  <c:v>414695</c:v>
                </c:pt>
                <c:pt idx="7">
                  <c:v>276977</c:v>
                </c:pt>
                <c:pt idx="8">
                  <c:v>273911</c:v>
                </c:pt>
                <c:pt idx="9">
                  <c:v>208482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VALENCIA</c:v>
                </c:pt>
                <c:pt idx="1">
                  <c:v>BALEARES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MOTRIL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2158023</c:v>
                </c:pt>
                <c:pt idx="1">
                  <c:v>2713924</c:v>
                </c:pt>
                <c:pt idx="2">
                  <c:v>2410215</c:v>
                </c:pt>
                <c:pt idx="3">
                  <c:v>2195747</c:v>
                </c:pt>
                <c:pt idx="4">
                  <c:v>1019907</c:v>
                </c:pt>
                <c:pt idx="5">
                  <c:v>936910</c:v>
                </c:pt>
                <c:pt idx="6">
                  <c:v>386264</c:v>
                </c:pt>
                <c:pt idx="7">
                  <c:v>250179</c:v>
                </c:pt>
                <c:pt idx="8">
                  <c:v>258958</c:v>
                </c:pt>
                <c:pt idx="9">
                  <c:v>138713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62583</c:v>
                </c:pt>
                <c:pt idx="1">
                  <c:v>60057</c:v>
                </c:pt>
                <c:pt idx="2">
                  <c:v>58660</c:v>
                </c:pt>
                <c:pt idx="3">
                  <c:v>47675</c:v>
                </c:pt>
                <c:pt idx="4">
                  <c:v>36561</c:v>
                </c:pt>
                <c:pt idx="5">
                  <c:v>31311</c:v>
                </c:pt>
                <c:pt idx="6">
                  <c:v>8163</c:v>
                </c:pt>
                <c:pt idx="7">
                  <c:v>8043</c:v>
                </c:pt>
                <c:pt idx="8">
                  <c:v>6371</c:v>
                </c:pt>
                <c:pt idx="9">
                  <c:v>5349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61364</c:v>
                </c:pt>
                <c:pt idx="1">
                  <c:v>50306</c:v>
                </c:pt>
                <c:pt idx="2">
                  <c:v>58948</c:v>
                </c:pt>
                <c:pt idx="3">
                  <c:v>45664</c:v>
                </c:pt>
                <c:pt idx="4">
                  <c:v>34750</c:v>
                </c:pt>
                <c:pt idx="5">
                  <c:v>29453</c:v>
                </c:pt>
                <c:pt idx="6">
                  <c:v>6744</c:v>
                </c:pt>
                <c:pt idx="7">
                  <c:v>5506</c:v>
                </c:pt>
                <c:pt idx="8">
                  <c:v>7979</c:v>
                </c:pt>
                <c:pt idx="9">
                  <c:v>4207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1200425</c:v>
                </c:pt>
                <c:pt idx="1">
                  <c:v>1126298</c:v>
                </c:pt>
                <c:pt idx="2">
                  <c:v>800182</c:v>
                </c:pt>
                <c:pt idx="3">
                  <c:v>293668</c:v>
                </c:pt>
                <c:pt idx="4">
                  <c:v>154108</c:v>
                </c:pt>
                <c:pt idx="5">
                  <c:v>151423</c:v>
                </c:pt>
                <c:pt idx="6">
                  <c:v>60737</c:v>
                </c:pt>
                <c:pt idx="7">
                  <c:v>42200</c:v>
                </c:pt>
                <c:pt idx="8">
                  <c:v>38489</c:v>
                </c:pt>
                <c:pt idx="9">
                  <c:v>30378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1094272</c:v>
                </c:pt>
                <c:pt idx="1">
                  <c:v>996621</c:v>
                </c:pt>
                <c:pt idx="2">
                  <c:v>673718</c:v>
                </c:pt>
                <c:pt idx="3">
                  <c:v>255780</c:v>
                </c:pt>
                <c:pt idx="4">
                  <c:v>137602</c:v>
                </c:pt>
                <c:pt idx="5">
                  <c:v>97332</c:v>
                </c:pt>
                <c:pt idx="6">
                  <c:v>60713</c:v>
                </c:pt>
                <c:pt idx="7">
                  <c:v>41777</c:v>
                </c:pt>
                <c:pt idx="8">
                  <c:v>39797</c:v>
                </c:pt>
                <c:pt idx="9">
                  <c:v>26572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1023525</c:v>
                </c:pt>
                <c:pt idx="1">
                  <c:v>656669</c:v>
                </c:pt>
                <c:pt idx="2">
                  <c:v>316483</c:v>
                </c:pt>
                <c:pt idx="3">
                  <c:v>154842</c:v>
                </c:pt>
                <c:pt idx="4">
                  <c:v>51330</c:v>
                </c:pt>
                <c:pt idx="5">
                  <c:v>6794</c:v>
                </c:pt>
                <c:pt idx="6">
                  <c:v>3211</c:v>
                </c:pt>
                <c:pt idx="7">
                  <c:v>2333</c:v>
                </c:pt>
                <c:pt idx="8">
                  <c:v>2206</c:v>
                </c:pt>
                <c:pt idx="9">
                  <c:v>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910041</c:v>
                </c:pt>
                <c:pt idx="1">
                  <c:v>590554</c:v>
                </c:pt>
                <c:pt idx="2">
                  <c:v>216768</c:v>
                </c:pt>
                <c:pt idx="3">
                  <c:v>121500</c:v>
                </c:pt>
                <c:pt idx="4">
                  <c:v>980</c:v>
                </c:pt>
                <c:pt idx="5">
                  <c:v>23204</c:v>
                </c:pt>
                <c:pt idx="6">
                  <c:v>1805</c:v>
                </c:pt>
                <c:pt idx="7">
                  <c:v>3904</c:v>
                </c:pt>
                <c:pt idx="8">
                  <c:v>7868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115794</c:v>
                </c:pt>
                <c:pt idx="1">
                  <c:v>86758</c:v>
                </c:pt>
                <c:pt idx="2">
                  <c:v>58702</c:v>
                </c:pt>
                <c:pt idx="3">
                  <c:v>49314</c:v>
                </c:pt>
                <c:pt idx="4">
                  <c:v>34869</c:v>
                </c:pt>
                <c:pt idx="5">
                  <c:v>29167</c:v>
                </c:pt>
                <c:pt idx="6">
                  <c:v>27464</c:v>
                </c:pt>
                <c:pt idx="7">
                  <c:v>16480</c:v>
                </c:pt>
                <c:pt idx="8">
                  <c:v>12421</c:v>
                </c:pt>
                <c:pt idx="9">
                  <c:v>12245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113261</c:v>
                </c:pt>
                <c:pt idx="1">
                  <c:v>85371</c:v>
                </c:pt>
                <c:pt idx="2">
                  <c:v>60754</c:v>
                </c:pt>
                <c:pt idx="3">
                  <c:v>44677</c:v>
                </c:pt>
                <c:pt idx="4">
                  <c:v>34249</c:v>
                </c:pt>
                <c:pt idx="5">
                  <c:v>24852</c:v>
                </c:pt>
                <c:pt idx="6">
                  <c:v>28182</c:v>
                </c:pt>
                <c:pt idx="7">
                  <c:v>15168</c:v>
                </c:pt>
                <c:pt idx="8">
                  <c:v>10441</c:v>
                </c:pt>
                <c:pt idx="9">
                  <c:v>13951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494442</c:v>
                </c:pt>
                <c:pt idx="1">
                  <c:v>424998</c:v>
                </c:pt>
                <c:pt idx="2">
                  <c:v>137327</c:v>
                </c:pt>
                <c:pt idx="3">
                  <c:v>102491</c:v>
                </c:pt>
                <c:pt idx="4">
                  <c:v>55869</c:v>
                </c:pt>
                <c:pt idx="5">
                  <c:v>34928</c:v>
                </c:pt>
                <c:pt idx="6">
                  <c:v>23032</c:v>
                </c:pt>
                <c:pt idx="7">
                  <c:v>17656</c:v>
                </c:pt>
                <c:pt idx="8">
                  <c:v>16072</c:v>
                </c:pt>
                <c:pt idx="9">
                  <c:v>13582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459041</c:v>
                </c:pt>
                <c:pt idx="1">
                  <c:v>396196</c:v>
                </c:pt>
                <c:pt idx="2">
                  <c:v>121259</c:v>
                </c:pt>
                <c:pt idx="3">
                  <c:v>84945</c:v>
                </c:pt>
                <c:pt idx="4">
                  <c:v>52568</c:v>
                </c:pt>
                <c:pt idx="5">
                  <c:v>33180</c:v>
                </c:pt>
                <c:pt idx="6">
                  <c:v>21019</c:v>
                </c:pt>
                <c:pt idx="7">
                  <c:v>16512</c:v>
                </c:pt>
                <c:pt idx="8">
                  <c:v>17475</c:v>
                </c:pt>
                <c:pt idx="9">
                  <c:v>14324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543756</c:v>
                </c:pt>
                <c:pt idx="1">
                  <c:v>483700</c:v>
                </c:pt>
                <c:pt idx="2">
                  <c:v>153807</c:v>
                </c:pt>
                <c:pt idx="3">
                  <c:v>138826</c:v>
                </c:pt>
                <c:pt idx="4">
                  <c:v>102773</c:v>
                </c:pt>
                <c:pt idx="5">
                  <c:v>100093</c:v>
                </c:pt>
                <c:pt idx="6">
                  <c:v>58531</c:v>
                </c:pt>
                <c:pt idx="7">
                  <c:v>39867</c:v>
                </c:pt>
                <c:pt idx="8">
                  <c:v>38047</c:v>
                </c:pt>
                <c:pt idx="9">
                  <c:v>30366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503718</c:v>
                </c:pt>
                <c:pt idx="1">
                  <c:v>456950</c:v>
                </c:pt>
                <c:pt idx="2">
                  <c:v>136427</c:v>
                </c:pt>
                <c:pt idx="3">
                  <c:v>134280</c:v>
                </c:pt>
                <c:pt idx="4">
                  <c:v>86580</c:v>
                </c:pt>
                <c:pt idx="5">
                  <c:v>96352</c:v>
                </c:pt>
                <c:pt idx="6">
                  <c:v>52845</c:v>
                </c:pt>
                <c:pt idx="7">
                  <c:v>37873</c:v>
                </c:pt>
                <c:pt idx="8">
                  <c:v>39097</c:v>
                </c:pt>
                <c:pt idx="9">
                  <c:v>26572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1556567</c:v>
                </c:pt>
                <c:pt idx="1">
                  <c:v>949769</c:v>
                </c:pt>
                <c:pt idx="2">
                  <c:v>835208</c:v>
                </c:pt>
                <c:pt idx="3">
                  <c:v>820505</c:v>
                </c:pt>
                <c:pt idx="4">
                  <c:v>502098</c:v>
                </c:pt>
                <c:pt idx="5">
                  <c:v>391515</c:v>
                </c:pt>
                <c:pt idx="6">
                  <c:v>147543</c:v>
                </c:pt>
                <c:pt idx="7">
                  <c:v>143860</c:v>
                </c:pt>
                <c:pt idx="8">
                  <c:v>114129</c:v>
                </c:pt>
                <c:pt idx="9">
                  <c:v>110867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1312924</c:v>
                </c:pt>
                <c:pt idx="1">
                  <c:v>936663</c:v>
                </c:pt>
                <c:pt idx="2">
                  <c:v>615952</c:v>
                </c:pt>
                <c:pt idx="3">
                  <c:v>664724</c:v>
                </c:pt>
                <c:pt idx="4">
                  <c:v>397192</c:v>
                </c:pt>
                <c:pt idx="5">
                  <c:v>362650</c:v>
                </c:pt>
                <c:pt idx="6">
                  <c:v>138785</c:v>
                </c:pt>
                <c:pt idx="7">
                  <c:v>128223</c:v>
                </c:pt>
                <c:pt idx="8">
                  <c:v>104841</c:v>
                </c:pt>
                <c:pt idx="9">
                  <c:v>94609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ALICANTE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594328</c:v>
                </c:pt>
                <c:pt idx="1">
                  <c:v>408013</c:v>
                </c:pt>
                <c:pt idx="2">
                  <c:v>301574</c:v>
                </c:pt>
                <c:pt idx="3">
                  <c:v>174767</c:v>
                </c:pt>
                <c:pt idx="4">
                  <c:v>54400</c:v>
                </c:pt>
                <c:pt idx="5">
                  <c:v>51599</c:v>
                </c:pt>
                <c:pt idx="6">
                  <c:v>20395</c:v>
                </c:pt>
                <c:pt idx="7">
                  <c:v>17081</c:v>
                </c:pt>
                <c:pt idx="8">
                  <c:v>8362</c:v>
                </c:pt>
                <c:pt idx="9">
                  <c:v>4789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ALICANTE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389740</c:v>
                </c:pt>
                <c:pt idx="1">
                  <c:v>280868</c:v>
                </c:pt>
                <c:pt idx="2">
                  <c:v>226542</c:v>
                </c:pt>
                <c:pt idx="3">
                  <c:v>74515</c:v>
                </c:pt>
                <c:pt idx="4">
                  <c:v>36271</c:v>
                </c:pt>
                <c:pt idx="5">
                  <c:v>20098</c:v>
                </c:pt>
                <c:pt idx="6">
                  <c:v>21783</c:v>
                </c:pt>
                <c:pt idx="7">
                  <c:v>8078</c:v>
                </c:pt>
                <c:pt idx="8">
                  <c:v>14515</c:v>
                </c:pt>
                <c:pt idx="9">
                  <c:v>1897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282944</c:v>
                </c:pt>
                <c:pt idx="1">
                  <c:v>187173</c:v>
                </c:pt>
                <c:pt idx="2">
                  <c:v>100330</c:v>
                </c:pt>
                <c:pt idx="3">
                  <c:v>89829</c:v>
                </c:pt>
                <c:pt idx="4">
                  <c:v>83790</c:v>
                </c:pt>
                <c:pt idx="5">
                  <c:v>50833</c:v>
                </c:pt>
                <c:pt idx="6">
                  <c:v>30100</c:v>
                </c:pt>
                <c:pt idx="7">
                  <c:v>27277</c:v>
                </c:pt>
                <c:pt idx="8">
                  <c:v>26516</c:v>
                </c:pt>
                <c:pt idx="9">
                  <c:v>11554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235835</c:v>
                </c:pt>
                <c:pt idx="1">
                  <c:v>193528</c:v>
                </c:pt>
                <c:pt idx="2">
                  <c:v>84229</c:v>
                </c:pt>
                <c:pt idx="3">
                  <c:v>78412</c:v>
                </c:pt>
                <c:pt idx="4">
                  <c:v>62988</c:v>
                </c:pt>
                <c:pt idx="5">
                  <c:v>40109</c:v>
                </c:pt>
                <c:pt idx="6">
                  <c:v>26269</c:v>
                </c:pt>
                <c:pt idx="7">
                  <c:v>22328</c:v>
                </c:pt>
                <c:pt idx="8">
                  <c:v>23693</c:v>
                </c:pt>
                <c:pt idx="9">
                  <c:v>12927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219231</c:v>
                </c:pt>
                <c:pt idx="1">
                  <c:v>217104</c:v>
                </c:pt>
                <c:pt idx="2">
                  <c:v>115916</c:v>
                </c:pt>
                <c:pt idx="3">
                  <c:v>112258</c:v>
                </c:pt>
                <c:pt idx="4">
                  <c:v>62596</c:v>
                </c:pt>
                <c:pt idx="5">
                  <c:v>55431</c:v>
                </c:pt>
                <c:pt idx="6">
                  <c:v>38837</c:v>
                </c:pt>
                <c:pt idx="7">
                  <c:v>23120</c:v>
                </c:pt>
                <c:pt idx="8">
                  <c:v>17051</c:v>
                </c:pt>
                <c:pt idx="9">
                  <c:v>3975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206799</c:v>
                </c:pt>
                <c:pt idx="1">
                  <c:v>204034</c:v>
                </c:pt>
                <c:pt idx="2">
                  <c:v>137403</c:v>
                </c:pt>
                <c:pt idx="3">
                  <c:v>115077</c:v>
                </c:pt>
                <c:pt idx="4">
                  <c:v>61680</c:v>
                </c:pt>
                <c:pt idx="5">
                  <c:v>54187</c:v>
                </c:pt>
                <c:pt idx="6">
                  <c:v>35861</c:v>
                </c:pt>
                <c:pt idx="7">
                  <c:v>21059</c:v>
                </c:pt>
                <c:pt idx="8">
                  <c:v>16518</c:v>
                </c:pt>
                <c:pt idx="9">
                  <c:v>3747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6649</c:v>
                </c:pt>
                <c:pt idx="1">
                  <c:v>6120</c:v>
                </c:pt>
                <c:pt idx="2">
                  <c:v>3694</c:v>
                </c:pt>
                <c:pt idx="3">
                  <c:v>2960</c:v>
                </c:pt>
                <c:pt idx="4">
                  <c:v>2666</c:v>
                </c:pt>
                <c:pt idx="5">
                  <c:v>2073</c:v>
                </c:pt>
                <c:pt idx="6">
                  <c:v>1817</c:v>
                </c:pt>
                <c:pt idx="7">
                  <c:v>677</c:v>
                </c:pt>
                <c:pt idx="8">
                  <c:v>633</c:v>
                </c:pt>
                <c:pt idx="9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6203</c:v>
                </c:pt>
                <c:pt idx="1">
                  <c:v>6415</c:v>
                </c:pt>
                <c:pt idx="2">
                  <c:v>3107</c:v>
                </c:pt>
                <c:pt idx="3">
                  <c:v>2803</c:v>
                </c:pt>
                <c:pt idx="4">
                  <c:v>2536</c:v>
                </c:pt>
                <c:pt idx="5">
                  <c:v>1937</c:v>
                </c:pt>
                <c:pt idx="6">
                  <c:v>1799</c:v>
                </c:pt>
                <c:pt idx="7">
                  <c:v>631</c:v>
                </c:pt>
                <c:pt idx="8">
                  <c:v>642</c:v>
                </c:pt>
                <c:pt idx="9">
                  <c:v>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91198468</c:v>
                </c:pt>
                <c:pt idx="1">
                  <c:v>72934038</c:v>
                </c:pt>
                <c:pt idx="2">
                  <c:v>67164735</c:v>
                </c:pt>
                <c:pt idx="3">
                  <c:v>61681850</c:v>
                </c:pt>
                <c:pt idx="4">
                  <c:v>50606043</c:v>
                </c:pt>
                <c:pt idx="5">
                  <c:v>41303997</c:v>
                </c:pt>
                <c:pt idx="6">
                  <c:v>17039803</c:v>
                </c:pt>
                <c:pt idx="7">
                  <c:v>10902061</c:v>
                </c:pt>
                <c:pt idx="8">
                  <c:v>10520198</c:v>
                </c:pt>
                <c:pt idx="9">
                  <c:v>9747403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94663829</c:v>
                </c:pt>
                <c:pt idx="1">
                  <c:v>63371087</c:v>
                </c:pt>
                <c:pt idx="2">
                  <c:v>58387592</c:v>
                </c:pt>
                <c:pt idx="3">
                  <c:v>57947034</c:v>
                </c:pt>
                <c:pt idx="4">
                  <c:v>44641367</c:v>
                </c:pt>
                <c:pt idx="5">
                  <c:v>37259265</c:v>
                </c:pt>
                <c:pt idx="6">
                  <c:v>14791983</c:v>
                </c:pt>
                <c:pt idx="7">
                  <c:v>11566495</c:v>
                </c:pt>
                <c:pt idx="8">
                  <c:v>9567127</c:v>
                </c:pt>
                <c:pt idx="9">
                  <c:v>9613576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ALICANTE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259</c:v>
                </c:pt>
                <c:pt idx="1">
                  <c:v>215</c:v>
                </c:pt>
                <c:pt idx="2">
                  <c:v>78</c:v>
                </c:pt>
                <c:pt idx="3">
                  <c:v>45</c:v>
                </c:pt>
                <c:pt idx="4">
                  <c:v>35</c:v>
                </c:pt>
                <c:pt idx="5">
                  <c:v>26</c:v>
                </c:pt>
                <c:pt idx="6">
                  <c:v>12</c:v>
                </c:pt>
                <c:pt idx="7">
                  <c:v>9</c:v>
                </c:pt>
                <c:pt idx="8">
                  <c:v>6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ALICANTE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177</c:v>
                </c:pt>
                <c:pt idx="1">
                  <c:v>173</c:v>
                </c:pt>
                <c:pt idx="2">
                  <c:v>63</c:v>
                </c:pt>
                <c:pt idx="3">
                  <c:v>25</c:v>
                </c:pt>
                <c:pt idx="4">
                  <c:v>19</c:v>
                </c:pt>
                <c:pt idx="5">
                  <c:v>18</c:v>
                </c:pt>
                <c:pt idx="6">
                  <c:v>14</c:v>
                </c:pt>
                <c:pt idx="7">
                  <c:v>5</c:v>
                </c:pt>
                <c:pt idx="8">
                  <c:v>9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2"/>
  <sheetViews>
    <sheetView tabSelected="1" workbookViewId="0"/>
  </sheetViews>
  <sheetFormatPr baseColWidth="10" defaultColWidth="11.5546875" defaultRowHeight="14.4" x14ac:dyDescent="0.3"/>
  <cols>
    <col min="1" max="1" width="8.6640625" style="60" customWidth="1"/>
    <col min="2" max="4" width="11.5546875" style="60"/>
    <col min="5" max="5" width="11.5546875" style="60" customWidth="1"/>
    <col min="6" max="10" width="11.5546875" style="60"/>
    <col min="11" max="11" width="9.6640625" style="60" customWidth="1"/>
    <col min="12" max="12" width="0" style="60" hidden="1" customWidth="1"/>
    <col min="13" max="16384" width="11.5546875" style="60"/>
  </cols>
  <sheetData>
    <row r="1" spans="7:9" ht="19.8" x14ac:dyDescent="0.3">
      <c r="I1" s="61" t="s">
        <v>174</v>
      </c>
    </row>
    <row r="2" spans="7:9" ht="18" x14ac:dyDescent="0.3">
      <c r="I2" s="62" t="s">
        <v>60</v>
      </c>
    </row>
    <row r="15" spans="7:9" ht="31.2" x14ac:dyDescent="0.3">
      <c r="G15" s="63" t="s">
        <v>61</v>
      </c>
    </row>
    <row r="16" spans="7:9" ht="23.4" x14ac:dyDescent="0.3">
      <c r="G16" s="64" t="s">
        <v>176</v>
      </c>
    </row>
    <row r="28" spans="6:11" x14ac:dyDescent="0.3">
      <c r="G28" s="65"/>
      <c r="H28" s="65"/>
      <c r="I28" s="65"/>
      <c r="J28" s="65"/>
    </row>
    <row r="29" spans="6:11" ht="14.4" customHeight="1" x14ac:dyDescent="0.3">
      <c r="F29" s="65"/>
      <c r="G29" s="65"/>
      <c r="H29" s="65"/>
      <c r="I29" s="65"/>
      <c r="J29" s="65"/>
      <c r="K29" s="66" t="s">
        <v>62</v>
      </c>
    </row>
    <row r="31" spans="6:11" x14ac:dyDescent="0.3">
      <c r="K31" s="67"/>
    </row>
    <row r="33" spans="2:6" ht="15.6" x14ac:dyDescent="0.3">
      <c r="F33" s="68" t="s">
        <v>63</v>
      </c>
    </row>
    <row r="34" spans="2:6" ht="15.6" x14ac:dyDescent="0.3">
      <c r="F34" s="68"/>
    </row>
    <row r="35" spans="2:6" ht="15.6" x14ac:dyDescent="0.3">
      <c r="C35" s="79"/>
    </row>
    <row r="36" spans="2:6" s="71" customFormat="1" ht="15.6" x14ac:dyDescent="0.3">
      <c r="B36" s="69" t="s">
        <v>64</v>
      </c>
      <c r="C36" s="70" t="s">
        <v>65</v>
      </c>
    </row>
    <row r="37" spans="2:6" s="71" customFormat="1" ht="15.6" x14ac:dyDescent="0.3">
      <c r="B37" s="69" t="s">
        <v>66</v>
      </c>
      <c r="C37" s="69" t="s">
        <v>67</v>
      </c>
    </row>
    <row r="38" spans="2:6" s="71" customFormat="1" ht="15.6" x14ac:dyDescent="0.3">
      <c r="B38" s="72" t="s">
        <v>68</v>
      </c>
      <c r="C38" s="72" t="s">
        <v>69</v>
      </c>
    </row>
    <row r="39" spans="2:6" s="71" customFormat="1" ht="15.6" x14ac:dyDescent="0.3">
      <c r="B39" s="69" t="s">
        <v>70</v>
      </c>
      <c r="C39" s="69" t="s">
        <v>71</v>
      </c>
    </row>
    <row r="40" spans="2:6" s="71" customFormat="1" ht="15.6" x14ac:dyDescent="0.3">
      <c r="B40" s="69" t="s">
        <v>72</v>
      </c>
      <c r="C40" s="69" t="s">
        <v>73</v>
      </c>
    </row>
    <row r="41" spans="2:6" s="71" customFormat="1" ht="15.6" x14ac:dyDescent="0.3">
      <c r="B41" s="69" t="s">
        <v>74</v>
      </c>
      <c r="C41" s="69" t="s">
        <v>75</v>
      </c>
    </row>
    <row r="42" spans="2:6" s="71" customFormat="1" ht="15.6" x14ac:dyDescent="0.3">
      <c r="B42" s="72" t="s">
        <v>76</v>
      </c>
      <c r="C42" s="72" t="s">
        <v>77</v>
      </c>
    </row>
    <row r="43" spans="2:6" s="71" customFormat="1" ht="15.6" x14ac:dyDescent="0.3">
      <c r="B43" s="69" t="s">
        <v>78</v>
      </c>
      <c r="C43" s="69" t="s">
        <v>4</v>
      </c>
    </row>
    <row r="44" spans="2:6" s="71" customFormat="1" ht="15.6" x14ac:dyDescent="0.3">
      <c r="B44" s="69" t="s">
        <v>79</v>
      </c>
      <c r="C44" s="69" t="s">
        <v>6</v>
      </c>
    </row>
    <row r="45" spans="2:6" s="71" customFormat="1" ht="15.6" x14ac:dyDescent="0.3">
      <c r="B45" s="72" t="s">
        <v>80</v>
      </c>
      <c r="C45" s="72" t="s">
        <v>155</v>
      </c>
    </row>
    <row r="46" spans="2:6" s="71" customFormat="1" ht="15.6" x14ac:dyDescent="0.3">
      <c r="B46" s="69" t="s">
        <v>81</v>
      </c>
      <c r="C46" s="69" t="s">
        <v>82</v>
      </c>
    </row>
    <row r="47" spans="2:6" s="71" customFormat="1" ht="15.6" x14ac:dyDescent="0.3">
      <c r="B47" s="69" t="s">
        <v>83</v>
      </c>
      <c r="C47" s="69" t="s">
        <v>84</v>
      </c>
    </row>
    <row r="48" spans="2:6" s="71" customFormat="1" ht="15.6" x14ac:dyDescent="0.3">
      <c r="B48" s="72" t="s">
        <v>85</v>
      </c>
      <c r="C48" s="72" t="s">
        <v>86</v>
      </c>
    </row>
    <row r="49" spans="2:3" s="71" customFormat="1" ht="15.6" x14ac:dyDescent="0.3">
      <c r="B49" s="69" t="s">
        <v>87</v>
      </c>
      <c r="C49" s="69" t="s">
        <v>21</v>
      </c>
    </row>
    <row r="50" spans="2:3" s="71" customFormat="1" ht="15.6" x14ac:dyDescent="0.3">
      <c r="B50" s="72" t="s">
        <v>88</v>
      </c>
      <c r="C50" s="72" t="s">
        <v>89</v>
      </c>
    </row>
    <row r="51" spans="2:3" s="71" customFormat="1" ht="15.6" x14ac:dyDescent="0.3">
      <c r="B51" s="69" t="s">
        <v>90</v>
      </c>
      <c r="C51" s="69" t="s">
        <v>91</v>
      </c>
    </row>
    <row r="52" spans="2:3" s="71" customFormat="1" ht="15.6" x14ac:dyDescent="0.3">
      <c r="B52" s="72" t="s">
        <v>92</v>
      </c>
      <c r="C52" s="72" t="s">
        <v>93</v>
      </c>
    </row>
    <row r="53" spans="2:3" s="71" customFormat="1" ht="15.6" x14ac:dyDescent="0.3">
      <c r="B53" s="72" t="s">
        <v>94</v>
      </c>
      <c r="C53" s="72" t="s">
        <v>95</v>
      </c>
    </row>
    <row r="54" spans="2:3" s="71" customFormat="1" ht="15.6" x14ac:dyDescent="0.3">
      <c r="B54" s="72" t="s">
        <v>96</v>
      </c>
      <c r="C54" s="72" t="s">
        <v>97</v>
      </c>
    </row>
    <row r="55" spans="2:3" s="71" customFormat="1" ht="15.6" x14ac:dyDescent="0.3">
      <c r="B55" s="72" t="s">
        <v>98</v>
      </c>
      <c r="C55" s="72" t="s">
        <v>99</v>
      </c>
    </row>
    <row r="56" spans="2:3" s="71" customFormat="1" ht="15.6" x14ac:dyDescent="0.3">
      <c r="B56" s="69" t="s">
        <v>100</v>
      </c>
      <c r="C56" s="69" t="s">
        <v>170</v>
      </c>
    </row>
    <row r="57" spans="2:3" s="71" customFormat="1" ht="15.6" x14ac:dyDescent="0.3">
      <c r="B57" s="72" t="s">
        <v>101</v>
      </c>
      <c r="C57" s="72" t="s">
        <v>171</v>
      </c>
    </row>
    <row r="58" spans="2:3" s="71" customFormat="1" ht="15.6" x14ac:dyDescent="0.3">
      <c r="B58" s="69" t="s">
        <v>112</v>
      </c>
      <c r="C58" s="69" t="s">
        <v>151</v>
      </c>
    </row>
    <row r="59" spans="2:3" s="71" customFormat="1" ht="15.6" x14ac:dyDescent="0.3">
      <c r="B59" s="69" t="s">
        <v>113</v>
      </c>
      <c r="C59" s="69" t="s">
        <v>102</v>
      </c>
    </row>
    <row r="60" spans="2:3" s="71" customFormat="1" ht="15.6" x14ac:dyDescent="0.3">
      <c r="B60" s="69" t="s">
        <v>103</v>
      </c>
      <c r="C60" s="69" t="s">
        <v>104</v>
      </c>
    </row>
    <row r="61" spans="2:3" s="71" customFormat="1" ht="15.6" x14ac:dyDescent="0.3">
      <c r="B61" s="72" t="s">
        <v>105</v>
      </c>
      <c r="C61" s="72" t="s">
        <v>106</v>
      </c>
    </row>
    <row r="62" spans="2:3" s="71" customFormat="1" ht="15.6" x14ac:dyDescent="0.3">
      <c r="B62" s="72" t="s">
        <v>107</v>
      </c>
      <c r="C62" s="72" t="s">
        <v>108</v>
      </c>
    </row>
    <row r="63" spans="2:3" ht="15.6" x14ac:dyDescent="0.3">
      <c r="B63" s="69"/>
      <c r="C63" s="69"/>
    </row>
    <row r="64" spans="2:3" x14ac:dyDescent="0.3">
      <c r="B64" s="71"/>
    </row>
    <row r="65" spans="2:2" x14ac:dyDescent="0.3">
      <c r="B65" s="71"/>
    </row>
    <row r="66" spans="2:2" x14ac:dyDescent="0.3">
      <c r="B66" s="71"/>
    </row>
    <row r="67" spans="2:2" x14ac:dyDescent="0.3">
      <c r="B67" s="71"/>
    </row>
    <row r="68" spans="2:2" x14ac:dyDescent="0.3">
      <c r="B68" s="71"/>
    </row>
    <row r="69" spans="2:2" x14ac:dyDescent="0.3">
      <c r="B69" s="71"/>
    </row>
    <row r="70" spans="2:2" x14ac:dyDescent="0.3">
      <c r="B70" s="71"/>
    </row>
    <row r="71" spans="2:2" x14ac:dyDescent="0.3">
      <c r="B71" s="71"/>
    </row>
    <row r="72" spans="2:2" x14ac:dyDescent="0.3">
      <c r="B72" s="7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/>
  </sheetViews>
  <sheetFormatPr baseColWidth="10" defaultColWidth="11.44140625" defaultRowHeight="14.4" x14ac:dyDescent="0.3"/>
  <cols>
    <col min="1" max="1" width="28.33203125" style="39" bestFit="1" customWidth="1"/>
    <col min="2" max="2" width="16" style="39" bestFit="1" customWidth="1"/>
    <col min="3" max="3" width="28.44140625" style="39" customWidth="1"/>
    <col min="4" max="16384" width="11.44140625" style="39"/>
  </cols>
  <sheetData>
    <row r="1" spans="1:13" ht="22.5" customHeight="1" x14ac:dyDescent="0.4">
      <c r="D1" s="40" t="s">
        <v>26</v>
      </c>
    </row>
    <row r="4" spans="1:13" x14ac:dyDescent="0.3">
      <c r="F4" s="41"/>
      <c r="G4" s="41"/>
      <c r="I4" s="4" t="s">
        <v>178</v>
      </c>
    </row>
    <row r="6" spans="1:13" x14ac:dyDescent="0.3">
      <c r="A6" s="92" t="s">
        <v>28</v>
      </c>
      <c r="B6" s="93"/>
      <c r="C6" s="93"/>
      <c r="D6" s="89" t="s">
        <v>177</v>
      </c>
      <c r="E6" s="90"/>
      <c r="F6" s="89" t="s">
        <v>175</v>
      </c>
      <c r="G6" s="90"/>
      <c r="H6" s="91" t="s">
        <v>27</v>
      </c>
      <c r="I6" s="90"/>
    </row>
    <row r="7" spans="1:13" x14ac:dyDescent="0.3">
      <c r="A7" s="94"/>
      <c r="B7" s="94"/>
      <c r="C7" s="94"/>
      <c r="D7" s="42">
        <v>2017</v>
      </c>
      <c r="E7" s="42">
        <v>2018</v>
      </c>
      <c r="F7" s="42">
        <v>2017</v>
      </c>
      <c r="G7" s="42">
        <v>2018</v>
      </c>
      <c r="H7" s="42" t="s">
        <v>0</v>
      </c>
      <c r="I7" s="42" t="s">
        <v>2</v>
      </c>
    </row>
    <row r="8" spans="1:13" x14ac:dyDescent="0.3">
      <c r="A8" s="83" t="s">
        <v>10</v>
      </c>
      <c r="B8" s="83" t="s">
        <v>11</v>
      </c>
      <c r="C8" s="43" t="s">
        <v>12</v>
      </c>
      <c r="D8" s="81">
        <f>Líquidos!B35</f>
        <v>14227437</v>
      </c>
      <c r="E8" s="81">
        <f>Líquidos!C35</f>
        <v>15237193</v>
      </c>
      <c r="F8" s="81">
        <f>Líquidos!D35</f>
        <v>43216619</v>
      </c>
      <c r="G8" s="81">
        <f>Líquidos!E35</f>
        <v>44566652</v>
      </c>
      <c r="H8" s="44">
        <f>G8-F8</f>
        <v>1350033</v>
      </c>
      <c r="I8" s="45">
        <f>((G8*100/F8)-100)</f>
        <v>3.1238746372084307</v>
      </c>
    </row>
    <row r="9" spans="1:13" x14ac:dyDescent="0.3">
      <c r="A9" s="84"/>
      <c r="B9" s="86"/>
      <c r="C9" s="43" t="s">
        <v>13</v>
      </c>
      <c r="D9" s="81">
        <f>Sólidos!B35</f>
        <v>8439516</v>
      </c>
      <c r="E9" s="81">
        <f>Sólidos!C35</f>
        <v>8218999</v>
      </c>
      <c r="F9" s="81">
        <f>Sólidos!D35</f>
        <v>23141918</v>
      </c>
      <c r="G9" s="81">
        <f>Sólidos!E35</f>
        <v>24460058</v>
      </c>
      <c r="H9" s="44">
        <f t="shared" ref="H9:H19" si="0">G9-F9</f>
        <v>1318140</v>
      </c>
      <c r="I9" s="45">
        <f t="shared" ref="I9:I19" si="1">((G9*100/F9)-100)</f>
        <v>5.6958978076060873</v>
      </c>
    </row>
    <row r="10" spans="1:13" x14ac:dyDescent="0.3">
      <c r="A10" s="84"/>
      <c r="B10" s="83" t="s">
        <v>14</v>
      </c>
      <c r="C10" s="43" t="s">
        <v>15</v>
      </c>
      <c r="D10" s="81">
        <f>D12-D11</f>
        <v>6536096</v>
      </c>
      <c r="E10" s="81">
        <f t="shared" ref="E10:G10" si="2">E12-E11</f>
        <v>6538926</v>
      </c>
      <c r="F10" s="81">
        <f t="shared" si="2"/>
        <v>16878739</v>
      </c>
      <c r="G10" s="81">
        <f t="shared" si="2"/>
        <v>18123284</v>
      </c>
      <c r="H10" s="44">
        <f t="shared" si="0"/>
        <v>1244545</v>
      </c>
      <c r="I10" s="45">
        <f t="shared" si="1"/>
        <v>7.3734477439339514</v>
      </c>
    </row>
    <row r="11" spans="1:13" x14ac:dyDescent="0.3">
      <c r="A11" s="84"/>
      <c r="B11" s="84"/>
      <c r="C11" s="43" t="s">
        <v>16</v>
      </c>
      <c r="D11" s="81">
        <f>'Mercancías contenedores'!B35</f>
        <v>14730750</v>
      </c>
      <c r="E11" s="81">
        <f>'Mercancías contenedores'!C35</f>
        <v>16331798</v>
      </c>
      <c r="F11" s="81">
        <f>'Mercancías contenedores'!D35</f>
        <v>41143701</v>
      </c>
      <c r="G11" s="81">
        <f>'Mercancías contenedores'!E35</f>
        <v>45622867</v>
      </c>
      <c r="H11" s="44">
        <f t="shared" si="0"/>
        <v>4479166</v>
      </c>
      <c r="I11" s="45">
        <f t="shared" si="1"/>
        <v>10.886638516063485</v>
      </c>
    </row>
    <row r="12" spans="1:13" x14ac:dyDescent="0.3">
      <c r="A12" s="86"/>
      <c r="B12" s="86"/>
      <c r="C12" s="43" t="s">
        <v>1</v>
      </c>
      <c r="D12" s="81">
        <f>'Mercancía general'!B35</f>
        <v>21266846</v>
      </c>
      <c r="E12" s="81">
        <f>'Mercancía general'!C35</f>
        <v>22870724</v>
      </c>
      <c r="F12" s="81">
        <f>'Mercancía general'!D35</f>
        <v>58022440</v>
      </c>
      <c r="G12" s="81">
        <f>'Mercancía general'!E35</f>
        <v>63746151</v>
      </c>
      <c r="H12" s="44">
        <f t="shared" si="0"/>
        <v>5723711</v>
      </c>
      <c r="I12" s="45">
        <f t="shared" si="1"/>
        <v>9.8646506420619318</v>
      </c>
    </row>
    <row r="13" spans="1:13" x14ac:dyDescent="0.3">
      <c r="A13" s="46"/>
      <c r="B13" s="46"/>
      <c r="C13" s="78" t="s">
        <v>1</v>
      </c>
      <c r="D13" s="82">
        <f>+D8+D9+D12</f>
        <v>43933799</v>
      </c>
      <c r="E13" s="82">
        <f t="shared" ref="E13:G13" si="3">+E8+E9+E12</f>
        <v>46326916</v>
      </c>
      <c r="F13" s="82">
        <f t="shared" si="3"/>
        <v>124380977</v>
      </c>
      <c r="G13" s="82">
        <f t="shared" si="3"/>
        <v>132772861</v>
      </c>
      <c r="H13" s="47">
        <f t="shared" si="0"/>
        <v>8391884</v>
      </c>
      <c r="I13" s="48">
        <f t="shared" si="1"/>
        <v>6.7469191852384256</v>
      </c>
    </row>
    <row r="14" spans="1:13" x14ac:dyDescent="0.3">
      <c r="A14" s="83" t="s">
        <v>3</v>
      </c>
      <c r="B14" s="49" t="s">
        <v>4</v>
      </c>
      <c r="C14" s="43" t="s">
        <v>5</v>
      </c>
      <c r="D14" s="81">
        <f>Pesca!B35</f>
        <v>26440</v>
      </c>
      <c r="E14" s="81">
        <f>Pesca!C35</f>
        <v>19397</v>
      </c>
      <c r="F14" s="81">
        <f>Pesca!D35</f>
        <v>53651</v>
      </c>
      <c r="G14" s="81">
        <f>Pesca!E35</f>
        <v>45478</v>
      </c>
      <c r="H14" s="44">
        <f>G14-F14</f>
        <v>-8173</v>
      </c>
      <c r="I14" s="45">
        <f t="shared" si="1"/>
        <v>-15.233639633930409</v>
      </c>
    </row>
    <row r="15" spans="1:13" x14ac:dyDescent="0.3">
      <c r="A15" s="84"/>
      <c r="B15" s="83" t="s">
        <v>6</v>
      </c>
      <c r="C15" s="58" t="s">
        <v>167</v>
      </c>
      <c r="D15" s="81">
        <f>'Avit. combustibles'!B35</f>
        <v>642547</v>
      </c>
      <c r="E15" s="81">
        <f>'Avit. combustibles'!C35</f>
        <v>686287</v>
      </c>
      <c r="F15" s="81">
        <f>'Avit. combustibles'!D35</f>
        <v>1821550</v>
      </c>
      <c r="G15" s="81">
        <f>'Avit. combustibles'!E35</f>
        <v>1921182</v>
      </c>
      <c r="H15" s="44">
        <f>G15-F15</f>
        <v>99632</v>
      </c>
      <c r="I15" s="45">
        <f t="shared" si="1"/>
        <v>5.4696275150284066</v>
      </c>
      <c r="J15" s="50"/>
      <c r="K15" s="50"/>
      <c r="L15" s="50"/>
      <c r="M15" s="50"/>
    </row>
    <row r="16" spans="1:13" x14ac:dyDescent="0.3">
      <c r="A16" s="84"/>
      <c r="B16" s="86"/>
      <c r="C16" s="43" t="s">
        <v>7</v>
      </c>
      <c r="D16" s="81">
        <f>Avituallamiento!B35-'Resumen general'!D15</f>
        <v>145680</v>
      </c>
      <c r="E16" s="81">
        <f>Avituallamiento!C35-'Resumen general'!E15</f>
        <v>152616</v>
      </c>
      <c r="F16" s="81">
        <f>Avituallamiento!D35-'Resumen general'!F15</f>
        <v>396464</v>
      </c>
      <c r="G16" s="81">
        <f>Avituallamiento!E35-'Resumen general'!G15</f>
        <v>421351</v>
      </c>
      <c r="H16" s="44">
        <f>G16-F16</f>
        <v>24887</v>
      </c>
      <c r="I16" s="45">
        <f t="shared" si="1"/>
        <v>6.2772408087493403</v>
      </c>
    </row>
    <row r="17" spans="1:9" x14ac:dyDescent="0.3">
      <c r="A17" s="86"/>
      <c r="B17" s="49" t="s">
        <v>8</v>
      </c>
      <c r="C17" s="43" t="s">
        <v>9</v>
      </c>
      <c r="D17" s="81">
        <f>'Tráfico interior'!B35</f>
        <v>233441</v>
      </c>
      <c r="E17" s="81">
        <f>'Tráfico interior'!C35</f>
        <v>126986</v>
      </c>
      <c r="F17" s="81">
        <f>'Tráfico interior'!D35</f>
        <v>704818</v>
      </c>
      <c r="G17" s="81">
        <f>'Tráfico interior'!E35</f>
        <v>1524519</v>
      </c>
      <c r="H17" s="44">
        <f t="shared" si="0"/>
        <v>819701</v>
      </c>
      <c r="I17" s="45">
        <f t="shared" si="1"/>
        <v>116.29966885068202</v>
      </c>
    </row>
    <row r="18" spans="1:9" x14ac:dyDescent="0.3">
      <c r="A18" s="51"/>
      <c r="B18" s="51"/>
      <c r="C18" s="78" t="s">
        <v>1</v>
      </c>
      <c r="D18" s="82">
        <f>+D14+D15+D16+D17</f>
        <v>1048108</v>
      </c>
      <c r="E18" s="82">
        <f t="shared" ref="E18:F18" si="4">+E14+E15+E16+E17</f>
        <v>985286</v>
      </c>
      <c r="F18" s="82">
        <f t="shared" si="4"/>
        <v>2976483</v>
      </c>
      <c r="G18" s="82">
        <f>+G14+G15+G16+G17</f>
        <v>3912530</v>
      </c>
      <c r="H18" s="47">
        <f t="shared" si="0"/>
        <v>936047</v>
      </c>
      <c r="I18" s="48">
        <f t="shared" si="1"/>
        <v>31.448088230304023</v>
      </c>
    </row>
    <row r="19" spans="1:9" x14ac:dyDescent="0.3">
      <c r="A19" s="52"/>
      <c r="B19" s="52"/>
      <c r="C19" s="57" t="s">
        <v>109</v>
      </c>
      <c r="D19" s="53">
        <f>+D13+D18</f>
        <v>44981907</v>
      </c>
      <c r="E19" s="53">
        <f t="shared" ref="E19:F19" si="5">+E13+E18</f>
        <v>47312202</v>
      </c>
      <c r="F19" s="53">
        <f t="shared" si="5"/>
        <v>127357460</v>
      </c>
      <c r="G19" s="53">
        <f>+G13+G18</f>
        <v>136685391</v>
      </c>
      <c r="H19" s="53">
        <f t="shared" si="0"/>
        <v>9327931</v>
      </c>
      <c r="I19" s="54">
        <f t="shared" si="1"/>
        <v>7.3242124960720787</v>
      </c>
    </row>
    <row r="20" spans="1:9" x14ac:dyDescent="0.3">
      <c r="A20" s="51"/>
      <c r="B20" s="51"/>
      <c r="I20" s="55"/>
    </row>
    <row r="21" spans="1:9" x14ac:dyDescent="0.3">
      <c r="A21" s="83" t="s">
        <v>17</v>
      </c>
      <c r="B21" s="83" t="s">
        <v>18</v>
      </c>
      <c r="C21" s="43" t="s">
        <v>19</v>
      </c>
      <c r="D21" s="81">
        <f>'Mercancías tránsito'!B35</f>
        <v>10986878</v>
      </c>
      <c r="E21" s="81">
        <f>'Mercancías tránsito'!C35</f>
        <v>12988466</v>
      </c>
      <c r="F21" s="81">
        <f>'Mercancías tránsito'!D35</f>
        <v>30835591</v>
      </c>
      <c r="G21" s="81">
        <f>'Mercancías tránsito'!E35</f>
        <v>35365235</v>
      </c>
      <c r="H21" s="44">
        <f>G21-F21</f>
        <v>4529644</v>
      </c>
      <c r="I21" s="45">
        <f t="shared" ref="I21:I36" si="6">((G21*100/F21)-100)</f>
        <v>14.689661696446805</v>
      </c>
    </row>
    <row r="22" spans="1:9" x14ac:dyDescent="0.3">
      <c r="A22" s="84"/>
      <c r="B22" s="86"/>
      <c r="C22" s="43" t="s">
        <v>20</v>
      </c>
      <c r="D22" s="81">
        <f>'Mercan. contene. tránsito'!B35</f>
        <v>8499872</v>
      </c>
      <c r="E22" s="81">
        <f>'Mercan. contene. tránsito'!C35</f>
        <v>10084236</v>
      </c>
      <c r="F22" s="81">
        <f>'Mercan. contene. tránsito'!D35</f>
        <v>24017889</v>
      </c>
      <c r="G22" s="81">
        <f>'Mercan. contene. tránsito'!E35</f>
        <v>27586704</v>
      </c>
      <c r="H22" s="44">
        <f>G22-F22</f>
        <v>3568815</v>
      </c>
      <c r="I22" s="45">
        <f t="shared" si="6"/>
        <v>14.858986982577861</v>
      </c>
    </row>
    <row r="23" spans="1:9" x14ac:dyDescent="0.3">
      <c r="A23" s="84"/>
      <c r="B23" s="83" t="s">
        <v>21</v>
      </c>
      <c r="C23" s="43" t="s">
        <v>22</v>
      </c>
      <c r="D23" s="81">
        <f>'Ro-Ro'!B35</f>
        <v>5369992</v>
      </c>
      <c r="E23" s="81">
        <f>'Ro-Ro'!C35</f>
        <v>5395517</v>
      </c>
      <c r="F23" s="81">
        <f>'Ro-Ro'!D35</f>
        <v>13842771</v>
      </c>
      <c r="G23" s="81">
        <f>'Ro-Ro'!E35</f>
        <v>14812116</v>
      </c>
      <c r="H23" s="44">
        <f t="shared" ref="H23:H36" si="7">G23-F23</f>
        <v>969345</v>
      </c>
      <c r="I23" s="45">
        <f t="shared" si="6"/>
        <v>7.002535836213724</v>
      </c>
    </row>
    <row r="24" spans="1:9" x14ac:dyDescent="0.3">
      <c r="A24" s="84"/>
      <c r="B24" s="86"/>
      <c r="C24" s="58" t="s">
        <v>152</v>
      </c>
      <c r="D24" s="81">
        <f>'Ro-Ro remolques'!B35</f>
        <v>126485</v>
      </c>
      <c r="E24" s="81">
        <f>'Ro-Ro remolques'!C35</f>
        <v>128101</v>
      </c>
      <c r="F24" s="81">
        <f>'Ro-Ro remolques'!D35</f>
        <v>331256</v>
      </c>
      <c r="G24" s="81">
        <f>'Ro-Ro remolques'!E35</f>
        <v>351008</v>
      </c>
      <c r="H24" s="44">
        <f t="shared" si="7"/>
        <v>19752</v>
      </c>
      <c r="I24" s="45">
        <f t="shared" si="6"/>
        <v>5.9627599198203143</v>
      </c>
    </row>
    <row r="25" spans="1:9" x14ac:dyDescent="0.3">
      <c r="A25" s="84"/>
      <c r="B25" s="87" t="s">
        <v>140</v>
      </c>
      <c r="C25" s="58" t="s">
        <v>139</v>
      </c>
      <c r="D25" s="81">
        <f>TEUS!B35</f>
        <v>1280956</v>
      </c>
      <c r="E25" s="81">
        <f>TEUS!C35</f>
        <v>1421434</v>
      </c>
      <c r="F25" s="81">
        <f>TEUS!D35</f>
        <v>3618184</v>
      </c>
      <c r="G25" s="81">
        <f>TEUS!E35</f>
        <v>4073576</v>
      </c>
      <c r="H25" s="44">
        <f t="shared" si="7"/>
        <v>455392</v>
      </c>
      <c r="I25" s="45">
        <f t="shared" si="6"/>
        <v>12.586203465605948</v>
      </c>
    </row>
    <row r="26" spans="1:9" x14ac:dyDescent="0.3">
      <c r="A26" s="84"/>
      <c r="B26" s="84"/>
      <c r="C26" s="43" t="s">
        <v>141</v>
      </c>
      <c r="D26" s="81">
        <f>'TEUS tránsito'!B35</f>
        <v>651535</v>
      </c>
      <c r="E26" s="81">
        <f>'TEUS tránsito'!C35</f>
        <v>785828</v>
      </c>
      <c r="F26" s="81">
        <f>'TEUS tránsito'!D35</f>
        <v>1880441</v>
      </c>
      <c r="G26" s="81">
        <f>'TEUS tránsito'!E35</f>
        <v>2219968</v>
      </c>
      <c r="H26" s="44">
        <f t="shared" si="7"/>
        <v>339527</v>
      </c>
      <c r="I26" s="45">
        <f t="shared" si="6"/>
        <v>18.055711399613173</v>
      </c>
    </row>
    <row r="27" spans="1:9" x14ac:dyDescent="0.3">
      <c r="A27" s="84"/>
      <c r="B27" s="84"/>
      <c r="C27" s="43" t="s">
        <v>142</v>
      </c>
      <c r="D27" s="81">
        <f>'TEUS nacional'!B35</f>
        <v>174887</v>
      </c>
      <c r="E27" s="81">
        <f>'TEUS nacional'!C35</f>
        <v>171831</v>
      </c>
      <c r="F27" s="81">
        <f>'TEUS nacional'!D35</f>
        <v>472914</v>
      </c>
      <c r="G27" s="81">
        <f>'TEUS nacional'!E35</f>
        <v>480091</v>
      </c>
      <c r="H27" s="44">
        <f t="shared" si="7"/>
        <v>7177</v>
      </c>
      <c r="I27" s="45">
        <f t="shared" si="6"/>
        <v>1.5176120816892649</v>
      </c>
    </row>
    <row r="28" spans="1:9" x14ac:dyDescent="0.3">
      <c r="A28" s="84"/>
      <c r="B28" s="84"/>
      <c r="C28" s="43" t="s">
        <v>143</v>
      </c>
      <c r="D28" s="81">
        <f>'TEUS exterior'!B35</f>
        <v>454534</v>
      </c>
      <c r="E28" s="81">
        <f>'TEUS exterior'!C35</f>
        <v>463776</v>
      </c>
      <c r="F28" s="81">
        <f>'TEUS exterior'!D35</f>
        <v>1264829</v>
      </c>
      <c r="G28" s="81">
        <f>'TEUS exterior'!E35</f>
        <v>1373519</v>
      </c>
      <c r="H28" s="44">
        <f t="shared" si="7"/>
        <v>108690</v>
      </c>
      <c r="I28" s="45">
        <f t="shared" si="6"/>
        <v>8.5932564797296749</v>
      </c>
    </row>
    <row r="29" spans="1:9" x14ac:dyDescent="0.3">
      <c r="A29" s="84"/>
      <c r="B29" s="86"/>
      <c r="C29" s="43" t="s">
        <v>144</v>
      </c>
      <c r="D29" s="81">
        <f>'TEUS nacional y exterior'!B35</f>
        <v>629421</v>
      </c>
      <c r="E29" s="81">
        <f>'TEUS nacional y exterior'!C35</f>
        <v>635607</v>
      </c>
      <c r="F29" s="81">
        <f>'TEUS nacional y exterior'!D35</f>
        <v>1737743</v>
      </c>
      <c r="G29" s="81">
        <f>'TEUS nacional y exterior'!E35</f>
        <v>1853609</v>
      </c>
      <c r="H29" s="44">
        <f t="shared" si="7"/>
        <v>115866</v>
      </c>
      <c r="I29" s="45">
        <f t="shared" si="6"/>
        <v>6.6676142559630449</v>
      </c>
    </row>
    <row r="30" spans="1:9" x14ac:dyDescent="0.3">
      <c r="A30" s="84"/>
      <c r="B30" s="83" t="s">
        <v>23</v>
      </c>
      <c r="C30" s="58" t="s">
        <v>168</v>
      </c>
      <c r="D30" s="81">
        <f>'Pasajeros total'!B35</f>
        <v>1796563</v>
      </c>
      <c r="E30" s="81">
        <f>'Pasajeros total'!C35</f>
        <v>2204389</v>
      </c>
      <c r="F30" s="81">
        <f>'Pasajeros total'!D35</f>
        <v>4916732</v>
      </c>
      <c r="G30" s="81">
        <f>'Pasajeros total'!E35</f>
        <v>5779541</v>
      </c>
      <c r="H30" s="44">
        <f t="shared" si="7"/>
        <v>862809</v>
      </c>
      <c r="I30" s="45">
        <f t="shared" si="6"/>
        <v>17.548424441275216</v>
      </c>
    </row>
    <row r="31" spans="1:9" x14ac:dyDescent="0.3">
      <c r="A31" s="84"/>
      <c r="B31" s="86"/>
      <c r="C31" s="58" t="s">
        <v>169</v>
      </c>
      <c r="D31" s="81">
        <f>'Pasajeros crucero'!B35</f>
        <v>402949</v>
      </c>
      <c r="E31" s="81">
        <f>'Pasajeros crucero'!C35</f>
        <v>616678</v>
      </c>
      <c r="F31" s="81">
        <f>'Pasajeros crucero'!D35</f>
        <v>1087021</v>
      </c>
      <c r="G31" s="81">
        <f>'Pasajeros crucero'!E35</f>
        <v>1647527</v>
      </c>
      <c r="H31" s="44">
        <f t="shared" si="7"/>
        <v>560506</v>
      </c>
      <c r="I31" s="45">
        <f t="shared" si="6"/>
        <v>51.563493253580191</v>
      </c>
    </row>
    <row r="32" spans="1:9" x14ac:dyDescent="0.3">
      <c r="A32" s="84"/>
      <c r="B32" s="87" t="s">
        <v>153</v>
      </c>
      <c r="C32" s="43" t="s">
        <v>145</v>
      </c>
      <c r="D32" s="81">
        <f>'Automóviles régimen pasaje'!B35</f>
        <v>283474</v>
      </c>
      <c r="E32" s="81">
        <f>'Automóviles régimen pasaje'!C35</f>
        <v>352219</v>
      </c>
      <c r="F32" s="81">
        <f>'Automóviles régimen pasaje'!D35</f>
        <v>812615</v>
      </c>
      <c r="G32" s="81">
        <f>'Automóviles régimen pasaje'!E35</f>
        <v>925890</v>
      </c>
      <c r="H32" s="44">
        <f t="shared" si="7"/>
        <v>113275</v>
      </c>
      <c r="I32" s="45">
        <f t="shared" si="6"/>
        <v>13.939565476886344</v>
      </c>
    </row>
    <row r="33" spans="1:9" x14ac:dyDescent="0.3">
      <c r="A33" s="84"/>
      <c r="B33" s="86"/>
      <c r="C33" s="58" t="s">
        <v>117</v>
      </c>
      <c r="D33" s="81">
        <f>'Automóviles régimen mercancía'!B35</f>
        <v>355443</v>
      </c>
      <c r="E33" s="81">
        <f>'Automóviles régimen mercancía'!C35</f>
        <v>335978</v>
      </c>
      <c r="F33" s="81">
        <f>'Automóviles régimen mercancía'!D35</f>
        <v>862752</v>
      </c>
      <c r="G33" s="81">
        <f>'Automóviles régimen mercancía'!E35</f>
        <v>870953</v>
      </c>
      <c r="H33" s="44">
        <f t="shared" si="7"/>
        <v>8201</v>
      </c>
      <c r="I33" s="45">
        <f t="shared" si="6"/>
        <v>0.95056285004265817</v>
      </c>
    </row>
    <row r="34" spans="1:9" x14ac:dyDescent="0.3">
      <c r="A34" s="84"/>
      <c r="B34" s="83" t="s">
        <v>24</v>
      </c>
      <c r="C34" s="43" t="s">
        <v>146</v>
      </c>
      <c r="D34" s="81">
        <f>'Buques número'!B35</f>
        <v>11186</v>
      </c>
      <c r="E34" s="81">
        <f>'Buques número'!C35</f>
        <v>11358</v>
      </c>
      <c r="F34" s="81">
        <f>'Buques número'!D35</f>
        <v>31823</v>
      </c>
      <c r="G34" s="81">
        <f>'Buques número'!E35</f>
        <v>33148</v>
      </c>
      <c r="H34" s="44">
        <f t="shared" si="7"/>
        <v>1325</v>
      </c>
      <c r="I34" s="45">
        <f t="shared" si="6"/>
        <v>4.1636552179241448</v>
      </c>
    </row>
    <row r="35" spans="1:9" x14ac:dyDescent="0.3">
      <c r="A35" s="84"/>
      <c r="B35" s="84"/>
      <c r="C35" s="43" t="s">
        <v>25</v>
      </c>
      <c r="D35" s="81">
        <f>'Buques GT'!B35</f>
        <v>169559382</v>
      </c>
      <c r="E35" s="81">
        <f>'Buques GT'!C35</f>
        <v>178376351</v>
      </c>
      <c r="F35" s="81">
        <f>'Buques GT'!D35</f>
        <v>480123420</v>
      </c>
      <c r="G35" s="81">
        <f>'Buques GT'!E35</f>
        <v>514681663</v>
      </c>
      <c r="H35" s="44">
        <f t="shared" si="7"/>
        <v>34558243</v>
      </c>
      <c r="I35" s="45">
        <f t="shared" si="6"/>
        <v>7.1977832283207448</v>
      </c>
    </row>
    <row r="36" spans="1:9" x14ac:dyDescent="0.3">
      <c r="A36" s="85"/>
      <c r="B36" s="88"/>
      <c r="C36" s="43" t="s">
        <v>147</v>
      </c>
      <c r="D36" s="81">
        <f>Cruceros!B35</f>
        <v>198</v>
      </c>
      <c r="E36" s="81">
        <f>Cruceros!C35</f>
        <v>283</v>
      </c>
      <c r="F36" s="81">
        <f>Cruceros!D35</f>
        <v>523</v>
      </c>
      <c r="G36" s="81">
        <f>Cruceros!E35</f>
        <v>712</v>
      </c>
      <c r="H36" s="44">
        <f t="shared" si="7"/>
        <v>189</v>
      </c>
      <c r="I36" s="45">
        <f t="shared" si="6"/>
        <v>36.137667304015309</v>
      </c>
    </row>
    <row r="37" spans="1:9" x14ac:dyDescent="0.3">
      <c r="A37" s="59" t="s">
        <v>110</v>
      </c>
    </row>
    <row r="38" spans="1:9" x14ac:dyDescent="0.3">
      <c r="A38" s="59" t="s">
        <v>111</v>
      </c>
    </row>
    <row r="39" spans="1:9" x14ac:dyDescent="0.3">
      <c r="A39" s="56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158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1046438</v>
      </c>
      <c r="C7" s="30">
        <v>1071751</v>
      </c>
      <c r="D7" s="30">
        <v>3386771</v>
      </c>
      <c r="E7" s="30">
        <v>3790514</v>
      </c>
      <c r="F7" s="11">
        <f>((E7*100)/D7)-100</f>
        <v>11.92117801882678</v>
      </c>
      <c r="G7" s="1"/>
      <c r="H7" s="1"/>
      <c r="I7" s="1"/>
    </row>
    <row r="8" spans="1:12" x14ac:dyDescent="0.3">
      <c r="A8" s="12" t="s">
        <v>31</v>
      </c>
      <c r="B8" s="31">
        <v>263491</v>
      </c>
      <c r="C8" s="31">
        <v>271416</v>
      </c>
      <c r="D8" s="31">
        <v>762423</v>
      </c>
      <c r="E8" s="31">
        <v>791988</v>
      </c>
      <c r="F8" s="14">
        <f t="shared" ref="F8:F34" si="0">((E8*100)/D8)-100</f>
        <v>3.8777686402430191</v>
      </c>
      <c r="G8" s="1"/>
      <c r="H8" s="1"/>
      <c r="I8" s="1"/>
    </row>
    <row r="9" spans="1:12" x14ac:dyDescent="0.3">
      <c r="A9" s="9" t="s">
        <v>157</v>
      </c>
      <c r="B9" s="30">
        <v>555969</v>
      </c>
      <c r="C9" s="30">
        <v>619069</v>
      </c>
      <c r="D9" s="30">
        <v>1519153</v>
      </c>
      <c r="E9" s="30">
        <v>1561969</v>
      </c>
      <c r="F9" s="11">
        <f t="shared" si="0"/>
        <v>2.8184126286160733</v>
      </c>
      <c r="G9" s="1"/>
      <c r="H9" s="1"/>
      <c r="I9" s="1"/>
    </row>
    <row r="10" spans="1:12" x14ac:dyDescent="0.3">
      <c r="A10" s="12" t="s">
        <v>159</v>
      </c>
      <c r="B10" s="31">
        <v>430123</v>
      </c>
      <c r="C10" s="31">
        <v>423548</v>
      </c>
      <c r="D10" s="31">
        <v>1107679</v>
      </c>
      <c r="E10" s="31">
        <v>1313546</v>
      </c>
      <c r="F10" s="14">
        <f t="shared" si="0"/>
        <v>18.5854385611716</v>
      </c>
      <c r="G10" s="1"/>
      <c r="H10" s="1"/>
      <c r="I10" s="1"/>
    </row>
    <row r="11" spans="1:12" x14ac:dyDescent="0.3">
      <c r="A11" s="9" t="s">
        <v>160</v>
      </c>
      <c r="B11" s="30">
        <v>7853296</v>
      </c>
      <c r="C11" s="30">
        <v>9156030</v>
      </c>
      <c r="D11" s="30">
        <v>23660348</v>
      </c>
      <c r="E11" s="30">
        <v>27422989</v>
      </c>
      <c r="F11" s="11">
        <f t="shared" si="0"/>
        <v>15.902728903226617</v>
      </c>
      <c r="G11" s="1"/>
      <c r="H11" s="1"/>
      <c r="I11" s="1"/>
    </row>
    <row r="12" spans="1:12" x14ac:dyDescent="0.3">
      <c r="A12" s="12" t="s">
        <v>161</v>
      </c>
      <c r="B12" s="31">
        <v>290211</v>
      </c>
      <c r="C12" s="31">
        <v>306175</v>
      </c>
      <c r="D12" s="31">
        <v>1030118</v>
      </c>
      <c r="E12" s="31">
        <v>999534</v>
      </c>
      <c r="F12" s="14">
        <f t="shared" si="0"/>
        <v>-2.9689802527477411</v>
      </c>
      <c r="G12" s="1"/>
      <c r="H12" s="1"/>
      <c r="I12" s="1"/>
    </row>
    <row r="13" spans="1:12" x14ac:dyDescent="0.3">
      <c r="A13" s="9" t="s">
        <v>32</v>
      </c>
      <c r="B13" s="30">
        <v>1387900</v>
      </c>
      <c r="C13" s="30">
        <v>1357177</v>
      </c>
      <c r="D13" s="30">
        <v>3382065</v>
      </c>
      <c r="E13" s="30">
        <v>3572870</v>
      </c>
      <c r="F13" s="11">
        <f t="shared" si="0"/>
        <v>5.6416715823025214</v>
      </c>
      <c r="G13" s="1"/>
      <c r="H13" s="1"/>
      <c r="I13" s="1"/>
    </row>
    <row r="14" spans="1:12" x14ac:dyDescent="0.3">
      <c r="A14" s="12" t="s">
        <v>33</v>
      </c>
      <c r="B14" s="31">
        <v>5230282</v>
      </c>
      <c r="C14" s="31">
        <v>5831762</v>
      </c>
      <c r="D14" s="31">
        <v>13978584</v>
      </c>
      <c r="E14" s="31">
        <v>16601997</v>
      </c>
      <c r="F14" s="14">
        <f t="shared" si="0"/>
        <v>18.767373004304304</v>
      </c>
      <c r="G14" s="1"/>
      <c r="H14" s="1"/>
      <c r="I14" s="1"/>
    </row>
    <row r="15" spans="1:12" x14ac:dyDescent="0.3">
      <c r="A15" s="9" t="s">
        <v>34</v>
      </c>
      <c r="B15" s="30">
        <v>2673231</v>
      </c>
      <c r="C15" s="30">
        <v>2985849</v>
      </c>
      <c r="D15" s="30">
        <v>7118839</v>
      </c>
      <c r="E15" s="30">
        <v>8691130</v>
      </c>
      <c r="F15" s="11">
        <f t="shared" si="0"/>
        <v>22.086340202384122</v>
      </c>
      <c r="G15" s="1"/>
      <c r="H15" s="1"/>
      <c r="I15" s="1"/>
    </row>
    <row r="16" spans="1:12" x14ac:dyDescent="0.3">
      <c r="A16" s="12" t="s">
        <v>35</v>
      </c>
      <c r="B16" s="31">
        <v>2811736</v>
      </c>
      <c r="C16" s="31">
        <v>2310533</v>
      </c>
      <c r="D16" s="31">
        <v>8572861</v>
      </c>
      <c r="E16" s="31">
        <v>7945653</v>
      </c>
      <c r="F16" s="14">
        <f t="shared" si="0"/>
        <v>-7.3162040070403549</v>
      </c>
      <c r="G16" s="1"/>
      <c r="H16" s="1"/>
      <c r="I16" s="1"/>
    </row>
    <row r="17" spans="1:9" x14ac:dyDescent="0.3">
      <c r="A17" s="9" t="s">
        <v>162</v>
      </c>
      <c r="B17" s="30">
        <v>1516055</v>
      </c>
      <c r="C17" s="30">
        <v>1487911</v>
      </c>
      <c r="D17" s="30">
        <v>4268555</v>
      </c>
      <c r="E17" s="30">
        <v>4737686</v>
      </c>
      <c r="F17" s="11">
        <f t="shared" si="0"/>
        <v>10.990393704661173</v>
      </c>
      <c r="G17" s="1"/>
      <c r="H17" s="1"/>
      <c r="I17" s="1"/>
    </row>
    <row r="18" spans="1:9" x14ac:dyDescent="0.3">
      <c r="A18" s="12" t="s">
        <v>36</v>
      </c>
      <c r="B18" s="31">
        <v>219810</v>
      </c>
      <c r="C18" s="31">
        <v>202118</v>
      </c>
      <c r="D18" s="31">
        <v>656626</v>
      </c>
      <c r="E18" s="31">
        <v>589334</v>
      </c>
      <c r="F18" s="14">
        <f t="shared" si="0"/>
        <v>-10.248147347196124</v>
      </c>
      <c r="G18" s="1"/>
      <c r="H18" s="1"/>
      <c r="I18" s="1"/>
    </row>
    <row r="19" spans="1:9" x14ac:dyDescent="0.3">
      <c r="A19" s="9" t="s">
        <v>37</v>
      </c>
      <c r="B19" s="30">
        <v>1182922</v>
      </c>
      <c r="C19" s="30">
        <v>1300065</v>
      </c>
      <c r="D19" s="30">
        <v>3719380</v>
      </c>
      <c r="E19" s="30">
        <v>3032541</v>
      </c>
      <c r="F19" s="11">
        <f t="shared" si="0"/>
        <v>-18.466491727115809</v>
      </c>
      <c r="G19" s="1"/>
      <c r="H19" s="1"/>
      <c r="I19" s="1"/>
    </row>
    <row r="20" spans="1:9" x14ac:dyDescent="0.3">
      <c r="A20" s="12" t="s">
        <v>163</v>
      </c>
      <c r="B20" s="31">
        <v>2054589</v>
      </c>
      <c r="C20" s="31">
        <v>1944404</v>
      </c>
      <c r="D20" s="31">
        <v>5359110</v>
      </c>
      <c r="E20" s="31">
        <v>4700616</v>
      </c>
      <c r="F20" s="14">
        <f t="shared" si="0"/>
        <v>-12.28737607550508</v>
      </c>
      <c r="G20" s="1"/>
      <c r="H20" s="1"/>
      <c r="I20" s="1"/>
    </row>
    <row r="21" spans="1:9" x14ac:dyDescent="0.3">
      <c r="A21" s="9" t="s">
        <v>38</v>
      </c>
      <c r="B21" s="30">
        <v>2453953</v>
      </c>
      <c r="C21" s="30">
        <v>2645811</v>
      </c>
      <c r="D21" s="30">
        <v>7787022</v>
      </c>
      <c r="E21" s="30">
        <v>7840652</v>
      </c>
      <c r="F21" s="11">
        <f t="shared" si="0"/>
        <v>0.68871001006546351</v>
      </c>
      <c r="G21" s="1"/>
      <c r="H21" s="1"/>
      <c r="I21" s="1"/>
    </row>
    <row r="22" spans="1:9" x14ac:dyDescent="0.3">
      <c r="A22" s="12" t="s">
        <v>59</v>
      </c>
      <c r="B22" s="31">
        <v>2319573</v>
      </c>
      <c r="C22" s="31">
        <v>2651085</v>
      </c>
      <c r="D22" s="31">
        <v>6238563</v>
      </c>
      <c r="E22" s="31">
        <v>6592925</v>
      </c>
      <c r="F22" s="14">
        <f t="shared" si="0"/>
        <v>5.6801862864893735</v>
      </c>
      <c r="G22" s="1"/>
      <c r="H22" s="1"/>
      <c r="I22" s="1"/>
    </row>
    <row r="23" spans="1:9" x14ac:dyDescent="0.3">
      <c r="A23" s="9" t="s">
        <v>164</v>
      </c>
      <c r="B23" s="30">
        <v>347488</v>
      </c>
      <c r="C23" s="30">
        <v>302016</v>
      </c>
      <c r="D23" s="30">
        <v>679972</v>
      </c>
      <c r="E23" s="30">
        <v>681677</v>
      </c>
      <c r="F23" s="11">
        <f t="shared" si="0"/>
        <v>0.25074561893724479</v>
      </c>
      <c r="G23" s="1"/>
      <c r="H23" s="1"/>
      <c r="I23" s="1"/>
    </row>
    <row r="24" spans="1:9" x14ac:dyDescent="0.3">
      <c r="A24" s="12" t="s">
        <v>166</v>
      </c>
      <c r="B24" s="31">
        <v>183424</v>
      </c>
      <c r="C24" s="31">
        <v>213535</v>
      </c>
      <c r="D24" s="31">
        <v>564960</v>
      </c>
      <c r="E24" s="31">
        <v>634476</v>
      </c>
      <c r="F24" s="14">
        <f t="shared" si="0"/>
        <v>12.304587935429055</v>
      </c>
      <c r="G24" s="1"/>
      <c r="H24" s="1"/>
      <c r="I24" s="1"/>
    </row>
    <row r="25" spans="1:9" x14ac:dyDescent="0.3">
      <c r="A25" s="9" t="s">
        <v>39</v>
      </c>
      <c r="B25" s="30">
        <v>111544</v>
      </c>
      <c r="C25" s="30">
        <v>74559</v>
      </c>
      <c r="D25" s="30">
        <v>279981</v>
      </c>
      <c r="E25" s="30">
        <v>213637</v>
      </c>
      <c r="F25" s="11">
        <f t="shared" si="0"/>
        <v>-23.695893649926248</v>
      </c>
      <c r="G25" s="1"/>
      <c r="H25" s="1"/>
      <c r="I25" s="1"/>
    </row>
    <row r="26" spans="1:9" x14ac:dyDescent="0.3">
      <c r="A26" s="12" t="s">
        <v>40</v>
      </c>
      <c r="B26" s="31">
        <v>231404</v>
      </c>
      <c r="C26" s="31">
        <v>227211</v>
      </c>
      <c r="D26" s="31">
        <v>567976</v>
      </c>
      <c r="E26" s="31">
        <v>725913</v>
      </c>
      <c r="F26" s="14">
        <f t="shared" si="0"/>
        <v>27.806984802174739</v>
      </c>
      <c r="G26" s="1"/>
      <c r="H26" s="1"/>
      <c r="I26" s="1"/>
    </row>
    <row r="27" spans="1:9" x14ac:dyDescent="0.3">
      <c r="A27" s="9" t="s">
        <v>41</v>
      </c>
      <c r="B27" s="30">
        <v>268629</v>
      </c>
      <c r="C27" s="30">
        <v>215936</v>
      </c>
      <c r="D27" s="30">
        <v>696489</v>
      </c>
      <c r="E27" s="30">
        <v>717171</v>
      </c>
      <c r="F27" s="11">
        <f t="shared" si="0"/>
        <v>2.9694654186929057</v>
      </c>
      <c r="G27" s="1"/>
      <c r="H27" s="1"/>
      <c r="I27" s="1"/>
    </row>
    <row r="28" spans="1:9" x14ac:dyDescent="0.3">
      <c r="A28" s="12" t="s">
        <v>42</v>
      </c>
      <c r="B28" s="31">
        <v>1167682</v>
      </c>
      <c r="C28" s="31">
        <v>1202958</v>
      </c>
      <c r="D28" s="31">
        <v>3330989</v>
      </c>
      <c r="E28" s="31">
        <v>3391164</v>
      </c>
      <c r="F28" s="14">
        <f t="shared" si="0"/>
        <v>1.8065205258858583</v>
      </c>
      <c r="G28" s="1"/>
      <c r="H28" s="1"/>
      <c r="I28" s="1"/>
    </row>
    <row r="29" spans="1:9" x14ac:dyDescent="0.3">
      <c r="A29" s="9" t="s">
        <v>43</v>
      </c>
      <c r="B29" s="30">
        <v>439179</v>
      </c>
      <c r="C29" s="30">
        <v>376420</v>
      </c>
      <c r="D29" s="30">
        <v>1139487</v>
      </c>
      <c r="E29" s="30">
        <v>1342120</v>
      </c>
      <c r="F29" s="11">
        <f t="shared" si="0"/>
        <v>17.78282683347858</v>
      </c>
      <c r="G29" s="1"/>
      <c r="H29" s="1"/>
      <c r="I29" s="1"/>
    </row>
    <row r="30" spans="1:9" x14ac:dyDescent="0.3">
      <c r="A30" s="12" t="s">
        <v>44</v>
      </c>
      <c r="B30" s="31">
        <v>385109</v>
      </c>
      <c r="C30" s="31">
        <v>315465</v>
      </c>
      <c r="D30" s="31">
        <v>994091</v>
      </c>
      <c r="E30" s="31">
        <v>1064226</v>
      </c>
      <c r="F30" s="14">
        <f t="shared" si="0"/>
        <v>7.0551891124655555</v>
      </c>
      <c r="G30" s="1"/>
      <c r="H30" s="1"/>
      <c r="I30" s="1"/>
    </row>
    <row r="31" spans="1:9" x14ac:dyDescent="0.3">
      <c r="A31" s="9" t="s">
        <v>45</v>
      </c>
      <c r="B31" s="30">
        <v>2863651</v>
      </c>
      <c r="C31" s="30">
        <v>2817472</v>
      </c>
      <c r="D31" s="30">
        <v>7976491</v>
      </c>
      <c r="E31" s="30">
        <v>8403853</v>
      </c>
      <c r="F31" s="11">
        <f t="shared" si="0"/>
        <v>5.3577694753244316</v>
      </c>
      <c r="G31" s="1"/>
      <c r="H31" s="1"/>
      <c r="I31" s="1"/>
    </row>
    <row r="32" spans="1:9" x14ac:dyDescent="0.3">
      <c r="A32" s="12" t="s">
        <v>46</v>
      </c>
      <c r="B32" s="31">
        <v>6258061</v>
      </c>
      <c r="C32" s="31">
        <v>6578760</v>
      </c>
      <c r="D32" s="31">
        <v>17357837</v>
      </c>
      <c r="E32" s="31">
        <v>18047381</v>
      </c>
      <c r="F32" s="14">
        <f t="shared" si="0"/>
        <v>3.9725226132726164</v>
      </c>
      <c r="G32" s="1"/>
      <c r="H32" s="1"/>
      <c r="I32" s="1"/>
    </row>
    <row r="33" spans="1:9" x14ac:dyDescent="0.3">
      <c r="A33" s="9" t="s">
        <v>47</v>
      </c>
      <c r="B33" s="30">
        <v>331721</v>
      </c>
      <c r="C33" s="30">
        <v>355165</v>
      </c>
      <c r="D33" s="30">
        <v>961418</v>
      </c>
      <c r="E33" s="30">
        <v>1011794</v>
      </c>
      <c r="F33" s="11">
        <f t="shared" si="0"/>
        <v>5.2397604371875701</v>
      </c>
      <c r="G33" s="1"/>
      <c r="H33" s="1"/>
      <c r="I33" s="1"/>
    </row>
    <row r="34" spans="1:9" x14ac:dyDescent="0.3">
      <c r="A34" s="12" t="s">
        <v>165</v>
      </c>
      <c r="B34" s="31">
        <v>104436</v>
      </c>
      <c r="C34" s="31">
        <v>68001</v>
      </c>
      <c r="D34" s="31">
        <v>259672</v>
      </c>
      <c r="E34" s="31">
        <v>266035</v>
      </c>
      <c r="F34" s="14">
        <f t="shared" si="0"/>
        <v>2.4503989648479632</v>
      </c>
      <c r="G34" s="1"/>
      <c r="H34" s="1"/>
      <c r="I34" s="1"/>
    </row>
    <row r="35" spans="1:9" x14ac:dyDescent="0.3">
      <c r="A35" s="15" t="s">
        <v>48</v>
      </c>
      <c r="B35" s="16">
        <f>SUM(B7:B34)</f>
        <v>44981907</v>
      </c>
      <c r="C35" s="16">
        <f t="shared" ref="C35:E35" si="1">SUM(C7:C34)</f>
        <v>47312202</v>
      </c>
      <c r="D35" s="16">
        <f t="shared" si="1"/>
        <v>127357460</v>
      </c>
      <c r="E35" s="16">
        <f t="shared" si="1"/>
        <v>136685391</v>
      </c>
      <c r="F35" s="17">
        <f t="shared" ref="F35" si="2">((E35*100)/D35)-100</f>
        <v>7.3242124960720787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3790514</v>
      </c>
      <c r="C39" s="37">
        <f t="shared" si="4"/>
        <v>3386771</v>
      </c>
      <c r="D39" s="37">
        <f>_xlfn.RANK.EQ(B39,$B$39:$B$66)+COUNTIF($B$39:$B$66,B39)-1</f>
        <v>11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27422989</v>
      </c>
      <c r="G39" s="36">
        <f>LOOKUP(E39,$A$39:$A$66,$C$39:$C$66)</f>
        <v>23660348</v>
      </c>
    </row>
    <row r="40" spans="1:9" x14ac:dyDescent="0.3">
      <c r="A40" s="36" t="str">
        <f t="shared" si="5"/>
        <v>ALICANTE</v>
      </c>
      <c r="B40" s="37">
        <f t="shared" si="3"/>
        <v>791988</v>
      </c>
      <c r="C40" s="37">
        <f t="shared" si="4"/>
        <v>762423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66" si="8">LOOKUP(E40,$A$39:$A$66,$B$39:$B$66)</f>
        <v>18047381</v>
      </c>
      <c r="G40" s="36">
        <f t="shared" ref="G40:G66" si="9">LOOKUP(E40,$A$39:$A$66,$C$39:$C$66)</f>
        <v>17357837</v>
      </c>
    </row>
    <row r="41" spans="1:9" x14ac:dyDescent="0.3">
      <c r="A41" s="36" t="str">
        <f t="shared" si="5"/>
        <v>ALMERÍA</v>
      </c>
      <c r="B41" s="37">
        <f t="shared" si="3"/>
        <v>1561969</v>
      </c>
      <c r="C41" s="37">
        <f t="shared" si="4"/>
        <v>1519153</v>
      </c>
      <c r="D41" s="37">
        <f t="shared" si="7"/>
        <v>15</v>
      </c>
      <c r="E41" s="36" t="str">
        <f t="shared" si="6"/>
        <v>BARCELONA</v>
      </c>
      <c r="F41" s="36">
        <f t="shared" si="8"/>
        <v>16601997</v>
      </c>
      <c r="G41" s="36">
        <f t="shared" si="9"/>
        <v>13978584</v>
      </c>
    </row>
    <row r="42" spans="1:9" x14ac:dyDescent="0.3">
      <c r="A42" s="36" t="str">
        <f t="shared" si="5"/>
        <v>AVILÉS</v>
      </c>
      <c r="B42" s="37">
        <f t="shared" si="3"/>
        <v>1313546</v>
      </c>
      <c r="C42" s="37">
        <f t="shared" si="4"/>
        <v>1107679</v>
      </c>
      <c r="D42" s="37">
        <f t="shared" si="7"/>
        <v>17</v>
      </c>
      <c r="E42" s="36" t="str">
        <f t="shared" si="6"/>
        <v>BILBAO</v>
      </c>
      <c r="F42" s="36">
        <f t="shared" si="8"/>
        <v>8691130</v>
      </c>
      <c r="G42" s="36">
        <f t="shared" si="9"/>
        <v>7118839</v>
      </c>
    </row>
    <row r="43" spans="1:9" x14ac:dyDescent="0.3">
      <c r="A43" s="36" t="str">
        <f t="shared" si="5"/>
        <v>BAHÍA DE ALGECIRAS</v>
      </c>
      <c r="B43" s="37">
        <f t="shared" si="3"/>
        <v>27422989</v>
      </c>
      <c r="C43" s="37">
        <f t="shared" si="4"/>
        <v>23660348</v>
      </c>
      <c r="D43" s="37">
        <f t="shared" si="7"/>
        <v>1</v>
      </c>
      <c r="E43" s="36" t="str">
        <f t="shared" si="6"/>
        <v>TARRAGONA</v>
      </c>
      <c r="F43" s="36">
        <f t="shared" si="8"/>
        <v>8403853</v>
      </c>
      <c r="G43" s="36">
        <f t="shared" si="9"/>
        <v>7976491</v>
      </c>
    </row>
    <row r="44" spans="1:9" x14ac:dyDescent="0.3">
      <c r="A44" s="36" t="str">
        <f t="shared" si="5"/>
        <v>BAHÍA DE CÁDIZ</v>
      </c>
      <c r="B44" s="37">
        <f t="shared" si="3"/>
        <v>999534</v>
      </c>
      <c r="C44" s="37">
        <f t="shared" si="4"/>
        <v>1030118</v>
      </c>
      <c r="D44" s="37">
        <f t="shared" si="7"/>
        <v>20</v>
      </c>
      <c r="E44" s="36" t="str">
        <f t="shared" si="6"/>
        <v>CARTAGENA</v>
      </c>
      <c r="F44" s="36">
        <f t="shared" si="8"/>
        <v>7945653</v>
      </c>
      <c r="G44" s="36">
        <f t="shared" si="9"/>
        <v>8572861</v>
      </c>
    </row>
    <row r="45" spans="1:9" x14ac:dyDescent="0.3">
      <c r="A45" s="36" t="str">
        <f t="shared" si="5"/>
        <v>BALEARES</v>
      </c>
      <c r="B45" s="37">
        <f t="shared" si="3"/>
        <v>3572870</v>
      </c>
      <c r="C45" s="37">
        <f t="shared" si="4"/>
        <v>3382065</v>
      </c>
      <c r="D45" s="37">
        <f t="shared" si="7"/>
        <v>12</v>
      </c>
      <c r="E45" s="36" t="str">
        <f t="shared" si="6"/>
        <v>HUELVA</v>
      </c>
      <c r="F45" s="36">
        <f t="shared" si="8"/>
        <v>7840652</v>
      </c>
      <c r="G45" s="36">
        <f t="shared" si="9"/>
        <v>7787022</v>
      </c>
    </row>
    <row r="46" spans="1:9" x14ac:dyDescent="0.3">
      <c r="A46" s="36" t="str">
        <f t="shared" si="5"/>
        <v>BARCELONA</v>
      </c>
      <c r="B46" s="37">
        <f t="shared" si="3"/>
        <v>16601997</v>
      </c>
      <c r="C46" s="37">
        <f t="shared" si="4"/>
        <v>13978584</v>
      </c>
      <c r="D46" s="37">
        <f t="shared" si="7"/>
        <v>3</v>
      </c>
      <c r="E46" s="36" t="str">
        <f t="shared" si="6"/>
        <v>LAS PALMAS</v>
      </c>
      <c r="F46" s="36">
        <f t="shared" si="8"/>
        <v>6592925</v>
      </c>
      <c r="G46" s="36">
        <f t="shared" si="9"/>
        <v>6238563</v>
      </c>
    </row>
    <row r="47" spans="1:9" x14ac:dyDescent="0.3">
      <c r="A47" s="36" t="str">
        <f t="shared" si="5"/>
        <v>BILBAO</v>
      </c>
      <c r="B47" s="37">
        <f t="shared" si="3"/>
        <v>8691130</v>
      </c>
      <c r="C47" s="37">
        <f t="shared" si="4"/>
        <v>7118839</v>
      </c>
      <c r="D47" s="37">
        <f t="shared" si="7"/>
        <v>4</v>
      </c>
      <c r="E47" s="36" t="str">
        <f t="shared" si="6"/>
        <v>CASTELLÓN</v>
      </c>
      <c r="F47" s="36">
        <f t="shared" si="8"/>
        <v>4737686</v>
      </c>
      <c r="G47" s="36">
        <f t="shared" si="9"/>
        <v>4268555</v>
      </c>
    </row>
    <row r="48" spans="1:9" x14ac:dyDescent="0.3">
      <c r="A48" s="36" t="str">
        <f t="shared" si="5"/>
        <v>CARTAGENA</v>
      </c>
      <c r="B48" s="37">
        <f t="shared" si="3"/>
        <v>7945653</v>
      </c>
      <c r="C48" s="37">
        <f t="shared" si="4"/>
        <v>8572861</v>
      </c>
      <c r="D48" s="37">
        <f t="shared" si="7"/>
        <v>6</v>
      </c>
      <c r="E48" s="36" t="str">
        <f t="shared" si="6"/>
        <v>GIJÓN</v>
      </c>
      <c r="F48" s="36">
        <f t="shared" si="8"/>
        <v>4700616</v>
      </c>
      <c r="G48" s="36">
        <f t="shared" si="9"/>
        <v>5359110</v>
      </c>
    </row>
    <row r="49" spans="1:7" x14ac:dyDescent="0.3">
      <c r="A49" s="36" t="str">
        <f t="shared" si="5"/>
        <v>CASTELLÓN</v>
      </c>
      <c r="B49" s="37">
        <f t="shared" si="3"/>
        <v>4737686</v>
      </c>
      <c r="C49" s="37">
        <f t="shared" si="4"/>
        <v>4268555</v>
      </c>
      <c r="D49" s="37">
        <f t="shared" si="7"/>
        <v>9</v>
      </c>
      <c r="E49" s="36" t="str">
        <f t="shared" si="6"/>
        <v>A CORUÑA</v>
      </c>
      <c r="F49" s="36">
        <f t="shared" si="8"/>
        <v>3790514</v>
      </c>
      <c r="G49" s="36">
        <f t="shared" si="9"/>
        <v>3386771</v>
      </c>
    </row>
    <row r="50" spans="1:7" x14ac:dyDescent="0.3">
      <c r="A50" s="36" t="str">
        <f t="shared" si="5"/>
        <v>CEUTA</v>
      </c>
      <c r="B50" s="37">
        <f t="shared" si="3"/>
        <v>589334</v>
      </c>
      <c r="C50" s="37">
        <f t="shared" si="4"/>
        <v>656626</v>
      </c>
      <c r="D50" s="37">
        <f t="shared" si="7"/>
        <v>26</v>
      </c>
      <c r="E50" s="36" t="str">
        <f t="shared" si="6"/>
        <v>BALEARES</v>
      </c>
      <c r="F50" s="36">
        <f t="shared" si="8"/>
        <v>3572870</v>
      </c>
      <c r="G50" s="36">
        <f t="shared" si="9"/>
        <v>3382065</v>
      </c>
    </row>
    <row r="51" spans="1:7" x14ac:dyDescent="0.3">
      <c r="A51" s="36" t="str">
        <f t="shared" si="5"/>
        <v>FERROL-SAN CIBRAO</v>
      </c>
      <c r="B51" s="37">
        <f t="shared" si="3"/>
        <v>3032541</v>
      </c>
      <c r="C51" s="37">
        <f t="shared" si="4"/>
        <v>3719380</v>
      </c>
      <c r="D51" s="37">
        <f t="shared" si="7"/>
        <v>14</v>
      </c>
      <c r="E51" s="36" t="str">
        <f t="shared" si="6"/>
        <v>SANTA CRUZ DE TENERIFE</v>
      </c>
      <c r="F51" s="36">
        <f t="shared" si="8"/>
        <v>3391164</v>
      </c>
      <c r="G51" s="36">
        <f t="shared" si="9"/>
        <v>3330989</v>
      </c>
    </row>
    <row r="52" spans="1:7" x14ac:dyDescent="0.3">
      <c r="A52" s="36" t="str">
        <f t="shared" si="5"/>
        <v>GIJÓN</v>
      </c>
      <c r="B52" s="37">
        <f t="shared" si="3"/>
        <v>4700616</v>
      </c>
      <c r="C52" s="37">
        <f t="shared" si="4"/>
        <v>5359110</v>
      </c>
      <c r="D52" s="37">
        <f t="shared" si="7"/>
        <v>10</v>
      </c>
      <c r="E52" s="36" t="str">
        <f t="shared" si="6"/>
        <v>FERROL-SAN CIBRAO</v>
      </c>
      <c r="F52" s="36">
        <f t="shared" si="8"/>
        <v>3032541</v>
      </c>
      <c r="G52" s="36">
        <f t="shared" si="9"/>
        <v>3719380</v>
      </c>
    </row>
    <row r="53" spans="1:7" x14ac:dyDescent="0.3">
      <c r="A53" s="36" t="str">
        <f t="shared" si="5"/>
        <v>HUELVA</v>
      </c>
      <c r="B53" s="37">
        <f t="shared" si="3"/>
        <v>7840652</v>
      </c>
      <c r="C53" s="37">
        <f t="shared" si="4"/>
        <v>7787022</v>
      </c>
      <c r="D53" s="37">
        <f t="shared" si="7"/>
        <v>7</v>
      </c>
      <c r="E53" s="36" t="str">
        <f t="shared" si="6"/>
        <v>ALMERÍA</v>
      </c>
      <c r="F53" s="36">
        <f t="shared" si="8"/>
        <v>1561969</v>
      </c>
      <c r="G53" s="36">
        <f t="shared" si="9"/>
        <v>1519153</v>
      </c>
    </row>
    <row r="54" spans="1:7" x14ac:dyDescent="0.3">
      <c r="A54" s="36" t="str">
        <f t="shared" si="5"/>
        <v>LAS PALMAS</v>
      </c>
      <c r="B54" s="37">
        <f t="shared" si="3"/>
        <v>6592925</v>
      </c>
      <c r="C54" s="37">
        <f t="shared" si="4"/>
        <v>6238563</v>
      </c>
      <c r="D54" s="37">
        <f t="shared" si="7"/>
        <v>8</v>
      </c>
      <c r="E54" s="36" t="str">
        <f t="shared" si="6"/>
        <v>SANTANDER</v>
      </c>
      <c r="F54" s="36">
        <f t="shared" si="8"/>
        <v>1342120</v>
      </c>
      <c r="G54" s="36">
        <f t="shared" si="9"/>
        <v>1139487</v>
      </c>
    </row>
    <row r="55" spans="1:7" x14ac:dyDescent="0.3">
      <c r="A55" s="36" t="str">
        <f t="shared" si="5"/>
        <v>MÁLAGA</v>
      </c>
      <c r="B55" s="37">
        <f t="shared" si="3"/>
        <v>681677</v>
      </c>
      <c r="C55" s="37">
        <f t="shared" si="4"/>
        <v>679972</v>
      </c>
      <c r="D55" s="37">
        <f t="shared" si="7"/>
        <v>24</v>
      </c>
      <c r="E55" s="36" t="str">
        <f t="shared" si="6"/>
        <v>AVILÉS</v>
      </c>
      <c r="F55" s="36">
        <f t="shared" si="8"/>
        <v>1313546</v>
      </c>
      <c r="G55" s="36">
        <f t="shared" si="9"/>
        <v>1107679</v>
      </c>
    </row>
    <row r="56" spans="1:7" x14ac:dyDescent="0.3">
      <c r="A56" s="36" t="str">
        <f t="shared" si="5"/>
        <v>MARÍN Y RÍA DE PONTEVEDRA</v>
      </c>
      <c r="B56" s="37">
        <f t="shared" si="3"/>
        <v>634476</v>
      </c>
      <c r="C56" s="37">
        <f t="shared" si="4"/>
        <v>564960</v>
      </c>
      <c r="D56" s="37">
        <f t="shared" si="7"/>
        <v>25</v>
      </c>
      <c r="E56" s="36" t="str">
        <f t="shared" si="6"/>
        <v>SEVILLA</v>
      </c>
      <c r="F56" s="36">
        <f t="shared" si="8"/>
        <v>1064226</v>
      </c>
      <c r="G56" s="36">
        <f t="shared" si="9"/>
        <v>994091</v>
      </c>
    </row>
    <row r="57" spans="1:7" x14ac:dyDescent="0.3">
      <c r="A57" s="36" t="str">
        <f t="shared" si="5"/>
        <v>MELILLA</v>
      </c>
      <c r="B57" s="37">
        <f t="shared" si="3"/>
        <v>213637</v>
      </c>
      <c r="C57" s="37">
        <f t="shared" si="4"/>
        <v>279981</v>
      </c>
      <c r="D57" s="37">
        <f t="shared" si="7"/>
        <v>28</v>
      </c>
      <c r="E57" s="36" t="str">
        <f t="shared" si="6"/>
        <v>VIGO</v>
      </c>
      <c r="F57" s="36">
        <f t="shared" si="8"/>
        <v>1011794</v>
      </c>
      <c r="G57" s="36">
        <f t="shared" si="9"/>
        <v>961418</v>
      </c>
    </row>
    <row r="58" spans="1:7" x14ac:dyDescent="0.3">
      <c r="A58" s="36" t="str">
        <f t="shared" si="5"/>
        <v>MOTRIL</v>
      </c>
      <c r="B58" s="37">
        <f t="shared" si="3"/>
        <v>725913</v>
      </c>
      <c r="C58" s="37">
        <f t="shared" si="4"/>
        <v>567976</v>
      </c>
      <c r="D58" s="37">
        <f t="shared" si="7"/>
        <v>22</v>
      </c>
      <c r="E58" s="36" t="str">
        <f t="shared" si="6"/>
        <v>BAHÍA DE CÁDIZ</v>
      </c>
      <c r="F58" s="36">
        <f t="shared" si="8"/>
        <v>999534</v>
      </c>
      <c r="G58" s="36">
        <f t="shared" si="9"/>
        <v>1030118</v>
      </c>
    </row>
    <row r="59" spans="1:7" x14ac:dyDescent="0.3">
      <c r="A59" s="36" t="str">
        <f t="shared" si="5"/>
        <v>PASAIA</v>
      </c>
      <c r="B59" s="37">
        <f t="shared" si="3"/>
        <v>717171</v>
      </c>
      <c r="C59" s="37">
        <f t="shared" si="4"/>
        <v>696489</v>
      </c>
      <c r="D59" s="37">
        <f t="shared" si="7"/>
        <v>23</v>
      </c>
      <c r="E59" s="36" t="str">
        <f t="shared" si="6"/>
        <v>ALICANTE</v>
      </c>
      <c r="F59" s="36">
        <f t="shared" si="8"/>
        <v>791988</v>
      </c>
      <c r="G59" s="36">
        <f t="shared" si="9"/>
        <v>762423</v>
      </c>
    </row>
    <row r="60" spans="1:7" x14ac:dyDescent="0.3">
      <c r="A60" s="36" t="str">
        <f t="shared" si="5"/>
        <v>SANTA CRUZ DE TENERIFE</v>
      </c>
      <c r="B60" s="37">
        <f t="shared" si="3"/>
        <v>3391164</v>
      </c>
      <c r="C60" s="37">
        <f t="shared" si="4"/>
        <v>3330989</v>
      </c>
      <c r="D60" s="37">
        <f t="shared" si="7"/>
        <v>13</v>
      </c>
      <c r="E60" s="36" t="str">
        <f t="shared" si="6"/>
        <v>MOTRIL</v>
      </c>
      <c r="F60" s="36">
        <f t="shared" si="8"/>
        <v>725913</v>
      </c>
      <c r="G60" s="36">
        <f t="shared" si="9"/>
        <v>567976</v>
      </c>
    </row>
    <row r="61" spans="1:7" x14ac:dyDescent="0.3">
      <c r="A61" s="36" t="str">
        <f t="shared" si="5"/>
        <v>SANTANDER</v>
      </c>
      <c r="B61" s="37">
        <f t="shared" si="3"/>
        <v>1342120</v>
      </c>
      <c r="C61" s="37">
        <f t="shared" si="4"/>
        <v>1139487</v>
      </c>
      <c r="D61" s="37">
        <f t="shared" si="7"/>
        <v>16</v>
      </c>
      <c r="E61" s="36" t="str">
        <f t="shared" si="6"/>
        <v>PASAIA</v>
      </c>
      <c r="F61" s="36">
        <f t="shared" si="8"/>
        <v>717171</v>
      </c>
      <c r="G61" s="36">
        <f t="shared" si="9"/>
        <v>696489</v>
      </c>
    </row>
    <row r="62" spans="1:7" x14ac:dyDescent="0.3">
      <c r="A62" s="36" t="str">
        <f t="shared" si="5"/>
        <v>SEVILLA</v>
      </c>
      <c r="B62" s="37">
        <f t="shared" si="3"/>
        <v>1064226</v>
      </c>
      <c r="C62" s="37">
        <f t="shared" si="4"/>
        <v>994091</v>
      </c>
      <c r="D62" s="37">
        <f t="shared" si="7"/>
        <v>18</v>
      </c>
      <c r="E62" s="36" t="str">
        <f t="shared" si="6"/>
        <v>MÁLAGA</v>
      </c>
      <c r="F62" s="36">
        <f t="shared" si="8"/>
        <v>681677</v>
      </c>
      <c r="G62" s="36">
        <f t="shared" si="9"/>
        <v>679972</v>
      </c>
    </row>
    <row r="63" spans="1:7" x14ac:dyDescent="0.3">
      <c r="A63" s="36" t="str">
        <f t="shared" si="5"/>
        <v>TARRAGONA</v>
      </c>
      <c r="B63" s="37">
        <f t="shared" si="3"/>
        <v>8403853</v>
      </c>
      <c r="C63" s="37">
        <f t="shared" si="4"/>
        <v>7976491</v>
      </c>
      <c r="D63" s="37">
        <f t="shared" si="7"/>
        <v>5</v>
      </c>
      <c r="E63" s="36" t="str">
        <f t="shared" si="6"/>
        <v>MARÍN Y RÍA DE PONTEVEDRA</v>
      </c>
      <c r="F63" s="36">
        <f t="shared" si="8"/>
        <v>634476</v>
      </c>
      <c r="G63" s="36">
        <f t="shared" si="9"/>
        <v>564960</v>
      </c>
    </row>
    <row r="64" spans="1:7" x14ac:dyDescent="0.3">
      <c r="A64" s="36" t="str">
        <f t="shared" si="5"/>
        <v>VALENCIA</v>
      </c>
      <c r="B64" s="37">
        <f t="shared" si="3"/>
        <v>18047381</v>
      </c>
      <c r="C64" s="37">
        <f t="shared" si="4"/>
        <v>17357837</v>
      </c>
      <c r="D64" s="37">
        <f t="shared" si="7"/>
        <v>2</v>
      </c>
      <c r="E64" s="36" t="str">
        <f t="shared" si="6"/>
        <v>CEUTA</v>
      </c>
      <c r="F64" s="36">
        <f t="shared" si="8"/>
        <v>589334</v>
      </c>
      <c r="G64" s="36">
        <f t="shared" si="9"/>
        <v>656626</v>
      </c>
    </row>
    <row r="65" spans="1:7" x14ac:dyDescent="0.3">
      <c r="A65" s="36" t="str">
        <f t="shared" si="5"/>
        <v>VIGO</v>
      </c>
      <c r="B65" s="37">
        <f t="shared" si="3"/>
        <v>1011794</v>
      </c>
      <c r="C65" s="37">
        <f t="shared" si="4"/>
        <v>961418</v>
      </c>
      <c r="D65" s="37">
        <f t="shared" si="7"/>
        <v>19</v>
      </c>
      <c r="E65" s="36" t="str">
        <f t="shared" si="6"/>
        <v>VILAGARCÍA</v>
      </c>
      <c r="F65" s="36">
        <f t="shared" si="8"/>
        <v>266035</v>
      </c>
      <c r="G65" s="36">
        <f t="shared" si="9"/>
        <v>259672</v>
      </c>
    </row>
    <row r="66" spans="1:7" x14ac:dyDescent="0.3">
      <c r="A66" s="36" t="str">
        <f t="shared" si="5"/>
        <v>VILAGARCÍA</v>
      </c>
      <c r="B66" s="37">
        <f t="shared" si="3"/>
        <v>266035</v>
      </c>
      <c r="C66" s="37">
        <f t="shared" si="4"/>
        <v>259672</v>
      </c>
      <c r="D66" s="37">
        <f t="shared" si="7"/>
        <v>27</v>
      </c>
      <c r="E66" s="36" t="str">
        <f t="shared" si="6"/>
        <v>MELILLA</v>
      </c>
      <c r="F66" s="36">
        <f t="shared" si="8"/>
        <v>213637</v>
      </c>
      <c r="G66" s="36">
        <f t="shared" si="9"/>
        <v>279981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128</v>
      </c>
    </row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1012155</v>
      </c>
      <c r="C7" s="30">
        <v>1039363</v>
      </c>
      <c r="D7" s="30">
        <v>3300301</v>
      </c>
      <c r="E7" s="30">
        <v>3691437</v>
      </c>
      <c r="F7" s="11">
        <f>((E7*100)/D7)-100</f>
        <v>11.851525057865928</v>
      </c>
      <c r="G7" s="1"/>
      <c r="H7" s="1"/>
      <c r="I7" s="1"/>
    </row>
    <row r="8" spans="1:12" x14ac:dyDescent="0.3">
      <c r="A8" s="12" t="s">
        <v>31</v>
      </c>
      <c r="B8" s="31">
        <v>261183</v>
      </c>
      <c r="C8" s="31">
        <v>269429</v>
      </c>
      <c r="D8" s="31">
        <v>757211</v>
      </c>
      <c r="E8" s="31">
        <v>784475</v>
      </c>
      <c r="F8" s="14">
        <f t="shared" ref="F8:F34" si="0">((E8*100)/D8)-100</f>
        <v>3.6005816080326412</v>
      </c>
      <c r="G8" s="1"/>
      <c r="H8" s="1"/>
      <c r="I8" s="1"/>
    </row>
    <row r="9" spans="1:12" x14ac:dyDescent="0.3">
      <c r="A9" s="9" t="s">
        <v>157</v>
      </c>
      <c r="B9" s="30">
        <v>551269</v>
      </c>
      <c r="C9" s="30">
        <v>612601</v>
      </c>
      <c r="D9" s="30">
        <v>1503373</v>
      </c>
      <c r="E9" s="30">
        <v>1543902</v>
      </c>
      <c r="F9" s="11">
        <f t="shared" si="0"/>
        <v>2.6958712175887172</v>
      </c>
      <c r="G9" s="1"/>
      <c r="H9" s="1"/>
      <c r="I9" s="1"/>
    </row>
    <row r="10" spans="1:12" x14ac:dyDescent="0.3">
      <c r="A10" s="12" t="s">
        <v>159</v>
      </c>
      <c r="B10" s="31">
        <v>424258</v>
      </c>
      <c r="C10" s="31">
        <v>417897</v>
      </c>
      <c r="D10" s="31">
        <v>1094393</v>
      </c>
      <c r="E10" s="31">
        <v>1297939</v>
      </c>
      <c r="F10" s="14">
        <f t="shared" si="0"/>
        <v>18.598985921876334</v>
      </c>
      <c r="G10" s="1"/>
      <c r="H10" s="1"/>
      <c r="I10" s="1"/>
    </row>
    <row r="11" spans="1:12" x14ac:dyDescent="0.3">
      <c r="A11" s="9" t="s">
        <v>160</v>
      </c>
      <c r="B11" s="30">
        <v>7401613</v>
      </c>
      <c r="C11" s="30">
        <v>8844889</v>
      </c>
      <c r="D11" s="30">
        <v>22312944</v>
      </c>
      <c r="E11" s="30">
        <v>25406295</v>
      </c>
      <c r="F11" s="11">
        <f t="shared" si="0"/>
        <v>13.863482111549246</v>
      </c>
      <c r="G11" s="1"/>
      <c r="H11" s="1"/>
      <c r="I11" s="1"/>
    </row>
    <row r="12" spans="1:12" x14ac:dyDescent="0.3">
      <c r="A12" s="12" t="s">
        <v>161</v>
      </c>
      <c r="B12" s="31">
        <v>277689</v>
      </c>
      <c r="C12" s="31">
        <v>295637</v>
      </c>
      <c r="D12" s="31">
        <v>998796</v>
      </c>
      <c r="E12" s="31">
        <v>974773</v>
      </c>
      <c r="F12" s="14">
        <f t="shared" si="0"/>
        <v>-2.4051958558103905</v>
      </c>
      <c r="G12" s="1"/>
      <c r="H12" s="1"/>
      <c r="I12" s="1"/>
    </row>
    <row r="13" spans="1:12" x14ac:dyDescent="0.3">
      <c r="A13" s="9" t="s">
        <v>32</v>
      </c>
      <c r="B13" s="30">
        <v>1384179</v>
      </c>
      <c r="C13" s="30">
        <v>1344560</v>
      </c>
      <c r="D13" s="30">
        <v>3369274</v>
      </c>
      <c r="E13" s="30">
        <v>3544290</v>
      </c>
      <c r="F13" s="11">
        <f t="shared" si="0"/>
        <v>5.1944721622521683</v>
      </c>
      <c r="G13" s="1"/>
      <c r="H13" s="1"/>
      <c r="I13" s="1"/>
    </row>
    <row r="14" spans="1:12" x14ac:dyDescent="0.3">
      <c r="A14" s="12" t="s">
        <v>33</v>
      </c>
      <c r="B14" s="31">
        <v>5156554</v>
      </c>
      <c r="C14" s="31">
        <v>5693788</v>
      </c>
      <c r="D14" s="31">
        <v>13785217</v>
      </c>
      <c r="E14" s="31">
        <v>16238703</v>
      </c>
      <c r="F14" s="14">
        <f t="shared" si="0"/>
        <v>17.797949789256123</v>
      </c>
      <c r="G14" s="1"/>
      <c r="H14" s="1"/>
      <c r="I14" s="1"/>
    </row>
    <row r="15" spans="1:12" x14ac:dyDescent="0.3">
      <c r="A15" s="9" t="s">
        <v>34</v>
      </c>
      <c r="B15" s="30">
        <v>2664062</v>
      </c>
      <c r="C15" s="30">
        <v>2976992</v>
      </c>
      <c r="D15" s="30">
        <v>7094226</v>
      </c>
      <c r="E15" s="30">
        <v>8665241</v>
      </c>
      <c r="F15" s="11">
        <f t="shared" si="0"/>
        <v>22.144981002860632</v>
      </c>
      <c r="G15" s="1"/>
      <c r="H15" s="1"/>
      <c r="I15" s="1"/>
    </row>
    <row r="16" spans="1:12" x14ac:dyDescent="0.3">
      <c r="A16" s="12" t="s">
        <v>35</v>
      </c>
      <c r="B16" s="31">
        <v>2808123</v>
      </c>
      <c r="C16" s="31">
        <v>2303335</v>
      </c>
      <c r="D16" s="31">
        <v>8562309</v>
      </c>
      <c r="E16" s="31">
        <v>7932090</v>
      </c>
      <c r="F16" s="14">
        <f t="shared" si="0"/>
        <v>-7.360386082772763</v>
      </c>
      <c r="G16" s="1"/>
      <c r="H16" s="1"/>
      <c r="I16" s="1"/>
    </row>
    <row r="17" spans="1:9" x14ac:dyDescent="0.3">
      <c r="A17" s="9" t="s">
        <v>162</v>
      </c>
      <c r="B17" s="30">
        <v>1513842</v>
      </c>
      <c r="C17" s="30">
        <v>1485731</v>
      </c>
      <c r="D17" s="30">
        <v>4262671</v>
      </c>
      <c r="E17" s="30">
        <v>4732424</v>
      </c>
      <c r="F17" s="11">
        <f t="shared" si="0"/>
        <v>11.020156141536603</v>
      </c>
      <c r="G17" s="1"/>
      <c r="H17" s="1"/>
      <c r="I17" s="1"/>
    </row>
    <row r="18" spans="1:9" x14ac:dyDescent="0.3">
      <c r="A18" s="12" t="s">
        <v>36</v>
      </c>
      <c r="B18" s="31">
        <v>173336</v>
      </c>
      <c r="C18" s="31">
        <v>134023</v>
      </c>
      <c r="D18" s="31">
        <v>511646</v>
      </c>
      <c r="E18" s="31">
        <v>401058</v>
      </c>
      <c r="F18" s="14">
        <f t="shared" si="0"/>
        <v>-21.614162917329566</v>
      </c>
      <c r="G18" s="1"/>
      <c r="H18" s="1"/>
      <c r="I18" s="1"/>
    </row>
    <row r="19" spans="1:9" x14ac:dyDescent="0.3">
      <c r="A19" s="9" t="s">
        <v>37</v>
      </c>
      <c r="B19" s="30">
        <v>1181920</v>
      </c>
      <c r="C19" s="30">
        <v>1297662</v>
      </c>
      <c r="D19" s="30">
        <v>3716553</v>
      </c>
      <c r="E19" s="30">
        <v>3024604</v>
      </c>
      <c r="F19" s="11">
        <f t="shared" si="0"/>
        <v>-18.618031277907249</v>
      </c>
      <c r="G19" s="1"/>
      <c r="H19" s="1"/>
      <c r="I19" s="1"/>
    </row>
    <row r="20" spans="1:9" x14ac:dyDescent="0.3">
      <c r="A20" s="12" t="s">
        <v>163</v>
      </c>
      <c r="B20" s="31">
        <v>2047674</v>
      </c>
      <c r="C20" s="31">
        <v>1937874</v>
      </c>
      <c r="D20" s="31">
        <v>5342691</v>
      </c>
      <c r="E20" s="31">
        <v>4688223</v>
      </c>
      <c r="F20" s="14">
        <f t="shared" si="0"/>
        <v>-12.249781991883864</v>
      </c>
      <c r="G20" s="1"/>
      <c r="H20" s="1"/>
      <c r="I20" s="1"/>
    </row>
    <row r="21" spans="1:9" x14ac:dyDescent="0.3">
      <c r="A21" s="9" t="s">
        <v>38</v>
      </c>
      <c r="B21" s="30">
        <v>2438573</v>
      </c>
      <c r="C21" s="30">
        <v>2635782</v>
      </c>
      <c r="D21" s="30">
        <v>7743580</v>
      </c>
      <c r="E21" s="30">
        <v>7798867</v>
      </c>
      <c r="F21" s="11">
        <f t="shared" si="0"/>
        <v>0.71397209042845589</v>
      </c>
      <c r="G21" s="1"/>
      <c r="H21" s="1"/>
      <c r="I21" s="1"/>
    </row>
    <row r="22" spans="1:9" x14ac:dyDescent="0.3">
      <c r="A22" s="12" t="s">
        <v>59</v>
      </c>
      <c r="B22" s="31">
        <v>2087837</v>
      </c>
      <c r="C22" s="31">
        <v>2414055</v>
      </c>
      <c r="D22" s="31">
        <v>5595877</v>
      </c>
      <c r="E22" s="31">
        <v>5913769</v>
      </c>
      <c r="F22" s="14">
        <f t="shared" si="0"/>
        <v>5.6808253648177072</v>
      </c>
      <c r="G22" s="1"/>
      <c r="H22" s="1"/>
      <c r="I22" s="1"/>
    </row>
    <row r="23" spans="1:9" x14ac:dyDescent="0.3">
      <c r="A23" s="9" t="s">
        <v>164</v>
      </c>
      <c r="B23" s="30">
        <v>339276</v>
      </c>
      <c r="C23" s="30">
        <v>294660</v>
      </c>
      <c r="D23" s="30">
        <v>659017</v>
      </c>
      <c r="E23" s="30">
        <v>665296</v>
      </c>
      <c r="F23" s="11">
        <f t="shared" si="0"/>
        <v>0.95278270515024133</v>
      </c>
      <c r="G23" s="1"/>
      <c r="H23" s="1"/>
      <c r="I23" s="1"/>
    </row>
    <row r="24" spans="1:9" x14ac:dyDescent="0.3">
      <c r="A24" s="12" t="s">
        <v>166</v>
      </c>
      <c r="B24" s="31">
        <v>182323</v>
      </c>
      <c r="C24" s="31">
        <v>211320</v>
      </c>
      <c r="D24" s="31">
        <v>559512</v>
      </c>
      <c r="E24" s="31">
        <v>628191</v>
      </c>
      <c r="F24" s="14">
        <f t="shared" si="0"/>
        <v>12.274803757560164</v>
      </c>
      <c r="G24" s="1"/>
      <c r="H24" s="1"/>
      <c r="I24" s="1"/>
    </row>
    <row r="25" spans="1:9" x14ac:dyDescent="0.3">
      <c r="A25" s="9" t="s">
        <v>39</v>
      </c>
      <c r="B25" s="30">
        <v>110291</v>
      </c>
      <c r="C25" s="30">
        <v>73324</v>
      </c>
      <c r="D25" s="30">
        <v>278727</v>
      </c>
      <c r="E25" s="30">
        <v>212227</v>
      </c>
      <c r="F25" s="11">
        <f t="shared" si="0"/>
        <v>-23.858470833467877</v>
      </c>
      <c r="G25" s="1"/>
      <c r="H25" s="1"/>
      <c r="I25" s="1"/>
    </row>
    <row r="26" spans="1:9" x14ac:dyDescent="0.3">
      <c r="A26" s="12" t="s">
        <v>40</v>
      </c>
      <c r="B26" s="31">
        <v>226812</v>
      </c>
      <c r="C26" s="31">
        <v>225053</v>
      </c>
      <c r="D26" s="31">
        <v>558057</v>
      </c>
      <c r="E26" s="31">
        <v>715759</v>
      </c>
      <c r="F26" s="14">
        <f t="shared" si="0"/>
        <v>28.259120484108252</v>
      </c>
      <c r="G26" s="1"/>
      <c r="H26" s="1"/>
      <c r="I26" s="1"/>
    </row>
    <row r="27" spans="1:9" x14ac:dyDescent="0.3">
      <c r="A27" s="9" t="s">
        <v>41</v>
      </c>
      <c r="B27" s="30">
        <v>259988</v>
      </c>
      <c r="C27" s="30">
        <v>209524</v>
      </c>
      <c r="D27" s="30">
        <v>680260</v>
      </c>
      <c r="E27" s="30">
        <v>703301</v>
      </c>
      <c r="F27" s="11">
        <f t="shared" si="0"/>
        <v>3.3870872901537581</v>
      </c>
      <c r="G27" s="1"/>
      <c r="H27" s="1"/>
      <c r="I27" s="1"/>
    </row>
    <row r="28" spans="1:9" x14ac:dyDescent="0.3">
      <c r="A28" s="12" t="s">
        <v>42</v>
      </c>
      <c r="B28" s="31">
        <v>1098273</v>
      </c>
      <c r="C28" s="31">
        <v>1150324</v>
      </c>
      <c r="D28" s="31">
        <v>3151552</v>
      </c>
      <c r="E28" s="31">
        <v>3226304</v>
      </c>
      <c r="F28" s="14">
        <f t="shared" si="0"/>
        <v>2.3719107284284036</v>
      </c>
      <c r="G28" s="1"/>
      <c r="H28" s="1"/>
      <c r="I28" s="1"/>
    </row>
    <row r="29" spans="1:9" x14ac:dyDescent="0.3">
      <c r="A29" s="9" t="s">
        <v>43</v>
      </c>
      <c r="B29" s="30">
        <v>437938</v>
      </c>
      <c r="C29" s="30">
        <v>373606</v>
      </c>
      <c r="D29" s="30">
        <v>1136831</v>
      </c>
      <c r="E29" s="30">
        <v>1335381</v>
      </c>
      <c r="F29" s="11">
        <f t="shared" si="0"/>
        <v>17.465216905591063</v>
      </c>
      <c r="G29" s="1"/>
      <c r="H29" s="1"/>
      <c r="I29" s="1"/>
    </row>
    <row r="30" spans="1:9" x14ac:dyDescent="0.3">
      <c r="A30" s="12" t="s">
        <v>44</v>
      </c>
      <c r="B30" s="31">
        <v>383164</v>
      </c>
      <c r="C30" s="31">
        <v>315464</v>
      </c>
      <c r="D30" s="31">
        <v>990662</v>
      </c>
      <c r="E30" s="31">
        <v>1063166</v>
      </c>
      <c r="F30" s="14">
        <f t="shared" si="0"/>
        <v>7.3187424166870301</v>
      </c>
      <c r="G30" s="1"/>
      <c r="H30" s="1"/>
      <c r="I30" s="1"/>
    </row>
    <row r="31" spans="1:9" x14ac:dyDescent="0.3">
      <c r="A31" s="9" t="s">
        <v>45</v>
      </c>
      <c r="B31" s="30">
        <v>2858369</v>
      </c>
      <c r="C31" s="30">
        <v>2808793</v>
      </c>
      <c r="D31" s="30">
        <v>7961536</v>
      </c>
      <c r="E31" s="30">
        <v>8379744</v>
      </c>
      <c r="F31" s="11">
        <f t="shared" si="0"/>
        <v>5.2528557303515271</v>
      </c>
      <c r="G31" s="1"/>
      <c r="H31" s="1"/>
      <c r="I31" s="1"/>
    </row>
    <row r="32" spans="1:9" x14ac:dyDescent="0.3">
      <c r="A32" s="12" t="s">
        <v>46</v>
      </c>
      <c r="B32" s="31">
        <v>6237414</v>
      </c>
      <c r="C32" s="31">
        <v>6555266</v>
      </c>
      <c r="D32" s="31">
        <v>17290419</v>
      </c>
      <c r="E32" s="31">
        <v>17979293</v>
      </c>
      <c r="F32" s="14">
        <f t="shared" si="0"/>
        <v>3.9841371108473425</v>
      </c>
      <c r="G32" s="1"/>
      <c r="H32" s="1"/>
      <c r="I32" s="1"/>
    </row>
    <row r="33" spans="1:9" x14ac:dyDescent="0.3">
      <c r="A33" s="9" t="s">
        <v>47</v>
      </c>
      <c r="B33" s="30">
        <v>311670</v>
      </c>
      <c r="C33" s="30">
        <v>338237</v>
      </c>
      <c r="D33" s="30">
        <v>905075</v>
      </c>
      <c r="E33" s="30">
        <v>961388</v>
      </c>
      <c r="F33" s="11">
        <f t="shared" si="0"/>
        <v>6.2219153108858336</v>
      </c>
      <c r="G33" s="1"/>
      <c r="H33" s="1"/>
      <c r="I33" s="1"/>
    </row>
    <row r="34" spans="1:9" x14ac:dyDescent="0.3">
      <c r="A34" s="12" t="s">
        <v>165</v>
      </c>
      <c r="B34" s="31">
        <v>104014</v>
      </c>
      <c r="C34" s="31">
        <v>67727</v>
      </c>
      <c r="D34" s="31">
        <v>258267</v>
      </c>
      <c r="E34" s="31">
        <v>264721</v>
      </c>
      <c r="F34" s="14">
        <f t="shared" si="0"/>
        <v>2.4989642501752058</v>
      </c>
      <c r="G34" s="1"/>
      <c r="H34" s="1"/>
      <c r="I34" s="1"/>
    </row>
    <row r="35" spans="1:9" x14ac:dyDescent="0.3">
      <c r="A35" s="15" t="s">
        <v>48</v>
      </c>
      <c r="B35" s="16">
        <f>SUM(B7:B34)</f>
        <v>43933799</v>
      </c>
      <c r="C35" s="16">
        <f t="shared" ref="C35:E35" si="1">SUM(C7:C34)</f>
        <v>46326916</v>
      </c>
      <c r="D35" s="16">
        <f t="shared" si="1"/>
        <v>124380977</v>
      </c>
      <c r="E35" s="16">
        <f t="shared" si="1"/>
        <v>132772861</v>
      </c>
      <c r="F35" s="17">
        <f t="shared" ref="F35" si="2">((E35*100)/D35)-100</f>
        <v>6.7469191852384256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3691437</v>
      </c>
      <c r="C39" s="37">
        <f t="shared" si="4"/>
        <v>3300301</v>
      </c>
      <c r="D39" s="37">
        <f>_xlfn.RANK.EQ(B39,$B$39:$B$66)+COUNTIF($B$39:$B$66,B39)-1</f>
        <v>11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25406295</v>
      </c>
      <c r="G39" s="36">
        <f>LOOKUP(E39,$A$39:$A$66,$C$39:$C$66)</f>
        <v>22312944</v>
      </c>
    </row>
    <row r="40" spans="1:9" x14ac:dyDescent="0.3">
      <c r="A40" s="36" t="str">
        <f t="shared" si="5"/>
        <v>ALICANTE</v>
      </c>
      <c r="B40" s="37">
        <f t="shared" si="3"/>
        <v>784475</v>
      </c>
      <c r="C40" s="37">
        <f t="shared" si="4"/>
        <v>757211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17979293</v>
      </c>
      <c r="G40" s="36">
        <f t="shared" ref="G40:G66" si="9">LOOKUP(E40,$A$39:$A$66,$C$39:$C$66)</f>
        <v>17290419</v>
      </c>
    </row>
    <row r="41" spans="1:9" x14ac:dyDescent="0.3">
      <c r="A41" s="36" t="str">
        <f t="shared" si="5"/>
        <v>ALMERÍA</v>
      </c>
      <c r="B41" s="37">
        <f t="shared" si="3"/>
        <v>1543902</v>
      </c>
      <c r="C41" s="37">
        <f t="shared" si="4"/>
        <v>1503373</v>
      </c>
      <c r="D41" s="37">
        <f t="shared" si="7"/>
        <v>15</v>
      </c>
      <c r="E41" s="36" t="str">
        <f t="shared" si="6"/>
        <v>BARCELONA</v>
      </c>
      <c r="F41" s="36">
        <f t="shared" si="8"/>
        <v>16238703</v>
      </c>
      <c r="G41" s="36">
        <f t="shared" si="9"/>
        <v>13785217</v>
      </c>
    </row>
    <row r="42" spans="1:9" x14ac:dyDescent="0.3">
      <c r="A42" s="36" t="str">
        <f t="shared" si="5"/>
        <v>AVILÉS</v>
      </c>
      <c r="B42" s="37">
        <f t="shared" si="3"/>
        <v>1297939</v>
      </c>
      <c r="C42" s="37">
        <f t="shared" si="4"/>
        <v>1094393</v>
      </c>
      <c r="D42" s="37">
        <f t="shared" si="7"/>
        <v>17</v>
      </c>
      <c r="E42" s="36" t="str">
        <f t="shared" si="6"/>
        <v>BILBAO</v>
      </c>
      <c r="F42" s="36">
        <f t="shared" si="8"/>
        <v>8665241</v>
      </c>
      <c r="G42" s="36">
        <f t="shared" si="9"/>
        <v>7094226</v>
      </c>
    </row>
    <row r="43" spans="1:9" x14ac:dyDescent="0.3">
      <c r="A43" s="36" t="str">
        <f t="shared" si="5"/>
        <v>BAHÍA DE ALGECIRAS</v>
      </c>
      <c r="B43" s="37">
        <f t="shared" si="3"/>
        <v>25406295</v>
      </c>
      <c r="C43" s="37">
        <f t="shared" si="4"/>
        <v>22312944</v>
      </c>
      <c r="D43" s="37">
        <f t="shared" si="7"/>
        <v>1</v>
      </c>
      <c r="E43" s="36" t="str">
        <f t="shared" si="6"/>
        <v>TARRAGONA</v>
      </c>
      <c r="F43" s="36">
        <f t="shared" si="8"/>
        <v>8379744</v>
      </c>
      <c r="G43" s="36">
        <f t="shared" si="9"/>
        <v>7961536</v>
      </c>
    </row>
    <row r="44" spans="1:9" x14ac:dyDescent="0.3">
      <c r="A44" s="36" t="str">
        <f t="shared" si="5"/>
        <v>BAHÍA DE CÁDIZ</v>
      </c>
      <c r="B44" s="37">
        <f t="shared" si="3"/>
        <v>974773</v>
      </c>
      <c r="C44" s="37">
        <f t="shared" si="4"/>
        <v>998796</v>
      </c>
      <c r="D44" s="37">
        <f t="shared" si="7"/>
        <v>19</v>
      </c>
      <c r="E44" s="36" t="str">
        <f t="shared" si="6"/>
        <v>CARTAGENA</v>
      </c>
      <c r="F44" s="36">
        <f t="shared" si="8"/>
        <v>7932090</v>
      </c>
      <c r="G44" s="36">
        <f t="shared" si="9"/>
        <v>8562309</v>
      </c>
    </row>
    <row r="45" spans="1:9" x14ac:dyDescent="0.3">
      <c r="A45" s="36" t="str">
        <f t="shared" si="5"/>
        <v>BALEARES</v>
      </c>
      <c r="B45" s="37">
        <f t="shared" si="3"/>
        <v>3544290</v>
      </c>
      <c r="C45" s="37">
        <f t="shared" si="4"/>
        <v>3369274</v>
      </c>
      <c r="D45" s="37">
        <f t="shared" si="7"/>
        <v>12</v>
      </c>
      <c r="E45" s="36" t="str">
        <f t="shared" si="6"/>
        <v>HUELVA</v>
      </c>
      <c r="F45" s="36">
        <f t="shared" si="8"/>
        <v>7798867</v>
      </c>
      <c r="G45" s="36">
        <f t="shared" si="9"/>
        <v>7743580</v>
      </c>
    </row>
    <row r="46" spans="1:9" x14ac:dyDescent="0.3">
      <c r="A46" s="36" t="str">
        <f t="shared" si="5"/>
        <v>BARCELONA</v>
      </c>
      <c r="B46" s="37">
        <f t="shared" si="3"/>
        <v>16238703</v>
      </c>
      <c r="C46" s="37">
        <f t="shared" si="4"/>
        <v>13785217</v>
      </c>
      <c r="D46" s="37">
        <f t="shared" si="7"/>
        <v>3</v>
      </c>
      <c r="E46" s="36" t="str">
        <f t="shared" si="6"/>
        <v>LAS PALMAS</v>
      </c>
      <c r="F46" s="36">
        <f t="shared" si="8"/>
        <v>5913769</v>
      </c>
      <c r="G46" s="36">
        <f t="shared" si="9"/>
        <v>5595877</v>
      </c>
    </row>
    <row r="47" spans="1:9" x14ac:dyDescent="0.3">
      <c r="A47" s="36" t="str">
        <f t="shared" si="5"/>
        <v>BILBAO</v>
      </c>
      <c r="B47" s="37">
        <f t="shared" si="3"/>
        <v>8665241</v>
      </c>
      <c r="C47" s="37">
        <f t="shared" si="4"/>
        <v>7094226</v>
      </c>
      <c r="D47" s="37">
        <f t="shared" si="7"/>
        <v>4</v>
      </c>
      <c r="E47" s="36" t="str">
        <f t="shared" si="6"/>
        <v>CASTELLÓN</v>
      </c>
      <c r="F47" s="36">
        <f t="shared" si="8"/>
        <v>4732424</v>
      </c>
      <c r="G47" s="36">
        <f t="shared" si="9"/>
        <v>4262671</v>
      </c>
    </row>
    <row r="48" spans="1:9" x14ac:dyDescent="0.3">
      <c r="A48" s="36" t="str">
        <f t="shared" si="5"/>
        <v>CARTAGENA</v>
      </c>
      <c r="B48" s="37">
        <f t="shared" si="3"/>
        <v>7932090</v>
      </c>
      <c r="C48" s="37">
        <f t="shared" si="4"/>
        <v>8562309</v>
      </c>
      <c r="D48" s="37">
        <f t="shared" si="7"/>
        <v>6</v>
      </c>
      <c r="E48" s="36" t="str">
        <f t="shared" si="6"/>
        <v>GIJÓN</v>
      </c>
      <c r="F48" s="36">
        <f t="shared" si="8"/>
        <v>4688223</v>
      </c>
      <c r="G48" s="36">
        <f t="shared" si="9"/>
        <v>5342691</v>
      </c>
    </row>
    <row r="49" spans="1:7" x14ac:dyDescent="0.3">
      <c r="A49" s="36" t="str">
        <f t="shared" si="5"/>
        <v>CASTELLÓN</v>
      </c>
      <c r="B49" s="37">
        <f t="shared" si="3"/>
        <v>4732424</v>
      </c>
      <c r="C49" s="37">
        <f t="shared" si="4"/>
        <v>4262671</v>
      </c>
      <c r="D49" s="37">
        <f t="shared" si="7"/>
        <v>9</v>
      </c>
      <c r="E49" s="36" t="str">
        <f t="shared" si="6"/>
        <v>A CORUÑA</v>
      </c>
      <c r="F49" s="36">
        <f t="shared" si="8"/>
        <v>3691437</v>
      </c>
      <c r="G49" s="36">
        <f t="shared" si="9"/>
        <v>3300301</v>
      </c>
    </row>
    <row r="50" spans="1:7" x14ac:dyDescent="0.3">
      <c r="A50" s="36" t="str">
        <f t="shared" si="5"/>
        <v>CEUTA</v>
      </c>
      <c r="B50" s="37">
        <f t="shared" si="3"/>
        <v>401058</v>
      </c>
      <c r="C50" s="37">
        <f t="shared" si="4"/>
        <v>511646</v>
      </c>
      <c r="D50" s="37">
        <f t="shared" si="7"/>
        <v>26</v>
      </c>
      <c r="E50" s="36" t="str">
        <f t="shared" si="6"/>
        <v>BALEARES</v>
      </c>
      <c r="F50" s="36">
        <f t="shared" si="8"/>
        <v>3544290</v>
      </c>
      <c r="G50" s="36">
        <f t="shared" si="9"/>
        <v>3369274</v>
      </c>
    </row>
    <row r="51" spans="1:7" x14ac:dyDescent="0.3">
      <c r="A51" s="36" t="str">
        <f t="shared" si="5"/>
        <v>FERROL-SAN CIBRAO</v>
      </c>
      <c r="B51" s="37">
        <f t="shared" si="3"/>
        <v>3024604</v>
      </c>
      <c r="C51" s="37">
        <f t="shared" si="4"/>
        <v>3716553</v>
      </c>
      <c r="D51" s="37">
        <f t="shared" si="7"/>
        <v>14</v>
      </c>
      <c r="E51" s="36" t="str">
        <f t="shared" si="6"/>
        <v>SANTA CRUZ DE TENERIFE</v>
      </c>
      <c r="F51" s="36">
        <f t="shared" si="8"/>
        <v>3226304</v>
      </c>
      <c r="G51" s="36">
        <f t="shared" si="9"/>
        <v>3151552</v>
      </c>
    </row>
    <row r="52" spans="1:7" x14ac:dyDescent="0.3">
      <c r="A52" s="36" t="str">
        <f t="shared" si="5"/>
        <v>GIJÓN</v>
      </c>
      <c r="B52" s="37">
        <f t="shared" si="3"/>
        <v>4688223</v>
      </c>
      <c r="C52" s="37">
        <f t="shared" si="4"/>
        <v>5342691</v>
      </c>
      <c r="D52" s="37">
        <f t="shared" si="7"/>
        <v>10</v>
      </c>
      <c r="E52" s="36" t="str">
        <f t="shared" si="6"/>
        <v>FERROL-SAN CIBRAO</v>
      </c>
      <c r="F52" s="36">
        <f t="shared" si="8"/>
        <v>3024604</v>
      </c>
      <c r="G52" s="36">
        <f t="shared" si="9"/>
        <v>3716553</v>
      </c>
    </row>
    <row r="53" spans="1:7" x14ac:dyDescent="0.3">
      <c r="A53" s="36" t="str">
        <f t="shared" si="5"/>
        <v>HUELVA</v>
      </c>
      <c r="B53" s="37">
        <f t="shared" si="3"/>
        <v>7798867</v>
      </c>
      <c r="C53" s="37">
        <f t="shared" si="4"/>
        <v>7743580</v>
      </c>
      <c r="D53" s="37">
        <f t="shared" si="7"/>
        <v>7</v>
      </c>
      <c r="E53" s="36" t="str">
        <f t="shared" si="6"/>
        <v>ALMERÍA</v>
      </c>
      <c r="F53" s="36">
        <f t="shared" si="8"/>
        <v>1543902</v>
      </c>
      <c r="G53" s="36">
        <f t="shared" si="9"/>
        <v>1503373</v>
      </c>
    </row>
    <row r="54" spans="1:7" x14ac:dyDescent="0.3">
      <c r="A54" s="36" t="str">
        <f t="shared" si="5"/>
        <v>LAS PALMAS</v>
      </c>
      <c r="B54" s="37">
        <f t="shared" si="3"/>
        <v>5913769</v>
      </c>
      <c r="C54" s="37">
        <f t="shared" si="4"/>
        <v>5595877</v>
      </c>
      <c r="D54" s="37">
        <f t="shared" si="7"/>
        <v>8</v>
      </c>
      <c r="E54" s="36" t="str">
        <f t="shared" si="6"/>
        <v>SANTANDER</v>
      </c>
      <c r="F54" s="36">
        <f t="shared" si="8"/>
        <v>1335381</v>
      </c>
      <c r="G54" s="36">
        <f t="shared" si="9"/>
        <v>1136831</v>
      </c>
    </row>
    <row r="55" spans="1:7" x14ac:dyDescent="0.3">
      <c r="A55" s="36" t="str">
        <f t="shared" si="5"/>
        <v>MÁLAGA</v>
      </c>
      <c r="B55" s="37">
        <f t="shared" si="3"/>
        <v>665296</v>
      </c>
      <c r="C55" s="37">
        <f t="shared" si="4"/>
        <v>659017</v>
      </c>
      <c r="D55" s="37">
        <f t="shared" si="7"/>
        <v>24</v>
      </c>
      <c r="E55" s="36" t="str">
        <f t="shared" si="6"/>
        <v>AVILÉS</v>
      </c>
      <c r="F55" s="36">
        <f t="shared" si="8"/>
        <v>1297939</v>
      </c>
      <c r="G55" s="36">
        <f t="shared" si="9"/>
        <v>1094393</v>
      </c>
    </row>
    <row r="56" spans="1:7" x14ac:dyDescent="0.3">
      <c r="A56" s="36" t="str">
        <f t="shared" si="5"/>
        <v>MARÍN Y RÍA DE PONTEVEDRA</v>
      </c>
      <c r="B56" s="37">
        <f t="shared" si="3"/>
        <v>628191</v>
      </c>
      <c r="C56" s="37">
        <f t="shared" si="4"/>
        <v>559512</v>
      </c>
      <c r="D56" s="37">
        <f t="shared" si="7"/>
        <v>25</v>
      </c>
      <c r="E56" s="36" t="str">
        <f t="shared" si="6"/>
        <v>SEVILLA</v>
      </c>
      <c r="F56" s="36">
        <f t="shared" ref="F56:F66" si="10">LOOKUP(E56,$A$39:$A$66,$B$39:$B$66)</f>
        <v>1063166</v>
      </c>
      <c r="G56" s="36">
        <f t="shared" si="9"/>
        <v>990662</v>
      </c>
    </row>
    <row r="57" spans="1:7" x14ac:dyDescent="0.3">
      <c r="A57" s="36" t="str">
        <f t="shared" si="5"/>
        <v>MELILLA</v>
      </c>
      <c r="B57" s="37">
        <f t="shared" si="3"/>
        <v>212227</v>
      </c>
      <c r="C57" s="37">
        <f t="shared" si="4"/>
        <v>278727</v>
      </c>
      <c r="D57" s="37">
        <f t="shared" si="7"/>
        <v>28</v>
      </c>
      <c r="E57" s="36" t="str">
        <f t="shared" si="6"/>
        <v>BAHÍA DE CÁDIZ</v>
      </c>
      <c r="F57" s="36">
        <f t="shared" si="10"/>
        <v>974773</v>
      </c>
      <c r="G57" s="36">
        <f t="shared" si="9"/>
        <v>998796</v>
      </c>
    </row>
    <row r="58" spans="1:7" x14ac:dyDescent="0.3">
      <c r="A58" s="36" t="str">
        <f t="shared" si="5"/>
        <v>MOTRIL</v>
      </c>
      <c r="B58" s="37">
        <f t="shared" si="3"/>
        <v>715759</v>
      </c>
      <c r="C58" s="37">
        <f t="shared" si="4"/>
        <v>558057</v>
      </c>
      <c r="D58" s="37">
        <f t="shared" si="7"/>
        <v>22</v>
      </c>
      <c r="E58" s="36" t="str">
        <f t="shared" si="6"/>
        <v>VIGO</v>
      </c>
      <c r="F58" s="36">
        <f t="shared" si="10"/>
        <v>961388</v>
      </c>
      <c r="G58" s="36">
        <f t="shared" si="9"/>
        <v>905075</v>
      </c>
    </row>
    <row r="59" spans="1:7" x14ac:dyDescent="0.3">
      <c r="A59" s="36" t="str">
        <f t="shared" si="5"/>
        <v>PASAIA</v>
      </c>
      <c r="B59" s="37">
        <f t="shared" si="3"/>
        <v>703301</v>
      </c>
      <c r="C59" s="37">
        <f t="shared" si="4"/>
        <v>680260</v>
      </c>
      <c r="D59" s="37">
        <f t="shared" si="7"/>
        <v>23</v>
      </c>
      <c r="E59" s="36" t="str">
        <f t="shared" si="6"/>
        <v>ALICANTE</v>
      </c>
      <c r="F59" s="36">
        <f t="shared" si="10"/>
        <v>784475</v>
      </c>
      <c r="G59" s="36">
        <f t="shared" si="9"/>
        <v>757211</v>
      </c>
    </row>
    <row r="60" spans="1:7" x14ac:dyDescent="0.3">
      <c r="A60" s="36" t="str">
        <f t="shared" si="5"/>
        <v>SANTA CRUZ DE TENERIFE</v>
      </c>
      <c r="B60" s="37">
        <f t="shared" si="3"/>
        <v>3226304</v>
      </c>
      <c r="C60" s="37">
        <f t="shared" si="4"/>
        <v>3151552</v>
      </c>
      <c r="D60" s="37">
        <f t="shared" si="7"/>
        <v>13</v>
      </c>
      <c r="E60" s="36" t="str">
        <f t="shared" si="6"/>
        <v>MOTRIL</v>
      </c>
      <c r="F60" s="36">
        <f t="shared" si="10"/>
        <v>715759</v>
      </c>
      <c r="G60" s="36">
        <f t="shared" si="9"/>
        <v>558057</v>
      </c>
    </row>
    <row r="61" spans="1:7" x14ac:dyDescent="0.3">
      <c r="A61" s="36" t="str">
        <f t="shared" si="5"/>
        <v>SANTANDER</v>
      </c>
      <c r="B61" s="37">
        <f t="shared" si="3"/>
        <v>1335381</v>
      </c>
      <c r="C61" s="37">
        <f t="shared" si="4"/>
        <v>1136831</v>
      </c>
      <c r="D61" s="37">
        <f t="shared" si="7"/>
        <v>16</v>
      </c>
      <c r="E61" s="36" t="str">
        <f t="shared" si="6"/>
        <v>PASAIA</v>
      </c>
      <c r="F61" s="36">
        <f t="shared" si="10"/>
        <v>703301</v>
      </c>
      <c r="G61" s="36">
        <f t="shared" si="9"/>
        <v>680260</v>
      </c>
    </row>
    <row r="62" spans="1:7" x14ac:dyDescent="0.3">
      <c r="A62" s="36" t="str">
        <f t="shared" si="5"/>
        <v>SEVILLA</v>
      </c>
      <c r="B62" s="37">
        <f t="shared" si="3"/>
        <v>1063166</v>
      </c>
      <c r="C62" s="37">
        <f t="shared" si="4"/>
        <v>990662</v>
      </c>
      <c r="D62" s="37">
        <f t="shared" si="7"/>
        <v>18</v>
      </c>
      <c r="E62" s="36" t="str">
        <f t="shared" si="6"/>
        <v>MÁLAGA</v>
      </c>
      <c r="F62" s="36">
        <f t="shared" si="10"/>
        <v>665296</v>
      </c>
      <c r="G62" s="36">
        <f t="shared" si="9"/>
        <v>659017</v>
      </c>
    </row>
    <row r="63" spans="1:7" x14ac:dyDescent="0.3">
      <c r="A63" s="36" t="str">
        <f t="shared" si="5"/>
        <v>TARRAGONA</v>
      </c>
      <c r="B63" s="37">
        <f t="shared" si="3"/>
        <v>8379744</v>
      </c>
      <c r="C63" s="37">
        <f t="shared" si="4"/>
        <v>7961536</v>
      </c>
      <c r="D63" s="37">
        <f t="shared" si="7"/>
        <v>5</v>
      </c>
      <c r="E63" s="36" t="str">
        <f t="shared" si="6"/>
        <v>MARÍN Y RÍA DE PONTEVEDRA</v>
      </c>
      <c r="F63" s="36">
        <f t="shared" si="10"/>
        <v>628191</v>
      </c>
      <c r="G63" s="36">
        <f t="shared" si="9"/>
        <v>559512</v>
      </c>
    </row>
    <row r="64" spans="1:7" x14ac:dyDescent="0.3">
      <c r="A64" s="36" t="str">
        <f t="shared" si="5"/>
        <v>VALENCIA</v>
      </c>
      <c r="B64" s="37">
        <f t="shared" si="3"/>
        <v>17979293</v>
      </c>
      <c r="C64" s="37">
        <f t="shared" si="4"/>
        <v>17290419</v>
      </c>
      <c r="D64" s="37">
        <f t="shared" si="7"/>
        <v>2</v>
      </c>
      <c r="E64" s="36" t="str">
        <f t="shared" si="6"/>
        <v>CEUTA</v>
      </c>
      <c r="F64" s="36">
        <f t="shared" si="10"/>
        <v>401058</v>
      </c>
      <c r="G64" s="36">
        <f t="shared" si="9"/>
        <v>511646</v>
      </c>
    </row>
    <row r="65" spans="1:7" x14ac:dyDescent="0.3">
      <c r="A65" s="36" t="str">
        <f t="shared" si="5"/>
        <v>VIGO</v>
      </c>
      <c r="B65" s="37">
        <f t="shared" si="3"/>
        <v>961388</v>
      </c>
      <c r="C65" s="37">
        <f t="shared" si="4"/>
        <v>905075</v>
      </c>
      <c r="D65" s="37">
        <f t="shared" si="7"/>
        <v>20</v>
      </c>
      <c r="E65" s="36" t="str">
        <f t="shared" si="6"/>
        <v>VILAGARCÍA</v>
      </c>
      <c r="F65" s="36">
        <f t="shared" si="10"/>
        <v>264721</v>
      </c>
      <c r="G65" s="36">
        <f t="shared" si="9"/>
        <v>258267</v>
      </c>
    </row>
    <row r="66" spans="1:7" x14ac:dyDescent="0.3">
      <c r="A66" s="36" t="str">
        <f t="shared" si="5"/>
        <v>VILAGARCÍA</v>
      </c>
      <c r="B66" s="37">
        <f t="shared" si="3"/>
        <v>264721</v>
      </c>
      <c r="C66" s="37">
        <f t="shared" si="4"/>
        <v>258267</v>
      </c>
      <c r="D66" s="37">
        <f t="shared" si="7"/>
        <v>27</v>
      </c>
      <c r="E66" s="36" t="str">
        <f t="shared" si="6"/>
        <v>MELILLA</v>
      </c>
      <c r="F66" s="36">
        <f t="shared" si="10"/>
        <v>212227</v>
      </c>
      <c r="G66" s="36">
        <f t="shared" si="9"/>
        <v>278727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577420</v>
      </c>
      <c r="C7" s="30">
        <v>722323</v>
      </c>
      <c r="D7" s="30">
        <v>2088366</v>
      </c>
      <c r="E7" s="30">
        <v>2315240</v>
      </c>
      <c r="F7" s="11">
        <f>((E7*100)/D7)-100</f>
        <v>10.863708756032224</v>
      </c>
      <c r="G7" s="1"/>
      <c r="H7" s="1"/>
      <c r="I7" s="1"/>
    </row>
    <row r="8" spans="1:12" x14ac:dyDescent="0.3">
      <c r="A8" s="12" t="s">
        <v>31</v>
      </c>
      <c r="B8" s="31">
        <v>7432</v>
      </c>
      <c r="C8" s="31">
        <v>8865</v>
      </c>
      <c r="D8" s="31">
        <v>11745</v>
      </c>
      <c r="E8" s="31">
        <v>14445</v>
      </c>
      <c r="F8" s="14">
        <f t="shared" ref="F8:F34" si="0">((E8*100)/D8)-100</f>
        <v>22.988505747126439</v>
      </c>
      <c r="G8" s="1"/>
      <c r="H8" s="1"/>
      <c r="I8" s="1"/>
    </row>
    <row r="9" spans="1:12" x14ac:dyDescent="0.3">
      <c r="A9" s="9" t="s">
        <v>157</v>
      </c>
      <c r="B9" s="30">
        <v>4200</v>
      </c>
      <c r="C9" s="30">
        <v>3802</v>
      </c>
      <c r="D9" s="30">
        <v>10103</v>
      </c>
      <c r="E9" s="30">
        <v>12313</v>
      </c>
      <c r="F9" s="11">
        <f t="shared" si="0"/>
        <v>21.874690685934866</v>
      </c>
      <c r="G9" s="1"/>
      <c r="H9" s="1"/>
      <c r="I9" s="1"/>
    </row>
    <row r="10" spans="1:12" x14ac:dyDescent="0.3">
      <c r="A10" s="12" t="s">
        <v>159</v>
      </c>
      <c r="B10" s="31">
        <v>61086</v>
      </c>
      <c r="C10" s="31">
        <v>35138</v>
      </c>
      <c r="D10" s="31">
        <v>150686</v>
      </c>
      <c r="E10" s="31">
        <v>132957</v>
      </c>
      <c r="F10" s="14">
        <f t="shared" si="0"/>
        <v>-11.765525662636207</v>
      </c>
      <c r="G10" s="1"/>
      <c r="H10" s="1"/>
      <c r="I10" s="1"/>
    </row>
    <row r="11" spans="1:12" x14ac:dyDescent="0.3">
      <c r="A11" s="9" t="s">
        <v>160</v>
      </c>
      <c r="B11" s="30">
        <v>2331703</v>
      </c>
      <c r="C11" s="30">
        <v>2865880</v>
      </c>
      <c r="D11" s="30">
        <v>6891844</v>
      </c>
      <c r="E11" s="30">
        <v>8122295</v>
      </c>
      <c r="F11" s="11">
        <f t="shared" si="0"/>
        <v>17.853726810995724</v>
      </c>
      <c r="G11" s="1"/>
      <c r="H11" s="1"/>
      <c r="I11" s="1"/>
    </row>
    <row r="12" spans="1:12" x14ac:dyDescent="0.3">
      <c r="A12" s="12" t="s">
        <v>161</v>
      </c>
      <c r="B12" s="31">
        <v>36497</v>
      </c>
      <c r="C12" s="31">
        <v>218</v>
      </c>
      <c r="D12" s="31">
        <v>110466</v>
      </c>
      <c r="E12" s="31">
        <v>43332</v>
      </c>
      <c r="F12" s="14">
        <f t="shared" si="0"/>
        <v>-60.773450654500024</v>
      </c>
      <c r="G12" s="1"/>
      <c r="H12" s="1"/>
      <c r="I12" s="1"/>
    </row>
    <row r="13" spans="1:12" x14ac:dyDescent="0.3">
      <c r="A13" s="9" t="s">
        <v>32</v>
      </c>
      <c r="B13" s="30">
        <v>92136</v>
      </c>
      <c r="C13" s="30">
        <v>124713</v>
      </c>
      <c r="D13" s="30">
        <v>254941</v>
      </c>
      <c r="E13" s="30">
        <v>323089</v>
      </c>
      <c r="F13" s="11">
        <f t="shared" si="0"/>
        <v>26.730890676666363</v>
      </c>
      <c r="G13" s="1"/>
      <c r="H13" s="1"/>
      <c r="I13" s="1"/>
    </row>
    <row r="14" spans="1:12" x14ac:dyDescent="0.3">
      <c r="A14" s="12" t="s">
        <v>33</v>
      </c>
      <c r="B14" s="31">
        <v>1252025</v>
      </c>
      <c r="C14" s="31">
        <v>1451496</v>
      </c>
      <c r="D14" s="31">
        <v>3524027</v>
      </c>
      <c r="E14" s="31">
        <v>4065573</v>
      </c>
      <c r="F14" s="14">
        <f t="shared" si="0"/>
        <v>15.367248888842227</v>
      </c>
      <c r="G14" s="1"/>
      <c r="H14" s="1"/>
      <c r="I14" s="1"/>
    </row>
    <row r="15" spans="1:12" x14ac:dyDescent="0.3">
      <c r="A15" s="9" t="s">
        <v>34</v>
      </c>
      <c r="B15" s="30">
        <v>1317847</v>
      </c>
      <c r="C15" s="30">
        <v>1809542</v>
      </c>
      <c r="D15" s="30">
        <v>3959523</v>
      </c>
      <c r="E15" s="30">
        <v>5061561</v>
      </c>
      <c r="F15" s="11">
        <f t="shared" si="0"/>
        <v>27.832594986820382</v>
      </c>
      <c r="G15" s="1"/>
      <c r="H15" s="1"/>
      <c r="I15" s="1"/>
    </row>
    <row r="16" spans="1:12" x14ac:dyDescent="0.3">
      <c r="A16" s="12" t="s">
        <v>35</v>
      </c>
      <c r="B16" s="31">
        <v>2244462</v>
      </c>
      <c r="C16" s="31">
        <v>1771491</v>
      </c>
      <c r="D16" s="31">
        <v>6967131</v>
      </c>
      <c r="E16" s="31">
        <v>6101891</v>
      </c>
      <c r="F16" s="14">
        <f t="shared" si="0"/>
        <v>-12.418885191049228</v>
      </c>
      <c r="G16" s="1"/>
      <c r="H16" s="1"/>
      <c r="I16" s="1"/>
    </row>
    <row r="17" spans="1:9" x14ac:dyDescent="0.3">
      <c r="A17" s="9" t="s">
        <v>162</v>
      </c>
      <c r="B17" s="30">
        <v>632107</v>
      </c>
      <c r="C17" s="30">
        <v>660254</v>
      </c>
      <c r="D17" s="30">
        <v>2072454</v>
      </c>
      <c r="E17" s="30">
        <v>2428358</v>
      </c>
      <c r="F17" s="11">
        <f t="shared" si="0"/>
        <v>17.17307115139829</v>
      </c>
      <c r="G17" s="1"/>
      <c r="H17" s="1"/>
      <c r="I17" s="1"/>
    </row>
    <row r="18" spans="1:9" x14ac:dyDescent="0.3">
      <c r="A18" s="12" t="s">
        <v>36</v>
      </c>
      <c r="B18" s="31">
        <v>72846</v>
      </c>
      <c r="C18" s="31">
        <v>71773</v>
      </c>
      <c r="D18" s="31">
        <v>239337</v>
      </c>
      <c r="E18" s="31">
        <v>212637</v>
      </c>
      <c r="F18" s="14">
        <f t="shared" si="0"/>
        <v>-11.155817947078802</v>
      </c>
      <c r="G18" s="1"/>
      <c r="H18" s="1"/>
      <c r="I18" s="1"/>
    </row>
    <row r="19" spans="1:9" x14ac:dyDescent="0.3">
      <c r="A19" s="9" t="s">
        <v>37</v>
      </c>
      <c r="B19" s="30">
        <v>177787</v>
      </c>
      <c r="C19" s="30">
        <v>137455</v>
      </c>
      <c r="D19" s="30">
        <v>627541</v>
      </c>
      <c r="E19" s="30">
        <v>457338</v>
      </c>
      <c r="F19" s="11">
        <f t="shared" si="0"/>
        <v>-27.122211935156429</v>
      </c>
      <c r="G19" s="1"/>
      <c r="H19" s="1"/>
      <c r="I19" s="1"/>
    </row>
    <row r="20" spans="1:9" x14ac:dyDescent="0.3">
      <c r="A20" s="12" t="s">
        <v>163</v>
      </c>
      <c r="B20" s="31">
        <v>6534</v>
      </c>
      <c r="C20" s="31">
        <v>79134</v>
      </c>
      <c r="D20" s="31">
        <v>200933</v>
      </c>
      <c r="E20" s="31">
        <v>199872</v>
      </c>
      <c r="F20" s="14">
        <f t="shared" si="0"/>
        <v>-0.52803670875366038</v>
      </c>
      <c r="G20" s="1"/>
      <c r="H20" s="1"/>
      <c r="I20" s="1"/>
    </row>
    <row r="21" spans="1:9" x14ac:dyDescent="0.3">
      <c r="A21" s="9" t="s">
        <v>38</v>
      </c>
      <c r="B21" s="30">
        <v>1966812</v>
      </c>
      <c r="C21" s="30">
        <v>2040575</v>
      </c>
      <c r="D21" s="30">
        <v>6133947</v>
      </c>
      <c r="E21" s="30">
        <v>5897756</v>
      </c>
      <c r="F21" s="11">
        <f t="shared" si="0"/>
        <v>-3.8505549526267515</v>
      </c>
      <c r="G21" s="1"/>
      <c r="H21" s="1"/>
      <c r="I21" s="1"/>
    </row>
    <row r="22" spans="1:9" x14ac:dyDescent="0.3">
      <c r="A22" s="12" t="s">
        <v>59</v>
      </c>
      <c r="B22" s="31">
        <v>638848</v>
      </c>
      <c r="C22" s="31">
        <v>733493</v>
      </c>
      <c r="D22" s="31">
        <v>1781756</v>
      </c>
      <c r="E22" s="31">
        <v>1644841</v>
      </c>
      <c r="F22" s="14">
        <f t="shared" si="0"/>
        <v>-7.6842732674956551</v>
      </c>
      <c r="G22" s="1"/>
      <c r="H22" s="1"/>
      <c r="I22" s="1"/>
    </row>
    <row r="23" spans="1:9" x14ac:dyDescent="0.3">
      <c r="A23" s="9" t="s">
        <v>164</v>
      </c>
      <c r="B23" s="30">
        <v>10644</v>
      </c>
      <c r="C23" s="30">
        <v>5304</v>
      </c>
      <c r="D23" s="30">
        <v>30866</v>
      </c>
      <c r="E23" s="30">
        <v>10689</v>
      </c>
      <c r="F23" s="11">
        <f t="shared" si="0"/>
        <v>-65.369662411715154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8433</v>
      </c>
      <c r="C25" s="30">
        <v>5351</v>
      </c>
      <c r="D25" s="30">
        <v>19427</v>
      </c>
      <c r="E25" s="30">
        <v>18263</v>
      </c>
      <c r="F25" s="11">
        <f t="shared" si="0"/>
        <v>-5.9916610902352403</v>
      </c>
      <c r="G25" s="1"/>
      <c r="H25" s="1"/>
      <c r="I25" s="1"/>
    </row>
    <row r="26" spans="1:9" x14ac:dyDescent="0.3">
      <c r="A26" s="12" t="s">
        <v>40</v>
      </c>
      <c r="B26" s="31">
        <v>99158</v>
      </c>
      <c r="C26" s="31">
        <v>92087</v>
      </c>
      <c r="D26" s="31">
        <v>255252</v>
      </c>
      <c r="E26" s="31">
        <v>341189</v>
      </c>
      <c r="F26" s="14">
        <f t="shared" si="0"/>
        <v>33.66751288922319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449619</v>
      </c>
      <c r="C28" s="31">
        <v>445296</v>
      </c>
      <c r="D28" s="31">
        <v>1415080</v>
      </c>
      <c r="E28" s="31">
        <v>1242335</v>
      </c>
      <c r="F28" s="14">
        <f t="shared" si="0"/>
        <v>-12.207437035361963</v>
      </c>
      <c r="G28" s="1"/>
      <c r="H28" s="1"/>
      <c r="I28" s="1"/>
    </row>
    <row r="29" spans="1:9" x14ac:dyDescent="0.3">
      <c r="A29" s="9" t="s">
        <v>43</v>
      </c>
      <c r="B29" s="30">
        <v>16782</v>
      </c>
      <c r="C29" s="30">
        <v>32958</v>
      </c>
      <c r="D29" s="30">
        <v>28581</v>
      </c>
      <c r="E29" s="30">
        <v>84912</v>
      </c>
      <c r="F29" s="11">
        <f t="shared" si="0"/>
        <v>197.09247402120292</v>
      </c>
      <c r="G29" s="1"/>
      <c r="H29" s="1"/>
      <c r="I29" s="1"/>
    </row>
    <row r="30" spans="1:9" x14ac:dyDescent="0.3">
      <c r="A30" s="12" t="s">
        <v>44</v>
      </c>
      <c r="B30" s="31">
        <v>28150</v>
      </c>
      <c r="C30" s="31">
        <v>15142</v>
      </c>
      <c r="D30" s="31">
        <v>88009</v>
      </c>
      <c r="E30" s="31">
        <v>61370</v>
      </c>
      <c r="F30" s="14">
        <f t="shared" si="0"/>
        <v>-30.26849526752946</v>
      </c>
      <c r="G30" s="1"/>
      <c r="H30" s="1"/>
      <c r="I30" s="1"/>
    </row>
    <row r="31" spans="1:9" x14ac:dyDescent="0.3">
      <c r="A31" s="9" t="s">
        <v>45</v>
      </c>
      <c r="B31" s="30">
        <v>1921639</v>
      </c>
      <c r="C31" s="30">
        <v>1889340</v>
      </c>
      <c r="D31" s="30">
        <v>5268434</v>
      </c>
      <c r="E31" s="30">
        <v>5127738</v>
      </c>
      <c r="F31" s="11">
        <f t="shared" si="0"/>
        <v>-2.6705468835710917</v>
      </c>
      <c r="G31" s="1"/>
      <c r="H31" s="1"/>
      <c r="I31" s="1"/>
    </row>
    <row r="32" spans="1:9" x14ac:dyDescent="0.3">
      <c r="A32" s="12" t="s">
        <v>46</v>
      </c>
      <c r="B32" s="31">
        <v>246418</v>
      </c>
      <c r="C32" s="31">
        <v>223869</v>
      </c>
      <c r="D32" s="31">
        <v>1028812</v>
      </c>
      <c r="E32" s="31">
        <v>579420</v>
      </c>
      <c r="F32" s="14">
        <f t="shared" si="0"/>
        <v>-43.680672464940145</v>
      </c>
      <c r="G32" s="1"/>
      <c r="H32" s="1"/>
      <c r="I32" s="1"/>
    </row>
    <row r="33" spans="1:9" x14ac:dyDescent="0.3">
      <c r="A33" s="9" t="s">
        <v>47</v>
      </c>
      <c r="B33" s="30">
        <v>3472</v>
      </c>
      <c r="C33" s="30">
        <v>3500</v>
      </c>
      <c r="D33" s="30">
        <v>14647</v>
      </c>
      <c r="E33" s="30">
        <v>28458</v>
      </c>
      <c r="F33" s="11">
        <f t="shared" si="0"/>
        <v>94.292346555608646</v>
      </c>
      <c r="G33" s="1"/>
      <c r="H33" s="1"/>
      <c r="I33" s="1"/>
    </row>
    <row r="34" spans="1:9" x14ac:dyDescent="0.3">
      <c r="A34" s="12" t="s">
        <v>165</v>
      </c>
      <c r="B34" s="31">
        <v>23380</v>
      </c>
      <c r="C34" s="31">
        <v>8194</v>
      </c>
      <c r="D34" s="31">
        <v>42711</v>
      </c>
      <c r="E34" s="31">
        <v>38780</v>
      </c>
      <c r="F34" s="14">
        <f t="shared" si="0"/>
        <v>-9.2037180117534092</v>
      </c>
      <c r="G34" s="1"/>
      <c r="H34" s="1"/>
      <c r="I34" s="1"/>
    </row>
    <row r="35" spans="1:9" x14ac:dyDescent="0.3">
      <c r="A35" s="15" t="s">
        <v>48</v>
      </c>
      <c r="B35" s="16">
        <f>SUM(B7:B34)</f>
        <v>14227437</v>
      </c>
      <c r="C35" s="16">
        <f t="shared" ref="C35:E35" si="1">SUM(C7:C34)</f>
        <v>15237193</v>
      </c>
      <c r="D35" s="16">
        <f t="shared" si="1"/>
        <v>43216619</v>
      </c>
      <c r="E35" s="16">
        <f t="shared" si="1"/>
        <v>44566652</v>
      </c>
      <c r="F35" s="17">
        <f t="shared" ref="F35" si="2">((E35*100)/D35)-100</f>
        <v>3.1238746372084307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2315240</v>
      </c>
      <c r="C39" s="37">
        <f t="shared" si="4"/>
        <v>2088366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8122295</v>
      </c>
      <c r="G39" s="36">
        <f>LOOKUP(E39,$A$39:$A$66,$C$39:$C$66)</f>
        <v>6891844</v>
      </c>
    </row>
    <row r="40" spans="1:9" x14ac:dyDescent="0.3">
      <c r="A40" s="36" t="str">
        <f t="shared" si="5"/>
        <v>ALICANTE</v>
      </c>
      <c r="B40" s="37">
        <f t="shared" si="3"/>
        <v>14445</v>
      </c>
      <c r="C40" s="37">
        <f t="shared" si="4"/>
        <v>11745</v>
      </c>
      <c r="D40" s="37">
        <f t="shared" ref="D40:D66" si="7">_xlfn.RANK.EQ(B40,$B$39:$B$66)+COUNTIF($B$39:$B$66,B40)-1</f>
        <v>24</v>
      </c>
      <c r="E40" s="36" t="str">
        <f t="shared" si="6"/>
        <v>CARTAGENA</v>
      </c>
      <c r="F40" s="36">
        <f t="shared" ref="F40:F55" si="8">LOOKUP(E40,$A$39:$A$66,$B$39:$B$66)</f>
        <v>6101891</v>
      </c>
      <c r="G40" s="36">
        <f t="shared" ref="G40:G66" si="9">LOOKUP(E40,$A$39:$A$66,$C$39:$C$66)</f>
        <v>6967131</v>
      </c>
    </row>
    <row r="41" spans="1:9" x14ac:dyDescent="0.3">
      <c r="A41" s="36" t="str">
        <f t="shared" si="5"/>
        <v>ALMERÍA</v>
      </c>
      <c r="B41" s="37">
        <f t="shared" si="3"/>
        <v>12313</v>
      </c>
      <c r="C41" s="37">
        <f t="shared" si="4"/>
        <v>10103</v>
      </c>
      <c r="D41" s="37">
        <f t="shared" si="7"/>
        <v>25</v>
      </c>
      <c r="E41" s="36" t="str">
        <f t="shared" si="6"/>
        <v>HUELVA</v>
      </c>
      <c r="F41" s="36">
        <f t="shared" si="8"/>
        <v>5897756</v>
      </c>
      <c r="G41" s="36">
        <f t="shared" si="9"/>
        <v>6133947</v>
      </c>
    </row>
    <row r="42" spans="1:9" x14ac:dyDescent="0.3">
      <c r="A42" s="36" t="str">
        <f t="shared" si="5"/>
        <v>AVILÉS</v>
      </c>
      <c r="B42" s="37">
        <f t="shared" si="3"/>
        <v>132957</v>
      </c>
      <c r="C42" s="37">
        <f t="shared" si="4"/>
        <v>150686</v>
      </c>
      <c r="D42" s="37">
        <f t="shared" si="7"/>
        <v>17</v>
      </c>
      <c r="E42" s="36" t="str">
        <f t="shared" si="6"/>
        <v>TARRAGONA</v>
      </c>
      <c r="F42" s="36">
        <f t="shared" si="8"/>
        <v>5127738</v>
      </c>
      <c r="G42" s="36">
        <f t="shared" si="9"/>
        <v>5268434</v>
      </c>
    </row>
    <row r="43" spans="1:9" x14ac:dyDescent="0.3">
      <c r="A43" s="36" t="str">
        <f t="shared" si="5"/>
        <v>BAHÍA DE ALGECIRAS</v>
      </c>
      <c r="B43" s="37">
        <f t="shared" si="3"/>
        <v>8122295</v>
      </c>
      <c r="C43" s="37">
        <f t="shared" si="4"/>
        <v>6891844</v>
      </c>
      <c r="D43" s="37">
        <f t="shared" si="7"/>
        <v>1</v>
      </c>
      <c r="E43" s="36" t="str">
        <f t="shared" si="6"/>
        <v>BILBAO</v>
      </c>
      <c r="F43" s="36">
        <f t="shared" si="8"/>
        <v>5061561</v>
      </c>
      <c r="G43" s="36">
        <f t="shared" si="9"/>
        <v>3959523</v>
      </c>
    </row>
    <row r="44" spans="1:9" x14ac:dyDescent="0.3">
      <c r="A44" s="36" t="str">
        <f t="shared" si="5"/>
        <v>BAHÍA DE CÁDIZ</v>
      </c>
      <c r="B44" s="37">
        <f t="shared" si="3"/>
        <v>43332</v>
      </c>
      <c r="C44" s="37">
        <f t="shared" si="4"/>
        <v>110466</v>
      </c>
      <c r="D44" s="37">
        <f t="shared" si="7"/>
        <v>20</v>
      </c>
      <c r="E44" s="36" t="str">
        <f t="shared" si="6"/>
        <v>BARCELONA</v>
      </c>
      <c r="F44" s="36">
        <f t="shared" si="8"/>
        <v>4065573</v>
      </c>
      <c r="G44" s="36">
        <f t="shared" si="9"/>
        <v>3524027</v>
      </c>
    </row>
    <row r="45" spans="1:9" x14ac:dyDescent="0.3">
      <c r="A45" s="36" t="str">
        <f t="shared" si="5"/>
        <v>BALEARES</v>
      </c>
      <c r="B45" s="37">
        <f t="shared" si="3"/>
        <v>323089</v>
      </c>
      <c r="C45" s="37">
        <f t="shared" si="4"/>
        <v>254941</v>
      </c>
      <c r="D45" s="37">
        <f t="shared" si="7"/>
        <v>14</v>
      </c>
      <c r="E45" s="36" t="str">
        <f t="shared" si="6"/>
        <v>CASTELLÓN</v>
      </c>
      <c r="F45" s="36">
        <f t="shared" si="8"/>
        <v>2428358</v>
      </c>
      <c r="G45" s="36">
        <f t="shared" si="9"/>
        <v>2072454</v>
      </c>
    </row>
    <row r="46" spans="1:9" x14ac:dyDescent="0.3">
      <c r="A46" s="36" t="str">
        <f t="shared" si="5"/>
        <v>BARCELONA</v>
      </c>
      <c r="B46" s="37">
        <f t="shared" si="3"/>
        <v>4065573</v>
      </c>
      <c r="C46" s="37">
        <f t="shared" si="4"/>
        <v>3524027</v>
      </c>
      <c r="D46" s="37">
        <f t="shared" si="7"/>
        <v>6</v>
      </c>
      <c r="E46" s="36" t="str">
        <f t="shared" si="6"/>
        <v>A CORUÑA</v>
      </c>
      <c r="F46" s="36">
        <f t="shared" si="8"/>
        <v>2315240</v>
      </c>
      <c r="G46" s="36">
        <f t="shared" si="9"/>
        <v>2088366</v>
      </c>
    </row>
    <row r="47" spans="1:9" x14ac:dyDescent="0.3">
      <c r="A47" s="36" t="str">
        <f t="shared" si="5"/>
        <v>BILBAO</v>
      </c>
      <c r="B47" s="37">
        <f t="shared" si="3"/>
        <v>5061561</v>
      </c>
      <c r="C47" s="37">
        <f t="shared" si="4"/>
        <v>3959523</v>
      </c>
      <c r="D47" s="37">
        <f t="shared" si="7"/>
        <v>5</v>
      </c>
      <c r="E47" s="36" t="str">
        <f t="shared" si="6"/>
        <v>LAS PALMAS</v>
      </c>
      <c r="F47" s="36">
        <f t="shared" si="8"/>
        <v>1644841</v>
      </c>
      <c r="G47" s="36">
        <f t="shared" si="9"/>
        <v>1781756</v>
      </c>
    </row>
    <row r="48" spans="1:9" x14ac:dyDescent="0.3">
      <c r="A48" s="36" t="str">
        <f t="shared" si="5"/>
        <v>CARTAGENA</v>
      </c>
      <c r="B48" s="37">
        <f t="shared" si="3"/>
        <v>6101891</v>
      </c>
      <c r="C48" s="37">
        <f t="shared" si="4"/>
        <v>6967131</v>
      </c>
      <c r="D48" s="37">
        <f t="shared" si="7"/>
        <v>2</v>
      </c>
      <c r="E48" s="36" t="str">
        <f t="shared" si="6"/>
        <v>SANTA CRUZ DE TENERIFE</v>
      </c>
      <c r="F48" s="36">
        <f t="shared" si="8"/>
        <v>1242335</v>
      </c>
      <c r="G48" s="36">
        <f t="shared" si="9"/>
        <v>1415080</v>
      </c>
    </row>
    <row r="49" spans="1:7" x14ac:dyDescent="0.3">
      <c r="A49" s="36" t="str">
        <f t="shared" si="5"/>
        <v>CASTELLÓN</v>
      </c>
      <c r="B49" s="37">
        <f t="shared" si="3"/>
        <v>2428358</v>
      </c>
      <c r="C49" s="37">
        <f t="shared" si="4"/>
        <v>2072454</v>
      </c>
      <c r="D49" s="37">
        <f t="shared" si="7"/>
        <v>7</v>
      </c>
      <c r="E49" s="36" t="str">
        <f t="shared" si="6"/>
        <v>VALENCIA</v>
      </c>
      <c r="F49" s="36">
        <f t="shared" si="8"/>
        <v>579420</v>
      </c>
      <c r="G49" s="36">
        <f t="shared" si="9"/>
        <v>1028812</v>
      </c>
    </row>
    <row r="50" spans="1:7" x14ac:dyDescent="0.3">
      <c r="A50" s="36" t="str">
        <f t="shared" si="5"/>
        <v>CEUTA</v>
      </c>
      <c r="B50" s="37">
        <f t="shared" si="3"/>
        <v>212637</v>
      </c>
      <c r="C50" s="37">
        <f t="shared" si="4"/>
        <v>239337</v>
      </c>
      <c r="D50" s="37">
        <f t="shared" si="7"/>
        <v>15</v>
      </c>
      <c r="E50" s="36" t="str">
        <f t="shared" si="6"/>
        <v>FERROL-SAN CIBRAO</v>
      </c>
      <c r="F50" s="36">
        <f t="shared" si="8"/>
        <v>457338</v>
      </c>
      <c r="G50" s="36">
        <f t="shared" si="9"/>
        <v>627541</v>
      </c>
    </row>
    <row r="51" spans="1:7" x14ac:dyDescent="0.3">
      <c r="A51" s="36" t="str">
        <f t="shared" si="5"/>
        <v>FERROL-SAN CIBRAO</v>
      </c>
      <c r="B51" s="37">
        <f t="shared" si="3"/>
        <v>457338</v>
      </c>
      <c r="C51" s="37">
        <f t="shared" si="4"/>
        <v>627541</v>
      </c>
      <c r="D51" s="37">
        <f t="shared" si="7"/>
        <v>12</v>
      </c>
      <c r="E51" s="36" t="str">
        <f t="shared" si="6"/>
        <v>MOTRIL</v>
      </c>
      <c r="F51" s="36">
        <f t="shared" si="8"/>
        <v>341189</v>
      </c>
      <c r="G51" s="36">
        <f t="shared" si="9"/>
        <v>255252</v>
      </c>
    </row>
    <row r="52" spans="1:7" x14ac:dyDescent="0.3">
      <c r="A52" s="36" t="str">
        <f t="shared" si="5"/>
        <v>GIJÓN</v>
      </c>
      <c r="B52" s="37">
        <f t="shared" si="3"/>
        <v>199872</v>
      </c>
      <c r="C52" s="37">
        <f t="shared" si="4"/>
        <v>200933</v>
      </c>
      <c r="D52" s="37">
        <f t="shared" si="7"/>
        <v>16</v>
      </c>
      <c r="E52" s="36" t="str">
        <f t="shared" si="6"/>
        <v>BALEARES</v>
      </c>
      <c r="F52" s="36">
        <f t="shared" si="8"/>
        <v>323089</v>
      </c>
      <c r="G52" s="36">
        <f t="shared" si="9"/>
        <v>254941</v>
      </c>
    </row>
    <row r="53" spans="1:7" x14ac:dyDescent="0.3">
      <c r="A53" s="36" t="str">
        <f t="shared" si="5"/>
        <v>HUELVA</v>
      </c>
      <c r="B53" s="37">
        <f t="shared" si="3"/>
        <v>5897756</v>
      </c>
      <c r="C53" s="37">
        <f t="shared" si="4"/>
        <v>6133947</v>
      </c>
      <c r="D53" s="37">
        <f t="shared" si="7"/>
        <v>3</v>
      </c>
      <c r="E53" s="36" t="str">
        <f t="shared" si="6"/>
        <v>CEUTA</v>
      </c>
      <c r="F53" s="36">
        <f t="shared" si="8"/>
        <v>212637</v>
      </c>
      <c r="G53" s="36">
        <f t="shared" si="9"/>
        <v>239337</v>
      </c>
    </row>
    <row r="54" spans="1:7" x14ac:dyDescent="0.3">
      <c r="A54" s="36" t="str">
        <f t="shared" si="5"/>
        <v>LAS PALMAS</v>
      </c>
      <c r="B54" s="37">
        <f t="shared" si="3"/>
        <v>1644841</v>
      </c>
      <c r="C54" s="37">
        <f t="shared" si="4"/>
        <v>1781756</v>
      </c>
      <c r="D54" s="37">
        <f t="shared" si="7"/>
        <v>9</v>
      </c>
      <c r="E54" s="36" t="str">
        <f t="shared" si="6"/>
        <v>GIJÓN</v>
      </c>
      <c r="F54" s="36">
        <f t="shared" si="8"/>
        <v>199872</v>
      </c>
      <c r="G54" s="36">
        <f t="shared" si="9"/>
        <v>200933</v>
      </c>
    </row>
    <row r="55" spans="1:7" x14ac:dyDescent="0.3">
      <c r="A55" s="36" t="str">
        <f t="shared" si="5"/>
        <v>MÁLAGA</v>
      </c>
      <c r="B55" s="37">
        <f t="shared" si="3"/>
        <v>10689</v>
      </c>
      <c r="C55" s="37">
        <f t="shared" si="4"/>
        <v>30866</v>
      </c>
      <c r="D55" s="37">
        <f t="shared" si="7"/>
        <v>26</v>
      </c>
      <c r="E55" s="36" t="str">
        <f t="shared" si="6"/>
        <v>AVILÉS</v>
      </c>
      <c r="F55" s="36">
        <f t="shared" si="8"/>
        <v>132957</v>
      </c>
      <c r="G55" s="36">
        <f t="shared" si="9"/>
        <v>150686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SANTANDER</v>
      </c>
      <c r="F56" s="36">
        <f t="shared" ref="F56:F66" si="10">LOOKUP(E56,$A$39:$A$66,$B$39:$B$66)</f>
        <v>84912</v>
      </c>
      <c r="G56" s="36">
        <f t="shared" si="9"/>
        <v>28581</v>
      </c>
    </row>
    <row r="57" spans="1:7" x14ac:dyDescent="0.3">
      <c r="A57" s="36" t="str">
        <f t="shared" si="5"/>
        <v>MELILLA</v>
      </c>
      <c r="B57" s="37">
        <f t="shared" si="3"/>
        <v>18263</v>
      </c>
      <c r="C57" s="37">
        <f t="shared" si="4"/>
        <v>19427</v>
      </c>
      <c r="D57" s="37">
        <f t="shared" si="7"/>
        <v>23</v>
      </c>
      <c r="E57" s="36" t="str">
        <f t="shared" si="6"/>
        <v>SEVILLA</v>
      </c>
      <c r="F57" s="36">
        <f t="shared" si="10"/>
        <v>61370</v>
      </c>
      <c r="G57" s="36">
        <f t="shared" si="9"/>
        <v>88009</v>
      </c>
    </row>
    <row r="58" spans="1:7" x14ac:dyDescent="0.3">
      <c r="A58" s="36" t="str">
        <f t="shared" si="5"/>
        <v>MOTRIL</v>
      </c>
      <c r="B58" s="37">
        <f t="shared" si="3"/>
        <v>341189</v>
      </c>
      <c r="C58" s="37">
        <f t="shared" si="4"/>
        <v>255252</v>
      </c>
      <c r="D58" s="37">
        <f t="shared" si="7"/>
        <v>13</v>
      </c>
      <c r="E58" s="36" t="str">
        <f t="shared" si="6"/>
        <v>BAHÍA DE CÁDIZ</v>
      </c>
      <c r="F58" s="36">
        <f t="shared" si="10"/>
        <v>43332</v>
      </c>
      <c r="G58" s="36">
        <f t="shared" si="9"/>
        <v>110466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VILAGARCÍA</v>
      </c>
      <c r="F59" s="36">
        <f t="shared" si="10"/>
        <v>38780</v>
      </c>
      <c r="G59" s="36">
        <f t="shared" si="9"/>
        <v>42711</v>
      </c>
    </row>
    <row r="60" spans="1:7" x14ac:dyDescent="0.3">
      <c r="A60" s="36" t="str">
        <f t="shared" si="5"/>
        <v>SANTA CRUZ DE TENERIFE</v>
      </c>
      <c r="B60" s="37">
        <f t="shared" si="3"/>
        <v>1242335</v>
      </c>
      <c r="C60" s="37">
        <f t="shared" si="4"/>
        <v>1415080</v>
      </c>
      <c r="D60" s="37">
        <f t="shared" si="7"/>
        <v>10</v>
      </c>
      <c r="E60" s="36" t="str">
        <f t="shared" si="6"/>
        <v>VIGO</v>
      </c>
      <c r="F60" s="36">
        <f t="shared" si="10"/>
        <v>28458</v>
      </c>
      <c r="G60" s="36">
        <f t="shared" si="9"/>
        <v>14647</v>
      </c>
    </row>
    <row r="61" spans="1:7" x14ac:dyDescent="0.3">
      <c r="A61" s="36" t="str">
        <f t="shared" si="5"/>
        <v>SANTANDER</v>
      </c>
      <c r="B61" s="37">
        <f t="shared" si="3"/>
        <v>84912</v>
      </c>
      <c r="C61" s="37">
        <f t="shared" si="4"/>
        <v>28581</v>
      </c>
      <c r="D61" s="37">
        <f t="shared" si="7"/>
        <v>18</v>
      </c>
      <c r="E61" s="36" t="str">
        <f t="shared" si="6"/>
        <v>MELILLA</v>
      </c>
      <c r="F61" s="36">
        <f t="shared" si="10"/>
        <v>18263</v>
      </c>
      <c r="G61" s="36">
        <f t="shared" si="9"/>
        <v>19427</v>
      </c>
    </row>
    <row r="62" spans="1:7" x14ac:dyDescent="0.3">
      <c r="A62" s="36" t="str">
        <f t="shared" si="5"/>
        <v>SEVILLA</v>
      </c>
      <c r="B62" s="37">
        <f t="shared" si="3"/>
        <v>61370</v>
      </c>
      <c r="C62" s="37">
        <f t="shared" si="4"/>
        <v>88009</v>
      </c>
      <c r="D62" s="37">
        <f t="shared" si="7"/>
        <v>19</v>
      </c>
      <c r="E62" s="36" t="str">
        <f t="shared" si="6"/>
        <v>ALICANTE</v>
      </c>
      <c r="F62" s="36">
        <f t="shared" si="10"/>
        <v>14445</v>
      </c>
      <c r="G62" s="36">
        <f t="shared" si="9"/>
        <v>11745</v>
      </c>
    </row>
    <row r="63" spans="1:7" x14ac:dyDescent="0.3">
      <c r="A63" s="36" t="str">
        <f t="shared" si="5"/>
        <v>TARRAGONA</v>
      </c>
      <c r="B63" s="37">
        <f t="shared" si="3"/>
        <v>5127738</v>
      </c>
      <c r="C63" s="37">
        <f t="shared" si="4"/>
        <v>5268434</v>
      </c>
      <c r="D63" s="37">
        <f t="shared" si="7"/>
        <v>4</v>
      </c>
      <c r="E63" s="36" t="str">
        <f t="shared" si="6"/>
        <v>ALMERÍA</v>
      </c>
      <c r="F63" s="36">
        <f t="shared" si="10"/>
        <v>12313</v>
      </c>
      <c r="G63" s="36">
        <f t="shared" si="9"/>
        <v>10103</v>
      </c>
    </row>
    <row r="64" spans="1:7" x14ac:dyDescent="0.3">
      <c r="A64" s="36" t="str">
        <f t="shared" si="5"/>
        <v>VALENCIA</v>
      </c>
      <c r="B64" s="37">
        <f t="shared" si="3"/>
        <v>579420</v>
      </c>
      <c r="C64" s="37">
        <f t="shared" si="4"/>
        <v>1028812</v>
      </c>
      <c r="D64" s="37">
        <f t="shared" si="7"/>
        <v>11</v>
      </c>
      <c r="E64" s="36" t="str">
        <f t="shared" si="6"/>
        <v>MÁLAGA</v>
      </c>
      <c r="F64" s="36">
        <f t="shared" si="10"/>
        <v>10689</v>
      </c>
      <c r="G64" s="36">
        <f t="shared" si="9"/>
        <v>30866</v>
      </c>
    </row>
    <row r="65" spans="1:7" x14ac:dyDescent="0.3">
      <c r="A65" s="36" t="str">
        <f t="shared" si="5"/>
        <v>VIGO</v>
      </c>
      <c r="B65" s="37">
        <f t="shared" si="3"/>
        <v>28458</v>
      </c>
      <c r="C65" s="37">
        <f t="shared" si="4"/>
        <v>14647</v>
      </c>
      <c r="D65" s="37">
        <f t="shared" si="7"/>
        <v>22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38780</v>
      </c>
      <c r="C66" s="37">
        <f t="shared" si="4"/>
        <v>42711</v>
      </c>
      <c r="D66" s="37">
        <f t="shared" si="7"/>
        <v>21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365308</v>
      </c>
      <c r="C7" s="30">
        <v>242206</v>
      </c>
      <c r="D7" s="30">
        <v>1009662</v>
      </c>
      <c r="E7" s="30">
        <v>1142383</v>
      </c>
      <c r="F7" s="11">
        <f>((E7*100)/D7)-100</f>
        <v>13.145092119937161</v>
      </c>
      <c r="G7" s="1"/>
      <c r="H7" s="1"/>
      <c r="I7" s="1"/>
    </row>
    <row r="8" spans="1:12" x14ac:dyDescent="0.3">
      <c r="A8" s="12" t="s">
        <v>31</v>
      </c>
      <c r="B8" s="31">
        <v>119658</v>
      </c>
      <c r="C8" s="31">
        <v>145291</v>
      </c>
      <c r="D8" s="31">
        <v>371050</v>
      </c>
      <c r="E8" s="31">
        <v>427063</v>
      </c>
      <c r="F8" s="14">
        <f t="shared" ref="F8:F34" si="0">((E8*100)/D8)-100</f>
        <v>15.095809190136094</v>
      </c>
      <c r="G8" s="1"/>
      <c r="H8" s="1"/>
      <c r="I8" s="1"/>
    </row>
    <row r="9" spans="1:12" x14ac:dyDescent="0.3">
      <c r="A9" s="9" t="s">
        <v>157</v>
      </c>
      <c r="B9" s="30">
        <v>484138</v>
      </c>
      <c r="C9" s="30">
        <v>567106</v>
      </c>
      <c r="D9" s="30">
        <v>1345113</v>
      </c>
      <c r="E9" s="30">
        <v>1422063</v>
      </c>
      <c r="F9" s="11">
        <f t="shared" si="0"/>
        <v>5.7207089664585737</v>
      </c>
      <c r="G9" s="1"/>
      <c r="H9" s="1"/>
      <c r="I9" s="1"/>
    </row>
    <row r="10" spans="1:12" x14ac:dyDescent="0.3">
      <c r="A10" s="12" t="s">
        <v>159</v>
      </c>
      <c r="B10" s="31">
        <v>263475</v>
      </c>
      <c r="C10" s="31">
        <v>248618</v>
      </c>
      <c r="D10" s="31">
        <v>653198</v>
      </c>
      <c r="E10" s="31">
        <v>803877</v>
      </c>
      <c r="F10" s="14">
        <f t="shared" si="0"/>
        <v>23.06789059366379</v>
      </c>
      <c r="G10" s="1"/>
      <c r="H10" s="1"/>
      <c r="I10" s="1"/>
    </row>
    <row r="11" spans="1:12" x14ac:dyDescent="0.3">
      <c r="A11" s="9" t="s">
        <v>160</v>
      </c>
      <c r="B11" s="30">
        <v>49082</v>
      </c>
      <c r="C11" s="30">
        <v>59309</v>
      </c>
      <c r="D11" s="30">
        <v>406044</v>
      </c>
      <c r="E11" s="30">
        <v>313630</v>
      </c>
      <c r="F11" s="11">
        <f t="shared" si="0"/>
        <v>-22.759602407620847</v>
      </c>
      <c r="G11" s="1"/>
      <c r="H11" s="1"/>
      <c r="I11" s="1"/>
    </row>
    <row r="12" spans="1:12" x14ac:dyDescent="0.3">
      <c r="A12" s="12" t="s">
        <v>161</v>
      </c>
      <c r="B12" s="31">
        <v>89493</v>
      </c>
      <c r="C12" s="31">
        <v>160059</v>
      </c>
      <c r="D12" s="31">
        <v>464822</v>
      </c>
      <c r="E12" s="31">
        <v>528951</v>
      </c>
      <c r="F12" s="14">
        <f t="shared" si="0"/>
        <v>13.79646402278722</v>
      </c>
      <c r="G12" s="1"/>
      <c r="H12" s="1"/>
      <c r="I12" s="1"/>
    </row>
    <row r="13" spans="1:12" x14ac:dyDescent="0.3">
      <c r="A13" s="9" t="s">
        <v>32</v>
      </c>
      <c r="B13" s="30">
        <v>162484</v>
      </c>
      <c r="C13" s="30">
        <v>130719</v>
      </c>
      <c r="D13" s="30">
        <v>378389</v>
      </c>
      <c r="E13" s="30">
        <v>378464</v>
      </c>
      <c r="F13" s="11">
        <f t="shared" si="0"/>
        <v>1.9820872171237625E-2</v>
      </c>
      <c r="G13" s="1"/>
      <c r="H13" s="1"/>
      <c r="I13" s="1"/>
    </row>
    <row r="14" spans="1:12" x14ac:dyDescent="0.3">
      <c r="A14" s="12" t="s">
        <v>33</v>
      </c>
      <c r="B14" s="31">
        <v>405428</v>
      </c>
      <c r="C14" s="31">
        <v>390648</v>
      </c>
      <c r="D14" s="31">
        <v>897445</v>
      </c>
      <c r="E14" s="31">
        <v>1188052</v>
      </c>
      <c r="F14" s="14">
        <f t="shared" si="0"/>
        <v>32.381594415256643</v>
      </c>
      <c r="G14" s="1"/>
      <c r="H14" s="1"/>
      <c r="I14" s="1"/>
    </row>
    <row r="15" spans="1:12" x14ac:dyDescent="0.3">
      <c r="A15" s="9" t="s">
        <v>34</v>
      </c>
      <c r="B15" s="30">
        <v>346674</v>
      </c>
      <c r="C15" s="30">
        <v>324427</v>
      </c>
      <c r="D15" s="30">
        <v>891557</v>
      </c>
      <c r="E15" s="30">
        <v>1211393</v>
      </c>
      <c r="F15" s="11">
        <f t="shared" si="0"/>
        <v>35.873870094677073</v>
      </c>
      <c r="G15" s="1"/>
      <c r="H15" s="1"/>
      <c r="I15" s="1"/>
    </row>
    <row r="16" spans="1:12" x14ac:dyDescent="0.3">
      <c r="A16" s="12" t="s">
        <v>35</v>
      </c>
      <c r="B16" s="31">
        <v>457979</v>
      </c>
      <c r="C16" s="31">
        <v>428599</v>
      </c>
      <c r="D16" s="31">
        <v>1285836</v>
      </c>
      <c r="E16" s="31">
        <v>1506950</v>
      </c>
      <c r="F16" s="14">
        <f t="shared" si="0"/>
        <v>17.196127655470832</v>
      </c>
      <c r="G16" s="1"/>
      <c r="H16" s="1"/>
      <c r="I16" s="1"/>
    </row>
    <row r="17" spans="1:9" x14ac:dyDescent="0.3">
      <c r="A17" s="9" t="s">
        <v>162</v>
      </c>
      <c r="B17" s="30">
        <v>539838</v>
      </c>
      <c r="C17" s="30">
        <v>504798</v>
      </c>
      <c r="D17" s="30">
        <v>1272766</v>
      </c>
      <c r="E17" s="30">
        <v>1451309</v>
      </c>
      <c r="F17" s="11">
        <f t="shared" si="0"/>
        <v>14.027951720897633</v>
      </c>
      <c r="G17" s="1"/>
      <c r="H17" s="1"/>
      <c r="I17" s="1"/>
    </row>
    <row r="18" spans="1:9" x14ac:dyDescent="0.3">
      <c r="A18" s="12" t="s">
        <v>36</v>
      </c>
      <c r="B18" s="31">
        <v>1500</v>
      </c>
      <c r="C18" s="31">
        <v>1500</v>
      </c>
      <c r="D18" s="31">
        <v>9732</v>
      </c>
      <c r="E18" s="31">
        <v>7254</v>
      </c>
      <c r="F18" s="14">
        <f t="shared" si="0"/>
        <v>-25.462392108508013</v>
      </c>
      <c r="G18" s="1"/>
      <c r="H18" s="1"/>
      <c r="I18" s="1"/>
    </row>
    <row r="19" spans="1:9" x14ac:dyDescent="0.3">
      <c r="A19" s="9" t="s">
        <v>37</v>
      </c>
      <c r="B19" s="30">
        <v>951359</v>
      </c>
      <c r="C19" s="30">
        <v>1115189</v>
      </c>
      <c r="D19" s="30">
        <v>2956219</v>
      </c>
      <c r="E19" s="30">
        <v>2448553</v>
      </c>
      <c r="F19" s="11">
        <f t="shared" si="0"/>
        <v>-17.172814328031848</v>
      </c>
      <c r="G19" s="1"/>
      <c r="H19" s="1"/>
      <c r="I19" s="1"/>
    </row>
    <row r="20" spans="1:9" x14ac:dyDescent="0.3">
      <c r="A20" s="12" t="s">
        <v>163</v>
      </c>
      <c r="B20" s="31">
        <v>1886981</v>
      </c>
      <c r="C20" s="31">
        <v>1734392</v>
      </c>
      <c r="D20" s="31">
        <v>4722490</v>
      </c>
      <c r="E20" s="31">
        <v>4118818</v>
      </c>
      <c r="F20" s="14">
        <f t="shared" si="0"/>
        <v>-12.78291748632607</v>
      </c>
      <c r="G20" s="1"/>
      <c r="H20" s="1"/>
      <c r="I20" s="1"/>
    </row>
    <row r="21" spans="1:9" x14ac:dyDescent="0.3">
      <c r="A21" s="9" t="s">
        <v>38</v>
      </c>
      <c r="B21" s="30">
        <v>421954</v>
      </c>
      <c r="C21" s="30">
        <v>502376</v>
      </c>
      <c r="D21" s="30">
        <v>1446271</v>
      </c>
      <c r="E21" s="30">
        <v>1665661</v>
      </c>
      <c r="F21" s="11">
        <f t="shared" si="0"/>
        <v>15.169356227152448</v>
      </c>
      <c r="G21" s="1"/>
      <c r="H21" s="1"/>
      <c r="I21" s="1"/>
    </row>
    <row r="22" spans="1:9" x14ac:dyDescent="0.3">
      <c r="A22" s="12" t="s">
        <v>59</v>
      </c>
      <c r="B22" s="31">
        <v>41535</v>
      </c>
      <c r="C22" s="31">
        <v>27460</v>
      </c>
      <c r="D22" s="31">
        <v>93909</v>
      </c>
      <c r="E22" s="31">
        <v>108878</v>
      </c>
      <c r="F22" s="14">
        <f t="shared" si="0"/>
        <v>15.939899264181278</v>
      </c>
      <c r="G22" s="1"/>
      <c r="H22" s="1"/>
      <c r="I22" s="1"/>
    </row>
    <row r="23" spans="1:9" x14ac:dyDescent="0.3">
      <c r="A23" s="9" t="s">
        <v>164</v>
      </c>
      <c r="B23" s="30">
        <v>217149</v>
      </c>
      <c r="C23" s="30">
        <v>148856</v>
      </c>
      <c r="D23" s="30">
        <v>359300</v>
      </c>
      <c r="E23" s="30">
        <v>392551</v>
      </c>
      <c r="F23" s="11">
        <f t="shared" si="0"/>
        <v>9.2543835235179586</v>
      </c>
      <c r="G23" s="1"/>
      <c r="H23" s="1"/>
      <c r="I23" s="1"/>
    </row>
    <row r="24" spans="1:9" x14ac:dyDescent="0.3">
      <c r="A24" s="12" t="s">
        <v>166</v>
      </c>
      <c r="B24" s="31">
        <v>61479</v>
      </c>
      <c r="C24" s="31">
        <v>82787</v>
      </c>
      <c r="D24" s="31">
        <v>200129</v>
      </c>
      <c r="E24" s="31">
        <v>258202</v>
      </c>
      <c r="F24" s="14">
        <f t="shared" si="0"/>
        <v>29.017783529623387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24</v>
      </c>
      <c r="D25" s="30">
        <v>1501</v>
      </c>
      <c r="E25" s="30">
        <v>24</v>
      </c>
      <c r="F25" s="11">
        <f t="shared" si="0"/>
        <v>-98.401065956029313</v>
      </c>
      <c r="G25" s="1"/>
      <c r="H25" s="1"/>
      <c r="I25" s="1"/>
    </row>
    <row r="26" spans="1:9" x14ac:dyDescent="0.3">
      <c r="A26" s="12" t="s">
        <v>40</v>
      </c>
      <c r="B26" s="31">
        <v>55629</v>
      </c>
      <c r="C26" s="31">
        <v>53283</v>
      </c>
      <c r="D26" s="31">
        <v>130866</v>
      </c>
      <c r="E26" s="31">
        <v>123418</v>
      </c>
      <c r="F26" s="14">
        <f t="shared" si="0"/>
        <v>-5.6913178365656449</v>
      </c>
      <c r="G26" s="1"/>
      <c r="H26" s="1"/>
      <c r="I26" s="1"/>
    </row>
    <row r="27" spans="1:9" x14ac:dyDescent="0.3">
      <c r="A27" s="9" t="s">
        <v>41</v>
      </c>
      <c r="B27" s="30">
        <v>62578</v>
      </c>
      <c r="C27" s="30">
        <v>33525</v>
      </c>
      <c r="D27" s="30">
        <v>180326</v>
      </c>
      <c r="E27" s="30">
        <v>181510</v>
      </c>
      <c r="F27" s="11">
        <f t="shared" si="0"/>
        <v>0.65658862282754171</v>
      </c>
      <c r="G27" s="1"/>
      <c r="H27" s="1"/>
      <c r="I27" s="1"/>
    </row>
    <row r="28" spans="1:9" x14ac:dyDescent="0.3">
      <c r="A28" s="12" t="s">
        <v>42</v>
      </c>
      <c r="B28" s="31">
        <v>23925</v>
      </c>
      <c r="C28" s="31">
        <v>38264</v>
      </c>
      <c r="D28" s="31">
        <v>81888</v>
      </c>
      <c r="E28" s="31">
        <v>97937</v>
      </c>
      <c r="F28" s="14">
        <f t="shared" si="0"/>
        <v>19.59872020320438</v>
      </c>
      <c r="G28" s="1"/>
      <c r="H28" s="1"/>
      <c r="I28" s="1"/>
    </row>
    <row r="29" spans="1:9" x14ac:dyDescent="0.3">
      <c r="A29" s="9" t="s">
        <v>43</v>
      </c>
      <c r="B29" s="30">
        <v>244536</v>
      </c>
      <c r="C29" s="30">
        <v>154117</v>
      </c>
      <c r="D29" s="30">
        <v>666301</v>
      </c>
      <c r="E29" s="30">
        <v>732054</v>
      </c>
      <c r="F29" s="11">
        <f t="shared" si="0"/>
        <v>9.8683627969941483</v>
      </c>
      <c r="G29" s="1"/>
      <c r="H29" s="1"/>
      <c r="I29" s="1"/>
    </row>
    <row r="30" spans="1:9" x14ac:dyDescent="0.3">
      <c r="A30" s="12" t="s">
        <v>44</v>
      </c>
      <c r="B30" s="31">
        <v>168214</v>
      </c>
      <c r="C30" s="31">
        <v>138736</v>
      </c>
      <c r="D30" s="31">
        <v>463429</v>
      </c>
      <c r="E30" s="31">
        <v>531052</v>
      </c>
      <c r="F30" s="14">
        <f t="shared" si="0"/>
        <v>14.59187923069122</v>
      </c>
      <c r="G30" s="1"/>
      <c r="H30" s="1"/>
      <c r="I30" s="1"/>
    </row>
    <row r="31" spans="1:9" x14ac:dyDescent="0.3">
      <c r="A31" s="9" t="s">
        <v>45</v>
      </c>
      <c r="B31" s="30">
        <v>817904</v>
      </c>
      <c r="C31" s="30">
        <v>754156</v>
      </c>
      <c r="D31" s="30">
        <v>2261205</v>
      </c>
      <c r="E31" s="30">
        <v>2729432</v>
      </c>
      <c r="F31" s="11">
        <f t="shared" si="0"/>
        <v>20.70696818731605</v>
      </c>
      <c r="G31" s="1"/>
      <c r="H31" s="1"/>
      <c r="I31" s="1"/>
    </row>
    <row r="32" spans="1:9" x14ac:dyDescent="0.3">
      <c r="A32" s="12" t="s">
        <v>46</v>
      </c>
      <c r="B32" s="31">
        <v>151168</v>
      </c>
      <c r="C32" s="31">
        <v>200270</v>
      </c>
      <c r="D32" s="31">
        <v>465856</v>
      </c>
      <c r="E32" s="31">
        <v>543339</v>
      </c>
      <c r="F32" s="14">
        <f t="shared" si="0"/>
        <v>16.632392842423414</v>
      </c>
      <c r="G32" s="1"/>
      <c r="H32" s="1"/>
      <c r="I32" s="1"/>
    </row>
    <row r="33" spans="1:9" x14ac:dyDescent="0.3">
      <c r="A33" s="9" t="s">
        <v>47</v>
      </c>
      <c r="B33" s="30">
        <v>20542</v>
      </c>
      <c r="C33" s="30">
        <v>18669</v>
      </c>
      <c r="D33" s="30">
        <v>53205</v>
      </c>
      <c r="E33" s="30">
        <v>61070</v>
      </c>
      <c r="F33" s="11">
        <f t="shared" si="0"/>
        <v>14.782445258904232</v>
      </c>
      <c r="G33" s="1"/>
      <c r="H33" s="1"/>
      <c r="I33" s="1"/>
    </row>
    <row r="34" spans="1:9" x14ac:dyDescent="0.3">
      <c r="A34" s="12" t="s">
        <v>165</v>
      </c>
      <c r="B34" s="31">
        <v>29506</v>
      </c>
      <c r="C34" s="31">
        <v>13615</v>
      </c>
      <c r="D34" s="31">
        <v>73409</v>
      </c>
      <c r="E34" s="31">
        <v>86170</v>
      </c>
      <c r="F34" s="14">
        <f t="shared" si="0"/>
        <v>17.383427100219322</v>
      </c>
      <c r="G34" s="1"/>
      <c r="H34" s="1"/>
      <c r="I34" s="1"/>
    </row>
    <row r="35" spans="1:9" x14ac:dyDescent="0.3">
      <c r="A35" s="15" t="s">
        <v>48</v>
      </c>
      <c r="B35" s="16">
        <f>SUM(B7:B34)</f>
        <v>8439516</v>
      </c>
      <c r="C35" s="16">
        <f t="shared" ref="C35:E35" si="1">SUM(C7:C34)</f>
        <v>8218999</v>
      </c>
      <c r="D35" s="16">
        <f t="shared" si="1"/>
        <v>23141918</v>
      </c>
      <c r="E35" s="16">
        <f t="shared" si="1"/>
        <v>24460058</v>
      </c>
      <c r="F35" s="17">
        <f t="shared" ref="F35" si="2">((E35*100)/D35)-100</f>
        <v>5.6958978076060873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1142383</v>
      </c>
      <c r="C39" s="37">
        <f t="shared" si="4"/>
        <v>1009662</v>
      </c>
      <c r="D39" s="37">
        <f>_xlfn.RANK.EQ(B39,$B$39:$B$66)+COUNTIF($B$39:$B$66,B39)-1</f>
        <v>10</v>
      </c>
      <c r="E39" s="36" t="str">
        <f t="shared" ref="E39:E66" si="6">INDEX($A$39:$B$66,MATCH(ROW()-38,$D$39:$D$66,0),1)</f>
        <v>GIJÓN</v>
      </c>
      <c r="F39" s="36">
        <f>LOOKUP(E39,$A$39:$A$66,$B$39:$B$66)</f>
        <v>4118818</v>
      </c>
      <c r="G39" s="36">
        <f>LOOKUP(E39,$A$39:$A$66,$C$39:$C$66)</f>
        <v>4722490</v>
      </c>
    </row>
    <row r="40" spans="1:9" x14ac:dyDescent="0.3">
      <c r="A40" s="36" t="str">
        <f t="shared" si="5"/>
        <v>ALICANTE</v>
      </c>
      <c r="B40" s="37">
        <f t="shared" si="3"/>
        <v>427063</v>
      </c>
      <c r="C40" s="37">
        <f t="shared" si="4"/>
        <v>371050</v>
      </c>
      <c r="D40" s="37">
        <f t="shared" ref="D40:D66" si="7">_xlfn.RANK.EQ(B40,$B$39:$B$66)+COUNTIF($B$39:$B$66,B40)-1</f>
        <v>16</v>
      </c>
      <c r="E40" s="36" t="str">
        <f t="shared" si="6"/>
        <v>TARRAGONA</v>
      </c>
      <c r="F40" s="36">
        <f t="shared" ref="F40:F55" si="8">LOOKUP(E40,$A$39:$A$66,$B$39:$B$66)</f>
        <v>2729432</v>
      </c>
      <c r="G40" s="36">
        <f t="shared" ref="G40:G66" si="9">LOOKUP(E40,$A$39:$A$66,$C$39:$C$66)</f>
        <v>2261205</v>
      </c>
    </row>
    <row r="41" spans="1:9" x14ac:dyDescent="0.3">
      <c r="A41" s="36" t="str">
        <f t="shared" si="5"/>
        <v>ALMERÍA</v>
      </c>
      <c r="B41" s="37">
        <f t="shared" si="3"/>
        <v>1422063</v>
      </c>
      <c r="C41" s="37">
        <f t="shared" si="4"/>
        <v>1345113</v>
      </c>
      <c r="D41" s="37">
        <f t="shared" si="7"/>
        <v>7</v>
      </c>
      <c r="E41" s="36" t="str">
        <f t="shared" si="6"/>
        <v>FERROL-SAN CIBRAO</v>
      </c>
      <c r="F41" s="36">
        <f t="shared" si="8"/>
        <v>2448553</v>
      </c>
      <c r="G41" s="36">
        <f t="shared" si="9"/>
        <v>2956219</v>
      </c>
    </row>
    <row r="42" spans="1:9" x14ac:dyDescent="0.3">
      <c r="A42" s="36" t="str">
        <f t="shared" si="5"/>
        <v>AVILÉS</v>
      </c>
      <c r="B42" s="37">
        <f t="shared" si="3"/>
        <v>803877</v>
      </c>
      <c r="C42" s="37">
        <f t="shared" si="4"/>
        <v>653198</v>
      </c>
      <c r="D42" s="37">
        <f t="shared" si="7"/>
        <v>11</v>
      </c>
      <c r="E42" s="36" t="str">
        <f t="shared" si="6"/>
        <v>HUELVA</v>
      </c>
      <c r="F42" s="36">
        <f t="shared" si="8"/>
        <v>1665661</v>
      </c>
      <c r="G42" s="36">
        <f t="shared" si="9"/>
        <v>1446271</v>
      </c>
    </row>
    <row r="43" spans="1:9" x14ac:dyDescent="0.3">
      <c r="A43" s="36" t="str">
        <f t="shared" si="5"/>
        <v>BAHÍA DE ALGECIRAS</v>
      </c>
      <c r="B43" s="37">
        <f t="shared" si="3"/>
        <v>313630</v>
      </c>
      <c r="C43" s="37">
        <f t="shared" si="4"/>
        <v>406044</v>
      </c>
      <c r="D43" s="37">
        <f t="shared" si="7"/>
        <v>19</v>
      </c>
      <c r="E43" s="36" t="str">
        <f t="shared" si="6"/>
        <v>CARTAGENA</v>
      </c>
      <c r="F43" s="36">
        <f t="shared" si="8"/>
        <v>1506950</v>
      </c>
      <c r="G43" s="36">
        <f t="shared" si="9"/>
        <v>1285836</v>
      </c>
    </row>
    <row r="44" spans="1:9" x14ac:dyDescent="0.3">
      <c r="A44" s="36" t="str">
        <f t="shared" si="5"/>
        <v>BAHÍA DE CÁDIZ</v>
      </c>
      <c r="B44" s="37">
        <f t="shared" si="3"/>
        <v>528951</v>
      </c>
      <c r="C44" s="37">
        <f t="shared" si="4"/>
        <v>464822</v>
      </c>
      <c r="D44" s="37">
        <f t="shared" si="7"/>
        <v>15</v>
      </c>
      <c r="E44" s="36" t="str">
        <f t="shared" si="6"/>
        <v>CASTELLÓN</v>
      </c>
      <c r="F44" s="36">
        <f t="shared" si="8"/>
        <v>1451309</v>
      </c>
      <c r="G44" s="36">
        <f t="shared" si="9"/>
        <v>1272766</v>
      </c>
    </row>
    <row r="45" spans="1:9" x14ac:dyDescent="0.3">
      <c r="A45" s="36" t="str">
        <f t="shared" si="5"/>
        <v>BALEARES</v>
      </c>
      <c r="B45" s="37">
        <f t="shared" si="3"/>
        <v>378464</v>
      </c>
      <c r="C45" s="37">
        <f t="shared" si="4"/>
        <v>378389</v>
      </c>
      <c r="D45" s="37">
        <f t="shared" si="7"/>
        <v>18</v>
      </c>
      <c r="E45" s="36" t="str">
        <f t="shared" si="6"/>
        <v>ALMERÍA</v>
      </c>
      <c r="F45" s="36">
        <f t="shared" si="8"/>
        <v>1422063</v>
      </c>
      <c r="G45" s="36">
        <f t="shared" si="9"/>
        <v>1345113</v>
      </c>
    </row>
    <row r="46" spans="1:9" x14ac:dyDescent="0.3">
      <c r="A46" s="36" t="str">
        <f t="shared" si="5"/>
        <v>BARCELONA</v>
      </c>
      <c r="B46" s="37">
        <f t="shared" si="3"/>
        <v>1188052</v>
      </c>
      <c r="C46" s="37">
        <f t="shared" si="4"/>
        <v>897445</v>
      </c>
      <c r="D46" s="37">
        <f t="shared" si="7"/>
        <v>9</v>
      </c>
      <c r="E46" s="36" t="str">
        <f t="shared" si="6"/>
        <v>BILBAO</v>
      </c>
      <c r="F46" s="36">
        <f t="shared" si="8"/>
        <v>1211393</v>
      </c>
      <c r="G46" s="36">
        <f t="shared" si="9"/>
        <v>891557</v>
      </c>
    </row>
    <row r="47" spans="1:9" x14ac:dyDescent="0.3">
      <c r="A47" s="36" t="str">
        <f t="shared" si="5"/>
        <v>BILBAO</v>
      </c>
      <c r="B47" s="37">
        <f t="shared" si="3"/>
        <v>1211393</v>
      </c>
      <c r="C47" s="37">
        <f t="shared" si="4"/>
        <v>891557</v>
      </c>
      <c r="D47" s="37">
        <f t="shared" si="7"/>
        <v>8</v>
      </c>
      <c r="E47" s="36" t="str">
        <f t="shared" si="6"/>
        <v>BARCELONA</v>
      </c>
      <c r="F47" s="36">
        <f t="shared" si="8"/>
        <v>1188052</v>
      </c>
      <c r="G47" s="36">
        <f t="shared" si="9"/>
        <v>897445</v>
      </c>
    </row>
    <row r="48" spans="1:9" x14ac:dyDescent="0.3">
      <c r="A48" s="36" t="str">
        <f t="shared" si="5"/>
        <v>CARTAGENA</v>
      </c>
      <c r="B48" s="37">
        <f t="shared" si="3"/>
        <v>1506950</v>
      </c>
      <c r="C48" s="37">
        <f t="shared" si="4"/>
        <v>1285836</v>
      </c>
      <c r="D48" s="37">
        <f t="shared" si="7"/>
        <v>5</v>
      </c>
      <c r="E48" s="36" t="str">
        <f t="shared" si="6"/>
        <v>A CORUÑA</v>
      </c>
      <c r="F48" s="36">
        <f t="shared" si="8"/>
        <v>1142383</v>
      </c>
      <c r="G48" s="36">
        <f t="shared" si="9"/>
        <v>1009662</v>
      </c>
    </row>
    <row r="49" spans="1:7" x14ac:dyDescent="0.3">
      <c r="A49" s="36" t="str">
        <f t="shared" si="5"/>
        <v>CASTELLÓN</v>
      </c>
      <c r="B49" s="37">
        <f t="shared" si="3"/>
        <v>1451309</v>
      </c>
      <c r="C49" s="37">
        <f t="shared" si="4"/>
        <v>1272766</v>
      </c>
      <c r="D49" s="37">
        <f t="shared" si="7"/>
        <v>6</v>
      </c>
      <c r="E49" s="36" t="str">
        <f t="shared" si="6"/>
        <v>AVILÉS</v>
      </c>
      <c r="F49" s="36">
        <f t="shared" si="8"/>
        <v>803877</v>
      </c>
      <c r="G49" s="36">
        <f t="shared" si="9"/>
        <v>653198</v>
      </c>
    </row>
    <row r="50" spans="1:7" x14ac:dyDescent="0.3">
      <c r="A50" s="36" t="str">
        <f t="shared" si="5"/>
        <v>CEUTA</v>
      </c>
      <c r="B50" s="37">
        <f t="shared" si="3"/>
        <v>7254</v>
      </c>
      <c r="C50" s="37">
        <f t="shared" si="4"/>
        <v>9732</v>
      </c>
      <c r="D50" s="37">
        <f t="shared" si="7"/>
        <v>27</v>
      </c>
      <c r="E50" s="36" t="str">
        <f t="shared" si="6"/>
        <v>SANTANDER</v>
      </c>
      <c r="F50" s="36">
        <f t="shared" si="8"/>
        <v>732054</v>
      </c>
      <c r="G50" s="36">
        <f t="shared" si="9"/>
        <v>666301</v>
      </c>
    </row>
    <row r="51" spans="1:7" x14ac:dyDescent="0.3">
      <c r="A51" s="36" t="str">
        <f t="shared" si="5"/>
        <v>FERROL-SAN CIBRAO</v>
      </c>
      <c r="B51" s="37">
        <f t="shared" si="3"/>
        <v>2448553</v>
      </c>
      <c r="C51" s="37">
        <f t="shared" si="4"/>
        <v>2956219</v>
      </c>
      <c r="D51" s="37">
        <f t="shared" si="7"/>
        <v>3</v>
      </c>
      <c r="E51" s="36" t="str">
        <f t="shared" si="6"/>
        <v>VALENCIA</v>
      </c>
      <c r="F51" s="36">
        <f t="shared" si="8"/>
        <v>543339</v>
      </c>
      <c r="G51" s="36">
        <f t="shared" si="9"/>
        <v>465856</v>
      </c>
    </row>
    <row r="52" spans="1:7" x14ac:dyDescent="0.3">
      <c r="A52" s="36" t="str">
        <f t="shared" si="5"/>
        <v>GIJÓN</v>
      </c>
      <c r="B52" s="37">
        <f t="shared" si="3"/>
        <v>4118818</v>
      </c>
      <c r="C52" s="37">
        <f t="shared" si="4"/>
        <v>4722490</v>
      </c>
      <c r="D52" s="37">
        <f t="shared" si="7"/>
        <v>1</v>
      </c>
      <c r="E52" s="36" t="str">
        <f t="shared" si="6"/>
        <v>SEVILLA</v>
      </c>
      <c r="F52" s="36">
        <f t="shared" si="8"/>
        <v>531052</v>
      </c>
      <c r="G52" s="36">
        <f t="shared" si="9"/>
        <v>463429</v>
      </c>
    </row>
    <row r="53" spans="1:7" x14ac:dyDescent="0.3">
      <c r="A53" s="36" t="str">
        <f t="shared" si="5"/>
        <v>HUELVA</v>
      </c>
      <c r="B53" s="37">
        <f t="shared" si="3"/>
        <v>1665661</v>
      </c>
      <c r="C53" s="37">
        <f t="shared" si="4"/>
        <v>1446271</v>
      </c>
      <c r="D53" s="37">
        <f t="shared" si="7"/>
        <v>4</v>
      </c>
      <c r="E53" s="36" t="str">
        <f t="shared" si="6"/>
        <v>BAHÍA DE CÁDIZ</v>
      </c>
      <c r="F53" s="36">
        <f t="shared" si="8"/>
        <v>528951</v>
      </c>
      <c r="G53" s="36">
        <f t="shared" si="9"/>
        <v>464822</v>
      </c>
    </row>
    <row r="54" spans="1:7" x14ac:dyDescent="0.3">
      <c r="A54" s="36" t="str">
        <f t="shared" si="5"/>
        <v>LAS PALMAS</v>
      </c>
      <c r="B54" s="37">
        <f t="shared" si="3"/>
        <v>108878</v>
      </c>
      <c r="C54" s="37">
        <f t="shared" si="4"/>
        <v>93909</v>
      </c>
      <c r="D54" s="37">
        <f t="shared" si="7"/>
        <v>23</v>
      </c>
      <c r="E54" s="36" t="str">
        <f t="shared" si="6"/>
        <v>ALICANTE</v>
      </c>
      <c r="F54" s="36">
        <f t="shared" si="8"/>
        <v>427063</v>
      </c>
      <c r="G54" s="36">
        <f t="shared" si="9"/>
        <v>371050</v>
      </c>
    </row>
    <row r="55" spans="1:7" x14ac:dyDescent="0.3">
      <c r="A55" s="36" t="str">
        <f t="shared" si="5"/>
        <v>MÁLAGA</v>
      </c>
      <c r="B55" s="37">
        <f t="shared" si="3"/>
        <v>392551</v>
      </c>
      <c r="C55" s="37">
        <f t="shared" si="4"/>
        <v>359300</v>
      </c>
      <c r="D55" s="37">
        <f t="shared" si="7"/>
        <v>17</v>
      </c>
      <c r="E55" s="36" t="str">
        <f t="shared" si="6"/>
        <v>MÁLAGA</v>
      </c>
      <c r="F55" s="36">
        <f t="shared" si="8"/>
        <v>392551</v>
      </c>
      <c r="G55" s="36">
        <f t="shared" si="9"/>
        <v>359300</v>
      </c>
    </row>
    <row r="56" spans="1:7" x14ac:dyDescent="0.3">
      <c r="A56" s="36" t="str">
        <f t="shared" si="5"/>
        <v>MARÍN Y RÍA DE PONTEVEDRA</v>
      </c>
      <c r="B56" s="37">
        <f t="shared" si="3"/>
        <v>258202</v>
      </c>
      <c r="C56" s="37">
        <f t="shared" si="4"/>
        <v>200129</v>
      </c>
      <c r="D56" s="37">
        <f t="shared" si="7"/>
        <v>20</v>
      </c>
      <c r="E56" s="36" t="str">
        <f t="shared" si="6"/>
        <v>BALEARES</v>
      </c>
      <c r="F56" s="36">
        <f t="shared" ref="F56:F66" si="10">LOOKUP(E56,$A$39:$A$66,$B$39:$B$66)</f>
        <v>378464</v>
      </c>
      <c r="G56" s="36">
        <f t="shared" si="9"/>
        <v>378389</v>
      </c>
    </row>
    <row r="57" spans="1:7" x14ac:dyDescent="0.3">
      <c r="A57" s="36" t="str">
        <f t="shared" si="5"/>
        <v>MELILLA</v>
      </c>
      <c r="B57" s="37">
        <f t="shared" si="3"/>
        <v>24</v>
      </c>
      <c r="C57" s="37">
        <f t="shared" si="4"/>
        <v>1501</v>
      </c>
      <c r="D57" s="37">
        <f t="shared" si="7"/>
        <v>28</v>
      </c>
      <c r="E57" s="36" t="str">
        <f t="shared" si="6"/>
        <v>BAHÍA DE ALGECIRAS</v>
      </c>
      <c r="F57" s="36">
        <f t="shared" si="10"/>
        <v>313630</v>
      </c>
      <c r="G57" s="36">
        <f t="shared" si="9"/>
        <v>406044</v>
      </c>
    </row>
    <row r="58" spans="1:7" x14ac:dyDescent="0.3">
      <c r="A58" s="36" t="str">
        <f t="shared" si="5"/>
        <v>MOTRIL</v>
      </c>
      <c r="B58" s="37">
        <f t="shared" si="3"/>
        <v>123418</v>
      </c>
      <c r="C58" s="37">
        <f t="shared" si="4"/>
        <v>130866</v>
      </c>
      <c r="D58" s="37">
        <f t="shared" si="7"/>
        <v>22</v>
      </c>
      <c r="E58" s="36" t="str">
        <f t="shared" si="6"/>
        <v>MARÍN Y RÍA DE PONTEVEDRA</v>
      </c>
      <c r="F58" s="36">
        <f t="shared" si="10"/>
        <v>258202</v>
      </c>
      <c r="G58" s="36">
        <f t="shared" si="9"/>
        <v>200129</v>
      </c>
    </row>
    <row r="59" spans="1:7" x14ac:dyDescent="0.3">
      <c r="A59" s="36" t="str">
        <f t="shared" si="5"/>
        <v>PASAIA</v>
      </c>
      <c r="B59" s="37">
        <f t="shared" si="3"/>
        <v>181510</v>
      </c>
      <c r="C59" s="37">
        <f t="shared" si="4"/>
        <v>180326</v>
      </c>
      <c r="D59" s="37">
        <f t="shared" si="7"/>
        <v>21</v>
      </c>
      <c r="E59" s="36" t="str">
        <f t="shared" si="6"/>
        <v>PASAIA</v>
      </c>
      <c r="F59" s="36">
        <f t="shared" si="10"/>
        <v>181510</v>
      </c>
      <c r="G59" s="36">
        <f t="shared" si="9"/>
        <v>180326</v>
      </c>
    </row>
    <row r="60" spans="1:7" x14ac:dyDescent="0.3">
      <c r="A60" s="36" t="str">
        <f t="shared" si="5"/>
        <v>SANTA CRUZ DE TENERIFE</v>
      </c>
      <c r="B60" s="37">
        <f t="shared" si="3"/>
        <v>97937</v>
      </c>
      <c r="C60" s="37">
        <f t="shared" si="4"/>
        <v>81888</v>
      </c>
      <c r="D60" s="37">
        <f t="shared" si="7"/>
        <v>24</v>
      </c>
      <c r="E60" s="36" t="str">
        <f t="shared" si="6"/>
        <v>MOTRIL</v>
      </c>
      <c r="F60" s="36">
        <f t="shared" si="10"/>
        <v>123418</v>
      </c>
      <c r="G60" s="36">
        <f t="shared" si="9"/>
        <v>130866</v>
      </c>
    </row>
    <row r="61" spans="1:7" x14ac:dyDescent="0.3">
      <c r="A61" s="36" t="str">
        <f t="shared" si="5"/>
        <v>SANTANDER</v>
      </c>
      <c r="B61" s="37">
        <f t="shared" si="3"/>
        <v>732054</v>
      </c>
      <c r="C61" s="37">
        <f t="shared" si="4"/>
        <v>666301</v>
      </c>
      <c r="D61" s="37">
        <f t="shared" si="7"/>
        <v>12</v>
      </c>
      <c r="E61" s="36" t="str">
        <f t="shared" si="6"/>
        <v>LAS PALMAS</v>
      </c>
      <c r="F61" s="36">
        <f t="shared" si="10"/>
        <v>108878</v>
      </c>
      <c r="G61" s="36">
        <f t="shared" si="9"/>
        <v>93909</v>
      </c>
    </row>
    <row r="62" spans="1:7" x14ac:dyDescent="0.3">
      <c r="A62" s="36" t="str">
        <f t="shared" si="5"/>
        <v>SEVILLA</v>
      </c>
      <c r="B62" s="37">
        <f t="shared" si="3"/>
        <v>531052</v>
      </c>
      <c r="C62" s="37">
        <f t="shared" si="4"/>
        <v>463429</v>
      </c>
      <c r="D62" s="37">
        <f t="shared" si="7"/>
        <v>14</v>
      </c>
      <c r="E62" s="36" t="str">
        <f t="shared" si="6"/>
        <v>SANTA CRUZ DE TENERIFE</v>
      </c>
      <c r="F62" s="36">
        <f t="shared" si="10"/>
        <v>97937</v>
      </c>
      <c r="G62" s="36">
        <f t="shared" si="9"/>
        <v>81888</v>
      </c>
    </row>
    <row r="63" spans="1:7" x14ac:dyDescent="0.3">
      <c r="A63" s="36" t="str">
        <f t="shared" si="5"/>
        <v>TARRAGONA</v>
      </c>
      <c r="B63" s="37">
        <f t="shared" si="3"/>
        <v>2729432</v>
      </c>
      <c r="C63" s="37">
        <f t="shared" si="4"/>
        <v>2261205</v>
      </c>
      <c r="D63" s="37">
        <f t="shared" si="7"/>
        <v>2</v>
      </c>
      <c r="E63" s="36" t="str">
        <f t="shared" si="6"/>
        <v>VILAGARCÍA</v>
      </c>
      <c r="F63" s="36">
        <f t="shared" si="10"/>
        <v>86170</v>
      </c>
      <c r="G63" s="36">
        <f t="shared" si="9"/>
        <v>73409</v>
      </c>
    </row>
    <row r="64" spans="1:7" x14ac:dyDescent="0.3">
      <c r="A64" s="36" t="str">
        <f t="shared" si="5"/>
        <v>VALENCIA</v>
      </c>
      <c r="B64" s="37">
        <f t="shared" si="3"/>
        <v>543339</v>
      </c>
      <c r="C64" s="37">
        <f t="shared" si="4"/>
        <v>465856</v>
      </c>
      <c r="D64" s="37">
        <f t="shared" si="7"/>
        <v>13</v>
      </c>
      <c r="E64" s="36" t="str">
        <f t="shared" si="6"/>
        <v>VIGO</v>
      </c>
      <c r="F64" s="36">
        <f t="shared" si="10"/>
        <v>61070</v>
      </c>
      <c r="G64" s="36">
        <f t="shared" si="9"/>
        <v>53205</v>
      </c>
    </row>
    <row r="65" spans="1:7" x14ac:dyDescent="0.3">
      <c r="A65" s="36" t="str">
        <f t="shared" si="5"/>
        <v>VIGO</v>
      </c>
      <c r="B65" s="37">
        <f t="shared" si="3"/>
        <v>61070</v>
      </c>
      <c r="C65" s="37">
        <f t="shared" si="4"/>
        <v>53205</v>
      </c>
      <c r="D65" s="37">
        <f t="shared" si="7"/>
        <v>26</v>
      </c>
      <c r="E65" s="36" t="str">
        <f t="shared" si="6"/>
        <v>CEUTA</v>
      </c>
      <c r="F65" s="36">
        <f t="shared" si="10"/>
        <v>7254</v>
      </c>
      <c r="G65" s="36">
        <f t="shared" si="9"/>
        <v>9732</v>
      </c>
    </row>
    <row r="66" spans="1:7" x14ac:dyDescent="0.3">
      <c r="A66" s="36" t="str">
        <f t="shared" si="5"/>
        <v>VILAGARCÍA</v>
      </c>
      <c r="B66" s="37">
        <f t="shared" si="3"/>
        <v>86170</v>
      </c>
      <c r="C66" s="37">
        <f t="shared" si="4"/>
        <v>73409</v>
      </c>
      <c r="D66" s="37">
        <f t="shared" si="7"/>
        <v>25</v>
      </c>
      <c r="E66" s="36" t="str">
        <f t="shared" si="6"/>
        <v>MELILLA</v>
      </c>
      <c r="F66" s="36">
        <f t="shared" si="10"/>
        <v>24</v>
      </c>
      <c r="G66" s="36">
        <f t="shared" si="9"/>
        <v>1501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69427</v>
      </c>
      <c r="C7" s="30">
        <v>74834</v>
      </c>
      <c r="D7" s="30">
        <v>202273</v>
      </c>
      <c r="E7" s="30">
        <v>233814</v>
      </c>
      <c r="F7" s="11">
        <f>((E7*100)/D7)-100</f>
        <v>15.593282346136164</v>
      </c>
      <c r="G7" s="1"/>
      <c r="H7" s="1"/>
      <c r="I7" s="1"/>
    </row>
    <row r="8" spans="1:12" x14ac:dyDescent="0.3">
      <c r="A8" s="12" t="s">
        <v>31</v>
      </c>
      <c r="B8" s="31">
        <v>134093</v>
      </c>
      <c r="C8" s="31">
        <v>115273</v>
      </c>
      <c r="D8" s="31">
        <v>374416</v>
      </c>
      <c r="E8" s="31">
        <v>342967</v>
      </c>
      <c r="F8" s="14">
        <f t="shared" ref="F8:F34" si="0">((E8*100)/D8)-100</f>
        <v>-8.3994807914191654</v>
      </c>
      <c r="G8" s="1"/>
      <c r="H8" s="1"/>
      <c r="I8" s="1"/>
    </row>
    <row r="9" spans="1:12" x14ac:dyDescent="0.3">
      <c r="A9" s="9" t="s">
        <v>157</v>
      </c>
      <c r="B9" s="30">
        <v>62931</v>
      </c>
      <c r="C9" s="30">
        <v>41693</v>
      </c>
      <c r="D9" s="30">
        <v>148157</v>
      </c>
      <c r="E9" s="30">
        <v>109526</v>
      </c>
      <c r="F9" s="11">
        <f t="shared" si="0"/>
        <v>-26.074367056568363</v>
      </c>
      <c r="G9" s="1"/>
      <c r="H9" s="1"/>
      <c r="I9" s="1"/>
    </row>
    <row r="10" spans="1:12" x14ac:dyDescent="0.3">
      <c r="A10" s="12" t="s">
        <v>159</v>
      </c>
      <c r="B10" s="31">
        <v>99697</v>
      </c>
      <c r="C10" s="31">
        <v>134141</v>
      </c>
      <c r="D10" s="31">
        <v>290509</v>
      </c>
      <c r="E10" s="31">
        <v>361105</v>
      </c>
      <c r="F10" s="14">
        <f t="shared" si="0"/>
        <v>24.300796188758355</v>
      </c>
      <c r="G10" s="1"/>
      <c r="H10" s="1"/>
      <c r="I10" s="1"/>
    </row>
    <row r="11" spans="1:12" x14ac:dyDescent="0.3">
      <c r="A11" s="9" t="s">
        <v>160</v>
      </c>
      <c r="B11" s="30">
        <v>5020828</v>
      </c>
      <c r="C11" s="30">
        <v>5919700</v>
      </c>
      <c r="D11" s="30">
        <v>15015056</v>
      </c>
      <c r="E11" s="30">
        <v>16970370</v>
      </c>
      <c r="F11" s="11">
        <f t="shared" si="0"/>
        <v>13.022355694177904</v>
      </c>
      <c r="G11" s="1"/>
      <c r="H11" s="1"/>
      <c r="I11" s="1"/>
    </row>
    <row r="12" spans="1:12" x14ac:dyDescent="0.3">
      <c r="A12" s="12" t="s">
        <v>161</v>
      </c>
      <c r="B12" s="31">
        <v>151699</v>
      </c>
      <c r="C12" s="31">
        <v>135360</v>
      </c>
      <c r="D12" s="31">
        <v>423508</v>
      </c>
      <c r="E12" s="31">
        <v>402490</v>
      </c>
      <c r="F12" s="14">
        <f t="shared" si="0"/>
        <v>-4.9628342321750694</v>
      </c>
      <c r="G12" s="1"/>
      <c r="H12" s="1"/>
      <c r="I12" s="1"/>
    </row>
    <row r="13" spans="1:12" x14ac:dyDescent="0.3">
      <c r="A13" s="9" t="s">
        <v>32</v>
      </c>
      <c r="B13" s="30">
        <v>1129559</v>
      </c>
      <c r="C13" s="30">
        <v>1089128</v>
      </c>
      <c r="D13" s="30">
        <v>2735944</v>
      </c>
      <c r="E13" s="30">
        <v>2842737</v>
      </c>
      <c r="F13" s="11">
        <f t="shared" si="0"/>
        <v>3.9033328167535615</v>
      </c>
      <c r="G13" s="1"/>
      <c r="H13" s="1"/>
      <c r="I13" s="1"/>
    </row>
    <row r="14" spans="1:12" x14ac:dyDescent="0.3">
      <c r="A14" s="12" t="s">
        <v>33</v>
      </c>
      <c r="B14" s="31">
        <v>3499101</v>
      </c>
      <c r="C14" s="31">
        <v>3851644</v>
      </c>
      <c r="D14" s="31">
        <v>9363745</v>
      </c>
      <c r="E14" s="31">
        <v>10985078</v>
      </c>
      <c r="F14" s="14">
        <f t="shared" si="0"/>
        <v>17.315005908426599</v>
      </c>
      <c r="G14" s="1"/>
      <c r="H14" s="1"/>
      <c r="I14" s="1"/>
    </row>
    <row r="15" spans="1:12" x14ac:dyDescent="0.3">
      <c r="A15" s="9" t="s">
        <v>34</v>
      </c>
      <c r="B15" s="30">
        <v>999541</v>
      </c>
      <c r="C15" s="30">
        <v>843023</v>
      </c>
      <c r="D15" s="30">
        <v>2243146</v>
      </c>
      <c r="E15" s="30">
        <v>2392287</v>
      </c>
      <c r="F15" s="11">
        <f t="shared" si="0"/>
        <v>6.648742435846799</v>
      </c>
      <c r="G15" s="1"/>
      <c r="H15" s="1"/>
      <c r="I15" s="1"/>
    </row>
    <row r="16" spans="1:12" x14ac:dyDescent="0.3">
      <c r="A16" s="12" t="s">
        <v>35</v>
      </c>
      <c r="B16" s="31">
        <v>105682</v>
      </c>
      <c r="C16" s="31">
        <v>103245</v>
      </c>
      <c r="D16" s="31">
        <v>309342</v>
      </c>
      <c r="E16" s="31">
        <v>323249</v>
      </c>
      <c r="F16" s="14">
        <f t="shared" si="0"/>
        <v>4.4956714574807108</v>
      </c>
      <c r="G16" s="1"/>
      <c r="H16" s="1"/>
      <c r="I16" s="1"/>
    </row>
    <row r="17" spans="1:9" x14ac:dyDescent="0.3">
      <c r="A17" s="9" t="s">
        <v>162</v>
      </c>
      <c r="B17" s="30">
        <v>341897</v>
      </c>
      <c r="C17" s="30">
        <v>320679</v>
      </c>
      <c r="D17" s="30">
        <v>917451</v>
      </c>
      <c r="E17" s="30">
        <v>852757</v>
      </c>
      <c r="F17" s="11">
        <f t="shared" si="0"/>
        <v>-7.0514937582497623</v>
      </c>
      <c r="G17" s="1"/>
      <c r="H17" s="1"/>
      <c r="I17" s="1"/>
    </row>
    <row r="18" spans="1:9" x14ac:dyDescent="0.3">
      <c r="A18" s="12" t="s">
        <v>36</v>
      </c>
      <c r="B18" s="31">
        <v>98990</v>
      </c>
      <c r="C18" s="31">
        <v>60750</v>
      </c>
      <c r="D18" s="31">
        <v>262577</v>
      </c>
      <c r="E18" s="31">
        <v>181167</v>
      </c>
      <c r="F18" s="14">
        <f t="shared" si="0"/>
        <v>-31.004238756631395</v>
      </c>
      <c r="G18" s="1"/>
      <c r="H18" s="1"/>
      <c r="I18" s="1"/>
    </row>
    <row r="19" spans="1:9" x14ac:dyDescent="0.3">
      <c r="A19" s="9" t="s">
        <v>37</v>
      </c>
      <c r="B19" s="30">
        <v>52774</v>
      </c>
      <c r="C19" s="30">
        <v>45018</v>
      </c>
      <c r="D19" s="30">
        <v>132793</v>
      </c>
      <c r="E19" s="30">
        <v>118713</v>
      </c>
      <c r="F19" s="11">
        <f t="shared" si="0"/>
        <v>-10.602968529967697</v>
      </c>
      <c r="G19" s="1"/>
      <c r="H19" s="1"/>
      <c r="I19" s="1"/>
    </row>
    <row r="20" spans="1:9" x14ac:dyDescent="0.3">
      <c r="A20" s="12" t="s">
        <v>163</v>
      </c>
      <c r="B20" s="31">
        <v>154159</v>
      </c>
      <c r="C20" s="31">
        <v>124348</v>
      </c>
      <c r="D20" s="31">
        <v>419268</v>
      </c>
      <c r="E20" s="31">
        <v>369533</v>
      </c>
      <c r="F20" s="14">
        <f t="shared" si="0"/>
        <v>-11.862341032466105</v>
      </c>
      <c r="G20" s="1"/>
      <c r="H20" s="1"/>
      <c r="I20" s="1"/>
    </row>
    <row r="21" spans="1:9" x14ac:dyDescent="0.3">
      <c r="A21" s="9" t="s">
        <v>38</v>
      </c>
      <c r="B21" s="30">
        <v>49807</v>
      </c>
      <c r="C21" s="30">
        <v>92831</v>
      </c>
      <c r="D21" s="30">
        <v>163362</v>
      </c>
      <c r="E21" s="30">
        <v>235450</v>
      </c>
      <c r="F21" s="11">
        <f t="shared" si="0"/>
        <v>44.127765330982726</v>
      </c>
      <c r="G21" s="1"/>
      <c r="H21" s="1"/>
      <c r="I21" s="1"/>
    </row>
    <row r="22" spans="1:9" x14ac:dyDescent="0.3">
      <c r="A22" s="12" t="s">
        <v>59</v>
      </c>
      <c r="B22" s="31">
        <v>1407454</v>
      </c>
      <c r="C22" s="31">
        <v>1653102</v>
      </c>
      <c r="D22" s="31">
        <v>3720212</v>
      </c>
      <c r="E22" s="31">
        <v>4160050</v>
      </c>
      <c r="F22" s="14">
        <f t="shared" si="0"/>
        <v>11.82292837074877</v>
      </c>
      <c r="G22" s="1"/>
      <c r="H22" s="1"/>
      <c r="I22" s="1"/>
    </row>
    <row r="23" spans="1:9" x14ac:dyDescent="0.3">
      <c r="A23" s="9" t="s">
        <v>164</v>
      </c>
      <c r="B23" s="30">
        <v>111483</v>
      </c>
      <c r="C23" s="30">
        <v>140500</v>
      </c>
      <c r="D23" s="30">
        <v>268851</v>
      </c>
      <c r="E23" s="30">
        <v>262056</v>
      </c>
      <c r="F23" s="11">
        <f t="shared" si="0"/>
        <v>-2.5274222524744232</v>
      </c>
      <c r="G23" s="1"/>
      <c r="H23" s="1"/>
      <c r="I23" s="1"/>
    </row>
    <row r="24" spans="1:9" x14ac:dyDescent="0.3">
      <c r="A24" s="12" t="s">
        <v>166</v>
      </c>
      <c r="B24" s="31">
        <v>120844</v>
      </c>
      <c r="C24" s="31">
        <v>128533</v>
      </c>
      <c r="D24" s="31">
        <v>359383</v>
      </c>
      <c r="E24" s="31">
        <v>369989</v>
      </c>
      <c r="F24" s="14">
        <f t="shared" si="0"/>
        <v>2.9511690870185845</v>
      </c>
      <c r="G24" s="1"/>
      <c r="H24" s="1"/>
      <c r="I24" s="1"/>
    </row>
    <row r="25" spans="1:9" x14ac:dyDescent="0.3">
      <c r="A25" s="9" t="s">
        <v>39</v>
      </c>
      <c r="B25" s="30">
        <v>101858</v>
      </c>
      <c r="C25" s="30">
        <v>67949</v>
      </c>
      <c r="D25" s="30">
        <v>257799</v>
      </c>
      <c r="E25" s="30">
        <v>193940</v>
      </c>
      <c r="F25" s="11">
        <f t="shared" si="0"/>
        <v>-24.770848606860383</v>
      </c>
      <c r="G25" s="1"/>
      <c r="H25" s="1"/>
      <c r="I25" s="1"/>
    </row>
    <row r="26" spans="1:9" x14ac:dyDescent="0.3">
      <c r="A26" s="12" t="s">
        <v>40</v>
      </c>
      <c r="B26" s="31">
        <v>72025</v>
      </c>
      <c r="C26" s="31">
        <v>79683</v>
      </c>
      <c r="D26" s="31">
        <v>171939</v>
      </c>
      <c r="E26" s="31">
        <v>251152</v>
      </c>
      <c r="F26" s="14">
        <f t="shared" si="0"/>
        <v>46.070408691454531</v>
      </c>
      <c r="G26" s="1"/>
      <c r="H26" s="1"/>
      <c r="I26" s="1"/>
    </row>
    <row r="27" spans="1:9" x14ac:dyDescent="0.3">
      <c r="A27" s="9" t="s">
        <v>41</v>
      </c>
      <c r="B27" s="30">
        <v>197410</v>
      </c>
      <c r="C27" s="30">
        <v>175999</v>
      </c>
      <c r="D27" s="30">
        <v>499934</v>
      </c>
      <c r="E27" s="30">
        <v>521791</v>
      </c>
      <c r="F27" s="11">
        <f t="shared" si="0"/>
        <v>4.3719771009773325</v>
      </c>
      <c r="G27" s="1"/>
      <c r="H27" s="1"/>
      <c r="I27" s="1"/>
    </row>
    <row r="28" spans="1:9" x14ac:dyDescent="0.3">
      <c r="A28" s="12" t="s">
        <v>42</v>
      </c>
      <c r="B28" s="31">
        <v>624729</v>
      </c>
      <c r="C28" s="31">
        <v>666764</v>
      </c>
      <c r="D28" s="31">
        <v>1654584</v>
      </c>
      <c r="E28" s="31">
        <v>1886032</v>
      </c>
      <c r="F28" s="14">
        <f t="shared" si="0"/>
        <v>13.988289503585193</v>
      </c>
      <c r="G28" s="1"/>
      <c r="H28" s="1"/>
      <c r="I28" s="1"/>
    </row>
    <row r="29" spans="1:9" x14ac:dyDescent="0.3">
      <c r="A29" s="9" t="s">
        <v>43</v>
      </c>
      <c r="B29" s="30">
        <v>176620</v>
      </c>
      <c r="C29" s="30">
        <v>186531</v>
      </c>
      <c r="D29" s="30">
        <v>441949</v>
      </c>
      <c r="E29" s="30">
        <v>518415</v>
      </c>
      <c r="F29" s="11">
        <f t="shared" si="0"/>
        <v>17.301996384198176</v>
      </c>
      <c r="G29" s="1"/>
      <c r="H29" s="1"/>
      <c r="I29" s="1"/>
    </row>
    <row r="30" spans="1:9" x14ac:dyDescent="0.3">
      <c r="A30" s="12" t="s">
        <v>44</v>
      </c>
      <c r="B30" s="31">
        <v>186800</v>
      </c>
      <c r="C30" s="31">
        <v>161586</v>
      </c>
      <c r="D30" s="31">
        <v>439224</v>
      </c>
      <c r="E30" s="31">
        <v>470744</v>
      </c>
      <c r="F30" s="14">
        <f t="shared" si="0"/>
        <v>7.1762927344589542</v>
      </c>
      <c r="G30" s="1"/>
      <c r="H30" s="1"/>
      <c r="I30" s="1"/>
    </row>
    <row r="31" spans="1:9" x14ac:dyDescent="0.3">
      <c r="A31" s="9" t="s">
        <v>45</v>
      </c>
      <c r="B31" s="30">
        <v>118826</v>
      </c>
      <c r="C31" s="30">
        <v>165297</v>
      </c>
      <c r="D31" s="30">
        <v>431897</v>
      </c>
      <c r="E31" s="30">
        <v>522574</v>
      </c>
      <c r="F31" s="11">
        <f t="shared" si="0"/>
        <v>20.995052061023813</v>
      </c>
      <c r="G31" s="1"/>
      <c r="H31" s="1"/>
      <c r="I31" s="1"/>
    </row>
    <row r="32" spans="1:9" x14ac:dyDescent="0.3">
      <c r="A32" s="12" t="s">
        <v>46</v>
      </c>
      <c r="B32" s="31">
        <v>5839828</v>
      </c>
      <c r="C32" s="31">
        <v>6131127</v>
      </c>
      <c r="D32" s="31">
        <v>15795751</v>
      </c>
      <c r="E32" s="31">
        <v>16856534</v>
      </c>
      <c r="F32" s="14">
        <f t="shared" si="0"/>
        <v>6.7156224480874585</v>
      </c>
      <c r="G32" s="1"/>
      <c r="H32" s="1"/>
      <c r="I32" s="1"/>
    </row>
    <row r="33" spans="1:9" x14ac:dyDescent="0.3">
      <c r="A33" s="9" t="s">
        <v>47</v>
      </c>
      <c r="B33" s="30">
        <v>287656</v>
      </c>
      <c r="C33" s="30">
        <v>316068</v>
      </c>
      <c r="D33" s="30">
        <v>837223</v>
      </c>
      <c r="E33" s="30">
        <v>871860</v>
      </c>
      <c r="F33" s="11">
        <f t="shared" si="0"/>
        <v>4.1371295341862293</v>
      </c>
      <c r="G33" s="1"/>
      <c r="H33" s="1"/>
      <c r="I33" s="1"/>
    </row>
    <row r="34" spans="1:9" x14ac:dyDescent="0.3">
      <c r="A34" s="12" t="s">
        <v>165</v>
      </c>
      <c r="B34" s="31">
        <v>51128</v>
      </c>
      <c r="C34" s="31">
        <v>45918</v>
      </c>
      <c r="D34" s="31">
        <v>142147</v>
      </c>
      <c r="E34" s="31">
        <v>139771</v>
      </c>
      <c r="F34" s="14">
        <f t="shared" si="0"/>
        <v>-1.6715090715948975</v>
      </c>
      <c r="G34" s="1"/>
      <c r="H34" s="1"/>
      <c r="I34" s="1"/>
    </row>
    <row r="35" spans="1:9" x14ac:dyDescent="0.3">
      <c r="A35" s="15" t="s">
        <v>48</v>
      </c>
      <c r="B35" s="16">
        <f>SUM(B7:B34)</f>
        <v>21266846</v>
      </c>
      <c r="C35" s="16">
        <f t="shared" ref="C35:E35" si="1">SUM(C7:C34)</f>
        <v>22870724</v>
      </c>
      <c r="D35" s="16">
        <f t="shared" si="1"/>
        <v>58022440</v>
      </c>
      <c r="E35" s="16">
        <f t="shared" si="1"/>
        <v>63746151</v>
      </c>
      <c r="F35" s="17">
        <f t="shared" ref="F35" si="2">((E35*100)/D35)-100</f>
        <v>9.8646506420619318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233814</v>
      </c>
      <c r="C39" s="37">
        <f t="shared" si="4"/>
        <v>202273</v>
      </c>
      <c r="D39" s="37">
        <f>_xlfn.RANK.EQ(B39,$B$39:$B$66)+COUNTIF($B$39:$B$66,B39)-1</f>
        <v>23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16970370</v>
      </c>
      <c r="G39" s="36">
        <f>LOOKUP(E39,$A$39:$A$66,$C$39:$C$66)</f>
        <v>15015056</v>
      </c>
    </row>
    <row r="40" spans="1:9" x14ac:dyDescent="0.3">
      <c r="A40" s="36" t="str">
        <f t="shared" si="5"/>
        <v>ALICANTE</v>
      </c>
      <c r="B40" s="37">
        <f t="shared" si="3"/>
        <v>342967</v>
      </c>
      <c r="C40" s="37">
        <f t="shared" si="4"/>
        <v>374416</v>
      </c>
      <c r="D40" s="37">
        <f t="shared" ref="D40:D66" si="7">_xlfn.RANK.EQ(B40,$B$39:$B$66)+COUNTIF($B$39:$B$66,B40)-1</f>
        <v>18</v>
      </c>
      <c r="E40" s="36" t="str">
        <f t="shared" si="6"/>
        <v>VALENCIA</v>
      </c>
      <c r="F40" s="36">
        <f t="shared" ref="F40:F55" si="8">LOOKUP(E40,$A$39:$A$66,$B$39:$B$66)</f>
        <v>16856534</v>
      </c>
      <c r="G40" s="36">
        <f t="shared" ref="G40:G66" si="9">LOOKUP(E40,$A$39:$A$66,$C$39:$C$66)</f>
        <v>15795751</v>
      </c>
    </row>
    <row r="41" spans="1:9" x14ac:dyDescent="0.3">
      <c r="A41" s="36" t="str">
        <f t="shared" si="5"/>
        <v>ALMERÍA</v>
      </c>
      <c r="B41" s="37">
        <f t="shared" si="3"/>
        <v>109526</v>
      </c>
      <c r="C41" s="37">
        <f t="shared" si="4"/>
        <v>148157</v>
      </c>
      <c r="D41" s="37">
        <f t="shared" si="7"/>
        <v>28</v>
      </c>
      <c r="E41" s="36" t="str">
        <f t="shared" si="6"/>
        <v>BARCELONA</v>
      </c>
      <c r="F41" s="36">
        <f t="shared" si="8"/>
        <v>10985078</v>
      </c>
      <c r="G41" s="36">
        <f t="shared" si="9"/>
        <v>9363745</v>
      </c>
    </row>
    <row r="42" spans="1:9" x14ac:dyDescent="0.3">
      <c r="A42" s="36" t="str">
        <f t="shared" si="5"/>
        <v>AVILÉS</v>
      </c>
      <c r="B42" s="37">
        <f t="shared" si="3"/>
        <v>361105</v>
      </c>
      <c r="C42" s="37">
        <f t="shared" si="4"/>
        <v>290509</v>
      </c>
      <c r="D42" s="37">
        <f t="shared" si="7"/>
        <v>17</v>
      </c>
      <c r="E42" s="36" t="str">
        <f t="shared" si="6"/>
        <v>LAS PALMAS</v>
      </c>
      <c r="F42" s="36">
        <f t="shared" si="8"/>
        <v>4160050</v>
      </c>
      <c r="G42" s="36">
        <f t="shared" si="9"/>
        <v>3720212</v>
      </c>
    </row>
    <row r="43" spans="1:9" x14ac:dyDescent="0.3">
      <c r="A43" s="36" t="str">
        <f t="shared" si="5"/>
        <v>BAHÍA DE ALGECIRAS</v>
      </c>
      <c r="B43" s="37">
        <f t="shared" si="3"/>
        <v>16970370</v>
      </c>
      <c r="C43" s="37">
        <f t="shared" si="4"/>
        <v>15015056</v>
      </c>
      <c r="D43" s="37">
        <f t="shared" si="7"/>
        <v>1</v>
      </c>
      <c r="E43" s="36" t="str">
        <f t="shared" si="6"/>
        <v>BALEARES</v>
      </c>
      <c r="F43" s="36">
        <f t="shared" si="8"/>
        <v>2842737</v>
      </c>
      <c r="G43" s="36">
        <f t="shared" si="9"/>
        <v>2735944</v>
      </c>
    </row>
    <row r="44" spans="1:9" x14ac:dyDescent="0.3">
      <c r="A44" s="36" t="str">
        <f t="shared" si="5"/>
        <v>BAHÍA DE CÁDIZ</v>
      </c>
      <c r="B44" s="37">
        <f t="shared" si="3"/>
        <v>402490</v>
      </c>
      <c r="C44" s="37">
        <f t="shared" si="4"/>
        <v>423508</v>
      </c>
      <c r="D44" s="37">
        <f t="shared" si="7"/>
        <v>14</v>
      </c>
      <c r="E44" s="36" t="str">
        <f t="shared" si="6"/>
        <v>BILBAO</v>
      </c>
      <c r="F44" s="36">
        <f t="shared" si="8"/>
        <v>2392287</v>
      </c>
      <c r="G44" s="36">
        <f t="shared" si="9"/>
        <v>2243146</v>
      </c>
    </row>
    <row r="45" spans="1:9" x14ac:dyDescent="0.3">
      <c r="A45" s="36" t="str">
        <f t="shared" si="5"/>
        <v>BALEARES</v>
      </c>
      <c r="B45" s="37">
        <f t="shared" si="3"/>
        <v>2842737</v>
      </c>
      <c r="C45" s="37">
        <f t="shared" si="4"/>
        <v>2735944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1886032</v>
      </c>
      <c r="G45" s="36">
        <f t="shared" si="9"/>
        <v>1654584</v>
      </c>
    </row>
    <row r="46" spans="1:9" x14ac:dyDescent="0.3">
      <c r="A46" s="36" t="str">
        <f t="shared" si="5"/>
        <v>BARCELONA</v>
      </c>
      <c r="B46" s="37">
        <f t="shared" si="3"/>
        <v>10985078</v>
      </c>
      <c r="C46" s="37">
        <f t="shared" si="4"/>
        <v>9363745</v>
      </c>
      <c r="D46" s="37">
        <f t="shared" si="7"/>
        <v>3</v>
      </c>
      <c r="E46" s="36" t="str">
        <f t="shared" si="6"/>
        <v>VIGO</v>
      </c>
      <c r="F46" s="36">
        <f t="shared" si="8"/>
        <v>871860</v>
      </c>
      <c r="G46" s="36">
        <f t="shared" si="9"/>
        <v>837223</v>
      </c>
    </row>
    <row r="47" spans="1:9" x14ac:dyDescent="0.3">
      <c r="A47" s="36" t="str">
        <f t="shared" si="5"/>
        <v>BILBAO</v>
      </c>
      <c r="B47" s="37">
        <f t="shared" si="3"/>
        <v>2392287</v>
      </c>
      <c r="C47" s="37">
        <f t="shared" si="4"/>
        <v>2243146</v>
      </c>
      <c r="D47" s="37">
        <f t="shared" si="7"/>
        <v>6</v>
      </c>
      <c r="E47" s="36" t="str">
        <f t="shared" si="6"/>
        <v>CASTELLÓN</v>
      </c>
      <c r="F47" s="36">
        <f t="shared" si="8"/>
        <v>852757</v>
      </c>
      <c r="G47" s="36">
        <f t="shared" si="9"/>
        <v>917451</v>
      </c>
    </row>
    <row r="48" spans="1:9" x14ac:dyDescent="0.3">
      <c r="A48" s="36" t="str">
        <f t="shared" si="5"/>
        <v>CARTAGENA</v>
      </c>
      <c r="B48" s="37">
        <f t="shared" si="3"/>
        <v>323249</v>
      </c>
      <c r="C48" s="37">
        <f t="shared" si="4"/>
        <v>309342</v>
      </c>
      <c r="D48" s="37">
        <f t="shared" si="7"/>
        <v>19</v>
      </c>
      <c r="E48" s="36" t="str">
        <f t="shared" si="6"/>
        <v>TARRAGONA</v>
      </c>
      <c r="F48" s="36">
        <f t="shared" si="8"/>
        <v>522574</v>
      </c>
      <c r="G48" s="36">
        <f t="shared" si="9"/>
        <v>431897</v>
      </c>
    </row>
    <row r="49" spans="1:7" x14ac:dyDescent="0.3">
      <c r="A49" s="36" t="str">
        <f t="shared" si="5"/>
        <v>CASTELLÓN</v>
      </c>
      <c r="B49" s="37">
        <f t="shared" si="3"/>
        <v>852757</v>
      </c>
      <c r="C49" s="37">
        <f t="shared" si="4"/>
        <v>917451</v>
      </c>
      <c r="D49" s="37">
        <f t="shared" si="7"/>
        <v>9</v>
      </c>
      <c r="E49" s="36" t="str">
        <f t="shared" si="6"/>
        <v>PASAIA</v>
      </c>
      <c r="F49" s="36">
        <f t="shared" si="8"/>
        <v>521791</v>
      </c>
      <c r="G49" s="36">
        <f t="shared" si="9"/>
        <v>499934</v>
      </c>
    </row>
    <row r="50" spans="1:7" x14ac:dyDescent="0.3">
      <c r="A50" s="36" t="str">
        <f t="shared" si="5"/>
        <v>CEUTA</v>
      </c>
      <c r="B50" s="37">
        <f t="shared" si="3"/>
        <v>181167</v>
      </c>
      <c r="C50" s="37">
        <f t="shared" si="4"/>
        <v>262577</v>
      </c>
      <c r="D50" s="37">
        <f t="shared" si="7"/>
        <v>25</v>
      </c>
      <c r="E50" s="36" t="str">
        <f t="shared" si="6"/>
        <v>SANTANDER</v>
      </c>
      <c r="F50" s="36">
        <f t="shared" si="8"/>
        <v>518415</v>
      </c>
      <c r="G50" s="36">
        <f t="shared" si="9"/>
        <v>441949</v>
      </c>
    </row>
    <row r="51" spans="1:7" x14ac:dyDescent="0.3">
      <c r="A51" s="36" t="str">
        <f t="shared" si="5"/>
        <v>FERROL-SAN CIBRAO</v>
      </c>
      <c r="B51" s="37">
        <f t="shared" si="3"/>
        <v>118713</v>
      </c>
      <c r="C51" s="37">
        <f t="shared" si="4"/>
        <v>132793</v>
      </c>
      <c r="D51" s="37">
        <f t="shared" si="7"/>
        <v>27</v>
      </c>
      <c r="E51" s="36" t="str">
        <f t="shared" si="6"/>
        <v>SEVILLA</v>
      </c>
      <c r="F51" s="36">
        <f t="shared" si="8"/>
        <v>470744</v>
      </c>
      <c r="G51" s="36">
        <f t="shared" si="9"/>
        <v>439224</v>
      </c>
    </row>
    <row r="52" spans="1:7" x14ac:dyDescent="0.3">
      <c r="A52" s="36" t="str">
        <f t="shared" si="5"/>
        <v>GIJÓN</v>
      </c>
      <c r="B52" s="37">
        <f t="shared" si="3"/>
        <v>369533</v>
      </c>
      <c r="C52" s="37">
        <f t="shared" si="4"/>
        <v>419268</v>
      </c>
      <c r="D52" s="37">
        <f t="shared" si="7"/>
        <v>16</v>
      </c>
      <c r="E52" s="36" t="str">
        <f t="shared" si="6"/>
        <v>BAHÍA DE CÁDIZ</v>
      </c>
      <c r="F52" s="36">
        <f t="shared" si="8"/>
        <v>402490</v>
      </c>
      <c r="G52" s="36">
        <f t="shared" si="9"/>
        <v>423508</v>
      </c>
    </row>
    <row r="53" spans="1:7" x14ac:dyDescent="0.3">
      <c r="A53" s="36" t="str">
        <f t="shared" si="5"/>
        <v>HUELVA</v>
      </c>
      <c r="B53" s="37">
        <f t="shared" si="3"/>
        <v>235450</v>
      </c>
      <c r="C53" s="37">
        <f t="shared" si="4"/>
        <v>163362</v>
      </c>
      <c r="D53" s="37">
        <f t="shared" si="7"/>
        <v>22</v>
      </c>
      <c r="E53" s="36" t="str">
        <f t="shared" si="6"/>
        <v>MARÍN Y RÍA DE PONTEVEDRA</v>
      </c>
      <c r="F53" s="36">
        <f t="shared" si="8"/>
        <v>369989</v>
      </c>
      <c r="G53" s="36">
        <f t="shared" si="9"/>
        <v>359383</v>
      </c>
    </row>
    <row r="54" spans="1:7" x14ac:dyDescent="0.3">
      <c r="A54" s="36" t="str">
        <f t="shared" si="5"/>
        <v>LAS PALMAS</v>
      </c>
      <c r="B54" s="37">
        <f t="shared" si="3"/>
        <v>4160050</v>
      </c>
      <c r="C54" s="37">
        <f t="shared" si="4"/>
        <v>3720212</v>
      </c>
      <c r="D54" s="37">
        <f t="shared" si="7"/>
        <v>4</v>
      </c>
      <c r="E54" s="36" t="str">
        <f t="shared" si="6"/>
        <v>GIJÓN</v>
      </c>
      <c r="F54" s="36">
        <f t="shared" si="8"/>
        <v>369533</v>
      </c>
      <c r="G54" s="36">
        <f t="shared" si="9"/>
        <v>419268</v>
      </c>
    </row>
    <row r="55" spans="1:7" x14ac:dyDescent="0.3">
      <c r="A55" s="36" t="str">
        <f t="shared" si="5"/>
        <v>MÁLAGA</v>
      </c>
      <c r="B55" s="37">
        <f t="shared" si="3"/>
        <v>262056</v>
      </c>
      <c r="C55" s="37">
        <f t="shared" si="4"/>
        <v>268851</v>
      </c>
      <c r="D55" s="37">
        <f t="shared" si="7"/>
        <v>20</v>
      </c>
      <c r="E55" s="36" t="str">
        <f t="shared" si="6"/>
        <v>AVILÉS</v>
      </c>
      <c r="F55" s="36">
        <f t="shared" si="8"/>
        <v>361105</v>
      </c>
      <c r="G55" s="36">
        <f t="shared" si="9"/>
        <v>290509</v>
      </c>
    </row>
    <row r="56" spans="1:7" x14ac:dyDescent="0.3">
      <c r="A56" s="36" t="str">
        <f t="shared" si="5"/>
        <v>MARÍN Y RÍA DE PONTEVEDRA</v>
      </c>
      <c r="B56" s="37">
        <f t="shared" si="3"/>
        <v>369989</v>
      </c>
      <c r="C56" s="37">
        <f t="shared" si="4"/>
        <v>359383</v>
      </c>
      <c r="D56" s="37">
        <f t="shared" si="7"/>
        <v>15</v>
      </c>
      <c r="E56" s="36" t="str">
        <f t="shared" si="6"/>
        <v>ALICANTE</v>
      </c>
      <c r="F56" s="36">
        <f t="shared" ref="F56:F66" si="10">LOOKUP(E56,$A$39:$A$66,$B$39:$B$66)</f>
        <v>342967</v>
      </c>
      <c r="G56" s="36">
        <f t="shared" si="9"/>
        <v>374416</v>
      </c>
    </row>
    <row r="57" spans="1:7" x14ac:dyDescent="0.3">
      <c r="A57" s="36" t="str">
        <f t="shared" si="5"/>
        <v>MELILLA</v>
      </c>
      <c r="B57" s="37">
        <f t="shared" si="3"/>
        <v>193940</v>
      </c>
      <c r="C57" s="37">
        <f t="shared" si="4"/>
        <v>257799</v>
      </c>
      <c r="D57" s="37">
        <f t="shared" si="7"/>
        <v>24</v>
      </c>
      <c r="E57" s="36" t="str">
        <f t="shared" si="6"/>
        <v>CARTAGENA</v>
      </c>
      <c r="F57" s="36">
        <f t="shared" si="10"/>
        <v>323249</v>
      </c>
      <c r="G57" s="36">
        <f t="shared" si="9"/>
        <v>309342</v>
      </c>
    </row>
    <row r="58" spans="1:7" x14ac:dyDescent="0.3">
      <c r="A58" s="36" t="str">
        <f t="shared" si="5"/>
        <v>MOTRIL</v>
      </c>
      <c r="B58" s="37">
        <f t="shared" si="3"/>
        <v>251152</v>
      </c>
      <c r="C58" s="37">
        <f t="shared" si="4"/>
        <v>171939</v>
      </c>
      <c r="D58" s="37">
        <f t="shared" si="7"/>
        <v>21</v>
      </c>
      <c r="E58" s="36" t="str">
        <f t="shared" si="6"/>
        <v>MÁLAGA</v>
      </c>
      <c r="F58" s="36">
        <f t="shared" si="10"/>
        <v>262056</v>
      </c>
      <c r="G58" s="36">
        <f t="shared" si="9"/>
        <v>268851</v>
      </c>
    </row>
    <row r="59" spans="1:7" x14ac:dyDescent="0.3">
      <c r="A59" s="36" t="str">
        <f t="shared" si="5"/>
        <v>PASAIA</v>
      </c>
      <c r="B59" s="37">
        <f t="shared" si="3"/>
        <v>521791</v>
      </c>
      <c r="C59" s="37">
        <f t="shared" si="4"/>
        <v>499934</v>
      </c>
      <c r="D59" s="37">
        <f t="shared" si="7"/>
        <v>11</v>
      </c>
      <c r="E59" s="36" t="str">
        <f t="shared" si="6"/>
        <v>MOTRIL</v>
      </c>
      <c r="F59" s="36">
        <f t="shared" si="10"/>
        <v>251152</v>
      </c>
      <c r="G59" s="36">
        <f t="shared" si="9"/>
        <v>171939</v>
      </c>
    </row>
    <row r="60" spans="1:7" x14ac:dyDescent="0.3">
      <c r="A60" s="36" t="str">
        <f t="shared" si="5"/>
        <v>SANTA CRUZ DE TENERIFE</v>
      </c>
      <c r="B60" s="37">
        <f t="shared" si="3"/>
        <v>1886032</v>
      </c>
      <c r="C60" s="37">
        <f t="shared" si="4"/>
        <v>1654584</v>
      </c>
      <c r="D60" s="37">
        <f t="shared" si="7"/>
        <v>7</v>
      </c>
      <c r="E60" s="36" t="str">
        <f t="shared" si="6"/>
        <v>HUELVA</v>
      </c>
      <c r="F60" s="36">
        <f t="shared" si="10"/>
        <v>235450</v>
      </c>
      <c r="G60" s="36">
        <f t="shared" si="9"/>
        <v>163362</v>
      </c>
    </row>
    <row r="61" spans="1:7" x14ac:dyDescent="0.3">
      <c r="A61" s="36" t="str">
        <f t="shared" si="5"/>
        <v>SANTANDER</v>
      </c>
      <c r="B61" s="37">
        <f t="shared" si="3"/>
        <v>518415</v>
      </c>
      <c r="C61" s="37">
        <f t="shared" si="4"/>
        <v>441949</v>
      </c>
      <c r="D61" s="37">
        <f t="shared" si="7"/>
        <v>12</v>
      </c>
      <c r="E61" s="36" t="str">
        <f t="shared" si="6"/>
        <v>A CORUÑA</v>
      </c>
      <c r="F61" s="36">
        <f t="shared" si="10"/>
        <v>233814</v>
      </c>
      <c r="G61" s="36">
        <f t="shared" si="9"/>
        <v>202273</v>
      </c>
    </row>
    <row r="62" spans="1:7" x14ac:dyDescent="0.3">
      <c r="A62" s="36" t="str">
        <f t="shared" si="5"/>
        <v>SEVILLA</v>
      </c>
      <c r="B62" s="37">
        <f t="shared" si="3"/>
        <v>470744</v>
      </c>
      <c r="C62" s="37">
        <f t="shared" si="4"/>
        <v>439224</v>
      </c>
      <c r="D62" s="37">
        <f t="shared" si="7"/>
        <v>13</v>
      </c>
      <c r="E62" s="36" t="str">
        <f t="shared" si="6"/>
        <v>MELILLA</v>
      </c>
      <c r="F62" s="36">
        <f t="shared" si="10"/>
        <v>193940</v>
      </c>
      <c r="G62" s="36">
        <f t="shared" si="9"/>
        <v>257799</v>
      </c>
    </row>
    <row r="63" spans="1:7" x14ac:dyDescent="0.3">
      <c r="A63" s="36" t="str">
        <f t="shared" si="5"/>
        <v>TARRAGONA</v>
      </c>
      <c r="B63" s="37">
        <f t="shared" si="3"/>
        <v>522574</v>
      </c>
      <c r="C63" s="37">
        <f t="shared" si="4"/>
        <v>431897</v>
      </c>
      <c r="D63" s="37">
        <f t="shared" si="7"/>
        <v>10</v>
      </c>
      <c r="E63" s="36" t="str">
        <f t="shared" si="6"/>
        <v>CEUTA</v>
      </c>
      <c r="F63" s="36">
        <f t="shared" si="10"/>
        <v>181167</v>
      </c>
      <c r="G63" s="36">
        <f t="shared" si="9"/>
        <v>262577</v>
      </c>
    </row>
    <row r="64" spans="1:7" x14ac:dyDescent="0.3">
      <c r="A64" s="36" t="str">
        <f t="shared" si="5"/>
        <v>VALENCIA</v>
      </c>
      <c r="B64" s="37">
        <f t="shared" si="3"/>
        <v>16856534</v>
      </c>
      <c r="C64" s="37">
        <f t="shared" si="4"/>
        <v>15795751</v>
      </c>
      <c r="D64" s="37">
        <f t="shared" si="7"/>
        <v>2</v>
      </c>
      <c r="E64" s="36" t="str">
        <f t="shared" si="6"/>
        <v>VILAGARCÍA</v>
      </c>
      <c r="F64" s="36">
        <f t="shared" si="10"/>
        <v>139771</v>
      </c>
      <c r="G64" s="36">
        <f t="shared" si="9"/>
        <v>142147</v>
      </c>
    </row>
    <row r="65" spans="1:7" x14ac:dyDescent="0.3">
      <c r="A65" s="36" t="str">
        <f t="shared" si="5"/>
        <v>VIGO</v>
      </c>
      <c r="B65" s="37">
        <f t="shared" si="3"/>
        <v>871860</v>
      </c>
      <c r="C65" s="37">
        <f t="shared" si="4"/>
        <v>837223</v>
      </c>
      <c r="D65" s="37">
        <f t="shared" si="7"/>
        <v>8</v>
      </c>
      <c r="E65" s="36" t="str">
        <f t="shared" si="6"/>
        <v>FERROL-SAN CIBRAO</v>
      </c>
      <c r="F65" s="36">
        <f t="shared" si="10"/>
        <v>118713</v>
      </c>
      <c r="G65" s="36">
        <f t="shared" si="9"/>
        <v>132793</v>
      </c>
    </row>
    <row r="66" spans="1:7" x14ac:dyDescent="0.3">
      <c r="A66" s="36" t="str">
        <f t="shared" si="5"/>
        <v>VILAGARCÍA</v>
      </c>
      <c r="B66" s="37">
        <f t="shared" si="3"/>
        <v>139771</v>
      </c>
      <c r="C66" s="37">
        <f t="shared" si="4"/>
        <v>142147</v>
      </c>
      <c r="D66" s="37">
        <f t="shared" si="7"/>
        <v>26</v>
      </c>
      <c r="E66" s="36" t="str">
        <f t="shared" si="6"/>
        <v>ALMERÍA</v>
      </c>
      <c r="F66" s="36">
        <f t="shared" si="10"/>
        <v>109526</v>
      </c>
      <c r="G66" s="36">
        <f t="shared" si="9"/>
        <v>148157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</v>
      </c>
      <c r="C7" s="30">
        <v>0</v>
      </c>
      <c r="D7" s="30">
        <v>2</v>
      </c>
      <c r="E7" s="30">
        <v>2</v>
      </c>
      <c r="F7" s="11">
        <f>((E7*100)/D7)-100</f>
        <v>0</v>
      </c>
      <c r="G7" s="1"/>
      <c r="H7" s="1"/>
      <c r="I7" s="1"/>
    </row>
    <row r="8" spans="1:12" x14ac:dyDescent="0.3">
      <c r="A8" s="12" t="s">
        <v>31</v>
      </c>
      <c r="B8" s="31">
        <v>109578</v>
      </c>
      <c r="C8" s="31">
        <v>107569</v>
      </c>
      <c r="D8" s="31">
        <v>310579</v>
      </c>
      <c r="E8" s="31">
        <v>298051</v>
      </c>
      <c r="F8" s="14">
        <f t="shared" ref="F8:F34" si="0">((E8*100)/D8)-100</f>
        <v>-4.0337563067689644</v>
      </c>
      <c r="G8" s="1"/>
      <c r="H8" s="1"/>
      <c r="I8" s="1"/>
    </row>
    <row r="9" spans="1:12" x14ac:dyDescent="0.3">
      <c r="A9" s="9" t="s">
        <v>157</v>
      </c>
      <c r="B9" s="30">
        <v>3252</v>
      </c>
      <c r="C9" s="30">
        <v>3776</v>
      </c>
      <c r="D9" s="30">
        <v>8973</v>
      </c>
      <c r="E9" s="30">
        <v>10065</v>
      </c>
      <c r="F9" s="11">
        <f t="shared" si="0"/>
        <v>12.169842861919093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4167062</v>
      </c>
      <c r="C11" s="30">
        <v>5086641</v>
      </c>
      <c r="D11" s="30">
        <v>12725601</v>
      </c>
      <c r="E11" s="30">
        <v>14703684</v>
      </c>
      <c r="F11" s="11">
        <f t="shared" si="0"/>
        <v>15.544122434767516</v>
      </c>
      <c r="G11" s="1"/>
      <c r="H11" s="1"/>
      <c r="I11" s="1"/>
    </row>
    <row r="12" spans="1:12" x14ac:dyDescent="0.3">
      <c r="A12" s="12" t="s">
        <v>161</v>
      </c>
      <c r="B12" s="31">
        <v>57969</v>
      </c>
      <c r="C12" s="31">
        <v>50428</v>
      </c>
      <c r="D12" s="31">
        <v>164483</v>
      </c>
      <c r="E12" s="31">
        <v>158874</v>
      </c>
      <c r="F12" s="14">
        <f t="shared" si="0"/>
        <v>-3.4100788531337543</v>
      </c>
      <c r="G12" s="1"/>
      <c r="H12" s="1"/>
      <c r="I12" s="1"/>
    </row>
    <row r="13" spans="1:12" x14ac:dyDescent="0.3">
      <c r="A13" s="9" t="s">
        <v>32</v>
      </c>
      <c r="B13" s="30">
        <v>76373</v>
      </c>
      <c r="C13" s="30">
        <v>72826</v>
      </c>
      <c r="D13" s="30">
        <v>190894</v>
      </c>
      <c r="E13" s="30">
        <v>185946</v>
      </c>
      <c r="F13" s="11">
        <f t="shared" si="0"/>
        <v>-2.5920144163776797</v>
      </c>
      <c r="G13" s="1"/>
      <c r="H13" s="1"/>
      <c r="I13" s="1"/>
    </row>
    <row r="14" spans="1:12" x14ac:dyDescent="0.3">
      <c r="A14" s="12" t="s">
        <v>33</v>
      </c>
      <c r="B14" s="31">
        <v>2455183</v>
      </c>
      <c r="C14" s="31">
        <v>2825539</v>
      </c>
      <c r="D14" s="31">
        <v>6757638</v>
      </c>
      <c r="E14" s="31">
        <v>8265722</v>
      </c>
      <c r="F14" s="14">
        <f t="shared" si="0"/>
        <v>22.316732562472268</v>
      </c>
      <c r="G14" s="1"/>
      <c r="H14" s="1"/>
      <c r="I14" s="1"/>
    </row>
    <row r="15" spans="1:12" x14ac:dyDescent="0.3">
      <c r="A15" s="9" t="s">
        <v>34</v>
      </c>
      <c r="B15" s="30">
        <v>616990</v>
      </c>
      <c r="C15" s="30">
        <v>539200</v>
      </c>
      <c r="D15" s="30">
        <v>1451554</v>
      </c>
      <c r="E15" s="30">
        <v>1604691</v>
      </c>
      <c r="F15" s="11">
        <f t="shared" si="0"/>
        <v>10.549865867890546</v>
      </c>
      <c r="G15" s="1"/>
      <c r="H15" s="1"/>
      <c r="I15" s="1"/>
    </row>
    <row r="16" spans="1:12" x14ac:dyDescent="0.3">
      <c r="A16" s="12" t="s">
        <v>35</v>
      </c>
      <c r="B16" s="31">
        <v>91763</v>
      </c>
      <c r="C16" s="31">
        <v>88966</v>
      </c>
      <c r="D16" s="31">
        <v>256223</v>
      </c>
      <c r="E16" s="31">
        <v>255446</v>
      </c>
      <c r="F16" s="14">
        <f t="shared" si="0"/>
        <v>-0.30325146454455876</v>
      </c>
      <c r="G16" s="1"/>
      <c r="H16" s="1"/>
      <c r="I16" s="1"/>
    </row>
    <row r="17" spans="1:9" x14ac:dyDescent="0.3">
      <c r="A17" s="9" t="s">
        <v>162</v>
      </c>
      <c r="B17" s="30">
        <v>322215</v>
      </c>
      <c r="C17" s="30">
        <v>312446</v>
      </c>
      <c r="D17" s="30">
        <v>853286</v>
      </c>
      <c r="E17" s="30">
        <v>809521</v>
      </c>
      <c r="F17" s="11">
        <f t="shared" si="0"/>
        <v>-5.1289954364656154</v>
      </c>
      <c r="G17" s="1"/>
      <c r="H17" s="1"/>
      <c r="I17" s="1"/>
    </row>
    <row r="18" spans="1:9" x14ac:dyDescent="0.3">
      <c r="A18" s="12" t="s">
        <v>36</v>
      </c>
      <c r="B18" s="31">
        <v>18238</v>
      </c>
      <c r="C18" s="31">
        <v>8365</v>
      </c>
      <c r="D18" s="31">
        <v>45538</v>
      </c>
      <c r="E18" s="31">
        <v>27689</v>
      </c>
      <c r="F18" s="14">
        <f t="shared" si="0"/>
        <v>-39.19583644428829</v>
      </c>
      <c r="G18" s="1"/>
      <c r="H18" s="1"/>
      <c r="I18" s="1"/>
    </row>
    <row r="19" spans="1:9" x14ac:dyDescent="0.3">
      <c r="A19" s="9" t="s">
        <v>37</v>
      </c>
      <c r="B19" s="30">
        <v>25</v>
      </c>
      <c r="C19" s="30">
        <v>477</v>
      </c>
      <c r="D19" s="30">
        <v>47</v>
      </c>
      <c r="E19" s="30">
        <v>1168</v>
      </c>
      <c r="F19" s="11">
        <f t="shared" si="0"/>
        <v>2385.1063829787236</v>
      </c>
      <c r="G19" s="1"/>
      <c r="H19" s="1"/>
      <c r="I19" s="1"/>
    </row>
    <row r="20" spans="1:9" x14ac:dyDescent="0.3">
      <c r="A20" s="12" t="s">
        <v>163</v>
      </c>
      <c r="B20" s="31">
        <v>87226</v>
      </c>
      <c r="C20" s="31">
        <v>69272</v>
      </c>
      <c r="D20" s="31">
        <v>244274</v>
      </c>
      <c r="E20" s="31">
        <v>210870</v>
      </c>
      <c r="F20" s="14">
        <f t="shared" si="0"/>
        <v>-13.674807797800824</v>
      </c>
      <c r="G20" s="1"/>
      <c r="H20" s="1"/>
      <c r="I20" s="1"/>
    </row>
    <row r="21" spans="1:9" x14ac:dyDescent="0.3">
      <c r="A21" s="9" t="s">
        <v>38</v>
      </c>
      <c r="B21" s="30">
        <v>29895</v>
      </c>
      <c r="C21" s="30">
        <v>61006</v>
      </c>
      <c r="D21" s="30">
        <v>104892</v>
      </c>
      <c r="E21" s="30">
        <v>162569</v>
      </c>
      <c r="F21" s="11">
        <f t="shared" si="0"/>
        <v>54.987034282881439</v>
      </c>
      <c r="G21" s="1"/>
      <c r="H21" s="1"/>
      <c r="I21" s="1"/>
    </row>
    <row r="22" spans="1:9" x14ac:dyDescent="0.3">
      <c r="A22" s="12" t="s">
        <v>59</v>
      </c>
      <c r="B22" s="31">
        <v>1055841</v>
      </c>
      <c r="C22" s="31">
        <v>1241493</v>
      </c>
      <c r="D22" s="31">
        <v>2729550</v>
      </c>
      <c r="E22" s="31">
        <v>3071926</v>
      </c>
      <c r="F22" s="14">
        <f t="shared" si="0"/>
        <v>12.5433130003114</v>
      </c>
      <c r="G22" s="1"/>
      <c r="H22" s="1"/>
      <c r="I22" s="1"/>
    </row>
    <row r="23" spans="1:9" x14ac:dyDescent="0.3">
      <c r="A23" s="9" t="s">
        <v>164</v>
      </c>
      <c r="B23" s="30">
        <v>62475</v>
      </c>
      <c r="C23" s="30">
        <v>99570</v>
      </c>
      <c r="D23" s="30">
        <v>147121</v>
      </c>
      <c r="E23" s="30">
        <v>155598</v>
      </c>
      <c r="F23" s="11">
        <f t="shared" si="0"/>
        <v>5.7619238585925814</v>
      </c>
      <c r="G23" s="1"/>
      <c r="H23" s="1"/>
      <c r="I23" s="1"/>
    </row>
    <row r="24" spans="1:9" x14ac:dyDescent="0.3">
      <c r="A24" s="12" t="s">
        <v>166</v>
      </c>
      <c r="B24" s="31">
        <v>67219</v>
      </c>
      <c r="C24" s="31">
        <v>82627</v>
      </c>
      <c r="D24" s="31">
        <v>191784</v>
      </c>
      <c r="E24" s="31">
        <v>224641</v>
      </c>
      <c r="F24" s="14">
        <f t="shared" si="0"/>
        <v>17.132294664831264</v>
      </c>
      <c r="G24" s="1"/>
      <c r="H24" s="1"/>
      <c r="I24" s="1"/>
    </row>
    <row r="25" spans="1:9" x14ac:dyDescent="0.3">
      <c r="A25" s="9" t="s">
        <v>39</v>
      </c>
      <c r="B25" s="30">
        <v>25603</v>
      </c>
      <c r="C25" s="30">
        <v>14468</v>
      </c>
      <c r="D25" s="30">
        <v>70842</v>
      </c>
      <c r="E25" s="30">
        <v>43984</v>
      </c>
      <c r="F25" s="11">
        <f t="shared" si="0"/>
        <v>-37.912537760085826</v>
      </c>
      <c r="G25" s="1"/>
      <c r="H25" s="1"/>
      <c r="I25" s="1"/>
    </row>
    <row r="26" spans="1:9" x14ac:dyDescent="0.3">
      <c r="A26" s="12" t="s">
        <v>40</v>
      </c>
      <c r="B26" s="31">
        <v>2152</v>
      </c>
      <c r="C26" s="31">
        <v>96</v>
      </c>
      <c r="D26" s="31">
        <v>4075</v>
      </c>
      <c r="E26" s="31">
        <v>158</v>
      </c>
      <c r="F26" s="14">
        <f t="shared" si="0"/>
        <v>-96.122699386503072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5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288960</v>
      </c>
      <c r="C28" s="31">
        <v>337257</v>
      </c>
      <c r="D28" s="31">
        <v>765901</v>
      </c>
      <c r="E28" s="31">
        <v>954612</v>
      </c>
      <c r="F28" s="14">
        <f t="shared" si="0"/>
        <v>24.639085208140472</v>
      </c>
      <c r="G28" s="1"/>
      <c r="H28" s="1"/>
      <c r="I28" s="1"/>
    </row>
    <row r="29" spans="1:9" x14ac:dyDescent="0.3">
      <c r="A29" s="9" t="s">
        <v>43</v>
      </c>
      <c r="B29" s="30">
        <v>2180</v>
      </c>
      <c r="C29" s="30">
        <v>11675</v>
      </c>
      <c r="D29" s="30">
        <v>5526</v>
      </c>
      <c r="E29" s="30">
        <v>27359</v>
      </c>
      <c r="F29" s="11">
        <f t="shared" si="0"/>
        <v>395.09591024249005</v>
      </c>
      <c r="G29" s="1"/>
      <c r="H29" s="1"/>
      <c r="I29" s="1"/>
    </row>
    <row r="30" spans="1:9" x14ac:dyDescent="0.3">
      <c r="A30" s="12" t="s">
        <v>44</v>
      </c>
      <c r="B30" s="31">
        <v>83722</v>
      </c>
      <c r="C30" s="31">
        <v>77654</v>
      </c>
      <c r="D30" s="31">
        <v>223021</v>
      </c>
      <c r="E30" s="31">
        <v>221742</v>
      </c>
      <c r="F30" s="14">
        <f t="shared" si="0"/>
        <v>-0.57348859524439888</v>
      </c>
      <c r="G30" s="1"/>
      <c r="H30" s="1"/>
      <c r="I30" s="1"/>
    </row>
    <row r="31" spans="1:9" x14ac:dyDescent="0.3">
      <c r="A31" s="9" t="s">
        <v>45</v>
      </c>
      <c r="B31" s="30">
        <v>38355</v>
      </c>
      <c r="C31" s="30">
        <v>47454</v>
      </c>
      <c r="D31" s="30">
        <v>145013</v>
      </c>
      <c r="E31" s="30">
        <v>134757</v>
      </c>
      <c r="F31" s="11">
        <f t="shared" si="0"/>
        <v>-7.072469364815575</v>
      </c>
      <c r="G31" s="1"/>
      <c r="H31" s="1"/>
      <c r="I31" s="1"/>
    </row>
    <row r="32" spans="1:9" x14ac:dyDescent="0.3">
      <c r="A32" s="12" t="s">
        <v>46</v>
      </c>
      <c r="B32" s="31">
        <v>4840624</v>
      </c>
      <c r="C32" s="31">
        <v>4938517</v>
      </c>
      <c r="D32" s="31">
        <v>13066137</v>
      </c>
      <c r="E32" s="31">
        <v>13409404</v>
      </c>
      <c r="F32" s="14">
        <f t="shared" si="0"/>
        <v>2.6271498607430743</v>
      </c>
      <c r="G32" s="1"/>
      <c r="H32" s="1"/>
      <c r="I32" s="1"/>
    </row>
    <row r="33" spans="1:9" x14ac:dyDescent="0.3">
      <c r="A33" s="9" t="s">
        <v>47</v>
      </c>
      <c r="B33" s="30">
        <v>202048</v>
      </c>
      <c r="C33" s="30">
        <v>230245</v>
      </c>
      <c r="D33" s="30">
        <v>608117</v>
      </c>
      <c r="E33" s="30">
        <v>615454</v>
      </c>
      <c r="F33" s="11">
        <f t="shared" si="0"/>
        <v>1.2065112470133244</v>
      </c>
      <c r="G33" s="1"/>
      <c r="H33" s="1"/>
      <c r="I33" s="1"/>
    </row>
    <row r="34" spans="1:9" x14ac:dyDescent="0.3">
      <c r="A34" s="12" t="s">
        <v>165</v>
      </c>
      <c r="B34" s="31">
        <v>25800</v>
      </c>
      <c r="C34" s="31">
        <v>24231</v>
      </c>
      <c r="D34" s="31">
        <v>72630</v>
      </c>
      <c r="E34" s="31">
        <v>68929</v>
      </c>
      <c r="F34" s="14">
        <f t="shared" si="0"/>
        <v>-5.0956904860250631</v>
      </c>
      <c r="G34" s="1"/>
      <c r="H34" s="1"/>
      <c r="I34" s="1"/>
    </row>
    <row r="35" spans="1:9" x14ac:dyDescent="0.3">
      <c r="A35" s="15" t="s">
        <v>48</v>
      </c>
      <c r="B35" s="16">
        <f>SUM(B7:B34)</f>
        <v>14730750</v>
      </c>
      <c r="C35" s="16">
        <f t="shared" ref="C35:E35" si="1">SUM(C7:C34)</f>
        <v>16331798</v>
      </c>
      <c r="D35" s="16">
        <f t="shared" si="1"/>
        <v>41143701</v>
      </c>
      <c r="E35" s="16">
        <f t="shared" si="1"/>
        <v>45622867</v>
      </c>
      <c r="F35" s="17">
        <f t="shared" ref="F35" si="2">((E35*100)/D35)-100</f>
        <v>10.886638516063485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</v>
      </c>
      <c r="C39" s="37">
        <f t="shared" si="4"/>
        <v>2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14703684</v>
      </c>
      <c r="G39" s="36">
        <f>LOOKUP(E39,$A$39:$A$66,$C$39:$C$66)</f>
        <v>12725601</v>
      </c>
    </row>
    <row r="40" spans="1:9" x14ac:dyDescent="0.3">
      <c r="A40" s="36" t="str">
        <f t="shared" si="5"/>
        <v>ALICANTE</v>
      </c>
      <c r="B40" s="37">
        <f t="shared" si="3"/>
        <v>298051</v>
      </c>
      <c r="C40" s="37">
        <f t="shared" si="4"/>
        <v>310579</v>
      </c>
      <c r="D40" s="37">
        <f t="shared" ref="D40:D66" si="7">_xlfn.RANK.EQ(B40,$B$39:$B$66)+COUNTIF($B$39:$B$66,B40)-1</f>
        <v>9</v>
      </c>
      <c r="E40" s="36" t="str">
        <f t="shared" si="6"/>
        <v>VALENCIA</v>
      </c>
      <c r="F40" s="36">
        <f t="shared" ref="F40:F55" si="8">LOOKUP(E40,$A$39:$A$66,$B$39:$B$66)</f>
        <v>13409404</v>
      </c>
      <c r="G40" s="36">
        <f t="shared" ref="G40:G66" si="9">LOOKUP(E40,$A$39:$A$66,$C$39:$C$66)</f>
        <v>13066137</v>
      </c>
    </row>
    <row r="41" spans="1:9" x14ac:dyDescent="0.3">
      <c r="A41" s="36" t="str">
        <f t="shared" si="5"/>
        <v>ALMERÍA</v>
      </c>
      <c r="B41" s="37">
        <f t="shared" si="3"/>
        <v>10065</v>
      </c>
      <c r="C41" s="37">
        <f t="shared" si="4"/>
        <v>8973</v>
      </c>
      <c r="D41" s="37">
        <f t="shared" si="7"/>
        <v>23</v>
      </c>
      <c r="E41" s="36" t="str">
        <f t="shared" si="6"/>
        <v>BARCELONA</v>
      </c>
      <c r="F41" s="36">
        <f t="shared" si="8"/>
        <v>8265722</v>
      </c>
      <c r="G41" s="36">
        <f t="shared" si="9"/>
        <v>6757638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3071926</v>
      </c>
      <c r="G42" s="36">
        <f t="shared" si="9"/>
        <v>2729550</v>
      </c>
    </row>
    <row r="43" spans="1:9" x14ac:dyDescent="0.3">
      <c r="A43" s="36" t="str">
        <f t="shared" si="5"/>
        <v>BAHÍA DE ALGECIRAS</v>
      </c>
      <c r="B43" s="37">
        <f t="shared" si="3"/>
        <v>14703684</v>
      </c>
      <c r="C43" s="37">
        <f t="shared" si="4"/>
        <v>12725601</v>
      </c>
      <c r="D43" s="37">
        <f t="shared" si="7"/>
        <v>1</v>
      </c>
      <c r="E43" s="36" t="str">
        <f t="shared" si="6"/>
        <v>BILBAO</v>
      </c>
      <c r="F43" s="36">
        <f t="shared" si="8"/>
        <v>1604691</v>
      </c>
      <c r="G43" s="36">
        <f t="shared" si="9"/>
        <v>1451554</v>
      </c>
    </row>
    <row r="44" spans="1:9" x14ac:dyDescent="0.3">
      <c r="A44" s="36" t="str">
        <f t="shared" si="5"/>
        <v>BAHÍA DE CÁDIZ</v>
      </c>
      <c r="B44" s="37">
        <f t="shared" si="3"/>
        <v>158874</v>
      </c>
      <c r="C44" s="37">
        <f t="shared" si="4"/>
        <v>164483</v>
      </c>
      <c r="D44" s="37">
        <f t="shared" si="7"/>
        <v>16</v>
      </c>
      <c r="E44" s="36" t="str">
        <f t="shared" si="6"/>
        <v>SANTA CRUZ DE TENERIFE</v>
      </c>
      <c r="F44" s="36">
        <f t="shared" si="8"/>
        <v>954612</v>
      </c>
      <c r="G44" s="36">
        <f t="shared" si="9"/>
        <v>765901</v>
      </c>
    </row>
    <row r="45" spans="1:9" x14ac:dyDescent="0.3">
      <c r="A45" s="36" t="str">
        <f t="shared" si="5"/>
        <v>BALEARES</v>
      </c>
      <c r="B45" s="37">
        <f t="shared" si="3"/>
        <v>185946</v>
      </c>
      <c r="C45" s="37">
        <f t="shared" si="4"/>
        <v>190894</v>
      </c>
      <c r="D45" s="37">
        <f t="shared" si="7"/>
        <v>14</v>
      </c>
      <c r="E45" s="36" t="str">
        <f t="shared" si="6"/>
        <v>CASTELLÓN</v>
      </c>
      <c r="F45" s="36">
        <f t="shared" si="8"/>
        <v>809521</v>
      </c>
      <c r="G45" s="36">
        <f t="shared" si="9"/>
        <v>853286</v>
      </c>
    </row>
    <row r="46" spans="1:9" x14ac:dyDescent="0.3">
      <c r="A46" s="36" t="str">
        <f t="shared" si="5"/>
        <v>BARCELONA</v>
      </c>
      <c r="B46" s="37">
        <f t="shared" si="3"/>
        <v>8265722</v>
      </c>
      <c r="C46" s="37">
        <f t="shared" si="4"/>
        <v>6757638</v>
      </c>
      <c r="D46" s="37">
        <f t="shared" si="7"/>
        <v>3</v>
      </c>
      <c r="E46" s="36" t="str">
        <f t="shared" si="6"/>
        <v>VIGO</v>
      </c>
      <c r="F46" s="36">
        <f t="shared" si="8"/>
        <v>615454</v>
      </c>
      <c r="G46" s="36">
        <f t="shared" si="9"/>
        <v>608117</v>
      </c>
    </row>
    <row r="47" spans="1:9" x14ac:dyDescent="0.3">
      <c r="A47" s="36" t="str">
        <f t="shared" si="5"/>
        <v>BILBAO</v>
      </c>
      <c r="B47" s="37">
        <f t="shared" si="3"/>
        <v>1604691</v>
      </c>
      <c r="C47" s="37">
        <f t="shared" si="4"/>
        <v>1451554</v>
      </c>
      <c r="D47" s="37">
        <f t="shared" si="7"/>
        <v>5</v>
      </c>
      <c r="E47" s="36" t="str">
        <f t="shared" si="6"/>
        <v>ALICANTE</v>
      </c>
      <c r="F47" s="36">
        <f t="shared" si="8"/>
        <v>298051</v>
      </c>
      <c r="G47" s="36">
        <f t="shared" si="9"/>
        <v>310579</v>
      </c>
    </row>
    <row r="48" spans="1:9" x14ac:dyDescent="0.3">
      <c r="A48" s="36" t="str">
        <f t="shared" si="5"/>
        <v>CARTAGENA</v>
      </c>
      <c r="B48" s="37">
        <f t="shared" si="3"/>
        <v>255446</v>
      </c>
      <c r="C48" s="37">
        <f t="shared" si="4"/>
        <v>256223</v>
      </c>
      <c r="D48" s="37">
        <f t="shared" si="7"/>
        <v>10</v>
      </c>
      <c r="E48" s="36" t="str">
        <f t="shared" si="6"/>
        <v>CARTAGENA</v>
      </c>
      <c r="F48" s="36">
        <f t="shared" si="8"/>
        <v>255446</v>
      </c>
      <c r="G48" s="36">
        <f t="shared" si="9"/>
        <v>256223</v>
      </c>
    </row>
    <row r="49" spans="1:7" x14ac:dyDescent="0.3">
      <c r="A49" s="36" t="str">
        <f t="shared" si="5"/>
        <v>CASTELLÓN</v>
      </c>
      <c r="B49" s="37">
        <f t="shared" si="3"/>
        <v>809521</v>
      </c>
      <c r="C49" s="37">
        <f t="shared" si="4"/>
        <v>853286</v>
      </c>
      <c r="D49" s="37">
        <f t="shared" si="7"/>
        <v>7</v>
      </c>
      <c r="E49" s="36" t="str">
        <f t="shared" si="6"/>
        <v>MARÍN Y RÍA DE PONTEVEDRA</v>
      </c>
      <c r="F49" s="36">
        <f t="shared" si="8"/>
        <v>224641</v>
      </c>
      <c r="G49" s="36">
        <f t="shared" si="9"/>
        <v>191784</v>
      </c>
    </row>
    <row r="50" spans="1:7" x14ac:dyDescent="0.3">
      <c r="A50" s="36" t="str">
        <f t="shared" si="5"/>
        <v>CEUTA</v>
      </c>
      <c r="B50" s="37">
        <f t="shared" si="3"/>
        <v>27689</v>
      </c>
      <c r="C50" s="37">
        <f t="shared" si="4"/>
        <v>45538</v>
      </c>
      <c r="D50" s="37">
        <f t="shared" si="7"/>
        <v>21</v>
      </c>
      <c r="E50" s="36" t="str">
        <f t="shared" si="6"/>
        <v>SEVILLA</v>
      </c>
      <c r="F50" s="36">
        <f t="shared" si="8"/>
        <v>221742</v>
      </c>
      <c r="G50" s="36">
        <f t="shared" si="9"/>
        <v>223021</v>
      </c>
    </row>
    <row r="51" spans="1:7" x14ac:dyDescent="0.3">
      <c r="A51" s="36" t="str">
        <f t="shared" si="5"/>
        <v>FERROL-SAN CIBRAO</v>
      </c>
      <c r="B51" s="37">
        <f t="shared" si="3"/>
        <v>1168</v>
      </c>
      <c r="C51" s="37">
        <f t="shared" si="4"/>
        <v>47</v>
      </c>
      <c r="D51" s="37">
        <f t="shared" si="7"/>
        <v>24</v>
      </c>
      <c r="E51" s="36" t="str">
        <f t="shared" si="6"/>
        <v>GIJÓN</v>
      </c>
      <c r="F51" s="36">
        <f t="shared" si="8"/>
        <v>210870</v>
      </c>
      <c r="G51" s="36">
        <f t="shared" si="9"/>
        <v>244274</v>
      </c>
    </row>
    <row r="52" spans="1:7" x14ac:dyDescent="0.3">
      <c r="A52" s="36" t="str">
        <f t="shared" si="5"/>
        <v>GIJÓN</v>
      </c>
      <c r="B52" s="37">
        <f t="shared" si="3"/>
        <v>210870</v>
      </c>
      <c r="C52" s="37">
        <f t="shared" si="4"/>
        <v>244274</v>
      </c>
      <c r="D52" s="37">
        <f t="shared" si="7"/>
        <v>13</v>
      </c>
      <c r="E52" s="36" t="str">
        <f t="shared" si="6"/>
        <v>BALEARES</v>
      </c>
      <c r="F52" s="36">
        <f t="shared" si="8"/>
        <v>185946</v>
      </c>
      <c r="G52" s="36">
        <f t="shared" si="9"/>
        <v>190894</v>
      </c>
    </row>
    <row r="53" spans="1:7" x14ac:dyDescent="0.3">
      <c r="A53" s="36" t="str">
        <f t="shared" si="5"/>
        <v>HUELVA</v>
      </c>
      <c r="B53" s="37">
        <f t="shared" si="3"/>
        <v>162569</v>
      </c>
      <c r="C53" s="37">
        <f t="shared" si="4"/>
        <v>104892</v>
      </c>
      <c r="D53" s="37">
        <f t="shared" si="7"/>
        <v>15</v>
      </c>
      <c r="E53" s="36" t="str">
        <f t="shared" si="6"/>
        <v>HUELVA</v>
      </c>
      <c r="F53" s="36">
        <f t="shared" si="8"/>
        <v>162569</v>
      </c>
      <c r="G53" s="36">
        <f t="shared" si="9"/>
        <v>104892</v>
      </c>
    </row>
    <row r="54" spans="1:7" x14ac:dyDescent="0.3">
      <c r="A54" s="36" t="str">
        <f t="shared" si="5"/>
        <v>LAS PALMAS</v>
      </c>
      <c r="B54" s="37">
        <f t="shared" si="3"/>
        <v>3071926</v>
      </c>
      <c r="C54" s="37">
        <f t="shared" si="4"/>
        <v>2729550</v>
      </c>
      <c r="D54" s="37">
        <f t="shared" si="7"/>
        <v>4</v>
      </c>
      <c r="E54" s="36" t="str">
        <f t="shared" si="6"/>
        <v>BAHÍA DE CÁDIZ</v>
      </c>
      <c r="F54" s="36">
        <f t="shared" si="8"/>
        <v>158874</v>
      </c>
      <c r="G54" s="36">
        <f t="shared" si="9"/>
        <v>164483</v>
      </c>
    </row>
    <row r="55" spans="1:7" x14ac:dyDescent="0.3">
      <c r="A55" s="36" t="str">
        <f t="shared" si="5"/>
        <v>MÁLAGA</v>
      </c>
      <c r="B55" s="37">
        <f t="shared" si="3"/>
        <v>155598</v>
      </c>
      <c r="C55" s="37">
        <f t="shared" si="4"/>
        <v>147121</v>
      </c>
      <c r="D55" s="37">
        <f t="shared" si="7"/>
        <v>17</v>
      </c>
      <c r="E55" s="36" t="str">
        <f t="shared" si="6"/>
        <v>MÁLAGA</v>
      </c>
      <c r="F55" s="36">
        <f t="shared" si="8"/>
        <v>155598</v>
      </c>
      <c r="G55" s="36">
        <f t="shared" si="9"/>
        <v>147121</v>
      </c>
    </row>
    <row r="56" spans="1:7" x14ac:dyDescent="0.3">
      <c r="A56" s="36" t="str">
        <f t="shared" si="5"/>
        <v>MARÍN Y RÍA DE PONTEVEDRA</v>
      </c>
      <c r="B56" s="37">
        <f t="shared" si="3"/>
        <v>224641</v>
      </c>
      <c r="C56" s="37">
        <f t="shared" si="4"/>
        <v>191784</v>
      </c>
      <c r="D56" s="37">
        <f t="shared" si="7"/>
        <v>11</v>
      </c>
      <c r="E56" s="36" t="str">
        <f t="shared" si="6"/>
        <v>TARRAGONA</v>
      </c>
      <c r="F56" s="36">
        <f t="shared" ref="F56:F66" si="10">LOOKUP(E56,$A$39:$A$66,$B$39:$B$66)</f>
        <v>134757</v>
      </c>
      <c r="G56" s="36">
        <f t="shared" si="9"/>
        <v>145013</v>
      </c>
    </row>
    <row r="57" spans="1:7" x14ac:dyDescent="0.3">
      <c r="A57" s="36" t="str">
        <f t="shared" si="5"/>
        <v>MELILLA</v>
      </c>
      <c r="B57" s="37">
        <f t="shared" si="3"/>
        <v>43984</v>
      </c>
      <c r="C57" s="37">
        <f t="shared" si="4"/>
        <v>70842</v>
      </c>
      <c r="D57" s="37">
        <f t="shared" si="7"/>
        <v>20</v>
      </c>
      <c r="E57" s="36" t="str">
        <f t="shared" si="6"/>
        <v>VILAGARCÍA</v>
      </c>
      <c r="F57" s="36">
        <f t="shared" si="10"/>
        <v>68929</v>
      </c>
      <c r="G57" s="36">
        <f t="shared" si="9"/>
        <v>72630</v>
      </c>
    </row>
    <row r="58" spans="1:7" x14ac:dyDescent="0.3">
      <c r="A58" s="36" t="str">
        <f t="shared" si="5"/>
        <v>MOTRIL</v>
      </c>
      <c r="B58" s="37">
        <f t="shared" si="3"/>
        <v>158</v>
      </c>
      <c r="C58" s="37">
        <f t="shared" si="4"/>
        <v>4075</v>
      </c>
      <c r="D58" s="37">
        <f t="shared" si="7"/>
        <v>25</v>
      </c>
      <c r="E58" s="36" t="str">
        <f t="shared" si="6"/>
        <v>MELILLA</v>
      </c>
      <c r="F58" s="36">
        <f t="shared" si="10"/>
        <v>43984</v>
      </c>
      <c r="G58" s="36">
        <f t="shared" si="9"/>
        <v>70842</v>
      </c>
    </row>
    <row r="59" spans="1:7" x14ac:dyDescent="0.3">
      <c r="A59" s="36" t="str">
        <f t="shared" si="5"/>
        <v>PASAIA</v>
      </c>
      <c r="B59" s="37">
        <f t="shared" si="3"/>
        <v>5</v>
      </c>
      <c r="C59" s="37">
        <f t="shared" si="4"/>
        <v>0</v>
      </c>
      <c r="D59" s="37">
        <f t="shared" si="7"/>
        <v>26</v>
      </c>
      <c r="E59" s="36" t="str">
        <f t="shared" si="6"/>
        <v>CEUTA</v>
      </c>
      <c r="F59" s="36">
        <f t="shared" si="10"/>
        <v>27689</v>
      </c>
      <c r="G59" s="36">
        <f t="shared" si="9"/>
        <v>45538</v>
      </c>
    </row>
    <row r="60" spans="1:7" x14ac:dyDescent="0.3">
      <c r="A60" s="36" t="str">
        <f t="shared" si="5"/>
        <v>SANTA CRUZ DE TENERIFE</v>
      </c>
      <c r="B60" s="37">
        <f t="shared" si="3"/>
        <v>954612</v>
      </c>
      <c r="C60" s="37">
        <f t="shared" si="4"/>
        <v>765901</v>
      </c>
      <c r="D60" s="37">
        <f t="shared" si="7"/>
        <v>6</v>
      </c>
      <c r="E60" s="36" t="str">
        <f t="shared" si="6"/>
        <v>SANTANDER</v>
      </c>
      <c r="F60" s="36">
        <f t="shared" si="10"/>
        <v>27359</v>
      </c>
      <c r="G60" s="36">
        <f t="shared" si="9"/>
        <v>5526</v>
      </c>
    </row>
    <row r="61" spans="1:7" x14ac:dyDescent="0.3">
      <c r="A61" s="36" t="str">
        <f t="shared" si="5"/>
        <v>SANTANDER</v>
      </c>
      <c r="B61" s="37">
        <f t="shared" si="3"/>
        <v>27359</v>
      </c>
      <c r="C61" s="37">
        <f t="shared" si="4"/>
        <v>5526</v>
      </c>
      <c r="D61" s="37">
        <f t="shared" si="7"/>
        <v>22</v>
      </c>
      <c r="E61" s="36" t="str">
        <f t="shared" si="6"/>
        <v>ALMERÍA</v>
      </c>
      <c r="F61" s="36">
        <f t="shared" si="10"/>
        <v>10065</v>
      </c>
      <c r="G61" s="36">
        <f t="shared" si="9"/>
        <v>8973</v>
      </c>
    </row>
    <row r="62" spans="1:7" x14ac:dyDescent="0.3">
      <c r="A62" s="36" t="str">
        <f t="shared" si="5"/>
        <v>SEVILLA</v>
      </c>
      <c r="B62" s="37">
        <f t="shared" si="3"/>
        <v>221742</v>
      </c>
      <c r="C62" s="37">
        <f t="shared" si="4"/>
        <v>223021</v>
      </c>
      <c r="D62" s="37">
        <f t="shared" si="7"/>
        <v>12</v>
      </c>
      <c r="E62" s="36" t="str">
        <f t="shared" si="6"/>
        <v>FERROL-SAN CIBRAO</v>
      </c>
      <c r="F62" s="36">
        <f t="shared" si="10"/>
        <v>1168</v>
      </c>
      <c r="G62" s="36">
        <f t="shared" si="9"/>
        <v>47</v>
      </c>
    </row>
    <row r="63" spans="1:7" x14ac:dyDescent="0.3">
      <c r="A63" s="36" t="str">
        <f t="shared" si="5"/>
        <v>TARRAGONA</v>
      </c>
      <c r="B63" s="37">
        <f t="shared" si="3"/>
        <v>134757</v>
      </c>
      <c r="C63" s="37">
        <f t="shared" si="4"/>
        <v>145013</v>
      </c>
      <c r="D63" s="37">
        <f t="shared" si="7"/>
        <v>18</v>
      </c>
      <c r="E63" s="36" t="str">
        <f t="shared" si="6"/>
        <v>MOTRIL</v>
      </c>
      <c r="F63" s="36">
        <f t="shared" si="10"/>
        <v>158</v>
      </c>
      <c r="G63" s="36">
        <f t="shared" si="9"/>
        <v>4075</v>
      </c>
    </row>
    <row r="64" spans="1:7" x14ac:dyDescent="0.3">
      <c r="A64" s="36" t="str">
        <f t="shared" si="5"/>
        <v>VALENCIA</v>
      </c>
      <c r="B64" s="37">
        <f t="shared" si="3"/>
        <v>13409404</v>
      </c>
      <c r="C64" s="37">
        <f t="shared" si="4"/>
        <v>13066137</v>
      </c>
      <c r="D64" s="37">
        <f t="shared" si="7"/>
        <v>2</v>
      </c>
      <c r="E64" s="36" t="str">
        <f t="shared" si="6"/>
        <v>PASAIA</v>
      </c>
      <c r="F64" s="36">
        <f t="shared" si="10"/>
        <v>5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615454</v>
      </c>
      <c r="C65" s="37">
        <f t="shared" si="4"/>
        <v>608117</v>
      </c>
      <c r="D65" s="37">
        <f t="shared" si="7"/>
        <v>8</v>
      </c>
      <c r="E65" s="36" t="str">
        <f t="shared" si="6"/>
        <v>A CORUÑA</v>
      </c>
      <c r="F65" s="36">
        <f t="shared" si="10"/>
        <v>2</v>
      </c>
      <c r="G65" s="36">
        <f t="shared" si="9"/>
        <v>2</v>
      </c>
    </row>
    <row r="66" spans="1:7" x14ac:dyDescent="0.3">
      <c r="A66" s="36" t="str">
        <f t="shared" si="5"/>
        <v>VILAGARCÍA</v>
      </c>
      <c r="B66" s="37">
        <f t="shared" si="3"/>
        <v>68929</v>
      </c>
      <c r="C66" s="37">
        <f t="shared" si="4"/>
        <v>72630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5484</v>
      </c>
      <c r="C7" s="30">
        <v>3585</v>
      </c>
      <c r="D7" s="30">
        <v>9568</v>
      </c>
      <c r="E7" s="30">
        <v>7056</v>
      </c>
      <c r="F7" s="11">
        <f>((E7*100)/D7)-100</f>
        <v>-26.254180602006684</v>
      </c>
      <c r="G7" s="1"/>
      <c r="H7" s="1"/>
      <c r="I7" s="1"/>
    </row>
    <row r="8" spans="1:12" x14ac:dyDescent="0.3">
      <c r="A8" s="12" t="s">
        <v>31</v>
      </c>
      <c r="B8" s="31">
        <v>96</v>
      </c>
      <c r="C8" s="31">
        <v>8</v>
      </c>
      <c r="D8" s="31">
        <v>96</v>
      </c>
      <c r="E8" s="31">
        <v>327</v>
      </c>
      <c r="F8" s="14">
        <f t="shared" ref="F8:F34" si="0">((E8*100)/D8)-100</f>
        <v>240.625</v>
      </c>
      <c r="G8" s="1"/>
      <c r="H8" s="1"/>
      <c r="I8" s="1"/>
    </row>
    <row r="9" spans="1:12" x14ac:dyDescent="0.3">
      <c r="A9" s="9" t="s">
        <v>157</v>
      </c>
      <c r="B9" s="30">
        <v>202</v>
      </c>
      <c r="C9" s="30">
        <v>179</v>
      </c>
      <c r="D9" s="30">
        <v>629</v>
      </c>
      <c r="E9" s="30">
        <v>661</v>
      </c>
      <c r="F9" s="11">
        <f t="shared" si="0"/>
        <v>5.0874403815580251</v>
      </c>
      <c r="G9" s="1"/>
      <c r="H9" s="1"/>
      <c r="I9" s="1"/>
    </row>
    <row r="10" spans="1:12" x14ac:dyDescent="0.3">
      <c r="A10" s="12" t="s">
        <v>159</v>
      </c>
      <c r="B10" s="31">
        <v>2580</v>
      </c>
      <c r="C10" s="31">
        <v>1925</v>
      </c>
      <c r="D10" s="31">
        <v>4022</v>
      </c>
      <c r="E10" s="31">
        <v>3444</v>
      </c>
      <c r="F10" s="14">
        <f t="shared" si="0"/>
        <v>-14.370959721531577</v>
      </c>
      <c r="G10" s="1"/>
      <c r="H10" s="1"/>
      <c r="I10" s="1"/>
    </row>
    <row r="11" spans="1:12" x14ac:dyDescent="0.3">
      <c r="A11" s="9" t="s">
        <v>160</v>
      </c>
      <c r="B11" s="30">
        <v>73</v>
      </c>
      <c r="C11" s="30">
        <v>37</v>
      </c>
      <c r="D11" s="30">
        <v>168</v>
      </c>
      <c r="E11" s="30">
        <v>128</v>
      </c>
      <c r="F11" s="11">
        <f t="shared" si="0"/>
        <v>-23.80952380952381</v>
      </c>
      <c r="G11" s="1"/>
      <c r="H11" s="1"/>
      <c r="I11" s="1"/>
    </row>
    <row r="12" spans="1:12" x14ac:dyDescent="0.3">
      <c r="A12" s="12" t="s">
        <v>161</v>
      </c>
      <c r="B12" s="31">
        <v>1590</v>
      </c>
      <c r="C12" s="31">
        <v>1087</v>
      </c>
      <c r="D12" s="31">
        <v>3840</v>
      </c>
      <c r="E12" s="31">
        <v>3336</v>
      </c>
      <c r="F12" s="14">
        <f t="shared" si="0"/>
        <v>-13.125</v>
      </c>
      <c r="G12" s="1"/>
      <c r="H12" s="1"/>
      <c r="I12" s="1"/>
    </row>
    <row r="13" spans="1:12" x14ac:dyDescent="0.3">
      <c r="A13" s="9" t="s">
        <v>32</v>
      </c>
      <c r="B13" s="30">
        <v>281</v>
      </c>
      <c r="C13" s="30">
        <v>177</v>
      </c>
      <c r="D13" s="30">
        <v>615</v>
      </c>
      <c r="E13" s="30">
        <v>558</v>
      </c>
      <c r="F13" s="11">
        <f t="shared" si="0"/>
        <v>-9.2682926829268268</v>
      </c>
      <c r="G13" s="1"/>
      <c r="H13" s="1"/>
      <c r="I13" s="1"/>
    </row>
    <row r="14" spans="1:12" x14ac:dyDescent="0.3">
      <c r="A14" s="12" t="s">
        <v>33</v>
      </c>
      <c r="B14" s="31">
        <v>390</v>
      </c>
      <c r="C14" s="31">
        <v>253</v>
      </c>
      <c r="D14" s="31">
        <v>1005</v>
      </c>
      <c r="E14" s="31">
        <v>789</v>
      </c>
      <c r="F14" s="14">
        <f t="shared" si="0"/>
        <v>-21.492537313432834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54</v>
      </c>
      <c r="C16" s="31">
        <v>27</v>
      </c>
      <c r="D16" s="31">
        <v>119</v>
      </c>
      <c r="E16" s="31">
        <v>98</v>
      </c>
      <c r="F16" s="14">
        <f t="shared" si="0"/>
        <v>-17.647058823529406</v>
      </c>
      <c r="G16" s="1"/>
      <c r="H16" s="1"/>
      <c r="I16" s="1"/>
    </row>
    <row r="17" spans="1:9" x14ac:dyDescent="0.3">
      <c r="A17" s="9" t="s">
        <v>162</v>
      </c>
      <c r="B17" s="30">
        <v>344</v>
      </c>
      <c r="C17" s="30">
        <v>344</v>
      </c>
      <c r="D17" s="30">
        <v>700</v>
      </c>
      <c r="E17" s="30">
        <v>806</v>
      </c>
      <c r="F17" s="11">
        <f t="shared" si="0"/>
        <v>15.142857142857139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17</v>
      </c>
      <c r="C19" s="30">
        <v>18</v>
      </c>
      <c r="D19" s="30">
        <v>52</v>
      </c>
      <c r="E19" s="30">
        <v>53</v>
      </c>
      <c r="F19" s="11">
        <f t="shared" si="0"/>
        <v>1.9230769230769198</v>
      </c>
      <c r="G19" s="1"/>
      <c r="H19" s="1"/>
      <c r="I19" s="1"/>
    </row>
    <row r="20" spans="1:9" x14ac:dyDescent="0.3">
      <c r="A20" s="12" t="s">
        <v>163</v>
      </c>
      <c r="B20" s="31">
        <v>2517</v>
      </c>
      <c r="C20" s="31">
        <v>685</v>
      </c>
      <c r="D20" s="31">
        <v>2904</v>
      </c>
      <c r="E20" s="31">
        <v>885</v>
      </c>
      <c r="F20" s="14">
        <f t="shared" si="0"/>
        <v>-69.524793388429757</v>
      </c>
      <c r="G20" s="1"/>
      <c r="H20" s="1"/>
      <c r="I20" s="1"/>
    </row>
    <row r="21" spans="1:9" x14ac:dyDescent="0.3">
      <c r="A21" s="9" t="s">
        <v>38</v>
      </c>
      <c r="B21" s="30">
        <v>182</v>
      </c>
      <c r="C21" s="30">
        <v>156</v>
      </c>
      <c r="D21" s="30">
        <v>475</v>
      </c>
      <c r="E21" s="30">
        <v>457</v>
      </c>
      <c r="F21" s="11">
        <f t="shared" si="0"/>
        <v>-3.7894736842105203</v>
      </c>
      <c r="G21" s="1"/>
      <c r="H21" s="1"/>
      <c r="I21" s="1"/>
    </row>
    <row r="22" spans="1:9" x14ac:dyDescent="0.3">
      <c r="A22" s="12" t="s">
        <v>59</v>
      </c>
      <c r="B22" s="31">
        <v>4</v>
      </c>
      <c r="C22" s="31">
        <v>24</v>
      </c>
      <c r="D22" s="31">
        <v>11</v>
      </c>
      <c r="E22" s="31">
        <v>53</v>
      </c>
      <c r="F22" s="14">
        <f t="shared" si="0"/>
        <v>381.81818181818181</v>
      </c>
      <c r="G22" s="1"/>
      <c r="H22" s="1"/>
      <c r="I22" s="1"/>
    </row>
    <row r="23" spans="1:9" x14ac:dyDescent="0.3">
      <c r="A23" s="9" t="s">
        <v>164</v>
      </c>
      <c r="B23" s="30">
        <v>35</v>
      </c>
      <c r="C23" s="30">
        <v>21</v>
      </c>
      <c r="D23" s="30">
        <v>73</v>
      </c>
      <c r="E23" s="30">
        <v>124</v>
      </c>
      <c r="F23" s="11">
        <f t="shared" si="0"/>
        <v>69.863013698630141</v>
      </c>
      <c r="G23" s="1"/>
      <c r="H23" s="1"/>
      <c r="I23" s="1"/>
    </row>
    <row r="24" spans="1:9" x14ac:dyDescent="0.3">
      <c r="A24" s="12" t="s">
        <v>166</v>
      </c>
      <c r="B24" s="31">
        <v>184</v>
      </c>
      <c r="C24" s="31">
        <v>143</v>
      </c>
      <c r="D24" s="31">
        <v>444</v>
      </c>
      <c r="E24" s="31">
        <v>386</v>
      </c>
      <c r="F24" s="14">
        <f t="shared" si="0"/>
        <v>-13.063063063063069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60</v>
      </c>
      <c r="C26" s="31">
        <v>51</v>
      </c>
      <c r="D26" s="31">
        <v>183</v>
      </c>
      <c r="E26" s="31">
        <v>259</v>
      </c>
      <c r="F26" s="14">
        <f t="shared" si="0"/>
        <v>41.530054644808757</v>
      </c>
      <c r="G26" s="1"/>
      <c r="H26" s="1"/>
      <c r="I26" s="1"/>
    </row>
    <row r="27" spans="1:9" x14ac:dyDescent="0.3">
      <c r="A27" s="9" t="s">
        <v>41</v>
      </c>
      <c r="B27" s="30">
        <v>4448</v>
      </c>
      <c r="C27" s="30">
        <v>4523</v>
      </c>
      <c r="D27" s="30">
        <v>8572</v>
      </c>
      <c r="E27" s="30">
        <v>8365</v>
      </c>
      <c r="F27" s="11">
        <f t="shared" si="0"/>
        <v>-2.4148390107326207</v>
      </c>
      <c r="G27" s="1"/>
      <c r="H27" s="1"/>
      <c r="I27" s="1"/>
    </row>
    <row r="28" spans="1:9" x14ac:dyDescent="0.3">
      <c r="A28" s="12" t="s">
        <v>42</v>
      </c>
      <c r="B28" s="31">
        <v>1017</v>
      </c>
      <c r="C28" s="31">
        <v>420</v>
      </c>
      <c r="D28" s="31">
        <v>1657</v>
      </c>
      <c r="E28" s="31">
        <v>832</v>
      </c>
      <c r="F28" s="14">
        <f t="shared" si="0"/>
        <v>-49.788774894387444</v>
      </c>
      <c r="G28" s="1"/>
      <c r="H28" s="1"/>
      <c r="I28" s="1"/>
    </row>
    <row r="29" spans="1:9" x14ac:dyDescent="0.3">
      <c r="A29" s="9" t="s">
        <v>43</v>
      </c>
      <c r="B29" s="30">
        <v>727</v>
      </c>
      <c r="C29" s="30">
        <v>768</v>
      </c>
      <c r="D29" s="30">
        <v>1284</v>
      </c>
      <c r="E29" s="30">
        <v>1434</v>
      </c>
      <c r="F29" s="11">
        <f t="shared" si="0"/>
        <v>11.682242990654203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587</v>
      </c>
      <c r="C31" s="30">
        <v>178</v>
      </c>
      <c r="D31" s="30">
        <v>930</v>
      </c>
      <c r="E31" s="30">
        <v>385</v>
      </c>
      <c r="F31" s="11">
        <f t="shared" si="0"/>
        <v>-58.602150537634408</v>
      </c>
      <c r="G31" s="1"/>
      <c r="H31" s="1"/>
      <c r="I31" s="1"/>
    </row>
    <row r="32" spans="1:9" x14ac:dyDescent="0.3">
      <c r="A32" s="12" t="s">
        <v>46</v>
      </c>
      <c r="B32" s="31">
        <v>107</v>
      </c>
      <c r="C32" s="31">
        <v>239</v>
      </c>
      <c r="D32" s="31">
        <v>397</v>
      </c>
      <c r="E32" s="31">
        <v>796</v>
      </c>
      <c r="F32" s="14">
        <f t="shared" si="0"/>
        <v>100.50377833753149</v>
      </c>
      <c r="G32" s="1"/>
      <c r="H32" s="1"/>
      <c r="I32" s="1"/>
    </row>
    <row r="33" spans="1:9" x14ac:dyDescent="0.3">
      <c r="A33" s="9" t="s">
        <v>47</v>
      </c>
      <c r="B33" s="30">
        <v>5461</v>
      </c>
      <c r="C33" s="30">
        <v>4549</v>
      </c>
      <c r="D33" s="30">
        <v>15907</v>
      </c>
      <c r="E33" s="30">
        <v>14246</v>
      </c>
      <c r="F33" s="11">
        <f t="shared" si="0"/>
        <v>-10.441943798327785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26440</v>
      </c>
      <c r="C35" s="16">
        <f t="shared" ref="C35:E35" si="1">SUM(C7:C34)</f>
        <v>19397</v>
      </c>
      <c r="D35" s="16">
        <f t="shared" si="1"/>
        <v>53651</v>
      </c>
      <c r="E35" s="16">
        <f t="shared" si="1"/>
        <v>45478</v>
      </c>
      <c r="F35" s="17">
        <f t="shared" ref="F35" si="2">((E35*100)/D35)-100</f>
        <v>-15.233639633930409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7056</v>
      </c>
      <c r="C39" s="37">
        <f t="shared" si="4"/>
        <v>9568</v>
      </c>
      <c r="D39" s="37">
        <f>_xlfn.RANK.EQ(B39,$B$39:$B$66)+COUNTIF($B$39:$B$66,B39)-1</f>
        <v>3</v>
      </c>
      <c r="E39" s="36" t="str">
        <f t="shared" ref="E39:E66" si="6">INDEX($A$39:$B$66,MATCH(ROW()-38,$D$39:$D$66,0),1)</f>
        <v>VIGO</v>
      </c>
      <c r="F39" s="36">
        <f>LOOKUP(E39,$A$39:$A$66,$B$39:$B$66)</f>
        <v>14246</v>
      </c>
      <c r="G39" s="36">
        <f>LOOKUP(E39,$A$39:$A$66,$C$39:$C$66)</f>
        <v>15907</v>
      </c>
    </row>
    <row r="40" spans="1:9" x14ac:dyDescent="0.3">
      <c r="A40" s="36" t="str">
        <f t="shared" si="5"/>
        <v>ALICANTE</v>
      </c>
      <c r="B40" s="37">
        <f t="shared" si="3"/>
        <v>327</v>
      </c>
      <c r="C40" s="37">
        <f t="shared" si="4"/>
        <v>96</v>
      </c>
      <c r="D40" s="37">
        <f t="shared" ref="D40:D66" si="7">_xlfn.RANK.EQ(B40,$B$39:$B$66)+COUNTIF($B$39:$B$66,B40)-1</f>
        <v>17</v>
      </c>
      <c r="E40" s="36" t="str">
        <f t="shared" si="6"/>
        <v>PASAIA</v>
      </c>
      <c r="F40" s="36">
        <f t="shared" ref="F40:F55" si="8">LOOKUP(E40,$A$39:$A$66,$B$39:$B$66)</f>
        <v>8365</v>
      </c>
      <c r="G40" s="36">
        <f t="shared" ref="G40:G66" si="9">LOOKUP(E40,$A$39:$A$66,$C$39:$C$66)</f>
        <v>8572</v>
      </c>
    </row>
    <row r="41" spans="1:9" x14ac:dyDescent="0.3">
      <c r="A41" s="36" t="str">
        <f t="shared" si="5"/>
        <v>ALMERÍA</v>
      </c>
      <c r="B41" s="37">
        <f t="shared" si="3"/>
        <v>661</v>
      </c>
      <c r="C41" s="37">
        <f t="shared" si="4"/>
        <v>629</v>
      </c>
      <c r="D41" s="37">
        <f t="shared" si="7"/>
        <v>12</v>
      </c>
      <c r="E41" s="36" t="str">
        <f t="shared" si="6"/>
        <v>A CORUÑA</v>
      </c>
      <c r="F41" s="36">
        <f t="shared" si="8"/>
        <v>7056</v>
      </c>
      <c r="G41" s="36">
        <f t="shared" si="9"/>
        <v>9568</v>
      </c>
    </row>
    <row r="42" spans="1:9" x14ac:dyDescent="0.3">
      <c r="A42" s="36" t="str">
        <f t="shared" si="5"/>
        <v>AVILÉS</v>
      </c>
      <c r="B42" s="37">
        <f t="shared" si="3"/>
        <v>3444</v>
      </c>
      <c r="C42" s="37">
        <f t="shared" si="4"/>
        <v>4022</v>
      </c>
      <c r="D42" s="37">
        <f t="shared" si="7"/>
        <v>4</v>
      </c>
      <c r="E42" s="36" t="str">
        <f t="shared" si="6"/>
        <v>AVILÉS</v>
      </c>
      <c r="F42" s="36">
        <f t="shared" si="8"/>
        <v>3444</v>
      </c>
      <c r="G42" s="36">
        <f t="shared" si="9"/>
        <v>4022</v>
      </c>
    </row>
    <row r="43" spans="1:9" x14ac:dyDescent="0.3">
      <c r="A43" s="36" t="str">
        <f t="shared" si="5"/>
        <v>BAHÍA DE ALGECIRAS</v>
      </c>
      <c r="B43" s="37">
        <f t="shared" si="3"/>
        <v>128</v>
      </c>
      <c r="C43" s="37">
        <f t="shared" si="4"/>
        <v>168</v>
      </c>
      <c r="D43" s="37">
        <f t="shared" si="7"/>
        <v>19</v>
      </c>
      <c r="E43" s="36" t="str">
        <f t="shared" si="6"/>
        <v>BAHÍA DE CÁDIZ</v>
      </c>
      <c r="F43" s="36">
        <f t="shared" si="8"/>
        <v>3336</v>
      </c>
      <c r="G43" s="36">
        <f t="shared" si="9"/>
        <v>3840</v>
      </c>
    </row>
    <row r="44" spans="1:9" x14ac:dyDescent="0.3">
      <c r="A44" s="36" t="str">
        <f t="shared" si="5"/>
        <v>BAHÍA DE CÁDIZ</v>
      </c>
      <c r="B44" s="37">
        <f t="shared" si="3"/>
        <v>3336</v>
      </c>
      <c r="C44" s="37">
        <f t="shared" si="4"/>
        <v>3840</v>
      </c>
      <c r="D44" s="37">
        <f t="shared" si="7"/>
        <v>5</v>
      </c>
      <c r="E44" s="36" t="str">
        <f t="shared" si="6"/>
        <v>SANTANDER</v>
      </c>
      <c r="F44" s="36">
        <f t="shared" si="8"/>
        <v>1434</v>
      </c>
      <c r="G44" s="36">
        <f t="shared" si="9"/>
        <v>1284</v>
      </c>
    </row>
    <row r="45" spans="1:9" x14ac:dyDescent="0.3">
      <c r="A45" s="36" t="str">
        <f t="shared" si="5"/>
        <v>BALEARES</v>
      </c>
      <c r="B45" s="37">
        <f t="shared" si="3"/>
        <v>558</v>
      </c>
      <c r="C45" s="37">
        <f t="shared" si="4"/>
        <v>615</v>
      </c>
      <c r="D45" s="37">
        <f t="shared" si="7"/>
        <v>13</v>
      </c>
      <c r="E45" s="36" t="str">
        <f t="shared" si="6"/>
        <v>GIJÓN</v>
      </c>
      <c r="F45" s="36">
        <f t="shared" si="8"/>
        <v>885</v>
      </c>
      <c r="G45" s="36">
        <f t="shared" si="9"/>
        <v>2904</v>
      </c>
    </row>
    <row r="46" spans="1:9" x14ac:dyDescent="0.3">
      <c r="A46" s="36" t="str">
        <f t="shared" si="5"/>
        <v>BARCELONA</v>
      </c>
      <c r="B46" s="37">
        <f t="shared" si="3"/>
        <v>789</v>
      </c>
      <c r="C46" s="37">
        <f t="shared" si="4"/>
        <v>1005</v>
      </c>
      <c r="D46" s="37">
        <f t="shared" si="7"/>
        <v>11</v>
      </c>
      <c r="E46" s="36" t="str">
        <f t="shared" si="6"/>
        <v>SANTA CRUZ DE TENERIFE</v>
      </c>
      <c r="F46" s="36">
        <f t="shared" si="8"/>
        <v>832</v>
      </c>
      <c r="G46" s="36">
        <f t="shared" si="9"/>
        <v>1657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CASTELLÓN</v>
      </c>
      <c r="F47" s="36">
        <f t="shared" si="8"/>
        <v>806</v>
      </c>
      <c r="G47" s="36">
        <f t="shared" si="9"/>
        <v>700</v>
      </c>
    </row>
    <row r="48" spans="1:9" x14ac:dyDescent="0.3">
      <c r="A48" s="36" t="str">
        <f t="shared" si="5"/>
        <v>CARTAGENA</v>
      </c>
      <c r="B48" s="37">
        <f t="shared" si="3"/>
        <v>98</v>
      </c>
      <c r="C48" s="37">
        <f t="shared" si="4"/>
        <v>119</v>
      </c>
      <c r="D48" s="37">
        <f t="shared" si="7"/>
        <v>21</v>
      </c>
      <c r="E48" s="36" t="str">
        <f t="shared" si="6"/>
        <v>VALENCIA</v>
      </c>
      <c r="F48" s="36">
        <f t="shared" si="8"/>
        <v>796</v>
      </c>
      <c r="G48" s="36">
        <f t="shared" si="9"/>
        <v>397</v>
      </c>
    </row>
    <row r="49" spans="1:7" x14ac:dyDescent="0.3">
      <c r="A49" s="36" t="str">
        <f t="shared" si="5"/>
        <v>CASTELLÓN</v>
      </c>
      <c r="B49" s="37">
        <f t="shared" si="3"/>
        <v>806</v>
      </c>
      <c r="C49" s="37">
        <f t="shared" si="4"/>
        <v>700</v>
      </c>
      <c r="D49" s="37">
        <f t="shared" si="7"/>
        <v>9</v>
      </c>
      <c r="E49" s="36" t="str">
        <f t="shared" si="6"/>
        <v>BARCELONA</v>
      </c>
      <c r="F49" s="36">
        <f t="shared" si="8"/>
        <v>789</v>
      </c>
      <c r="G49" s="36">
        <f t="shared" si="9"/>
        <v>1005</v>
      </c>
    </row>
    <row r="50" spans="1:7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str">
        <f t="shared" si="6"/>
        <v>ALMERÍA</v>
      </c>
      <c r="F50" s="36">
        <f t="shared" si="8"/>
        <v>661</v>
      </c>
      <c r="G50" s="36">
        <f t="shared" si="9"/>
        <v>629</v>
      </c>
    </row>
    <row r="51" spans="1:7" x14ac:dyDescent="0.3">
      <c r="A51" s="36" t="str">
        <f t="shared" si="5"/>
        <v>FERROL-SAN CIBRAO</v>
      </c>
      <c r="B51" s="37">
        <f t="shared" si="3"/>
        <v>53</v>
      </c>
      <c r="C51" s="37">
        <f t="shared" si="4"/>
        <v>52</v>
      </c>
      <c r="D51" s="37">
        <f t="shared" si="7"/>
        <v>23</v>
      </c>
      <c r="E51" s="36" t="str">
        <f t="shared" si="6"/>
        <v>BALEARES</v>
      </c>
      <c r="F51" s="36">
        <f t="shared" si="8"/>
        <v>558</v>
      </c>
      <c r="G51" s="36">
        <f t="shared" si="9"/>
        <v>615</v>
      </c>
    </row>
    <row r="52" spans="1:7" x14ac:dyDescent="0.3">
      <c r="A52" s="36" t="str">
        <f t="shared" si="5"/>
        <v>GIJÓN</v>
      </c>
      <c r="B52" s="37">
        <f t="shared" si="3"/>
        <v>885</v>
      </c>
      <c r="C52" s="37">
        <f t="shared" si="4"/>
        <v>2904</v>
      </c>
      <c r="D52" s="37">
        <f t="shared" si="7"/>
        <v>7</v>
      </c>
      <c r="E52" s="36" t="str">
        <f t="shared" si="6"/>
        <v>HUELVA</v>
      </c>
      <c r="F52" s="36">
        <f t="shared" si="8"/>
        <v>457</v>
      </c>
      <c r="G52" s="36">
        <f t="shared" si="9"/>
        <v>475</v>
      </c>
    </row>
    <row r="53" spans="1:7" x14ac:dyDescent="0.3">
      <c r="A53" s="36" t="str">
        <f t="shared" si="5"/>
        <v>HUELVA</v>
      </c>
      <c r="B53" s="37">
        <f t="shared" si="3"/>
        <v>457</v>
      </c>
      <c r="C53" s="37">
        <f t="shared" si="4"/>
        <v>475</v>
      </c>
      <c r="D53" s="37">
        <f t="shared" si="7"/>
        <v>14</v>
      </c>
      <c r="E53" s="36" t="str">
        <f t="shared" si="6"/>
        <v>MARÍN Y RÍA DE PONTEVEDRA</v>
      </c>
      <c r="F53" s="36">
        <f t="shared" si="8"/>
        <v>386</v>
      </c>
      <c r="G53" s="36">
        <f t="shared" si="9"/>
        <v>444</v>
      </c>
    </row>
    <row r="54" spans="1:7" x14ac:dyDescent="0.3">
      <c r="A54" s="36" t="str">
        <f t="shared" si="5"/>
        <v>LAS PALMAS</v>
      </c>
      <c r="B54" s="37">
        <f t="shared" si="3"/>
        <v>53</v>
      </c>
      <c r="C54" s="37">
        <f t="shared" si="4"/>
        <v>11</v>
      </c>
      <c r="D54" s="37">
        <f t="shared" si="7"/>
        <v>23</v>
      </c>
      <c r="E54" s="36" t="str">
        <f t="shared" si="6"/>
        <v>TARRAGONA</v>
      </c>
      <c r="F54" s="36">
        <f t="shared" si="8"/>
        <v>385</v>
      </c>
      <c r="G54" s="36">
        <f t="shared" si="9"/>
        <v>930</v>
      </c>
    </row>
    <row r="55" spans="1:7" x14ac:dyDescent="0.3">
      <c r="A55" s="36" t="str">
        <f t="shared" si="5"/>
        <v>MÁLAGA</v>
      </c>
      <c r="B55" s="37">
        <f t="shared" si="3"/>
        <v>124</v>
      </c>
      <c r="C55" s="37">
        <f t="shared" si="4"/>
        <v>73</v>
      </c>
      <c r="D55" s="37">
        <f t="shared" si="7"/>
        <v>20</v>
      </c>
      <c r="E55" s="36" t="str">
        <f t="shared" si="6"/>
        <v>ALICANTE</v>
      </c>
      <c r="F55" s="36">
        <f t="shared" si="8"/>
        <v>327</v>
      </c>
      <c r="G55" s="36">
        <f t="shared" si="9"/>
        <v>96</v>
      </c>
    </row>
    <row r="56" spans="1:7" x14ac:dyDescent="0.3">
      <c r="A56" s="36" t="str">
        <f t="shared" si="5"/>
        <v>MARÍN Y RÍA DE PONTEVEDRA</v>
      </c>
      <c r="B56" s="37">
        <f t="shared" si="3"/>
        <v>386</v>
      </c>
      <c r="C56" s="37">
        <f t="shared" si="4"/>
        <v>444</v>
      </c>
      <c r="D56" s="37">
        <f t="shared" si="7"/>
        <v>15</v>
      </c>
      <c r="E56" s="36" t="str">
        <f t="shared" si="6"/>
        <v>MOTRIL</v>
      </c>
      <c r="F56" s="36">
        <f t="shared" ref="F56:F66" si="10">LOOKUP(E56,$A$39:$A$66,$B$39:$B$66)</f>
        <v>259</v>
      </c>
      <c r="G56" s="36">
        <f t="shared" si="9"/>
        <v>183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BAHÍA DE ALGECIRAS</v>
      </c>
      <c r="F57" s="36">
        <f t="shared" si="10"/>
        <v>128</v>
      </c>
      <c r="G57" s="36">
        <f t="shared" si="9"/>
        <v>168</v>
      </c>
    </row>
    <row r="58" spans="1:7" x14ac:dyDescent="0.3">
      <c r="A58" s="36" t="str">
        <f t="shared" si="5"/>
        <v>MOTRIL</v>
      </c>
      <c r="B58" s="37">
        <f t="shared" si="3"/>
        <v>259</v>
      </c>
      <c r="C58" s="37">
        <f t="shared" si="4"/>
        <v>183</v>
      </c>
      <c r="D58" s="37">
        <f t="shared" si="7"/>
        <v>18</v>
      </c>
      <c r="E58" s="36" t="str">
        <f t="shared" si="6"/>
        <v>MÁLAGA</v>
      </c>
      <c r="F58" s="36">
        <f t="shared" si="10"/>
        <v>124</v>
      </c>
      <c r="G58" s="36">
        <f t="shared" si="9"/>
        <v>73</v>
      </c>
    </row>
    <row r="59" spans="1:7" x14ac:dyDescent="0.3">
      <c r="A59" s="36" t="str">
        <f t="shared" si="5"/>
        <v>PASAIA</v>
      </c>
      <c r="B59" s="37">
        <f t="shared" si="3"/>
        <v>8365</v>
      </c>
      <c r="C59" s="37">
        <f t="shared" si="4"/>
        <v>8572</v>
      </c>
      <c r="D59" s="37">
        <f t="shared" si="7"/>
        <v>2</v>
      </c>
      <c r="E59" s="36" t="str">
        <f t="shared" si="6"/>
        <v>CARTAGENA</v>
      </c>
      <c r="F59" s="36">
        <f t="shared" si="10"/>
        <v>98</v>
      </c>
      <c r="G59" s="36">
        <f t="shared" si="9"/>
        <v>119</v>
      </c>
    </row>
    <row r="60" spans="1:7" x14ac:dyDescent="0.3">
      <c r="A60" s="36" t="str">
        <f t="shared" si="5"/>
        <v>SANTA CRUZ DE TENERIFE</v>
      </c>
      <c r="B60" s="37">
        <f t="shared" si="3"/>
        <v>832</v>
      </c>
      <c r="C60" s="37">
        <f t="shared" si="4"/>
        <v>1657</v>
      </c>
      <c r="D60" s="37">
        <f t="shared" si="7"/>
        <v>8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1434</v>
      </c>
      <c r="C61" s="37">
        <f t="shared" si="4"/>
        <v>1284</v>
      </c>
      <c r="D61" s="37">
        <f t="shared" si="7"/>
        <v>6</v>
      </c>
      <c r="E61" s="36" t="str">
        <f t="shared" si="6"/>
        <v>FERROL-SAN CIBRAO</v>
      </c>
      <c r="F61" s="36">
        <f t="shared" si="10"/>
        <v>53</v>
      </c>
      <c r="G61" s="36">
        <f t="shared" si="9"/>
        <v>52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385</v>
      </c>
      <c r="C63" s="37">
        <f t="shared" si="4"/>
        <v>930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796</v>
      </c>
      <c r="C64" s="37">
        <f t="shared" si="4"/>
        <v>397</v>
      </c>
      <c r="D64" s="37">
        <f t="shared" si="7"/>
        <v>10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14246</v>
      </c>
      <c r="C65" s="37">
        <f t="shared" si="4"/>
        <v>15907</v>
      </c>
      <c r="D65" s="37">
        <f t="shared" si="7"/>
        <v>1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BILBAO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0">
        <v>3350</v>
      </c>
      <c r="C7" s="20">
        <v>6223</v>
      </c>
      <c r="D7" s="20">
        <v>8034</v>
      </c>
      <c r="E7" s="20">
        <v>12701</v>
      </c>
      <c r="F7" s="11">
        <f>((E7*100)/D7)-100</f>
        <v>58.090614886731402</v>
      </c>
      <c r="G7" s="1"/>
      <c r="H7" s="1"/>
      <c r="I7" s="1"/>
    </row>
    <row r="8" spans="1:12" x14ac:dyDescent="0.3">
      <c r="A8" s="12" t="s">
        <v>31</v>
      </c>
      <c r="B8" s="21">
        <v>2212</v>
      </c>
      <c r="C8" s="21">
        <v>1979</v>
      </c>
      <c r="D8" s="21">
        <v>5116</v>
      </c>
      <c r="E8" s="21">
        <v>7186</v>
      </c>
      <c r="F8" s="14">
        <f t="shared" ref="F8:F34" si="0">((E8*100)/D8)-100</f>
        <v>40.461297888975764</v>
      </c>
      <c r="G8" s="1"/>
      <c r="H8" s="1"/>
      <c r="I8" s="1"/>
    </row>
    <row r="9" spans="1:12" x14ac:dyDescent="0.3">
      <c r="A9" s="9" t="s">
        <v>157</v>
      </c>
      <c r="B9" s="20">
        <v>4498</v>
      </c>
      <c r="C9" s="20">
        <v>6289</v>
      </c>
      <c r="D9" s="20">
        <v>15151</v>
      </c>
      <c r="E9" s="20">
        <v>17406</v>
      </c>
      <c r="F9" s="11">
        <f t="shared" si="0"/>
        <v>14.883506039205329</v>
      </c>
      <c r="G9" s="1"/>
      <c r="H9" s="1"/>
      <c r="I9" s="1"/>
    </row>
    <row r="10" spans="1:12" x14ac:dyDescent="0.3">
      <c r="A10" s="12" t="s">
        <v>159</v>
      </c>
      <c r="B10" s="21">
        <v>3285</v>
      </c>
      <c r="C10" s="21">
        <v>3726</v>
      </c>
      <c r="D10" s="21">
        <v>9264</v>
      </c>
      <c r="E10" s="21">
        <v>12163</v>
      </c>
      <c r="F10" s="14">
        <f t="shared" si="0"/>
        <v>31.293177892918834</v>
      </c>
      <c r="G10" s="1"/>
      <c r="H10" s="1"/>
      <c r="I10" s="1"/>
    </row>
    <row r="11" spans="1:12" x14ac:dyDescent="0.3">
      <c r="A11" s="9" t="s">
        <v>160</v>
      </c>
      <c r="B11" s="20">
        <v>245018</v>
      </c>
      <c r="C11" s="20">
        <v>209597</v>
      </c>
      <c r="D11" s="20">
        <v>718535</v>
      </c>
      <c r="E11" s="20">
        <v>578183</v>
      </c>
      <c r="F11" s="11">
        <f t="shared" si="0"/>
        <v>-19.533077720639909</v>
      </c>
      <c r="G11" s="1"/>
      <c r="H11" s="1"/>
      <c r="I11" s="1"/>
    </row>
    <row r="12" spans="1:12" x14ac:dyDescent="0.3">
      <c r="A12" s="12" t="s">
        <v>161</v>
      </c>
      <c r="B12" s="21">
        <v>10932</v>
      </c>
      <c r="C12" s="21">
        <v>9381</v>
      </c>
      <c r="D12" s="21">
        <v>27482</v>
      </c>
      <c r="E12" s="21">
        <v>21355</v>
      </c>
      <c r="F12" s="14">
        <f t="shared" si="0"/>
        <v>-22.294592824394144</v>
      </c>
      <c r="G12" s="1"/>
      <c r="H12" s="1"/>
      <c r="I12" s="1"/>
    </row>
    <row r="13" spans="1:12" x14ac:dyDescent="0.3">
      <c r="A13" s="9" t="s">
        <v>32</v>
      </c>
      <c r="B13" s="20">
        <v>3440</v>
      </c>
      <c r="C13" s="20">
        <v>12357</v>
      </c>
      <c r="D13" s="20">
        <v>12176</v>
      </c>
      <c r="E13" s="20">
        <v>27799</v>
      </c>
      <c r="F13" s="11">
        <f t="shared" si="0"/>
        <v>128.30978975032852</v>
      </c>
      <c r="G13" s="1"/>
      <c r="H13" s="1"/>
      <c r="I13" s="1"/>
    </row>
    <row r="14" spans="1:12" x14ac:dyDescent="0.3">
      <c r="A14" s="12" t="s">
        <v>33</v>
      </c>
      <c r="B14" s="21">
        <v>73338</v>
      </c>
      <c r="C14" s="21">
        <v>137721</v>
      </c>
      <c r="D14" s="21">
        <v>192362</v>
      </c>
      <c r="E14" s="21">
        <v>362505</v>
      </c>
      <c r="F14" s="14">
        <f t="shared" si="0"/>
        <v>88.449381894552971</v>
      </c>
      <c r="G14" s="1"/>
      <c r="H14" s="1"/>
      <c r="I14" s="1"/>
    </row>
    <row r="15" spans="1:12" x14ac:dyDescent="0.3">
      <c r="A15" s="9" t="s">
        <v>34</v>
      </c>
      <c r="B15" s="20">
        <v>9169</v>
      </c>
      <c r="C15" s="20">
        <v>8857</v>
      </c>
      <c r="D15" s="20">
        <v>24613</v>
      </c>
      <c r="E15" s="20">
        <v>25889</v>
      </c>
      <c r="F15" s="11">
        <f t="shared" si="0"/>
        <v>5.1842522244342462</v>
      </c>
      <c r="G15" s="1"/>
      <c r="H15" s="1"/>
      <c r="I15" s="1"/>
    </row>
    <row r="16" spans="1:12" x14ac:dyDescent="0.3">
      <c r="A16" s="12" t="s">
        <v>35</v>
      </c>
      <c r="B16" s="21">
        <v>3559</v>
      </c>
      <c r="C16" s="21">
        <v>7171</v>
      </c>
      <c r="D16" s="21">
        <v>10433</v>
      </c>
      <c r="E16" s="21">
        <v>13465</v>
      </c>
      <c r="F16" s="14">
        <f t="shared" si="0"/>
        <v>29.061631362024343</v>
      </c>
      <c r="G16" s="1"/>
      <c r="H16" s="1"/>
      <c r="I16" s="1"/>
    </row>
    <row r="17" spans="1:9" x14ac:dyDescent="0.3">
      <c r="A17" s="9" t="s">
        <v>162</v>
      </c>
      <c r="B17" s="20">
        <v>1869</v>
      </c>
      <c r="C17" s="20">
        <v>1836</v>
      </c>
      <c r="D17" s="20">
        <v>5184</v>
      </c>
      <c r="E17" s="20">
        <v>4456</v>
      </c>
      <c r="F17" s="11">
        <f t="shared" si="0"/>
        <v>-14.043209876543216</v>
      </c>
      <c r="G17" s="1"/>
      <c r="H17" s="1"/>
      <c r="I17" s="1"/>
    </row>
    <row r="18" spans="1:9" x14ac:dyDescent="0.3">
      <c r="A18" s="12" t="s">
        <v>36</v>
      </c>
      <c r="B18" s="21">
        <v>46474</v>
      </c>
      <c r="C18" s="21">
        <v>68095</v>
      </c>
      <c r="D18" s="21">
        <v>144980</v>
      </c>
      <c r="E18" s="21">
        <v>188276</v>
      </c>
      <c r="F18" s="14">
        <f t="shared" si="0"/>
        <v>29.86342943854325</v>
      </c>
      <c r="G18" s="1"/>
      <c r="H18" s="1"/>
      <c r="I18" s="1"/>
    </row>
    <row r="19" spans="1:9" x14ac:dyDescent="0.3">
      <c r="A19" s="9" t="s">
        <v>37</v>
      </c>
      <c r="B19" s="20">
        <v>925</v>
      </c>
      <c r="C19" s="20">
        <v>2385</v>
      </c>
      <c r="D19" s="20">
        <v>2715</v>
      </c>
      <c r="E19" s="20">
        <v>4937</v>
      </c>
      <c r="F19" s="11">
        <f t="shared" si="0"/>
        <v>81.841620626151013</v>
      </c>
      <c r="G19" s="1"/>
      <c r="H19" s="1"/>
      <c r="I19" s="1"/>
    </row>
    <row r="20" spans="1:9" x14ac:dyDescent="0.3">
      <c r="A20" s="12" t="s">
        <v>163</v>
      </c>
      <c r="B20" s="21">
        <v>4398</v>
      </c>
      <c r="C20" s="21">
        <v>5845</v>
      </c>
      <c r="D20" s="21">
        <v>13515</v>
      </c>
      <c r="E20" s="21">
        <v>10708</v>
      </c>
      <c r="F20" s="14">
        <f t="shared" si="0"/>
        <v>-20.769515353311135</v>
      </c>
      <c r="G20" s="1"/>
      <c r="H20" s="1"/>
      <c r="I20" s="1"/>
    </row>
    <row r="21" spans="1:9" x14ac:dyDescent="0.3">
      <c r="A21" s="9" t="s">
        <v>38</v>
      </c>
      <c r="B21" s="20">
        <v>15198</v>
      </c>
      <c r="C21" s="20">
        <v>9873</v>
      </c>
      <c r="D21" s="20">
        <v>37351</v>
      </c>
      <c r="E21" s="20">
        <v>41328</v>
      </c>
      <c r="F21" s="11">
        <f t="shared" si="0"/>
        <v>10.647639956092206</v>
      </c>
      <c r="G21" s="1"/>
      <c r="H21" s="1"/>
      <c r="I21" s="1"/>
    </row>
    <row r="22" spans="1:9" x14ac:dyDescent="0.3">
      <c r="A22" s="12" t="s">
        <v>59</v>
      </c>
      <c r="B22" s="21">
        <v>231732</v>
      </c>
      <c r="C22" s="21">
        <v>237006</v>
      </c>
      <c r="D22" s="21">
        <v>642675</v>
      </c>
      <c r="E22" s="21">
        <v>679103</v>
      </c>
      <c r="F22" s="14">
        <f t="shared" si="0"/>
        <v>5.6681837631773391</v>
      </c>
      <c r="G22" s="1"/>
      <c r="H22" s="1"/>
      <c r="I22" s="1"/>
    </row>
    <row r="23" spans="1:9" x14ac:dyDescent="0.3">
      <c r="A23" s="9" t="s">
        <v>164</v>
      </c>
      <c r="B23" s="20">
        <v>8177</v>
      </c>
      <c r="C23" s="20">
        <v>7335</v>
      </c>
      <c r="D23" s="20">
        <v>20882</v>
      </c>
      <c r="E23" s="20">
        <v>16257</v>
      </c>
      <c r="F23" s="11">
        <f t="shared" si="0"/>
        <v>-22.148261660760468</v>
      </c>
      <c r="G23" s="1"/>
      <c r="H23" s="1"/>
      <c r="I23" s="1"/>
    </row>
    <row r="24" spans="1:9" x14ac:dyDescent="0.3">
      <c r="A24" s="12" t="s">
        <v>166</v>
      </c>
      <c r="B24" s="21">
        <v>917</v>
      </c>
      <c r="C24" s="21">
        <v>2072</v>
      </c>
      <c r="D24" s="21">
        <v>5004</v>
      </c>
      <c r="E24" s="21">
        <v>5899</v>
      </c>
      <c r="F24" s="14">
        <f t="shared" si="0"/>
        <v>17.885691446842529</v>
      </c>
      <c r="G24" s="1"/>
      <c r="H24" s="1"/>
      <c r="I24" s="1"/>
    </row>
    <row r="25" spans="1:9" x14ac:dyDescent="0.3">
      <c r="A25" s="9" t="s">
        <v>39</v>
      </c>
      <c r="B25" s="20">
        <v>1253</v>
      </c>
      <c r="C25" s="20">
        <v>1235</v>
      </c>
      <c r="D25" s="20">
        <v>1254</v>
      </c>
      <c r="E25" s="20">
        <v>1410</v>
      </c>
      <c r="F25" s="11">
        <f t="shared" si="0"/>
        <v>12.440191387559807</v>
      </c>
      <c r="G25" s="1"/>
      <c r="H25" s="1"/>
      <c r="I25" s="1"/>
    </row>
    <row r="26" spans="1:9" x14ac:dyDescent="0.3">
      <c r="A26" s="12" t="s">
        <v>40</v>
      </c>
      <c r="B26" s="21">
        <v>4532</v>
      </c>
      <c r="C26" s="21">
        <v>2107</v>
      </c>
      <c r="D26" s="21">
        <v>9736</v>
      </c>
      <c r="E26" s="21">
        <v>9895</v>
      </c>
      <c r="F26" s="14">
        <f t="shared" si="0"/>
        <v>1.6331142152834843</v>
      </c>
      <c r="G26" s="1"/>
      <c r="H26" s="1"/>
      <c r="I26" s="1"/>
    </row>
    <row r="27" spans="1:9" x14ac:dyDescent="0.3">
      <c r="A27" s="9" t="s">
        <v>41</v>
      </c>
      <c r="B27" s="20">
        <v>4193</v>
      </c>
      <c r="C27" s="20">
        <v>1889</v>
      </c>
      <c r="D27" s="20">
        <v>7657</v>
      </c>
      <c r="E27" s="20">
        <v>5505</v>
      </c>
      <c r="F27" s="11">
        <f t="shared" si="0"/>
        <v>-28.105001958991778</v>
      </c>
      <c r="G27" s="1"/>
      <c r="H27" s="1"/>
      <c r="I27" s="1"/>
    </row>
    <row r="28" spans="1:9" x14ac:dyDescent="0.3">
      <c r="A28" s="12" t="s">
        <v>42</v>
      </c>
      <c r="B28" s="21">
        <v>68312</v>
      </c>
      <c r="C28" s="21">
        <v>52186</v>
      </c>
      <c r="D28" s="21">
        <v>177467</v>
      </c>
      <c r="E28" s="21">
        <v>163970</v>
      </c>
      <c r="F28" s="14">
        <f t="shared" si="0"/>
        <v>-7.6053576157820828</v>
      </c>
      <c r="G28" s="1"/>
      <c r="H28" s="1"/>
      <c r="I28" s="1"/>
    </row>
    <row r="29" spans="1:9" x14ac:dyDescent="0.3">
      <c r="A29" s="9" t="s">
        <v>43</v>
      </c>
      <c r="B29" s="20">
        <v>514</v>
      </c>
      <c r="C29" s="20">
        <v>2046</v>
      </c>
      <c r="D29" s="20">
        <v>1372</v>
      </c>
      <c r="E29" s="20">
        <v>5305</v>
      </c>
      <c r="F29" s="11">
        <f t="shared" si="0"/>
        <v>286.66180758017492</v>
      </c>
      <c r="G29" s="1"/>
      <c r="H29" s="1"/>
      <c r="I29" s="1"/>
    </row>
    <row r="30" spans="1:9" x14ac:dyDescent="0.3">
      <c r="A30" s="12" t="s">
        <v>44</v>
      </c>
      <c r="B30" s="21">
        <v>1945</v>
      </c>
      <c r="C30" s="21">
        <v>1</v>
      </c>
      <c r="D30" s="21">
        <v>3429</v>
      </c>
      <c r="E30" s="21">
        <v>1060</v>
      </c>
      <c r="F30" s="14">
        <f t="shared" si="0"/>
        <v>-69.087197433654126</v>
      </c>
      <c r="G30" s="1"/>
      <c r="H30" s="1"/>
      <c r="I30" s="1"/>
    </row>
    <row r="31" spans="1:9" x14ac:dyDescent="0.3">
      <c r="A31" s="9" t="s">
        <v>45</v>
      </c>
      <c r="B31" s="20">
        <v>4695</v>
      </c>
      <c r="C31" s="20">
        <v>5783</v>
      </c>
      <c r="D31" s="20">
        <v>14025</v>
      </c>
      <c r="E31" s="20">
        <v>21006</v>
      </c>
      <c r="F31" s="11">
        <f t="shared" si="0"/>
        <v>49.775401069518722</v>
      </c>
      <c r="G31" s="1"/>
      <c r="H31" s="1"/>
      <c r="I31" s="1"/>
    </row>
    <row r="32" spans="1:9" x14ac:dyDescent="0.3">
      <c r="A32" s="12" t="s">
        <v>46</v>
      </c>
      <c r="B32" s="21">
        <v>20540</v>
      </c>
      <c r="C32" s="21">
        <v>23255</v>
      </c>
      <c r="D32" s="21">
        <v>67021</v>
      </c>
      <c r="E32" s="21">
        <v>67292</v>
      </c>
      <c r="F32" s="14">
        <f t="shared" si="0"/>
        <v>0.40435087509885648</v>
      </c>
      <c r="G32" s="1"/>
      <c r="H32" s="1"/>
      <c r="I32" s="1"/>
    </row>
    <row r="33" spans="1:9" x14ac:dyDescent="0.3">
      <c r="A33" s="9" t="s">
        <v>47</v>
      </c>
      <c r="B33" s="20">
        <v>13330</v>
      </c>
      <c r="C33" s="20">
        <v>12379</v>
      </c>
      <c r="D33" s="20">
        <v>39176</v>
      </c>
      <c r="E33" s="20">
        <v>36160</v>
      </c>
      <c r="F33" s="11">
        <f t="shared" si="0"/>
        <v>-7.6985909740657519</v>
      </c>
      <c r="G33" s="1"/>
      <c r="H33" s="1"/>
      <c r="I33" s="1"/>
    </row>
    <row r="34" spans="1:9" x14ac:dyDescent="0.3">
      <c r="A34" s="12" t="s">
        <v>165</v>
      </c>
      <c r="B34" s="21">
        <v>422</v>
      </c>
      <c r="C34" s="21">
        <v>274</v>
      </c>
      <c r="D34" s="21">
        <v>1405</v>
      </c>
      <c r="E34" s="21">
        <v>1314</v>
      </c>
      <c r="F34" s="14">
        <f t="shared" si="0"/>
        <v>-6.4768683274021299</v>
      </c>
      <c r="G34" s="1"/>
      <c r="H34" s="1"/>
      <c r="I34" s="1"/>
    </row>
    <row r="35" spans="1:9" x14ac:dyDescent="0.3">
      <c r="A35" s="15" t="s">
        <v>48</v>
      </c>
      <c r="B35" s="16">
        <f>SUM(B7:B34)</f>
        <v>788227</v>
      </c>
      <c r="C35" s="16">
        <f t="shared" ref="C35:E35" si="1">SUM(C7:C34)</f>
        <v>838903</v>
      </c>
      <c r="D35" s="16">
        <f t="shared" si="1"/>
        <v>2218014</v>
      </c>
      <c r="E35" s="16">
        <f t="shared" si="1"/>
        <v>2342533</v>
      </c>
      <c r="F35" s="17">
        <f t="shared" ref="F35" si="2">((E35*100)/D35)-100</f>
        <v>5.6139862056776906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12701</v>
      </c>
      <c r="C39" s="37">
        <f t="shared" si="4"/>
        <v>8034</v>
      </c>
      <c r="D39" s="37">
        <f>_xlfn.RANK.EQ(B39,$B$39:$B$66)+COUNTIF($B$39:$B$66,B39)-1</f>
        <v>16</v>
      </c>
      <c r="E39" s="36" t="str">
        <f t="shared" ref="E39:E66" si="6">INDEX($A$39:$B$66,MATCH(ROW()-38,$D$39:$D$66,0),1)</f>
        <v>LAS PALMAS</v>
      </c>
      <c r="F39" s="36">
        <f>LOOKUP(E39,$A$39:$A$66,$B$39:$B$66)</f>
        <v>679103</v>
      </c>
      <c r="G39" s="36">
        <f>LOOKUP(E39,$A$39:$A$66,$C$39:$C$66)</f>
        <v>642675</v>
      </c>
    </row>
    <row r="40" spans="1:9" x14ac:dyDescent="0.3">
      <c r="A40" s="36" t="str">
        <f t="shared" si="5"/>
        <v>ALICANTE</v>
      </c>
      <c r="B40" s="37">
        <f t="shared" si="3"/>
        <v>7186</v>
      </c>
      <c r="C40" s="37">
        <f t="shared" si="4"/>
        <v>5116</v>
      </c>
      <c r="D40" s="37">
        <f t="shared" ref="D40:D66" si="7">_xlfn.RANK.EQ(B40,$B$39:$B$66)+COUNTIF($B$39:$B$66,B40)-1</f>
        <v>20</v>
      </c>
      <c r="E40" s="36" t="str">
        <f t="shared" si="6"/>
        <v>BAHÍA DE ALGECIRAS</v>
      </c>
      <c r="F40" s="36">
        <f t="shared" ref="F40:F55" si="8">LOOKUP(E40,$A$39:$A$66,$B$39:$B$66)</f>
        <v>578183</v>
      </c>
      <c r="G40" s="36">
        <f t="shared" ref="G40:G66" si="9">LOOKUP(E40,$A$39:$A$66,$C$39:$C$66)</f>
        <v>718535</v>
      </c>
    </row>
    <row r="41" spans="1:9" x14ac:dyDescent="0.3">
      <c r="A41" s="36" t="str">
        <f t="shared" si="5"/>
        <v>ALMERÍA</v>
      </c>
      <c r="B41" s="37">
        <f t="shared" si="3"/>
        <v>17406</v>
      </c>
      <c r="C41" s="37">
        <f t="shared" si="4"/>
        <v>15151</v>
      </c>
      <c r="D41" s="37">
        <f t="shared" si="7"/>
        <v>13</v>
      </c>
      <c r="E41" s="36" t="str">
        <f t="shared" si="6"/>
        <v>BARCELONA</v>
      </c>
      <c r="F41" s="36">
        <f t="shared" si="8"/>
        <v>362505</v>
      </c>
      <c r="G41" s="36">
        <f t="shared" si="9"/>
        <v>192362</v>
      </c>
    </row>
    <row r="42" spans="1:9" x14ac:dyDescent="0.3">
      <c r="A42" s="36" t="str">
        <f t="shared" si="5"/>
        <v>AVILÉS</v>
      </c>
      <c r="B42" s="37">
        <f t="shared" si="3"/>
        <v>12163</v>
      </c>
      <c r="C42" s="37">
        <f t="shared" si="4"/>
        <v>9264</v>
      </c>
      <c r="D42" s="37">
        <f t="shared" si="7"/>
        <v>17</v>
      </c>
      <c r="E42" s="36" t="str">
        <f t="shared" si="6"/>
        <v>CEUTA</v>
      </c>
      <c r="F42" s="36">
        <f t="shared" si="8"/>
        <v>188276</v>
      </c>
      <c r="G42" s="36">
        <f t="shared" si="9"/>
        <v>144980</v>
      </c>
    </row>
    <row r="43" spans="1:9" x14ac:dyDescent="0.3">
      <c r="A43" s="36" t="str">
        <f t="shared" si="5"/>
        <v>BAHÍA DE ALGECIRAS</v>
      </c>
      <c r="B43" s="37">
        <f t="shared" si="3"/>
        <v>578183</v>
      </c>
      <c r="C43" s="37">
        <f t="shared" si="4"/>
        <v>718535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163970</v>
      </c>
      <c r="G43" s="36">
        <f t="shared" si="9"/>
        <v>177467</v>
      </c>
    </row>
    <row r="44" spans="1:9" x14ac:dyDescent="0.3">
      <c r="A44" s="36" t="str">
        <f t="shared" si="5"/>
        <v>BAHÍA DE CÁDIZ</v>
      </c>
      <c r="B44" s="37">
        <f t="shared" si="3"/>
        <v>21355</v>
      </c>
      <c r="C44" s="37">
        <f t="shared" si="4"/>
        <v>27482</v>
      </c>
      <c r="D44" s="37">
        <f t="shared" si="7"/>
        <v>11</v>
      </c>
      <c r="E44" s="36" t="str">
        <f t="shared" si="6"/>
        <v>VALENCIA</v>
      </c>
      <c r="F44" s="36">
        <f t="shared" si="8"/>
        <v>67292</v>
      </c>
      <c r="G44" s="36">
        <f t="shared" si="9"/>
        <v>67021</v>
      </c>
    </row>
    <row r="45" spans="1:9" x14ac:dyDescent="0.3">
      <c r="A45" s="36" t="str">
        <f t="shared" si="5"/>
        <v>BALEARES</v>
      </c>
      <c r="B45" s="37">
        <f t="shared" si="3"/>
        <v>27799</v>
      </c>
      <c r="C45" s="37">
        <f t="shared" si="4"/>
        <v>12176</v>
      </c>
      <c r="D45" s="37">
        <f t="shared" si="7"/>
        <v>9</v>
      </c>
      <c r="E45" s="36" t="str">
        <f t="shared" si="6"/>
        <v>HUELVA</v>
      </c>
      <c r="F45" s="36">
        <f t="shared" si="8"/>
        <v>41328</v>
      </c>
      <c r="G45" s="36">
        <f t="shared" si="9"/>
        <v>37351</v>
      </c>
    </row>
    <row r="46" spans="1:9" x14ac:dyDescent="0.3">
      <c r="A46" s="36" t="str">
        <f t="shared" si="5"/>
        <v>BARCELONA</v>
      </c>
      <c r="B46" s="37">
        <f t="shared" si="3"/>
        <v>362505</v>
      </c>
      <c r="C46" s="37">
        <f t="shared" si="4"/>
        <v>192362</v>
      </c>
      <c r="D46" s="37">
        <f t="shared" si="7"/>
        <v>3</v>
      </c>
      <c r="E46" s="36" t="str">
        <f t="shared" si="6"/>
        <v>VIGO</v>
      </c>
      <c r="F46" s="36">
        <f t="shared" si="8"/>
        <v>36160</v>
      </c>
      <c r="G46" s="36">
        <f t="shared" si="9"/>
        <v>39176</v>
      </c>
    </row>
    <row r="47" spans="1:9" x14ac:dyDescent="0.3">
      <c r="A47" s="36" t="str">
        <f t="shared" si="5"/>
        <v>BILBAO</v>
      </c>
      <c r="B47" s="37">
        <f t="shared" si="3"/>
        <v>25889</v>
      </c>
      <c r="C47" s="37">
        <f t="shared" si="4"/>
        <v>24613</v>
      </c>
      <c r="D47" s="37">
        <f t="shared" si="7"/>
        <v>10</v>
      </c>
      <c r="E47" s="36" t="str">
        <f t="shared" si="6"/>
        <v>BALEARES</v>
      </c>
      <c r="F47" s="36">
        <f t="shared" si="8"/>
        <v>27799</v>
      </c>
      <c r="G47" s="36">
        <f t="shared" si="9"/>
        <v>12176</v>
      </c>
    </row>
    <row r="48" spans="1:9" x14ac:dyDescent="0.3">
      <c r="A48" s="36" t="str">
        <f t="shared" si="5"/>
        <v>CARTAGENA</v>
      </c>
      <c r="B48" s="37">
        <f t="shared" si="3"/>
        <v>13465</v>
      </c>
      <c r="C48" s="37">
        <f t="shared" si="4"/>
        <v>10433</v>
      </c>
      <c r="D48" s="37">
        <f t="shared" si="7"/>
        <v>15</v>
      </c>
      <c r="E48" s="36" t="str">
        <f t="shared" si="6"/>
        <v>BILBAO</v>
      </c>
      <c r="F48" s="36">
        <f t="shared" si="8"/>
        <v>25889</v>
      </c>
      <c r="G48" s="36">
        <f t="shared" si="9"/>
        <v>24613</v>
      </c>
    </row>
    <row r="49" spans="1:7" x14ac:dyDescent="0.3">
      <c r="A49" s="36" t="str">
        <f t="shared" si="5"/>
        <v>CASTELLÓN</v>
      </c>
      <c r="B49" s="37">
        <f t="shared" si="3"/>
        <v>4456</v>
      </c>
      <c r="C49" s="37">
        <f t="shared" si="4"/>
        <v>5184</v>
      </c>
      <c r="D49" s="37">
        <f t="shared" si="7"/>
        <v>25</v>
      </c>
      <c r="E49" s="36" t="str">
        <f t="shared" si="6"/>
        <v>BAHÍA DE CÁDIZ</v>
      </c>
      <c r="F49" s="36">
        <f t="shared" si="8"/>
        <v>21355</v>
      </c>
      <c r="G49" s="36">
        <f t="shared" si="9"/>
        <v>27482</v>
      </c>
    </row>
    <row r="50" spans="1:7" x14ac:dyDescent="0.3">
      <c r="A50" s="36" t="str">
        <f t="shared" si="5"/>
        <v>CEUTA</v>
      </c>
      <c r="B50" s="37">
        <f t="shared" si="3"/>
        <v>188276</v>
      </c>
      <c r="C50" s="37">
        <f t="shared" si="4"/>
        <v>144980</v>
      </c>
      <c r="D50" s="37">
        <f t="shared" si="7"/>
        <v>4</v>
      </c>
      <c r="E50" s="36" t="str">
        <f t="shared" si="6"/>
        <v>TARRAGONA</v>
      </c>
      <c r="F50" s="36">
        <f t="shared" si="8"/>
        <v>21006</v>
      </c>
      <c r="G50" s="36">
        <f t="shared" si="9"/>
        <v>14025</v>
      </c>
    </row>
    <row r="51" spans="1:7" x14ac:dyDescent="0.3">
      <c r="A51" s="36" t="str">
        <f t="shared" si="5"/>
        <v>FERROL-SAN CIBRAO</v>
      </c>
      <c r="B51" s="37">
        <f t="shared" si="3"/>
        <v>4937</v>
      </c>
      <c r="C51" s="37">
        <f t="shared" si="4"/>
        <v>2715</v>
      </c>
      <c r="D51" s="37">
        <f t="shared" si="7"/>
        <v>24</v>
      </c>
      <c r="E51" s="36" t="str">
        <f t="shared" si="6"/>
        <v>ALMERÍA</v>
      </c>
      <c r="F51" s="36">
        <f t="shared" si="8"/>
        <v>17406</v>
      </c>
      <c r="G51" s="36">
        <f t="shared" si="9"/>
        <v>15151</v>
      </c>
    </row>
    <row r="52" spans="1:7" x14ac:dyDescent="0.3">
      <c r="A52" s="36" t="str">
        <f t="shared" si="5"/>
        <v>GIJÓN</v>
      </c>
      <c r="B52" s="37">
        <f t="shared" si="3"/>
        <v>10708</v>
      </c>
      <c r="C52" s="37">
        <f t="shared" si="4"/>
        <v>13515</v>
      </c>
      <c r="D52" s="37">
        <f t="shared" si="7"/>
        <v>18</v>
      </c>
      <c r="E52" s="36" t="str">
        <f t="shared" si="6"/>
        <v>MÁLAGA</v>
      </c>
      <c r="F52" s="36">
        <f t="shared" si="8"/>
        <v>16257</v>
      </c>
      <c r="G52" s="36">
        <f t="shared" si="9"/>
        <v>20882</v>
      </c>
    </row>
    <row r="53" spans="1:7" x14ac:dyDescent="0.3">
      <c r="A53" s="36" t="str">
        <f t="shared" si="5"/>
        <v>HUELVA</v>
      </c>
      <c r="B53" s="37">
        <f t="shared" si="3"/>
        <v>41328</v>
      </c>
      <c r="C53" s="37">
        <f t="shared" si="4"/>
        <v>37351</v>
      </c>
      <c r="D53" s="37">
        <f t="shared" si="7"/>
        <v>7</v>
      </c>
      <c r="E53" s="36" t="str">
        <f t="shared" si="6"/>
        <v>CARTAGENA</v>
      </c>
      <c r="F53" s="36">
        <f t="shared" si="8"/>
        <v>13465</v>
      </c>
      <c r="G53" s="36">
        <f t="shared" si="9"/>
        <v>10433</v>
      </c>
    </row>
    <row r="54" spans="1:7" x14ac:dyDescent="0.3">
      <c r="A54" s="36" t="str">
        <f t="shared" si="5"/>
        <v>LAS PALMAS</v>
      </c>
      <c r="B54" s="37">
        <f t="shared" si="3"/>
        <v>679103</v>
      </c>
      <c r="C54" s="37">
        <f t="shared" si="4"/>
        <v>642675</v>
      </c>
      <c r="D54" s="37">
        <f t="shared" si="7"/>
        <v>1</v>
      </c>
      <c r="E54" s="36" t="str">
        <f t="shared" si="6"/>
        <v>A CORUÑA</v>
      </c>
      <c r="F54" s="36">
        <f t="shared" si="8"/>
        <v>12701</v>
      </c>
      <c r="G54" s="36">
        <f t="shared" si="9"/>
        <v>8034</v>
      </c>
    </row>
    <row r="55" spans="1:7" x14ac:dyDescent="0.3">
      <c r="A55" s="36" t="str">
        <f t="shared" si="5"/>
        <v>MÁLAGA</v>
      </c>
      <c r="B55" s="37">
        <f t="shared" si="3"/>
        <v>16257</v>
      </c>
      <c r="C55" s="37">
        <f t="shared" si="4"/>
        <v>20882</v>
      </c>
      <c r="D55" s="37">
        <f t="shared" si="7"/>
        <v>14</v>
      </c>
      <c r="E55" s="36" t="str">
        <f t="shared" si="6"/>
        <v>AVILÉS</v>
      </c>
      <c r="F55" s="36">
        <f t="shared" si="8"/>
        <v>12163</v>
      </c>
      <c r="G55" s="36">
        <f t="shared" si="9"/>
        <v>9264</v>
      </c>
    </row>
    <row r="56" spans="1:7" x14ac:dyDescent="0.3">
      <c r="A56" s="36" t="str">
        <f t="shared" si="5"/>
        <v>MARÍN Y RÍA DE PONTEVEDRA</v>
      </c>
      <c r="B56" s="37">
        <f t="shared" si="3"/>
        <v>5899</v>
      </c>
      <c r="C56" s="37">
        <f t="shared" si="4"/>
        <v>5004</v>
      </c>
      <c r="D56" s="37">
        <f t="shared" si="7"/>
        <v>21</v>
      </c>
      <c r="E56" s="36" t="str">
        <f t="shared" si="6"/>
        <v>GIJÓN</v>
      </c>
      <c r="F56" s="36">
        <f t="shared" ref="F56:F66" si="10">LOOKUP(E56,$A$39:$A$66,$B$39:$B$66)</f>
        <v>10708</v>
      </c>
      <c r="G56" s="36">
        <f t="shared" si="9"/>
        <v>13515</v>
      </c>
    </row>
    <row r="57" spans="1:7" x14ac:dyDescent="0.3">
      <c r="A57" s="36" t="str">
        <f t="shared" si="5"/>
        <v>MELILLA</v>
      </c>
      <c r="B57" s="37">
        <f t="shared" si="3"/>
        <v>1410</v>
      </c>
      <c r="C57" s="37">
        <f t="shared" si="4"/>
        <v>1254</v>
      </c>
      <c r="D57" s="37">
        <f t="shared" si="7"/>
        <v>26</v>
      </c>
      <c r="E57" s="36" t="str">
        <f t="shared" si="6"/>
        <v>MOTRIL</v>
      </c>
      <c r="F57" s="36">
        <f t="shared" si="10"/>
        <v>9895</v>
      </c>
      <c r="G57" s="36">
        <f t="shared" si="9"/>
        <v>9736</v>
      </c>
    </row>
    <row r="58" spans="1:7" x14ac:dyDescent="0.3">
      <c r="A58" s="36" t="str">
        <f t="shared" si="5"/>
        <v>MOTRIL</v>
      </c>
      <c r="B58" s="37">
        <f t="shared" si="3"/>
        <v>9895</v>
      </c>
      <c r="C58" s="37">
        <f t="shared" si="4"/>
        <v>9736</v>
      </c>
      <c r="D58" s="37">
        <f t="shared" si="7"/>
        <v>19</v>
      </c>
      <c r="E58" s="36" t="str">
        <f t="shared" si="6"/>
        <v>ALICANTE</v>
      </c>
      <c r="F58" s="36">
        <f t="shared" si="10"/>
        <v>7186</v>
      </c>
      <c r="G58" s="36">
        <f t="shared" si="9"/>
        <v>5116</v>
      </c>
    </row>
    <row r="59" spans="1:7" x14ac:dyDescent="0.3">
      <c r="A59" s="36" t="str">
        <f t="shared" si="5"/>
        <v>PASAIA</v>
      </c>
      <c r="B59" s="37">
        <f t="shared" si="3"/>
        <v>5505</v>
      </c>
      <c r="C59" s="37">
        <f t="shared" si="4"/>
        <v>7657</v>
      </c>
      <c r="D59" s="37">
        <f t="shared" si="7"/>
        <v>22</v>
      </c>
      <c r="E59" s="36" t="str">
        <f t="shared" si="6"/>
        <v>MARÍN Y RÍA DE PONTEVEDRA</v>
      </c>
      <c r="F59" s="36">
        <f t="shared" si="10"/>
        <v>5899</v>
      </c>
      <c r="G59" s="36">
        <f t="shared" si="9"/>
        <v>5004</v>
      </c>
    </row>
    <row r="60" spans="1:7" x14ac:dyDescent="0.3">
      <c r="A60" s="36" t="str">
        <f t="shared" si="5"/>
        <v>SANTA CRUZ DE TENERIFE</v>
      </c>
      <c r="B60" s="37">
        <f t="shared" si="3"/>
        <v>163970</v>
      </c>
      <c r="C60" s="37">
        <f t="shared" si="4"/>
        <v>177467</v>
      </c>
      <c r="D60" s="37">
        <f t="shared" si="7"/>
        <v>5</v>
      </c>
      <c r="E60" s="36" t="str">
        <f t="shared" si="6"/>
        <v>PASAIA</v>
      </c>
      <c r="F60" s="36">
        <f t="shared" si="10"/>
        <v>5505</v>
      </c>
      <c r="G60" s="36">
        <f t="shared" si="9"/>
        <v>7657</v>
      </c>
    </row>
    <row r="61" spans="1:7" x14ac:dyDescent="0.3">
      <c r="A61" s="36" t="str">
        <f t="shared" si="5"/>
        <v>SANTANDER</v>
      </c>
      <c r="B61" s="37">
        <f t="shared" si="3"/>
        <v>5305</v>
      </c>
      <c r="C61" s="37">
        <f t="shared" si="4"/>
        <v>1372</v>
      </c>
      <c r="D61" s="37">
        <f t="shared" si="7"/>
        <v>23</v>
      </c>
      <c r="E61" s="36" t="str">
        <f t="shared" si="6"/>
        <v>SANTANDER</v>
      </c>
      <c r="F61" s="36">
        <f t="shared" si="10"/>
        <v>5305</v>
      </c>
      <c r="G61" s="36">
        <f t="shared" si="9"/>
        <v>1372</v>
      </c>
    </row>
    <row r="62" spans="1:7" x14ac:dyDescent="0.3">
      <c r="A62" s="36" t="str">
        <f t="shared" si="5"/>
        <v>SEVILLA</v>
      </c>
      <c r="B62" s="37">
        <f t="shared" si="3"/>
        <v>1060</v>
      </c>
      <c r="C62" s="37">
        <f t="shared" si="4"/>
        <v>3429</v>
      </c>
      <c r="D62" s="37">
        <f t="shared" si="7"/>
        <v>28</v>
      </c>
      <c r="E62" s="36" t="str">
        <f t="shared" si="6"/>
        <v>FERROL-SAN CIBRAO</v>
      </c>
      <c r="F62" s="36">
        <f t="shared" si="10"/>
        <v>4937</v>
      </c>
      <c r="G62" s="36">
        <f t="shared" si="9"/>
        <v>2715</v>
      </c>
    </row>
    <row r="63" spans="1:7" x14ac:dyDescent="0.3">
      <c r="A63" s="36" t="str">
        <f t="shared" si="5"/>
        <v>TARRAGONA</v>
      </c>
      <c r="B63" s="37">
        <f t="shared" si="3"/>
        <v>21006</v>
      </c>
      <c r="C63" s="37">
        <f t="shared" si="4"/>
        <v>14025</v>
      </c>
      <c r="D63" s="37">
        <f t="shared" si="7"/>
        <v>12</v>
      </c>
      <c r="E63" s="36" t="str">
        <f t="shared" si="6"/>
        <v>CASTELLÓN</v>
      </c>
      <c r="F63" s="36">
        <f t="shared" si="10"/>
        <v>4456</v>
      </c>
      <c r="G63" s="36">
        <f t="shared" si="9"/>
        <v>5184</v>
      </c>
    </row>
    <row r="64" spans="1:7" x14ac:dyDescent="0.3">
      <c r="A64" s="36" t="str">
        <f t="shared" si="5"/>
        <v>VALENCIA</v>
      </c>
      <c r="B64" s="37">
        <f t="shared" si="3"/>
        <v>67292</v>
      </c>
      <c r="C64" s="37">
        <f t="shared" si="4"/>
        <v>67021</v>
      </c>
      <c r="D64" s="37">
        <f t="shared" si="7"/>
        <v>6</v>
      </c>
      <c r="E64" s="36" t="str">
        <f t="shared" si="6"/>
        <v>MELILLA</v>
      </c>
      <c r="F64" s="36">
        <f t="shared" si="10"/>
        <v>1410</v>
      </c>
      <c r="G64" s="36">
        <f t="shared" si="9"/>
        <v>1254</v>
      </c>
    </row>
    <row r="65" spans="1:7" x14ac:dyDescent="0.3">
      <c r="A65" s="36" t="str">
        <f t="shared" si="5"/>
        <v>VIGO</v>
      </c>
      <c r="B65" s="37">
        <f t="shared" si="3"/>
        <v>36160</v>
      </c>
      <c r="C65" s="37">
        <f t="shared" si="4"/>
        <v>39176</v>
      </c>
      <c r="D65" s="37">
        <f t="shared" si="7"/>
        <v>8</v>
      </c>
      <c r="E65" s="36" t="str">
        <f t="shared" si="6"/>
        <v>VILAGARCÍA</v>
      </c>
      <c r="F65" s="36">
        <f t="shared" si="10"/>
        <v>1314</v>
      </c>
      <c r="G65" s="36">
        <f t="shared" si="9"/>
        <v>1405</v>
      </c>
    </row>
    <row r="66" spans="1:7" x14ac:dyDescent="0.3">
      <c r="A66" s="36" t="str">
        <f t="shared" si="5"/>
        <v>VILAGARCÍA</v>
      </c>
      <c r="B66" s="37">
        <f t="shared" si="3"/>
        <v>1314</v>
      </c>
      <c r="C66" s="37">
        <f t="shared" si="4"/>
        <v>1405</v>
      </c>
      <c r="D66" s="37">
        <f t="shared" si="7"/>
        <v>27</v>
      </c>
      <c r="E66" s="36" t="str">
        <f t="shared" si="6"/>
        <v>SEVILLA</v>
      </c>
      <c r="F66" s="36">
        <f t="shared" si="10"/>
        <v>1060</v>
      </c>
      <c r="G66" s="36">
        <f t="shared" si="9"/>
        <v>3429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156</v>
      </c>
    </row>
    <row r="2" spans="1:12" s="2" customFormat="1" ht="21" x14ac:dyDescent="0.4">
      <c r="I2" s="2" t="s">
        <v>115</v>
      </c>
    </row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2168</v>
      </c>
      <c r="C7" s="30">
        <v>2438</v>
      </c>
      <c r="D7" s="30">
        <v>5961</v>
      </c>
      <c r="E7" s="30">
        <v>7279</v>
      </c>
      <c r="F7" s="11">
        <f>((E7*100)/D7)-100</f>
        <v>22.110384163730913</v>
      </c>
      <c r="G7" s="1"/>
      <c r="H7" s="1"/>
      <c r="I7" s="1"/>
    </row>
    <row r="8" spans="1:12" x14ac:dyDescent="0.3">
      <c r="A8" s="12" t="s">
        <v>31</v>
      </c>
      <c r="B8" s="31">
        <v>433</v>
      </c>
      <c r="C8" s="31">
        <v>330</v>
      </c>
      <c r="D8" s="31">
        <v>947</v>
      </c>
      <c r="E8" s="31">
        <v>1578</v>
      </c>
      <c r="F8" s="14">
        <f t="shared" ref="F8:F34" si="0">((E8*100)/D8)-100</f>
        <v>66.631467793030623</v>
      </c>
      <c r="G8" s="1"/>
      <c r="H8" s="1"/>
      <c r="I8" s="1"/>
    </row>
    <row r="9" spans="1:12" x14ac:dyDescent="0.3">
      <c r="A9" s="9" t="s">
        <v>157</v>
      </c>
      <c r="B9" s="30">
        <v>2341</v>
      </c>
      <c r="C9" s="30">
        <v>2851</v>
      </c>
      <c r="D9" s="30">
        <v>6639</v>
      </c>
      <c r="E9" s="30">
        <v>8100</v>
      </c>
      <c r="F9" s="11">
        <f t="shared" si="0"/>
        <v>22.006326253953915</v>
      </c>
      <c r="G9" s="1"/>
      <c r="H9" s="1"/>
      <c r="I9" s="1"/>
    </row>
    <row r="10" spans="1:12" x14ac:dyDescent="0.3">
      <c r="A10" s="12" t="s">
        <v>159</v>
      </c>
      <c r="B10" s="31">
        <v>545</v>
      </c>
      <c r="C10" s="31">
        <v>1118</v>
      </c>
      <c r="D10" s="31">
        <v>2071</v>
      </c>
      <c r="E10" s="31">
        <v>3318</v>
      </c>
      <c r="F10" s="14">
        <f t="shared" si="0"/>
        <v>60.212457749879292</v>
      </c>
      <c r="G10" s="1"/>
      <c r="H10" s="1"/>
      <c r="I10" s="1"/>
    </row>
    <row r="11" spans="1:12" x14ac:dyDescent="0.3">
      <c r="A11" s="9" t="s">
        <v>160</v>
      </c>
      <c r="B11" s="30">
        <v>231931</v>
      </c>
      <c r="C11" s="30">
        <v>197461</v>
      </c>
      <c r="D11" s="30">
        <v>680440</v>
      </c>
      <c r="E11" s="30">
        <v>541165</v>
      </c>
      <c r="F11" s="11">
        <f t="shared" si="0"/>
        <v>-20.468373405443543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354</v>
      </c>
      <c r="C13" s="30">
        <v>280</v>
      </c>
      <c r="D13" s="30">
        <v>840</v>
      </c>
      <c r="E13" s="30">
        <v>909</v>
      </c>
      <c r="F13" s="11">
        <f t="shared" si="0"/>
        <v>8.2142857142857082</v>
      </c>
      <c r="G13" s="1"/>
      <c r="H13" s="1"/>
      <c r="I13" s="1"/>
    </row>
    <row r="14" spans="1:12" x14ac:dyDescent="0.3">
      <c r="A14" s="12" t="s">
        <v>33</v>
      </c>
      <c r="B14" s="31">
        <v>58490</v>
      </c>
      <c r="C14" s="31">
        <v>117363</v>
      </c>
      <c r="D14" s="31">
        <v>150465</v>
      </c>
      <c r="E14" s="31">
        <v>302504</v>
      </c>
      <c r="F14" s="14">
        <f t="shared" si="0"/>
        <v>101.04609045292926</v>
      </c>
      <c r="G14" s="1"/>
      <c r="H14" s="1"/>
      <c r="I14" s="1"/>
    </row>
    <row r="15" spans="1:12" x14ac:dyDescent="0.3">
      <c r="A15" s="9" t="s">
        <v>34</v>
      </c>
      <c r="B15" s="30">
        <v>5312</v>
      </c>
      <c r="C15" s="30">
        <v>5563</v>
      </c>
      <c r="D15" s="30">
        <v>14270</v>
      </c>
      <c r="E15" s="30">
        <v>16262</v>
      </c>
      <c r="F15" s="11">
        <f t="shared" si="0"/>
        <v>13.9593552908199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45000</v>
      </c>
      <c r="C18" s="31">
        <v>66339</v>
      </c>
      <c r="D18" s="31">
        <v>139546</v>
      </c>
      <c r="E18" s="31">
        <v>183230</v>
      </c>
      <c r="F18" s="14">
        <f t="shared" si="0"/>
        <v>31.304372751637459</v>
      </c>
      <c r="G18" s="1"/>
      <c r="H18" s="1"/>
      <c r="I18" s="1"/>
    </row>
    <row r="19" spans="1:9" x14ac:dyDescent="0.3">
      <c r="A19" s="9" t="s">
        <v>37</v>
      </c>
      <c r="B19" s="30">
        <v>516</v>
      </c>
      <c r="C19" s="30">
        <v>627</v>
      </c>
      <c r="D19" s="30">
        <v>1563</v>
      </c>
      <c r="E19" s="30">
        <v>2390</v>
      </c>
      <c r="F19" s="11">
        <f t="shared" si="0"/>
        <v>52.911068458093411</v>
      </c>
      <c r="G19" s="1"/>
      <c r="H19" s="1"/>
      <c r="I19" s="1"/>
    </row>
    <row r="20" spans="1:9" x14ac:dyDescent="0.3">
      <c r="A20" s="12" t="s">
        <v>163</v>
      </c>
      <c r="B20" s="31">
        <v>4398</v>
      </c>
      <c r="C20" s="31">
        <v>5845</v>
      </c>
      <c r="D20" s="31">
        <v>13515</v>
      </c>
      <c r="E20" s="31">
        <v>10708</v>
      </c>
      <c r="F20" s="14">
        <f t="shared" si="0"/>
        <v>-20.769515353311135</v>
      </c>
      <c r="G20" s="1"/>
      <c r="H20" s="1"/>
      <c r="I20" s="1"/>
    </row>
    <row r="21" spans="1:9" x14ac:dyDescent="0.3">
      <c r="A21" s="9" t="s">
        <v>38</v>
      </c>
      <c r="B21" s="30">
        <v>14095</v>
      </c>
      <c r="C21" s="30">
        <v>8072</v>
      </c>
      <c r="D21" s="30">
        <v>33107</v>
      </c>
      <c r="E21" s="30">
        <v>36532</v>
      </c>
      <c r="F21" s="11">
        <f t="shared" si="0"/>
        <v>10.345244208173497</v>
      </c>
      <c r="G21" s="1"/>
      <c r="H21" s="1"/>
      <c r="I21" s="1"/>
    </row>
    <row r="22" spans="1:9" x14ac:dyDescent="0.3">
      <c r="A22" s="12" t="s">
        <v>59</v>
      </c>
      <c r="B22" s="31">
        <v>198689</v>
      </c>
      <c r="C22" s="31">
        <v>205443</v>
      </c>
      <c r="D22" s="31">
        <v>552348</v>
      </c>
      <c r="E22" s="31">
        <v>588193</v>
      </c>
      <c r="F22" s="14">
        <f t="shared" si="0"/>
        <v>6.489568170790875</v>
      </c>
      <c r="G22" s="1"/>
      <c r="H22" s="1"/>
      <c r="I22" s="1"/>
    </row>
    <row r="23" spans="1:9" x14ac:dyDescent="0.3">
      <c r="A23" s="9" t="s">
        <v>164</v>
      </c>
      <c r="B23" s="30">
        <v>4769</v>
      </c>
      <c r="C23" s="30">
        <v>2657</v>
      </c>
      <c r="D23" s="30">
        <v>13066</v>
      </c>
      <c r="E23" s="30">
        <v>6745</v>
      </c>
      <c r="F23" s="11">
        <f t="shared" si="0"/>
        <v>-48.377468238175418</v>
      </c>
      <c r="G23" s="1"/>
      <c r="H23" s="1"/>
      <c r="I23" s="1"/>
    </row>
    <row r="24" spans="1:9" x14ac:dyDescent="0.3">
      <c r="A24" s="12" t="s">
        <v>166</v>
      </c>
      <c r="B24" s="31">
        <v>322</v>
      </c>
      <c r="C24" s="31">
        <v>1259</v>
      </c>
      <c r="D24" s="31">
        <v>2869</v>
      </c>
      <c r="E24" s="31">
        <v>3539</v>
      </c>
      <c r="F24" s="14">
        <f t="shared" si="0"/>
        <v>23.35308469850122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2057</v>
      </c>
      <c r="C26" s="31">
        <v>1470</v>
      </c>
      <c r="D26" s="31">
        <v>6671</v>
      </c>
      <c r="E26" s="31">
        <v>5969</v>
      </c>
      <c r="F26" s="14">
        <f t="shared" si="0"/>
        <v>-10.523159946035079</v>
      </c>
      <c r="G26" s="1"/>
      <c r="H26" s="1"/>
      <c r="I26" s="1"/>
    </row>
    <row r="27" spans="1:9" x14ac:dyDescent="0.3">
      <c r="A27" s="9" t="s">
        <v>41</v>
      </c>
      <c r="B27" s="30">
        <v>2132</v>
      </c>
      <c r="C27" s="30">
        <v>546</v>
      </c>
      <c r="D27" s="30">
        <v>2726</v>
      </c>
      <c r="E27" s="30">
        <v>1383</v>
      </c>
      <c r="F27" s="11">
        <f t="shared" si="0"/>
        <v>-49.266324284666176</v>
      </c>
      <c r="G27" s="1"/>
      <c r="H27" s="1"/>
      <c r="I27" s="1"/>
    </row>
    <row r="28" spans="1:9" x14ac:dyDescent="0.3">
      <c r="A28" s="12" t="s">
        <v>42</v>
      </c>
      <c r="B28" s="31">
        <v>46608</v>
      </c>
      <c r="C28" s="31">
        <v>38648</v>
      </c>
      <c r="D28" s="31">
        <v>120635</v>
      </c>
      <c r="E28" s="31">
        <v>117699</v>
      </c>
      <c r="F28" s="14">
        <f t="shared" si="0"/>
        <v>-2.4337878725079776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1199</v>
      </c>
      <c r="D29" s="30">
        <v>0</v>
      </c>
      <c r="E29" s="30">
        <v>2855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1350</v>
      </c>
      <c r="C31" s="30">
        <v>2120</v>
      </c>
      <c r="D31" s="30">
        <v>4757</v>
      </c>
      <c r="E31" s="30">
        <v>10577</v>
      </c>
      <c r="F31" s="11">
        <f t="shared" si="0"/>
        <v>122.34601639688879</v>
      </c>
      <c r="G31" s="1"/>
      <c r="H31" s="1"/>
      <c r="I31" s="1"/>
    </row>
    <row r="32" spans="1:9" x14ac:dyDescent="0.3">
      <c r="A32" s="12" t="s">
        <v>46</v>
      </c>
      <c r="B32" s="31">
        <v>15493</v>
      </c>
      <c r="C32" s="31">
        <v>18121</v>
      </c>
      <c r="D32" s="31">
        <v>50678</v>
      </c>
      <c r="E32" s="31">
        <v>51073</v>
      </c>
      <c r="F32" s="14">
        <f t="shared" si="0"/>
        <v>0.77943091676861798</v>
      </c>
      <c r="G32" s="1"/>
      <c r="H32" s="1"/>
      <c r="I32" s="1"/>
    </row>
    <row r="33" spans="1:9" x14ac:dyDescent="0.3">
      <c r="A33" s="9" t="s">
        <v>47</v>
      </c>
      <c r="B33" s="30">
        <v>5519</v>
      </c>
      <c r="C33" s="30">
        <v>6505</v>
      </c>
      <c r="D33" s="30">
        <v>18342</v>
      </c>
      <c r="E33" s="30">
        <v>19002</v>
      </c>
      <c r="F33" s="11">
        <f t="shared" si="0"/>
        <v>3.5982989859339227</v>
      </c>
      <c r="G33" s="1"/>
      <c r="H33" s="1"/>
      <c r="I33" s="1"/>
    </row>
    <row r="34" spans="1:9" x14ac:dyDescent="0.3">
      <c r="A34" s="12" t="s">
        <v>165</v>
      </c>
      <c r="B34" s="31">
        <v>25</v>
      </c>
      <c r="C34" s="31">
        <v>32</v>
      </c>
      <c r="D34" s="31">
        <v>94</v>
      </c>
      <c r="E34" s="31">
        <v>172</v>
      </c>
      <c r="F34" s="14">
        <f t="shared" si="0"/>
        <v>82.978723404255305</v>
      </c>
      <c r="G34" s="1"/>
      <c r="H34" s="1"/>
      <c r="I34" s="1"/>
    </row>
    <row r="35" spans="1:9" x14ac:dyDescent="0.3">
      <c r="A35" s="15" t="s">
        <v>48</v>
      </c>
      <c r="B35" s="16">
        <f>SUM(B7:B34)</f>
        <v>642547</v>
      </c>
      <c r="C35" s="16">
        <f t="shared" ref="C35:E35" si="1">SUM(C7:C34)</f>
        <v>686287</v>
      </c>
      <c r="D35" s="16">
        <f t="shared" si="1"/>
        <v>1821550</v>
      </c>
      <c r="E35" s="16">
        <f t="shared" si="1"/>
        <v>1921182</v>
      </c>
      <c r="F35" s="17">
        <f t="shared" ref="F35" si="2">((E35*100)/D35)-100</f>
        <v>5.4696275150284066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7279</v>
      </c>
      <c r="C39" s="37">
        <f t="shared" si="4"/>
        <v>5961</v>
      </c>
      <c r="D39" s="37">
        <f>_xlfn.RANK.EQ(B39,$B$39:$B$66)+COUNTIF($B$39:$B$66,B39)-1</f>
        <v>13</v>
      </c>
      <c r="E39" s="36" t="str">
        <f t="shared" ref="E39:E66" si="6">INDEX($A$39:$B$66,MATCH(ROW()-38,$D$39:$D$66,0),1)</f>
        <v>LAS PALMAS</v>
      </c>
      <c r="F39" s="36">
        <f>LOOKUP(E39,$A$39:$A$66,$B$39:$B$66)</f>
        <v>588193</v>
      </c>
      <c r="G39" s="36">
        <f>LOOKUP(E39,$A$39:$A$66,$C$39:$C$66)</f>
        <v>552348</v>
      </c>
    </row>
    <row r="40" spans="1:9" x14ac:dyDescent="0.3">
      <c r="A40" s="36" t="str">
        <f t="shared" si="5"/>
        <v>ALICANTE</v>
      </c>
      <c r="B40" s="37">
        <f t="shared" si="3"/>
        <v>1578</v>
      </c>
      <c r="C40" s="37">
        <f t="shared" si="4"/>
        <v>947</v>
      </c>
      <c r="D40" s="37">
        <f t="shared" ref="D40:D66" si="7">_xlfn.RANK.EQ(B40,$B$39:$B$66)+COUNTIF($B$39:$B$66,B40)-1</f>
        <v>20</v>
      </c>
      <c r="E40" s="36" t="str">
        <f t="shared" si="6"/>
        <v>BAHÍA DE ALGECIRAS</v>
      </c>
      <c r="F40" s="36">
        <f t="shared" ref="F40:F66" si="8">LOOKUP(E40,$A$39:$A$66,$B$39:$B$66)</f>
        <v>541165</v>
      </c>
      <c r="G40" s="36">
        <f t="shared" ref="G40:G66" si="9">LOOKUP(E40,$A$39:$A$66,$C$39:$C$66)</f>
        <v>680440</v>
      </c>
    </row>
    <row r="41" spans="1:9" x14ac:dyDescent="0.3">
      <c r="A41" s="36" t="str">
        <f t="shared" si="5"/>
        <v>ALMERÍA</v>
      </c>
      <c r="B41" s="37">
        <f t="shared" si="3"/>
        <v>8100</v>
      </c>
      <c r="C41" s="37">
        <f t="shared" si="4"/>
        <v>6639</v>
      </c>
      <c r="D41" s="37">
        <f t="shared" si="7"/>
        <v>12</v>
      </c>
      <c r="E41" s="36" t="str">
        <f t="shared" si="6"/>
        <v>BARCELONA</v>
      </c>
      <c r="F41" s="36">
        <f t="shared" si="8"/>
        <v>302504</v>
      </c>
      <c r="G41" s="36">
        <f t="shared" si="9"/>
        <v>150465</v>
      </c>
    </row>
    <row r="42" spans="1:9" x14ac:dyDescent="0.3">
      <c r="A42" s="36" t="str">
        <f t="shared" si="5"/>
        <v>AVILÉS</v>
      </c>
      <c r="B42" s="37">
        <f t="shared" si="3"/>
        <v>3318</v>
      </c>
      <c r="C42" s="37">
        <f t="shared" si="4"/>
        <v>2071</v>
      </c>
      <c r="D42" s="37">
        <f t="shared" si="7"/>
        <v>17</v>
      </c>
      <c r="E42" s="36" t="str">
        <f t="shared" si="6"/>
        <v>CEUTA</v>
      </c>
      <c r="F42" s="36">
        <f t="shared" si="8"/>
        <v>183230</v>
      </c>
      <c r="G42" s="36">
        <f t="shared" si="9"/>
        <v>139546</v>
      </c>
    </row>
    <row r="43" spans="1:9" x14ac:dyDescent="0.3">
      <c r="A43" s="36" t="str">
        <f t="shared" si="5"/>
        <v>BAHÍA DE ALGECIRAS</v>
      </c>
      <c r="B43" s="37">
        <f t="shared" si="3"/>
        <v>541165</v>
      </c>
      <c r="C43" s="37">
        <f t="shared" si="4"/>
        <v>680440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117699</v>
      </c>
      <c r="G43" s="36">
        <f t="shared" si="9"/>
        <v>120635</v>
      </c>
    </row>
    <row r="44" spans="1:9" x14ac:dyDescent="0.3">
      <c r="A44" s="36" t="str">
        <f t="shared" si="5"/>
        <v>BAHÍA DE CÁDIZ</v>
      </c>
      <c r="B44" s="37">
        <f t="shared" si="3"/>
        <v>0</v>
      </c>
      <c r="C44" s="37">
        <f t="shared" si="4"/>
        <v>0</v>
      </c>
      <c r="D44" s="37">
        <f t="shared" si="7"/>
        <v>28</v>
      </c>
      <c r="E44" s="36" t="str">
        <f t="shared" si="6"/>
        <v>VALENCIA</v>
      </c>
      <c r="F44" s="36">
        <f t="shared" si="8"/>
        <v>51073</v>
      </c>
      <c r="G44" s="36">
        <f t="shared" si="9"/>
        <v>50678</v>
      </c>
    </row>
    <row r="45" spans="1:9" x14ac:dyDescent="0.3">
      <c r="A45" s="36" t="str">
        <f t="shared" si="5"/>
        <v>BALEARES</v>
      </c>
      <c r="B45" s="37">
        <f t="shared" si="3"/>
        <v>909</v>
      </c>
      <c r="C45" s="37">
        <f t="shared" si="4"/>
        <v>840</v>
      </c>
      <c r="D45" s="37">
        <f t="shared" si="7"/>
        <v>22</v>
      </c>
      <c r="E45" s="36" t="str">
        <f t="shared" si="6"/>
        <v>HUELVA</v>
      </c>
      <c r="F45" s="36">
        <f t="shared" si="8"/>
        <v>36532</v>
      </c>
      <c r="G45" s="36">
        <f t="shared" si="9"/>
        <v>33107</v>
      </c>
    </row>
    <row r="46" spans="1:9" x14ac:dyDescent="0.3">
      <c r="A46" s="36" t="str">
        <f t="shared" si="5"/>
        <v>BARCELONA</v>
      </c>
      <c r="B46" s="37">
        <f t="shared" si="3"/>
        <v>302504</v>
      </c>
      <c r="C46" s="37">
        <f t="shared" si="4"/>
        <v>150465</v>
      </c>
      <c r="D46" s="37">
        <f t="shared" si="7"/>
        <v>3</v>
      </c>
      <c r="E46" s="36" t="str">
        <f t="shared" si="6"/>
        <v>VIGO</v>
      </c>
      <c r="F46" s="36">
        <f t="shared" si="8"/>
        <v>19002</v>
      </c>
      <c r="G46" s="36">
        <f t="shared" si="9"/>
        <v>18342</v>
      </c>
    </row>
    <row r="47" spans="1:9" x14ac:dyDescent="0.3">
      <c r="A47" s="36" t="str">
        <f t="shared" si="5"/>
        <v>BILBAO</v>
      </c>
      <c r="B47" s="37">
        <f t="shared" si="3"/>
        <v>16262</v>
      </c>
      <c r="C47" s="37">
        <f t="shared" si="4"/>
        <v>14270</v>
      </c>
      <c r="D47" s="37">
        <f t="shared" si="7"/>
        <v>9</v>
      </c>
      <c r="E47" s="36" t="str">
        <f t="shared" si="6"/>
        <v>BILBAO</v>
      </c>
      <c r="F47" s="36">
        <f t="shared" si="8"/>
        <v>16262</v>
      </c>
      <c r="G47" s="36">
        <f t="shared" si="9"/>
        <v>14270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GIJÓN</v>
      </c>
      <c r="F48" s="36">
        <f t="shared" si="8"/>
        <v>10708</v>
      </c>
      <c r="G48" s="36">
        <f t="shared" si="9"/>
        <v>13515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TARRAGONA</v>
      </c>
      <c r="F49" s="36">
        <f t="shared" si="8"/>
        <v>10577</v>
      </c>
      <c r="G49" s="36">
        <f t="shared" si="9"/>
        <v>4757</v>
      </c>
    </row>
    <row r="50" spans="1:7" x14ac:dyDescent="0.3">
      <c r="A50" s="36" t="str">
        <f t="shared" si="5"/>
        <v>CEUTA</v>
      </c>
      <c r="B50" s="37">
        <f t="shared" si="3"/>
        <v>183230</v>
      </c>
      <c r="C50" s="37">
        <f t="shared" si="4"/>
        <v>139546</v>
      </c>
      <c r="D50" s="37">
        <f t="shared" si="7"/>
        <v>4</v>
      </c>
      <c r="E50" s="36" t="str">
        <f t="shared" si="6"/>
        <v>ALMERÍA</v>
      </c>
      <c r="F50" s="36">
        <f t="shared" si="8"/>
        <v>8100</v>
      </c>
      <c r="G50" s="36">
        <f t="shared" si="9"/>
        <v>6639</v>
      </c>
    </row>
    <row r="51" spans="1:7" x14ac:dyDescent="0.3">
      <c r="A51" s="36" t="str">
        <f t="shared" si="5"/>
        <v>FERROL-SAN CIBRAO</v>
      </c>
      <c r="B51" s="37">
        <f t="shared" si="3"/>
        <v>2390</v>
      </c>
      <c r="C51" s="37">
        <f t="shared" si="4"/>
        <v>1563</v>
      </c>
      <c r="D51" s="37">
        <f t="shared" si="7"/>
        <v>19</v>
      </c>
      <c r="E51" s="36" t="str">
        <f t="shared" si="6"/>
        <v>A CORUÑA</v>
      </c>
      <c r="F51" s="36">
        <f t="shared" si="8"/>
        <v>7279</v>
      </c>
      <c r="G51" s="36">
        <f t="shared" si="9"/>
        <v>5961</v>
      </c>
    </row>
    <row r="52" spans="1:7" x14ac:dyDescent="0.3">
      <c r="A52" s="36" t="str">
        <f t="shared" si="5"/>
        <v>GIJÓN</v>
      </c>
      <c r="B52" s="37">
        <f t="shared" si="3"/>
        <v>10708</v>
      </c>
      <c r="C52" s="37">
        <f t="shared" si="4"/>
        <v>13515</v>
      </c>
      <c r="D52" s="37">
        <f t="shared" si="7"/>
        <v>10</v>
      </c>
      <c r="E52" s="36" t="str">
        <f t="shared" si="6"/>
        <v>MÁLAGA</v>
      </c>
      <c r="F52" s="36">
        <f t="shared" si="8"/>
        <v>6745</v>
      </c>
      <c r="G52" s="36">
        <f t="shared" si="9"/>
        <v>13066</v>
      </c>
    </row>
    <row r="53" spans="1:7" x14ac:dyDescent="0.3">
      <c r="A53" s="36" t="str">
        <f t="shared" si="5"/>
        <v>HUELVA</v>
      </c>
      <c r="B53" s="37">
        <f t="shared" si="3"/>
        <v>36532</v>
      </c>
      <c r="C53" s="37">
        <f t="shared" si="4"/>
        <v>33107</v>
      </c>
      <c r="D53" s="37">
        <f t="shared" si="7"/>
        <v>7</v>
      </c>
      <c r="E53" s="36" t="str">
        <f t="shared" si="6"/>
        <v>MOTRIL</v>
      </c>
      <c r="F53" s="36">
        <f t="shared" si="8"/>
        <v>5969</v>
      </c>
      <c r="G53" s="36">
        <f t="shared" si="9"/>
        <v>6671</v>
      </c>
    </row>
    <row r="54" spans="1:7" x14ac:dyDescent="0.3">
      <c r="A54" s="36" t="str">
        <f t="shared" si="5"/>
        <v>LAS PALMAS</v>
      </c>
      <c r="B54" s="37">
        <f t="shared" si="3"/>
        <v>588193</v>
      </c>
      <c r="C54" s="37">
        <f t="shared" si="4"/>
        <v>552348</v>
      </c>
      <c r="D54" s="37">
        <f t="shared" si="7"/>
        <v>1</v>
      </c>
      <c r="E54" s="36" t="str">
        <f t="shared" si="6"/>
        <v>MARÍN Y RÍA DE PONTEVEDRA</v>
      </c>
      <c r="F54" s="36">
        <f t="shared" si="8"/>
        <v>3539</v>
      </c>
      <c r="G54" s="36">
        <f t="shared" si="9"/>
        <v>2869</v>
      </c>
    </row>
    <row r="55" spans="1:7" x14ac:dyDescent="0.3">
      <c r="A55" s="36" t="str">
        <f t="shared" si="5"/>
        <v>MÁLAGA</v>
      </c>
      <c r="B55" s="37">
        <f t="shared" si="3"/>
        <v>6745</v>
      </c>
      <c r="C55" s="37">
        <f t="shared" si="4"/>
        <v>13066</v>
      </c>
      <c r="D55" s="37">
        <f t="shared" si="7"/>
        <v>14</v>
      </c>
      <c r="E55" s="36" t="str">
        <f t="shared" si="6"/>
        <v>AVILÉS</v>
      </c>
      <c r="F55" s="36">
        <f t="shared" si="8"/>
        <v>3318</v>
      </c>
      <c r="G55" s="36">
        <f t="shared" si="9"/>
        <v>2071</v>
      </c>
    </row>
    <row r="56" spans="1:7" x14ac:dyDescent="0.3">
      <c r="A56" s="36" t="str">
        <f t="shared" si="5"/>
        <v>MARÍN Y RÍA DE PONTEVEDRA</v>
      </c>
      <c r="B56" s="37">
        <f t="shared" si="3"/>
        <v>3539</v>
      </c>
      <c r="C56" s="37">
        <f t="shared" si="4"/>
        <v>2869</v>
      </c>
      <c r="D56" s="37">
        <f t="shared" si="7"/>
        <v>16</v>
      </c>
      <c r="E56" s="36" t="str">
        <f t="shared" si="6"/>
        <v>SANTANDER</v>
      </c>
      <c r="F56" s="36">
        <f t="shared" si="8"/>
        <v>2855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FERROL-SAN CIBRAO</v>
      </c>
      <c r="F57" s="36">
        <f t="shared" si="8"/>
        <v>2390</v>
      </c>
      <c r="G57" s="36">
        <f t="shared" si="9"/>
        <v>1563</v>
      </c>
    </row>
    <row r="58" spans="1:7" x14ac:dyDescent="0.3">
      <c r="A58" s="36" t="str">
        <f t="shared" si="5"/>
        <v>MOTRIL</v>
      </c>
      <c r="B58" s="37">
        <f t="shared" si="3"/>
        <v>5969</v>
      </c>
      <c r="C58" s="37">
        <f t="shared" si="4"/>
        <v>6671</v>
      </c>
      <c r="D58" s="37">
        <f t="shared" si="7"/>
        <v>15</v>
      </c>
      <c r="E58" s="36" t="str">
        <f t="shared" si="6"/>
        <v>ALICANTE</v>
      </c>
      <c r="F58" s="36">
        <f t="shared" si="8"/>
        <v>1578</v>
      </c>
      <c r="G58" s="36">
        <f t="shared" si="9"/>
        <v>947</v>
      </c>
    </row>
    <row r="59" spans="1:7" x14ac:dyDescent="0.3">
      <c r="A59" s="36" t="str">
        <f t="shared" si="5"/>
        <v>PASAIA</v>
      </c>
      <c r="B59" s="37">
        <f t="shared" si="3"/>
        <v>1383</v>
      </c>
      <c r="C59" s="37">
        <f t="shared" si="4"/>
        <v>2726</v>
      </c>
      <c r="D59" s="37">
        <f t="shared" si="7"/>
        <v>21</v>
      </c>
      <c r="E59" s="36" t="str">
        <f t="shared" si="6"/>
        <v>PASAIA</v>
      </c>
      <c r="F59" s="36">
        <f t="shared" si="8"/>
        <v>1383</v>
      </c>
      <c r="G59" s="36">
        <f t="shared" si="9"/>
        <v>2726</v>
      </c>
    </row>
    <row r="60" spans="1:7" x14ac:dyDescent="0.3">
      <c r="A60" s="36" t="str">
        <f t="shared" si="5"/>
        <v>SANTA CRUZ DE TENERIFE</v>
      </c>
      <c r="B60" s="37">
        <f t="shared" si="3"/>
        <v>117699</v>
      </c>
      <c r="C60" s="37">
        <f t="shared" si="4"/>
        <v>120635</v>
      </c>
      <c r="D60" s="37">
        <f t="shared" si="7"/>
        <v>5</v>
      </c>
      <c r="E60" s="36" t="str">
        <f t="shared" si="6"/>
        <v>BALEARES</v>
      </c>
      <c r="F60" s="36">
        <f t="shared" si="8"/>
        <v>909</v>
      </c>
      <c r="G60" s="36">
        <f t="shared" si="9"/>
        <v>840</v>
      </c>
    </row>
    <row r="61" spans="1:7" x14ac:dyDescent="0.3">
      <c r="A61" s="36" t="str">
        <f t="shared" si="5"/>
        <v>SANTANDER</v>
      </c>
      <c r="B61" s="37">
        <f t="shared" si="3"/>
        <v>2855</v>
      </c>
      <c r="C61" s="37">
        <f t="shared" si="4"/>
        <v>0</v>
      </c>
      <c r="D61" s="37">
        <f t="shared" si="7"/>
        <v>18</v>
      </c>
      <c r="E61" s="36" t="str">
        <f t="shared" si="6"/>
        <v>VILAGARCÍA</v>
      </c>
      <c r="F61" s="36">
        <f t="shared" si="8"/>
        <v>172</v>
      </c>
      <c r="G61" s="36">
        <f t="shared" si="9"/>
        <v>94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10577</v>
      </c>
      <c r="C63" s="37">
        <f t="shared" si="4"/>
        <v>4757</v>
      </c>
      <c r="D63" s="37">
        <f t="shared" si="7"/>
        <v>11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51073</v>
      </c>
      <c r="C64" s="37">
        <f t="shared" si="4"/>
        <v>50678</v>
      </c>
      <c r="D64" s="37">
        <f t="shared" si="7"/>
        <v>6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19002</v>
      </c>
      <c r="C65" s="37">
        <f t="shared" si="4"/>
        <v>18342</v>
      </c>
      <c r="D65" s="37">
        <f t="shared" si="7"/>
        <v>8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172</v>
      </c>
      <c r="C66" s="37">
        <f t="shared" si="4"/>
        <v>94</v>
      </c>
      <c r="D66" s="37">
        <f t="shared" si="7"/>
        <v>23</v>
      </c>
      <c r="E66" s="36" t="str">
        <f t="shared" si="6"/>
        <v>BAHÍA DE CÁDIZ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1"/>
  <sheetViews>
    <sheetView zoomScaleNormal="100"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114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25449</v>
      </c>
      <c r="C7" s="30">
        <v>22580</v>
      </c>
      <c r="D7" s="30">
        <v>68868</v>
      </c>
      <c r="E7" s="30">
        <v>79320</v>
      </c>
      <c r="F7" s="11">
        <f>((E7*100)/D7)-100</f>
        <v>15.176860080153332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ref="F8:F34" si="0">((E8*100)/D8)-100</f>
        <v>#DIV/0!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0</v>
      </c>
      <c r="E9" s="3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206592</v>
      </c>
      <c r="C11" s="30">
        <v>101507</v>
      </c>
      <c r="D11" s="30">
        <v>628701</v>
      </c>
      <c r="E11" s="30">
        <v>1438383</v>
      </c>
      <c r="F11" s="11">
        <f t="shared" si="0"/>
        <v>128.7864978741882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70</v>
      </c>
      <c r="D12" s="31">
        <v>0</v>
      </c>
      <c r="E12" s="31">
        <v>70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0</v>
      </c>
      <c r="C13" s="30">
        <v>83</v>
      </c>
      <c r="D13" s="30">
        <v>0</v>
      </c>
      <c r="E13" s="30">
        <v>223</v>
      </c>
      <c r="F13" s="11" t="e">
        <f t="shared" si="0"/>
        <v>#DIV/0!</v>
      </c>
      <c r="G13" s="1"/>
      <c r="H13" s="1"/>
      <c r="I13" s="1"/>
    </row>
    <row r="14" spans="1:12" x14ac:dyDescent="0.3">
      <c r="A14" s="12" t="s">
        <v>33</v>
      </c>
      <c r="B14" s="31">
        <v>0</v>
      </c>
      <c r="C14" s="31">
        <v>0</v>
      </c>
      <c r="D14" s="31">
        <v>0</v>
      </c>
      <c r="E14" s="31">
        <v>0</v>
      </c>
      <c r="F14" s="14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60</v>
      </c>
      <c r="C19" s="30">
        <v>0</v>
      </c>
      <c r="D19" s="30">
        <v>60</v>
      </c>
      <c r="E19" s="30">
        <v>2947</v>
      </c>
      <c r="F19" s="11">
        <f t="shared" si="0"/>
        <v>4811.666666666667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800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5616</v>
      </c>
      <c r="E21" s="30">
        <v>0</v>
      </c>
      <c r="F21" s="11">
        <f t="shared" si="0"/>
        <v>-100</v>
      </c>
      <c r="G21" s="1"/>
      <c r="H21" s="1"/>
      <c r="I21" s="1"/>
    </row>
    <row r="22" spans="1:9" x14ac:dyDescent="0.3">
      <c r="A22" s="12" t="s">
        <v>59</v>
      </c>
      <c r="B22" s="31">
        <v>0</v>
      </c>
      <c r="C22" s="31">
        <v>0</v>
      </c>
      <c r="D22" s="31">
        <v>0</v>
      </c>
      <c r="E22" s="31">
        <v>0</v>
      </c>
      <c r="F22" s="14" t="e">
        <f t="shared" si="0"/>
        <v>#DIV/0!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80</v>
      </c>
      <c r="C28" s="31">
        <v>28</v>
      </c>
      <c r="D28" s="31">
        <v>313</v>
      </c>
      <c r="E28" s="31">
        <v>58</v>
      </c>
      <c r="F28" s="14">
        <f t="shared" si="0"/>
        <v>-81.469648562300321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2718</v>
      </c>
      <c r="D31" s="30">
        <v>0</v>
      </c>
      <c r="E31" s="30">
        <v>2718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0</v>
      </c>
      <c r="C32" s="31">
        <v>0</v>
      </c>
      <c r="D32" s="31">
        <v>0</v>
      </c>
      <c r="E32" s="31">
        <v>0</v>
      </c>
      <c r="F32" s="14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30">
        <v>1260</v>
      </c>
      <c r="C33" s="30">
        <v>0</v>
      </c>
      <c r="D33" s="30">
        <v>1260</v>
      </c>
      <c r="E33" s="30">
        <v>0</v>
      </c>
      <c r="F33" s="11">
        <f t="shared" si="0"/>
        <v>-100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233441</v>
      </c>
      <c r="C35" s="16">
        <f t="shared" ref="C35:E35" si="1">SUM(C7:C34)</f>
        <v>126986</v>
      </c>
      <c r="D35" s="16">
        <f t="shared" si="1"/>
        <v>704818</v>
      </c>
      <c r="E35" s="16">
        <f t="shared" si="1"/>
        <v>1524519</v>
      </c>
      <c r="F35" s="17">
        <f t="shared" ref="F35" si="2">((E35*100)/D35)-100</f>
        <v>116.29966885068202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77"/>
    </row>
    <row r="39" spans="1:9" x14ac:dyDescent="0.3">
      <c r="A39" s="36" t="str">
        <f t="shared" ref="A39:A66" si="5">A7</f>
        <v>A CORUÑA</v>
      </c>
      <c r="B39" s="37">
        <f t="shared" si="3"/>
        <v>79320</v>
      </c>
      <c r="C39" s="37">
        <f t="shared" si="4"/>
        <v>68868</v>
      </c>
      <c r="D39" s="37">
        <f>_xlfn.RANK.EQ(B39,$B$39:$B$66)+COUNTIF($B$39:$B$66,B39)-1</f>
        <v>2</v>
      </c>
      <c r="E39" s="36" t="str">
        <f t="shared" ref="E39:E47" si="6">INDEX($A$39:$B$66,MATCH(ROW()-38,$D$39:$D$66,0),1)</f>
        <v>BAHÍA DE ALGECIRAS</v>
      </c>
      <c r="F39" s="36">
        <f>LOOKUP(E39,$A$39:$A$66,$B$39:$B$66)</f>
        <v>1438383</v>
      </c>
      <c r="G39" s="36">
        <f>LOOKUP(E39,$A$39:$A$66,$C$39:$C$66)</f>
        <v>628701</v>
      </c>
      <c r="H39" s="77"/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A CORUÑA</v>
      </c>
      <c r="F40" s="36">
        <f t="shared" ref="F40:F66" si="8">LOOKUP(E40,$A$39:$A$66,$B$39:$B$66)</f>
        <v>79320</v>
      </c>
      <c r="G40" s="36">
        <f t="shared" ref="G40:G66" si="9">LOOKUP(E40,$A$39:$A$66,$C$39:$C$66)</f>
        <v>68868</v>
      </c>
      <c r="H40" s="77"/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0</v>
      </c>
      <c r="D41" s="37">
        <f t="shared" si="7"/>
        <v>28</v>
      </c>
      <c r="E41" s="36" t="str">
        <f t="shared" si="6"/>
        <v>FERROL-SAN CIBRAO</v>
      </c>
      <c r="F41" s="36">
        <f t="shared" si="8"/>
        <v>2947</v>
      </c>
      <c r="G41" s="36">
        <f t="shared" si="9"/>
        <v>60</v>
      </c>
      <c r="H41" s="77"/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TARRAGONA</v>
      </c>
      <c r="F42" s="36">
        <f t="shared" si="8"/>
        <v>2718</v>
      </c>
      <c r="G42" s="36">
        <f t="shared" si="9"/>
        <v>0</v>
      </c>
      <c r="H42" s="77"/>
    </row>
    <row r="43" spans="1:9" x14ac:dyDescent="0.3">
      <c r="A43" s="36" t="str">
        <f t="shared" si="5"/>
        <v>BAHÍA DE ALGECIRAS</v>
      </c>
      <c r="B43" s="37">
        <f t="shared" si="3"/>
        <v>1438383</v>
      </c>
      <c r="C43" s="37">
        <f t="shared" si="4"/>
        <v>628701</v>
      </c>
      <c r="D43" s="37">
        <f t="shared" si="7"/>
        <v>1</v>
      </c>
      <c r="E43" s="36" t="str">
        <f t="shared" si="6"/>
        <v>GIJÓN</v>
      </c>
      <c r="F43" s="36">
        <f t="shared" si="8"/>
        <v>800</v>
      </c>
      <c r="G43" s="36">
        <f t="shared" si="9"/>
        <v>0</v>
      </c>
      <c r="H43" s="77"/>
    </row>
    <row r="44" spans="1:9" x14ac:dyDescent="0.3">
      <c r="A44" s="36" t="str">
        <f t="shared" si="5"/>
        <v>BAHÍA DE CÁDIZ</v>
      </c>
      <c r="B44" s="37">
        <f t="shared" si="3"/>
        <v>70</v>
      </c>
      <c r="C44" s="37">
        <f t="shared" si="4"/>
        <v>0</v>
      </c>
      <c r="D44" s="37">
        <f t="shared" si="7"/>
        <v>7</v>
      </c>
      <c r="E44" s="36" t="str">
        <f t="shared" si="6"/>
        <v>BALEARES</v>
      </c>
      <c r="F44" s="36">
        <f t="shared" si="8"/>
        <v>223</v>
      </c>
      <c r="G44" s="36">
        <f t="shared" si="9"/>
        <v>0</v>
      </c>
      <c r="H44" s="77"/>
    </row>
    <row r="45" spans="1:9" s="102" customFormat="1" x14ac:dyDescent="0.3">
      <c r="A45" s="99" t="str">
        <f t="shared" si="5"/>
        <v>BALEARES</v>
      </c>
      <c r="B45" s="100">
        <f t="shared" si="3"/>
        <v>223</v>
      </c>
      <c r="C45" s="100">
        <f t="shared" si="4"/>
        <v>0</v>
      </c>
      <c r="D45" s="100">
        <f t="shared" si="7"/>
        <v>6</v>
      </c>
      <c r="E45" s="99" t="str">
        <f t="shared" si="6"/>
        <v>BAHÍA DE CÁDIZ</v>
      </c>
      <c r="F45" s="99">
        <f t="shared" si="8"/>
        <v>70</v>
      </c>
      <c r="G45" s="99">
        <f t="shared" si="9"/>
        <v>0</v>
      </c>
      <c r="H45" s="101"/>
    </row>
    <row r="46" spans="1:9" s="102" customFormat="1" x14ac:dyDescent="0.3">
      <c r="A46" s="99" t="str">
        <f t="shared" si="5"/>
        <v>BARCELONA</v>
      </c>
      <c r="B46" s="100">
        <f t="shared" si="3"/>
        <v>0</v>
      </c>
      <c r="C46" s="100">
        <f t="shared" si="4"/>
        <v>0</v>
      </c>
      <c r="D46" s="100">
        <f t="shared" si="7"/>
        <v>28</v>
      </c>
      <c r="E46" s="99" t="str">
        <f t="shared" si="6"/>
        <v>SANTA CRUZ DE TENERIFE</v>
      </c>
      <c r="F46" s="99">
        <f t="shared" si="8"/>
        <v>58</v>
      </c>
      <c r="G46" s="99">
        <f t="shared" si="9"/>
        <v>313</v>
      </c>
      <c r="H46" s="101"/>
    </row>
    <row r="47" spans="1:9" s="102" customFormat="1" x14ac:dyDescent="0.3">
      <c r="A47" s="99" t="str">
        <f t="shared" si="5"/>
        <v>BILBAO</v>
      </c>
      <c r="B47" s="100">
        <f t="shared" si="3"/>
        <v>0</v>
      </c>
      <c r="C47" s="100">
        <f t="shared" si="4"/>
        <v>0</v>
      </c>
      <c r="D47" s="100">
        <f t="shared" si="7"/>
        <v>28</v>
      </c>
      <c r="E47" s="99" t="s">
        <v>40</v>
      </c>
      <c r="F47" s="99">
        <f>LOOKUP(E47,$A$39:$A$66,$B$39:$B$66)+0.1</f>
        <v>0.1</v>
      </c>
      <c r="G47" s="99">
        <f t="shared" si="9"/>
        <v>0</v>
      </c>
      <c r="H47" s="101"/>
    </row>
    <row r="48" spans="1:9" s="102" customFormat="1" x14ac:dyDescent="0.3">
      <c r="A48" s="99" t="str">
        <f t="shared" si="5"/>
        <v>CARTAGENA</v>
      </c>
      <c r="B48" s="100">
        <f t="shared" si="3"/>
        <v>0</v>
      </c>
      <c r="C48" s="100">
        <f t="shared" si="4"/>
        <v>0</v>
      </c>
      <c r="D48" s="100">
        <f t="shared" si="7"/>
        <v>28</v>
      </c>
      <c r="E48" s="99" t="s">
        <v>39</v>
      </c>
      <c r="F48" s="99">
        <f t="shared" si="8"/>
        <v>0</v>
      </c>
      <c r="G48" s="99">
        <f t="shared" si="9"/>
        <v>0</v>
      </c>
      <c r="H48" s="101"/>
    </row>
    <row r="49" spans="1:8" s="102" customFormat="1" x14ac:dyDescent="0.3">
      <c r="A49" s="99" t="str">
        <f t="shared" si="5"/>
        <v>CASTELLÓN</v>
      </c>
      <c r="B49" s="100">
        <f t="shared" si="3"/>
        <v>0</v>
      </c>
      <c r="C49" s="100">
        <f t="shared" si="4"/>
        <v>0</v>
      </c>
      <c r="D49" s="100">
        <f t="shared" si="7"/>
        <v>28</v>
      </c>
      <c r="E49" s="99" t="e">
        <f t="shared" ref="E49:E66" si="10">INDEX($A$39:$B$66,MATCH(ROW()-38,$D$39:$D$66,0),1)</f>
        <v>#N/A</v>
      </c>
      <c r="F49" s="99" t="e">
        <f t="shared" si="8"/>
        <v>#N/A</v>
      </c>
      <c r="G49" s="99" t="e">
        <f t="shared" si="9"/>
        <v>#N/A</v>
      </c>
      <c r="H49" s="101"/>
    </row>
    <row r="50" spans="1:8" s="102" customFormat="1" x14ac:dyDescent="0.3">
      <c r="A50" s="99" t="str">
        <f t="shared" si="5"/>
        <v>CEUTA</v>
      </c>
      <c r="B50" s="100">
        <f t="shared" si="3"/>
        <v>0</v>
      </c>
      <c r="C50" s="100">
        <f t="shared" si="4"/>
        <v>0</v>
      </c>
      <c r="D50" s="100">
        <f t="shared" si="7"/>
        <v>28</v>
      </c>
      <c r="E50" s="99" t="e">
        <f t="shared" si="10"/>
        <v>#N/A</v>
      </c>
      <c r="F50" s="99" t="e">
        <f t="shared" si="8"/>
        <v>#N/A</v>
      </c>
      <c r="G50" s="99" t="e">
        <f t="shared" si="9"/>
        <v>#N/A</v>
      </c>
      <c r="H50" s="101"/>
    </row>
    <row r="51" spans="1:8" s="102" customFormat="1" x14ac:dyDescent="0.3">
      <c r="A51" s="99" t="str">
        <f t="shared" si="5"/>
        <v>FERROL-SAN CIBRAO</v>
      </c>
      <c r="B51" s="100">
        <f t="shared" si="3"/>
        <v>2947</v>
      </c>
      <c r="C51" s="100">
        <f t="shared" si="4"/>
        <v>60</v>
      </c>
      <c r="D51" s="100">
        <f t="shared" si="7"/>
        <v>3</v>
      </c>
      <c r="E51" s="99" t="e">
        <f t="shared" si="10"/>
        <v>#N/A</v>
      </c>
      <c r="F51" s="99" t="e">
        <f t="shared" si="8"/>
        <v>#N/A</v>
      </c>
      <c r="G51" s="99" t="e">
        <f t="shared" si="9"/>
        <v>#N/A</v>
      </c>
      <c r="H51" s="101"/>
    </row>
    <row r="52" spans="1:8" s="102" customFormat="1" x14ac:dyDescent="0.3">
      <c r="A52" s="99" t="str">
        <f t="shared" si="5"/>
        <v>GIJÓN</v>
      </c>
      <c r="B52" s="100">
        <f t="shared" si="3"/>
        <v>800</v>
      </c>
      <c r="C52" s="100">
        <f t="shared" si="4"/>
        <v>0</v>
      </c>
      <c r="D52" s="100">
        <f t="shared" si="7"/>
        <v>5</v>
      </c>
      <c r="E52" s="99" t="e">
        <f t="shared" si="10"/>
        <v>#N/A</v>
      </c>
      <c r="F52" s="99" t="e">
        <f t="shared" si="8"/>
        <v>#N/A</v>
      </c>
      <c r="G52" s="99" t="e">
        <f t="shared" si="9"/>
        <v>#N/A</v>
      </c>
      <c r="H52" s="101"/>
    </row>
    <row r="53" spans="1:8" s="102" customFormat="1" x14ac:dyDescent="0.3">
      <c r="A53" s="99" t="str">
        <f t="shared" si="5"/>
        <v>HUELVA</v>
      </c>
      <c r="B53" s="100">
        <f t="shared" si="3"/>
        <v>0</v>
      </c>
      <c r="C53" s="100">
        <f t="shared" si="4"/>
        <v>5616</v>
      </c>
      <c r="D53" s="100">
        <f t="shared" si="7"/>
        <v>28</v>
      </c>
      <c r="E53" s="99" t="e">
        <f t="shared" si="10"/>
        <v>#N/A</v>
      </c>
      <c r="F53" s="99" t="e">
        <f t="shared" si="8"/>
        <v>#N/A</v>
      </c>
      <c r="G53" s="99" t="e">
        <f t="shared" si="9"/>
        <v>#N/A</v>
      </c>
      <c r="H53" s="101"/>
    </row>
    <row r="54" spans="1:8" s="102" customFormat="1" x14ac:dyDescent="0.3">
      <c r="A54" s="99" t="str">
        <f t="shared" si="5"/>
        <v>LAS PALMAS</v>
      </c>
      <c r="B54" s="100">
        <f t="shared" si="3"/>
        <v>0</v>
      </c>
      <c r="C54" s="100">
        <f t="shared" si="4"/>
        <v>0</v>
      </c>
      <c r="D54" s="100">
        <f t="shared" si="7"/>
        <v>28</v>
      </c>
      <c r="E54" s="99" t="e">
        <f t="shared" si="10"/>
        <v>#N/A</v>
      </c>
      <c r="F54" s="99" t="e">
        <f t="shared" si="8"/>
        <v>#N/A</v>
      </c>
      <c r="G54" s="99" t="e">
        <f t="shared" si="9"/>
        <v>#N/A</v>
      </c>
      <c r="H54" s="101"/>
    </row>
    <row r="55" spans="1:8" s="102" customFormat="1" x14ac:dyDescent="0.3">
      <c r="A55" s="99" t="str">
        <f t="shared" si="5"/>
        <v>MÁLAGA</v>
      </c>
      <c r="B55" s="100">
        <f t="shared" si="3"/>
        <v>0</v>
      </c>
      <c r="C55" s="100">
        <f t="shared" si="4"/>
        <v>0</v>
      </c>
      <c r="D55" s="100">
        <f t="shared" si="7"/>
        <v>28</v>
      </c>
      <c r="E55" s="99" t="e">
        <f t="shared" si="10"/>
        <v>#N/A</v>
      </c>
      <c r="F55" s="99" t="e">
        <f t="shared" si="8"/>
        <v>#N/A</v>
      </c>
      <c r="G55" s="99" t="e">
        <f t="shared" si="9"/>
        <v>#N/A</v>
      </c>
      <c r="H55" s="101"/>
    </row>
    <row r="56" spans="1:8" s="102" customFormat="1" x14ac:dyDescent="0.3">
      <c r="A56" s="99" t="str">
        <f t="shared" si="5"/>
        <v>MARÍN Y RÍA DE PONTEVEDRA</v>
      </c>
      <c r="B56" s="100">
        <f t="shared" si="3"/>
        <v>0</v>
      </c>
      <c r="C56" s="100">
        <f t="shared" si="4"/>
        <v>0</v>
      </c>
      <c r="D56" s="100">
        <f t="shared" si="7"/>
        <v>28</v>
      </c>
      <c r="E56" s="99" t="e">
        <f t="shared" si="10"/>
        <v>#N/A</v>
      </c>
      <c r="F56" s="99" t="e">
        <f t="shared" si="8"/>
        <v>#N/A</v>
      </c>
      <c r="G56" s="99" t="e">
        <f t="shared" si="9"/>
        <v>#N/A</v>
      </c>
      <c r="H56" s="101"/>
    </row>
    <row r="57" spans="1:8" s="102" customFormat="1" x14ac:dyDescent="0.3">
      <c r="A57" s="99" t="str">
        <f t="shared" si="5"/>
        <v>MELILLA</v>
      </c>
      <c r="B57" s="100">
        <f t="shared" si="3"/>
        <v>0</v>
      </c>
      <c r="C57" s="100">
        <f t="shared" si="4"/>
        <v>0</v>
      </c>
      <c r="D57" s="100">
        <f t="shared" si="7"/>
        <v>28</v>
      </c>
      <c r="E57" s="99" t="e">
        <f t="shared" si="10"/>
        <v>#N/A</v>
      </c>
      <c r="F57" s="99" t="e">
        <f t="shared" si="8"/>
        <v>#N/A</v>
      </c>
      <c r="G57" s="99" t="e">
        <f t="shared" si="9"/>
        <v>#N/A</v>
      </c>
      <c r="H57" s="101"/>
    </row>
    <row r="58" spans="1:8" s="102" customFormat="1" x14ac:dyDescent="0.3">
      <c r="A58" s="99" t="str">
        <f t="shared" si="5"/>
        <v>MOTRIL</v>
      </c>
      <c r="B58" s="100">
        <f t="shared" si="3"/>
        <v>0</v>
      </c>
      <c r="C58" s="100">
        <f t="shared" si="4"/>
        <v>0</v>
      </c>
      <c r="D58" s="100">
        <f t="shared" si="7"/>
        <v>28</v>
      </c>
      <c r="E58" s="99" t="e">
        <f t="shared" si="10"/>
        <v>#N/A</v>
      </c>
      <c r="F58" s="99" t="e">
        <f t="shared" si="8"/>
        <v>#N/A</v>
      </c>
      <c r="G58" s="99" t="e">
        <f t="shared" si="9"/>
        <v>#N/A</v>
      </c>
      <c r="H58" s="101"/>
    </row>
    <row r="59" spans="1:8" s="102" customFormat="1" x14ac:dyDescent="0.3">
      <c r="A59" s="99" t="str">
        <f t="shared" si="5"/>
        <v>PASAIA</v>
      </c>
      <c r="B59" s="100">
        <f t="shared" si="3"/>
        <v>0</v>
      </c>
      <c r="C59" s="100">
        <f t="shared" si="4"/>
        <v>0</v>
      </c>
      <c r="D59" s="100">
        <f t="shared" si="7"/>
        <v>28</v>
      </c>
      <c r="E59" s="99" t="e">
        <f t="shared" si="10"/>
        <v>#N/A</v>
      </c>
      <c r="F59" s="99" t="e">
        <f t="shared" si="8"/>
        <v>#N/A</v>
      </c>
      <c r="G59" s="99" t="e">
        <f t="shared" si="9"/>
        <v>#N/A</v>
      </c>
      <c r="H59" s="101"/>
    </row>
    <row r="60" spans="1:8" s="102" customFormat="1" x14ac:dyDescent="0.3">
      <c r="A60" s="99" t="str">
        <f t="shared" si="5"/>
        <v>SANTA CRUZ DE TENERIFE</v>
      </c>
      <c r="B60" s="100">
        <f t="shared" si="3"/>
        <v>58</v>
      </c>
      <c r="C60" s="100">
        <f t="shared" si="4"/>
        <v>313</v>
      </c>
      <c r="D60" s="100">
        <f t="shared" si="7"/>
        <v>8</v>
      </c>
      <c r="E60" s="99" t="e">
        <f t="shared" si="10"/>
        <v>#N/A</v>
      </c>
      <c r="F60" s="99" t="e">
        <f t="shared" si="8"/>
        <v>#N/A</v>
      </c>
      <c r="G60" s="99" t="e">
        <f t="shared" si="9"/>
        <v>#N/A</v>
      </c>
      <c r="H60" s="101"/>
    </row>
    <row r="61" spans="1:8" s="102" customFormat="1" x14ac:dyDescent="0.3">
      <c r="A61" s="99" t="str">
        <f t="shared" si="5"/>
        <v>SANTANDER</v>
      </c>
      <c r="B61" s="100">
        <f t="shared" si="3"/>
        <v>0</v>
      </c>
      <c r="C61" s="100">
        <f t="shared" si="4"/>
        <v>0</v>
      </c>
      <c r="D61" s="100">
        <f t="shared" si="7"/>
        <v>28</v>
      </c>
      <c r="E61" s="99" t="e">
        <f t="shared" si="10"/>
        <v>#N/A</v>
      </c>
      <c r="F61" s="99" t="e">
        <f t="shared" si="8"/>
        <v>#N/A</v>
      </c>
      <c r="G61" s="99" t="e">
        <f t="shared" si="9"/>
        <v>#N/A</v>
      </c>
      <c r="H61" s="101"/>
    </row>
    <row r="62" spans="1:8" s="102" customFormat="1" x14ac:dyDescent="0.3">
      <c r="A62" s="99" t="str">
        <f t="shared" si="5"/>
        <v>SEVILLA</v>
      </c>
      <c r="B62" s="100">
        <f t="shared" si="3"/>
        <v>0</v>
      </c>
      <c r="C62" s="100">
        <f t="shared" si="4"/>
        <v>0</v>
      </c>
      <c r="D62" s="100">
        <f t="shared" si="7"/>
        <v>28</v>
      </c>
      <c r="E62" s="99" t="e">
        <f t="shared" si="10"/>
        <v>#N/A</v>
      </c>
      <c r="F62" s="99" t="e">
        <f t="shared" si="8"/>
        <v>#N/A</v>
      </c>
      <c r="G62" s="99" t="e">
        <f t="shared" si="9"/>
        <v>#N/A</v>
      </c>
      <c r="H62" s="101"/>
    </row>
    <row r="63" spans="1:8" s="102" customFormat="1" x14ac:dyDescent="0.3">
      <c r="A63" s="99" t="str">
        <f t="shared" si="5"/>
        <v>TARRAGONA</v>
      </c>
      <c r="B63" s="100">
        <f t="shared" si="3"/>
        <v>2718</v>
      </c>
      <c r="C63" s="100">
        <f t="shared" si="4"/>
        <v>0</v>
      </c>
      <c r="D63" s="100">
        <f t="shared" si="7"/>
        <v>4</v>
      </c>
      <c r="E63" s="99" t="e">
        <f t="shared" si="10"/>
        <v>#N/A</v>
      </c>
      <c r="F63" s="99" t="e">
        <f t="shared" si="8"/>
        <v>#N/A</v>
      </c>
      <c r="G63" s="99" t="e">
        <f t="shared" si="9"/>
        <v>#N/A</v>
      </c>
      <c r="H63" s="101"/>
    </row>
    <row r="64" spans="1:8" s="102" customFormat="1" x14ac:dyDescent="0.3">
      <c r="A64" s="99" t="str">
        <f t="shared" si="5"/>
        <v>VALENCIA</v>
      </c>
      <c r="B64" s="100">
        <f t="shared" si="3"/>
        <v>0</v>
      </c>
      <c r="C64" s="100">
        <f t="shared" si="4"/>
        <v>0</v>
      </c>
      <c r="D64" s="100">
        <f t="shared" si="7"/>
        <v>28</v>
      </c>
      <c r="E64" s="99" t="e">
        <f t="shared" si="10"/>
        <v>#N/A</v>
      </c>
      <c r="F64" s="99" t="e">
        <f t="shared" si="8"/>
        <v>#N/A</v>
      </c>
      <c r="G64" s="99" t="e">
        <f t="shared" si="9"/>
        <v>#N/A</v>
      </c>
      <c r="H64" s="101"/>
    </row>
    <row r="65" spans="1:8" s="102" customFormat="1" x14ac:dyDescent="0.3">
      <c r="A65" s="99" t="str">
        <f t="shared" si="5"/>
        <v>VIGO</v>
      </c>
      <c r="B65" s="100">
        <f t="shared" si="3"/>
        <v>0</v>
      </c>
      <c r="C65" s="100">
        <f t="shared" si="4"/>
        <v>1260</v>
      </c>
      <c r="D65" s="100">
        <f t="shared" si="7"/>
        <v>28</v>
      </c>
      <c r="E65" s="99" t="e">
        <f t="shared" si="10"/>
        <v>#N/A</v>
      </c>
      <c r="F65" s="99" t="e">
        <f t="shared" si="8"/>
        <v>#N/A</v>
      </c>
      <c r="G65" s="99" t="e">
        <f t="shared" si="9"/>
        <v>#N/A</v>
      </c>
      <c r="H65" s="101"/>
    </row>
    <row r="66" spans="1:8" s="102" customFormat="1" x14ac:dyDescent="0.3">
      <c r="A66" s="99" t="str">
        <f t="shared" si="5"/>
        <v>VILAGARCÍA</v>
      </c>
      <c r="B66" s="100">
        <f t="shared" si="3"/>
        <v>0</v>
      </c>
      <c r="C66" s="100">
        <f t="shared" si="4"/>
        <v>0</v>
      </c>
      <c r="D66" s="100">
        <f t="shared" si="7"/>
        <v>28</v>
      </c>
      <c r="E66" s="99" t="str">
        <f t="shared" si="10"/>
        <v>ALICANTE</v>
      </c>
      <c r="F66" s="99">
        <f t="shared" si="8"/>
        <v>0</v>
      </c>
      <c r="G66" s="99">
        <f t="shared" si="9"/>
        <v>0</v>
      </c>
      <c r="H66" s="101"/>
    </row>
    <row r="67" spans="1:8" s="102" customFormat="1" x14ac:dyDescent="0.3">
      <c r="A67" s="101"/>
      <c r="B67" s="101"/>
      <c r="C67" s="101"/>
      <c r="D67" s="101"/>
      <c r="E67" s="101"/>
      <c r="F67" s="101"/>
      <c r="G67" s="101"/>
      <c r="H67" s="101"/>
    </row>
    <row r="68" spans="1:8" s="102" customFormat="1" x14ac:dyDescent="0.3">
      <c r="A68" s="103"/>
      <c r="B68" s="104"/>
      <c r="C68" s="104"/>
      <c r="D68" s="104"/>
      <c r="E68" s="104"/>
      <c r="F68" s="105"/>
      <c r="G68" s="101"/>
      <c r="H68" s="101"/>
    </row>
    <row r="69" spans="1:8" s="102" customFormat="1" x14ac:dyDescent="0.3"/>
    <row r="70" spans="1:8" s="102" customFormat="1" x14ac:dyDescent="0.3"/>
    <row r="71" spans="1:8" s="102" customFormat="1" x14ac:dyDescent="0.3"/>
    <row r="72" spans="1:8" s="102" customFormat="1" x14ac:dyDescent="0.3"/>
    <row r="73" spans="1:8" s="102" customFormat="1" x14ac:dyDescent="0.3"/>
    <row r="74" spans="1:8" s="102" customFormat="1" x14ac:dyDescent="0.3"/>
    <row r="75" spans="1:8" s="102" customFormat="1" x14ac:dyDescent="0.3"/>
    <row r="76" spans="1:8" s="102" customFormat="1" x14ac:dyDescent="0.3"/>
    <row r="77" spans="1:8" s="102" customFormat="1" x14ac:dyDescent="0.3"/>
    <row r="78" spans="1:8" s="102" customFormat="1" x14ac:dyDescent="0.3"/>
    <row r="79" spans="1:8" s="102" customFormat="1" x14ac:dyDescent="0.3"/>
    <row r="80" spans="1:8" s="102" customFormat="1" x14ac:dyDescent="0.3"/>
    <row r="81" s="102" customFormat="1" x14ac:dyDescent="0.3"/>
    <row r="82" s="102" customFormat="1" x14ac:dyDescent="0.3"/>
    <row r="83" s="102" customFormat="1" x14ac:dyDescent="0.3"/>
    <row r="84" s="102" customFormat="1" x14ac:dyDescent="0.3"/>
    <row r="85" s="102" customFormat="1" x14ac:dyDescent="0.3"/>
    <row r="86" s="102" customFormat="1" x14ac:dyDescent="0.3"/>
    <row r="87" s="102" customFormat="1" x14ac:dyDescent="0.3"/>
    <row r="88" s="102" customFormat="1" x14ac:dyDescent="0.3"/>
    <row r="89" s="102" customFormat="1" x14ac:dyDescent="0.3"/>
    <row r="90" s="102" customFormat="1" x14ac:dyDescent="0.3"/>
    <row r="91" s="102" customFormat="1" x14ac:dyDescent="0.3"/>
    <row r="92" s="102" customFormat="1" x14ac:dyDescent="0.3"/>
    <row r="93" s="102" customFormat="1" x14ac:dyDescent="0.3"/>
    <row r="94" s="102" customFormat="1" x14ac:dyDescent="0.3"/>
    <row r="95" s="102" customFormat="1" x14ac:dyDescent="0.3"/>
    <row r="96" s="102" customFormat="1" x14ac:dyDescent="0.3"/>
    <row r="97" s="102" customFormat="1" x14ac:dyDescent="0.3"/>
    <row r="98" s="102" customFormat="1" x14ac:dyDescent="0.3"/>
    <row r="99" s="102" customFormat="1" x14ac:dyDescent="0.3"/>
    <row r="100" s="102" customFormat="1" x14ac:dyDescent="0.3"/>
    <row r="101" s="102" customFormat="1" x14ac:dyDescent="0.3"/>
    <row r="102" s="102" customFormat="1" x14ac:dyDescent="0.3"/>
    <row r="103" s="102" customFormat="1" x14ac:dyDescent="0.3"/>
    <row r="104" s="102" customFormat="1" x14ac:dyDescent="0.3"/>
    <row r="105" s="102" customFormat="1" x14ac:dyDescent="0.3"/>
    <row r="106" s="102" customFormat="1" x14ac:dyDescent="0.3"/>
    <row r="107" s="102" customFormat="1" x14ac:dyDescent="0.3"/>
    <row r="108" s="102" customFormat="1" x14ac:dyDescent="0.3"/>
    <row r="109" s="102" customFormat="1" x14ac:dyDescent="0.3"/>
    <row r="110" s="102" customFormat="1" x14ac:dyDescent="0.3"/>
    <row r="111" s="102" customFormat="1" x14ac:dyDescent="0.3"/>
    <row r="112" s="102" customFormat="1" x14ac:dyDescent="0.3"/>
    <row r="113" s="102" customFormat="1" x14ac:dyDescent="0.3"/>
    <row r="114" s="102" customFormat="1" x14ac:dyDescent="0.3"/>
    <row r="115" s="102" customFormat="1" x14ac:dyDescent="0.3"/>
    <row r="116" s="102" customFormat="1" x14ac:dyDescent="0.3"/>
    <row r="117" s="102" customFormat="1" x14ac:dyDescent="0.3"/>
    <row r="118" s="102" customFormat="1" x14ac:dyDescent="0.3"/>
    <row r="119" s="102" customFormat="1" x14ac:dyDescent="0.3"/>
    <row r="120" s="102" customFormat="1" x14ac:dyDescent="0.3"/>
    <row r="121" s="102" customFormat="1" x14ac:dyDescent="0.3"/>
    <row r="122" s="102" customFormat="1" x14ac:dyDescent="0.3"/>
    <row r="123" s="102" customFormat="1" x14ac:dyDescent="0.3"/>
    <row r="124" s="102" customFormat="1" x14ac:dyDescent="0.3"/>
    <row r="125" s="102" customFormat="1" x14ac:dyDescent="0.3"/>
    <row r="126" s="102" customFormat="1" x14ac:dyDescent="0.3"/>
    <row r="127" s="102" customFormat="1" x14ac:dyDescent="0.3"/>
    <row r="128" s="102" customFormat="1" x14ac:dyDescent="0.3"/>
    <row r="129" s="102" customFormat="1" x14ac:dyDescent="0.3"/>
    <row r="130" s="102" customFormat="1" x14ac:dyDescent="0.3"/>
    <row r="131" s="102" customFormat="1" x14ac:dyDescent="0.3"/>
    <row r="132" s="102" customFormat="1" x14ac:dyDescent="0.3"/>
    <row r="133" s="102" customFormat="1" x14ac:dyDescent="0.3"/>
    <row r="134" s="102" customFormat="1" x14ac:dyDescent="0.3"/>
    <row r="135" s="102" customFormat="1" x14ac:dyDescent="0.3"/>
    <row r="136" s="102" customFormat="1" x14ac:dyDescent="0.3"/>
    <row r="137" s="102" customFormat="1" x14ac:dyDescent="0.3"/>
    <row r="138" s="102" customFormat="1" x14ac:dyDescent="0.3"/>
    <row r="139" s="102" customFormat="1" x14ac:dyDescent="0.3"/>
    <row r="140" s="102" customFormat="1" x14ac:dyDescent="0.3"/>
    <row r="141" s="102" customFormat="1" x14ac:dyDescent="0.3"/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2">
        <v>0</v>
      </c>
      <c r="C7" s="22">
        <v>4492</v>
      </c>
      <c r="D7" s="22">
        <v>0</v>
      </c>
      <c r="E7" s="22">
        <v>4492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3">
        <v>6455</v>
      </c>
      <c r="C8" s="23">
        <v>811</v>
      </c>
      <c r="D8" s="23">
        <v>11991</v>
      </c>
      <c r="E8" s="23">
        <v>6378</v>
      </c>
      <c r="F8" s="14">
        <f t="shared" ref="F8:F34" si="0">((E8*100)/D8)-100</f>
        <v>-46.810107580685511</v>
      </c>
      <c r="G8" s="1"/>
      <c r="H8" s="1"/>
      <c r="I8" s="1"/>
    </row>
    <row r="9" spans="1:12" x14ac:dyDescent="0.3">
      <c r="A9" s="9" t="s">
        <v>157</v>
      </c>
      <c r="B9" s="22">
        <v>0</v>
      </c>
      <c r="C9" s="22">
        <v>0</v>
      </c>
      <c r="D9" s="22">
        <v>190</v>
      </c>
      <c r="E9" s="22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3">
        <v>7150</v>
      </c>
      <c r="C10" s="23">
        <v>0</v>
      </c>
      <c r="D10" s="23">
        <v>7150</v>
      </c>
      <c r="E10" s="23">
        <v>11500</v>
      </c>
      <c r="F10" s="14">
        <f t="shared" si="0"/>
        <v>60.839160839160826</v>
      </c>
      <c r="G10" s="1"/>
      <c r="H10" s="1"/>
      <c r="I10" s="1"/>
    </row>
    <row r="11" spans="1:12" x14ac:dyDescent="0.3">
      <c r="A11" s="9" t="s">
        <v>160</v>
      </c>
      <c r="B11" s="22">
        <v>4794425</v>
      </c>
      <c r="C11" s="22">
        <v>5924262</v>
      </c>
      <c r="D11" s="22">
        <v>14694052</v>
      </c>
      <c r="E11" s="22">
        <v>17225419</v>
      </c>
      <c r="F11" s="19">
        <f t="shared" si="0"/>
        <v>17.227154225396774</v>
      </c>
      <c r="G11" s="1"/>
      <c r="H11" s="1"/>
      <c r="I11" s="1"/>
    </row>
    <row r="12" spans="1:12" x14ac:dyDescent="0.3">
      <c r="A12" s="12" t="s">
        <v>161</v>
      </c>
      <c r="B12" s="23">
        <v>46375</v>
      </c>
      <c r="C12" s="23">
        <v>230</v>
      </c>
      <c r="D12" s="23">
        <v>140256</v>
      </c>
      <c r="E12" s="23">
        <v>50500</v>
      </c>
      <c r="F12" s="14">
        <f t="shared" si="0"/>
        <v>-63.994410221309607</v>
      </c>
      <c r="G12" s="1"/>
      <c r="H12" s="1"/>
      <c r="I12" s="1"/>
    </row>
    <row r="13" spans="1:12" x14ac:dyDescent="0.3">
      <c r="A13" s="9" t="s">
        <v>32</v>
      </c>
      <c r="B13" s="22">
        <v>1220</v>
      </c>
      <c r="C13" s="22">
        <v>210</v>
      </c>
      <c r="D13" s="22">
        <v>1312</v>
      </c>
      <c r="E13" s="22">
        <v>2363</v>
      </c>
      <c r="F13" s="11">
        <f t="shared" si="0"/>
        <v>80.106707317073159</v>
      </c>
      <c r="G13" s="1"/>
      <c r="H13" s="1"/>
      <c r="I13" s="1"/>
    </row>
    <row r="14" spans="1:12" x14ac:dyDescent="0.3">
      <c r="A14" s="12" t="s">
        <v>33</v>
      </c>
      <c r="B14" s="23">
        <v>1736010</v>
      </c>
      <c r="C14" s="23">
        <v>1964007</v>
      </c>
      <c r="D14" s="23">
        <v>4133565</v>
      </c>
      <c r="E14" s="23">
        <v>5459597</v>
      </c>
      <c r="F14" s="14">
        <f t="shared" si="0"/>
        <v>32.079621343803723</v>
      </c>
      <c r="G14" s="1"/>
      <c r="H14" s="1"/>
      <c r="I14" s="1"/>
    </row>
    <row r="15" spans="1:12" x14ac:dyDescent="0.3">
      <c r="A15" s="9" t="s">
        <v>34</v>
      </c>
      <c r="B15" s="22">
        <v>11224</v>
      </c>
      <c r="C15" s="22">
        <v>1007</v>
      </c>
      <c r="D15" s="22">
        <v>17753</v>
      </c>
      <c r="E15" s="22">
        <v>3952</v>
      </c>
      <c r="F15" s="11">
        <f t="shared" si="0"/>
        <v>-77.738973694586832</v>
      </c>
      <c r="G15" s="1"/>
      <c r="H15" s="1"/>
      <c r="I15" s="1"/>
    </row>
    <row r="16" spans="1:12" x14ac:dyDescent="0.3">
      <c r="A16" s="12" t="s">
        <v>35</v>
      </c>
      <c r="B16" s="23">
        <v>0</v>
      </c>
      <c r="C16" s="23">
        <v>156</v>
      </c>
      <c r="D16" s="23">
        <v>0</v>
      </c>
      <c r="E16" s="23">
        <v>180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2">
        <v>32006</v>
      </c>
      <c r="C17" s="22">
        <v>12770</v>
      </c>
      <c r="D17" s="22">
        <v>140140</v>
      </c>
      <c r="E17" s="22">
        <v>26604</v>
      </c>
      <c r="F17" s="11">
        <f t="shared" si="0"/>
        <v>-81.016126730412452</v>
      </c>
      <c r="G17" s="1"/>
      <c r="H17" s="1"/>
      <c r="I17" s="1"/>
    </row>
    <row r="18" spans="1:9" x14ac:dyDescent="0.3">
      <c r="A18" s="12" t="s">
        <v>36</v>
      </c>
      <c r="B18" s="23">
        <v>0</v>
      </c>
      <c r="C18" s="23">
        <v>914</v>
      </c>
      <c r="D18" s="23">
        <v>0</v>
      </c>
      <c r="E18" s="23">
        <v>1663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2">
        <v>0</v>
      </c>
      <c r="C19" s="22">
        <v>0</v>
      </c>
      <c r="D19" s="22">
        <v>0</v>
      </c>
      <c r="E19" s="22">
        <v>18804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3">
        <v>5455</v>
      </c>
      <c r="C20" s="23">
        <v>15039</v>
      </c>
      <c r="D20" s="23">
        <v>32012</v>
      </c>
      <c r="E20" s="23">
        <v>32285</v>
      </c>
      <c r="F20" s="14">
        <f t="shared" si="0"/>
        <v>0.85280519805073141</v>
      </c>
      <c r="G20" s="1"/>
      <c r="H20" s="1"/>
      <c r="I20" s="1"/>
    </row>
    <row r="21" spans="1:9" x14ac:dyDescent="0.3">
      <c r="A21" s="9" t="s">
        <v>38</v>
      </c>
      <c r="B21" s="22">
        <v>181677</v>
      </c>
      <c r="C21" s="22">
        <v>468304</v>
      </c>
      <c r="D21" s="22">
        <v>764775</v>
      </c>
      <c r="E21" s="22">
        <v>970010</v>
      </c>
      <c r="F21" s="11">
        <f t="shared" si="0"/>
        <v>26.835997515609165</v>
      </c>
      <c r="G21" s="1"/>
      <c r="H21" s="1"/>
      <c r="I21" s="1"/>
    </row>
    <row r="22" spans="1:9" x14ac:dyDescent="0.3">
      <c r="A22" s="12" t="s">
        <v>59</v>
      </c>
      <c r="B22" s="23">
        <v>920756</v>
      </c>
      <c r="C22" s="23">
        <v>1127251</v>
      </c>
      <c r="D22" s="23">
        <v>2229905</v>
      </c>
      <c r="E22" s="23">
        <v>2487267</v>
      </c>
      <c r="F22" s="14">
        <f t="shared" si="0"/>
        <v>11.541388534489144</v>
      </c>
      <c r="G22" s="1"/>
      <c r="H22" s="1"/>
      <c r="I22" s="1"/>
    </row>
    <row r="23" spans="1:9" x14ac:dyDescent="0.3">
      <c r="A23" s="9" t="s">
        <v>164</v>
      </c>
      <c r="B23" s="22">
        <v>35138</v>
      </c>
      <c r="C23" s="22">
        <v>66323</v>
      </c>
      <c r="D23" s="22">
        <v>79248</v>
      </c>
      <c r="E23" s="22">
        <v>67503</v>
      </c>
      <c r="F23" s="11">
        <f t="shared" si="0"/>
        <v>-14.820563294972743</v>
      </c>
      <c r="G23" s="1"/>
      <c r="H23" s="1"/>
      <c r="I23" s="1"/>
    </row>
    <row r="24" spans="1:9" x14ac:dyDescent="0.3">
      <c r="A24" s="12" t="s">
        <v>166</v>
      </c>
      <c r="B24" s="23">
        <v>7381</v>
      </c>
      <c r="C24" s="23">
        <v>12830</v>
      </c>
      <c r="D24" s="23">
        <v>9150</v>
      </c>
      <c r="E24" s="23">
        <v>26206</v>
      </c>
      <c r="F24" s="14">
        <f t="shared" si="0"/>
        <v>186.40437158469945</v>
      </c>
      <c r="G24" s="1"/>
      <c r="H24" s="1"/>
      <c r="I24" s="1"/>
    </row>
    <row r="25" spans="1:9" x14ac:dyDescent="0.3">
      <c r="A25" s="9" t="s">
        <v>39</v>
      </c>
      <c r="B25" s="22">
        <v>0</v>
      </c>
      <c r="C25" s="22">
        <v>0</v>
      </c>
      <c r="D25" s="22">
        <v>58</v>
      </c>
      <c r="E25" s="22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3">
        <v>0</v>
      </c>
      <c r="C26" s="23">
        <v>0</v>
      </c>
      <c r="D26" s="23">
        <v>0</v>
      </c>
      <c r="E26" s="23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2">
        <v>343</v>
      </c>
      <c r="C27" s="22">
        <v>583</v>
      </c>
      <c r="D27" s="22">
        <v>391</v>
      </c>
      <c r="E27" s="22">
        <v>1746</v>
      </c>
      <c r="F27" s="11">
        <f t="shared" si="0"/>
        <v>346.54731457800511</v>
      </c>
      <c r="G27" s="1"/>
      <c r="H27" s="1"/>
      <c r="I27" s="1"/>
    </row>
    <row r="28" spans="1:9" x14ac:dyDescent="0.3">
      <c r="A28" s="12" t="s">
        <v>42</v>
      </c>
      <c r="B28" s="23">
        <v>6134</v>
      </c>
      <c r="C28" s="23">
        <v>57517</v>
      </c>
      <c r="D28" s="23">
        <v>14644</v>
      </c>
      <c r="E28" s="23">
        <v>179681</v>
      </c>
      <c r="F28" s="14">
        <f t="shared" si="0"/>
        <v>1126.9939907129199</v>
      </c>
      <c r="G28" s="1"/>
      <c r="H28" s="1"/>
      <c r="I28" s="1"/>
    </row>
    <row r="29" spans="1:9" x14ac:dyDescent="0.3">
      <c r="A29" s="9" t="s">
        <v>43</v>
      </c>
      <c r="B29" s="22">
        <v>44</v>
      </c>
      <c r="C29" s="22">
        <v>73</v>
      </c>
      <c r="D29" s="22">
        <v>321</v>
      </c>
      <c r="E29" s="22">
        <v>309</v>
      </c>
      <c r="F29" s="11">
        <f t="shared" si="0"/>
        <v>-3.7383177570093409</v>
      </c>
      <c r="G29" s="1"/>
      <c r="H29" s="1"/>
      <c r="I29" s="1"/>
    </row>
    <row r="30" spans="1:9" x14ac:dyDescent="0.3">
      <c r="A30" s="12" t="s">
        <v>44</v>
      </c>
      <c r="B30" s="23">
        <v>0</v>
      </c>
      <c r="C30" s="23">
        <v>0</v>
      </c>
      <c r="D30" s="23">
        <v>0</v>
      </c>
      <c r="E30" s="23">
        <v>206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2">
        <v>260295</v>
      </c>
      <c r="C31" s="22">
        <v>188306</v>
      </c>
      <c r="D31" s="22">
        <v>598309</v>
      </c>
      <c r="E31" s="22">
        <v>575737</v>
      </c>
      <c r="F31" s="11">
        <f t="shared" si="0"/>
        <v>-3.7726325360307129</v>
      </c>
      <c r="G31" s="1"/>
      <c r="H31" s="1"/>
      <c r="I31" s="1"/>
    </row>
    <row r="32" spans="1:9" x14ac:dyDescent="0.3">
      <c r="A32" s="12" t="s">
        <v>46</v>
      </c>
      <c r="B32" s="23">
        <v>2918575</v>
      </c>
      <c r="C32" s="23">
        <v>3119872</v>
      </c>
      <c r="D32" s="23">
        <v>7879355</v>
      </c>
      <c r="E32" s="23">
        <v>8158815</v>
      </c>
      <c r="F32" s="14">
        <f t="shared" si="0"/>
        <v>3.5467370108340077</v>
      </c>
      <c r="G32" s="1"/>
      <c r="H32" s="1"/>
      <c r="I32" s="1"/>
    </row>
    <row r="33" spans="1:9" x14ac:dyDescent="0.3">
      <c r="A33" s="9" t="s">
        <v>47</v>
      </c>
      <c r="B33" s="22">
        <v>16215</v>
      </c>
      <c r="C33" s="22">
        <v>23454</v>
      </c>
      <c r="D33" s="22">
        <v>81014</v>
      </c>
      <c r="E33" s="22">
        <v>53963</v>
      </c>
      <c r="F33" s="11">
        <f t="shared" si="0"/>
        <v>-33.390525094428128</v>
      </c>
      <c r="G33" s="1"/>
      <c r="H33" s="1"/>
      <c r="I33" s="1"/>
    </row>
    <row r="34" spans="1:9" x14ac:dyDescent="0.3">
      <c r="A34" s="12" t="s">
        <v>165</v>
      </c>
      <c r="B34" s="23">
        <v>0</v>
      </c>
      <c r="C34" s="23">
        <v>55</v>
      </c>
      <c r="D34" s="23">
        <v>0</v>
      </c>
      <c r="E34" s="23">
        <v>55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10986878</v>
      </c>
      <c r="C35" s="16">
        <f t="shared" ref="C35:E35" si="1">SUM(C7:C34)</f>
        <v>12988466</v>
      </c>
      <c r="D35" s="16">
        <f t="shared" si="1"/>
        <v>30835591</v>
      </c>
      <c r="E35" s="16">
        <f t="shared" si="1"/>
        <v>35365235</v>
      </c>
      <c r="F35" s="17">
        <f t="shared" ref="F35" si="2">((E35*100)/D35)-100</f>
        <v>14.689661696446805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4492</v>
      </c>
      <c r="C39" s="37">
        <f t="shared" si="4"/>
        <v>0</v>
      </c>
      <c r="D39" s="37">
        <f>_xlfn.RANK.EQ(B39,$B$39:$B$66)+COUNTIF($B$39:$B$66,B39)-1</f>
        <v>17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17225419</v>
      </c>
      <c r="G39" s="36">
        <f>LOOKUP(E39,$A$39:$A$66,$C$39:$C$66)</f>
        <v>14694052</v>
      </c>
    </row>
    <row r="40" spans="1:9" x14ac:dyDescent="0.3">
      <c r="A40" s="36" t="str">
        <f t="shared" si="5"/>
        <v>ALICANTE</v>
      </c>
      <c r="B40" s="37">
        <f t="shared" si="3"/>
        <v>6378</v>
      </c>
      <c r="C40" s="37">
        <f t="shared" si="4"/>
        <v>11991</v>
      </c>
      <c r="D40" s="37">
        <f t="shared" ref="D40:D66" si="7">_xlfn.RANK.EQ(B40,$B$39:$B$66)+COUNTIF($B$39:$B$66,B40)-1</f>
        <v>16</v>
      </c>
      <c r="E40" s="36" t="str">
        <f t="shared" si="6"/>
        <v>VALENCIA</v>
      </c>
      <c r="F40" s="36">
        <f t="shared" ref="F40:F55" si="8">LOOKUP(E40,$A$39:$A$66,$B$39:$B$66)</f>
        <v>8158815</v>
      </c>
      <c r="G40" s="36">
        <f t="shared" ref="G40:G66" si="9">LOOKUP(E40,$A$39:$A$66,$C$39:$C$66)</f>
        <v>7879355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190</v>
      </c>
      <c r="D41" s="37">
        <f t="shared" si="7"/>
        <v>28</v>
      </c>
      <c r="E41" s="36" t="str">
        <f t="shared" si="6"/>
        <v>BARCELONA</v>
      </c>
      <c r="F41" s="36">
        <f t="shared" si="8"/>
        <v>5459597</v>
      </c>
      <c r="G41" s="36">
        <f t="shared" si="9"/>
        <v>4133565</v>
      </c>
    </row>
    <row r="42" spans="1:9" x14ac:dyDescent="0.3">
      <c r="A42" s="36" t="str">
        <f t="shared" si="5"/>
        <v>AVILÉS</v>
      </c>
      <c r="B42" s="37">
        <f t="shared" si="3"/>
        <v>11500</v>
      </c>
      <c r="C42" s="37">
        <f t="shared" si="4"/>
        <v>7150</v>
      </c>
      <c r="D42" s="37">
        <f t="shared" si="7"/>
        <v>15</v>
      </c>
      <c r="E42" s="36" t="str">
        <f t="shared" si="6"/>
        <v>LAS PALMAS</v>
      </c>
      <c r="F42" s="36">
        <f t="shared" si="8"/>
        <v>2487267</v>
      </c>
      <c r="G42" s="36">
        <f t="shared" si="9"/>
        <v>2229905</v>
      </c>
    </row>
    <row r="43" spans="1:9" x14ac:dyDescent="0.3">
      <c r="A43" s="36" t="str">
        <f t="shared" si="5"/>
        <v>BAHÍA DE ALGECIRAS</v>
      </c>
      <c r="B43" s="37">
        <f t="shared" si="3"/>
        <v>17225419</v>
      </c>
      <c r="C43" s="37">
        <f t="shared" si="4"/>
        <v>14694052</v>
      </c>
      <c r="D43" s="37">
        <f t="shared" si="7"/>
        <v>1</v>
      </c>
      <c r="E43" s="36" t="str">
        <f t="shared" si="6"/>
        <v>HUELVA</v>
      </c>
      <c r="F43" s="36">
        <f t="shared" si="8"/>
        <v>970010</v>
      </c>
      <c r="G43" s="36">
        <f t="shared" si="9"/>
        <v>764775</v>
      </c>
    </row>
    <row r="44" spans="1:9" x14ac:dyDescent="0.3">
      <c r="A44" s="36" t="str">
        <f t="shared" si="5"/>
        <v>BAHÍA DE CÁDIZ</v>
      </c>
      <c r="B44" s="37">
        <f t="shared" si="3"/>
        <v>50500</v>
      </c>
      <c r="C44" s="37">
        <f t="shared" si="4"/>
        <v>140256</v>
      </c>
      <c r="D44" s="37">
        <f t="shared" si="7"/>
        <v>10</v>
      </c>
      <c r="E44" s="36" t="str">
        <f t="shared" si="6"/>
        <v>TARRAGONA</v>
      </c>
      <c r="F44" s="36">
        <f t="shared" si="8"/>
        <v>575737</v>
      </c>
      <c r="G44" s="36">
        <f t="shared" si="9"/>
        <v>598309</v>
      </c>
    </row>
    <row r="45" spans="1:9" x14ac:dyDescent="0.3">
      <c r="A45" s="36" t="str">
        <f t="shared" si="5"/>
        <v>BALEARES</v>
      </c>
      <c r="B45" s="37">
        <f t="shared" si="3"/>
        <v>2363</v>
      </c>
      <c r="C45" s="37">
        <f t="shared" si="4"/>
        <v>1312</v>
      </c>
      <c r="D45" s="37">
        <f t="shared" si="7"/>
        <v>19</v>
      </c>
      <c r="E45" s="36" t="str">
        <f t="shared" si="6"/>
        <v>SANTA CRUZ DE TENERIFE</v>
      </c>
      <c r="F45" s="36">
        <f t="shared" si="8"/>
        <v>179681</v>
      </c>
      <c r="G45" s="36">
        <f t="shared" si="9"/>
        <v>14644</v>
      </c>
    </row>
    <row r="46" spans="1:9" x14ac:dyDescent="0.3">
      <c r="A46" s="36" t="str">
        <f t="shared" si="5"/>
        <v>BARCELONA</v>
      </c>
      <c r="B46" s="37">
        <f t="shared" si="3"/>
        <v>5459597</v>
      </c>
      <c r="C46" s="37">
        <f t="shared" si="4"/>
        <v>4133565</v>
      </c>
      <c r="D46" s="37">
        <f t="shared" si="7"/>
        <v>3</v>
      </c>
      <c r="E46" s="36" t="str">
        <f t="shared" si="6"/>
        <v>MÁLAGA</v>
      </c>
      <c r="F46" s="36">
        <f t="shared" si="8"/>
        <v>67503</v>
      </c>
      <c r="G46" s="36">
        <f t="shared" si="9"/>
        <v>79248</v>
      </c>
    </row>
    <row r="47" spans="1:9" x14ac:dyDescent="0.3">
      <c r="A47" s="36" t="str">
        <f t="shared" si="5"/>
        <v>BILBAO</v>
      </c>
      <c r="B47" s="37">
        <f t="shared" si="3"/>
        <v>3952</v>
      </c>
      <c r="C47" s="37">
        <f t="shared" si="4"/>
        <v>17753</v>
      </c>
      <c r="D47" s="37">
        <f t="shared" si="7"/>
        <v>18</v>
      </c>
      <c r="E47" s="36" t="str">
        <f t="shared" si="6"/>
        <v>VIGO</v>
      </c>
      <c r="F47" s="36">
        <f t="shared" si="8"/>
        <v>53963</v>
      </c>
      <c r="G47" s="36">
        <f t="shared" si="9"/>
        <v>81014</v>
      </c>
    </row>
    <row r="48" spans="1:9" x14ac:dyDescent="0.3">
      <c r="A48" s="36" t="str">
        <f t="shared" si="5"/>
        <v>CARTAGENA</v>
      </c>
      <c r="B48" s="37">
        <f t="shared" si="3"/>
        <v>180</v>
      </c>
      <c r="C48" s="37">
        <f t="shared" si="4"/>
        <v>0</v>
      </c>
      <c r="D48" s="37">
        <f t="shared" si="7"/>
        <v>24</v>
      </c>
      <c r="E48" s="36" t="str">
        <f t="shared" si="6"/>
        <v>BAHÍA DE CÁDIZ</v>
      </c>
      <c r="F48" s="36">
        <f t="shared" si="8"/>
        <v>50500</v>
      </c>
      <c r="G48" s="36">
        <f t="shared" si="9"/>
        <v>140256</v>
      </c>
    </row>
    <row r="49" spans="1:7" x14ac:dyDescent="0.3">
      <c r="A49" s="36" t="str">
        <f t="shared" si="5"/>
        <v>CASTELLÓN</v>
      </c>
      <c r="B49" s="37">
        <f t="shared" si="3"/>
        <v>26604</v>
      </c>
      <c r="C49" s="37">
        <f t="shared" si="4"/>
        <v>140140</v>
      </c>
      <c r="D49" s="37">
        <f t="shared" si="7"/>
        <v>12</v>
      </c>
      <c r="E49" s="36" t="str">
        <f t="shared" si="6"/>
        <v>GIJÓN</v>
      </c>
      <c r="F49" s="36">
        <f t="shared" si="8"/>
        <v>32285</v>
      </c>
      <c r="G49" s="36">
        <f t="shared" si="9"/>
        <v>32012</v>
      </c>
    </row>
    <row r="50" spans="1:7" x14ac:dyDescent="0.3">
      <c r="A50" s="36" t="str">
        <f t="shared" si="5"/>
        <v>CEUTA</v>
      </c>
      <c r="B50" s="37">
        <f t="shared" si="3"/>
        <v>1663</v>
      </c>
      <c r="C50" s="37">
        <f t="shared" si="4"/>
        <v>0</v>
      </c>
      <c r="D50" s="37">
        <f t="shared" si="7"/>
        <v>21</v>
      </c>
      <c r="E50" s="36" t="str">
        <f t="shared" si="6"/>
        <v>CASTELLÓN</v>
      </c>
      <c r="F50" s="36">
        <f t="shared" si="8"/>
        <v>26604</v>
      </c>
      <c r="G50" s="36">
        <f t="shared" si="9"/>
        <v>140140</v>
      </c>
    </row>
    <row r="51" spans="1:7" x14ac:dyDescent="0.3">
      <c r="A51" s="36" t="str">
        <f t="shared" si="5"/>
        <v>FERROL-SAN CIBRAO</v>
      </c>
      <c r="B51" s="37">
        <f t="shared" si="3"/>
        <v>18804</v>
      </c>
      <c r="C51" s="37">
        <f t="shared" si="4"/>
        <v>0</v>
      </c>
      <c r="D51" s="37">
        <f t="shared" si="7"/>
        <v>14</v>
      </c>
      <c r="E51" s="36" t="str">
        <f t="shared" si="6"/>
        <v>MARÍN Y RÍA DE PONTEVEDRA</v>
      </c>
      <c r="F51" s="36">
        <f t="shared" si="8"/>
        <v>26206</v>
      </c>
      <c r="G51" s="36">
        <f t="shared" si="9"/>
        <v>9150</v>
      </c>
    </row>
    <row r="52" spans="1:7" x14ac:dyDescent="0.3">
      <c r="A52" s="36" t="str">
        <f t="shared" si="5"/>
        <v>GIJÓN</v>
      </c>
      <c r="B52" s="37">
        <f t="shared" si="3"/>
        <v>32285</v>
      </c>
      <c r="C52" s="37">
        <f t="shared" si="4"/>
        <v>32012</v>
      </c>
      <c r="D52" s="37">
        <f t="shared" si="7"/>
        <v>11</v>
      </c>
      <c r="E52" s="36" t="str">
        <f t="shared" si="6"/>
        <v>FERROL-SAN CIBRAO</v>
      </c>
      <c r="F52" s="36">
        <f t="shared" si="8"/>
        <v>18804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970010</v>
      </c>
      <c r="C53" s="37">
        <f t="shared" si="4"/>
        <v>764775</v>
      </c>
      <c r="D53" s="37">
        <f t="shared" si="7"/>
        <v>5</v>
      </c>
      <c r="E53" s="36" t="str">
        <f t="shared" si="6"/>
        <v>AVILÉS</v>
      </c>
      <c r="F53" s="36">
        <f t="shared" si="8"/>
        <v>11500</v>
      </c>
      <c r="G53" s="36">
        <f t="shared" si="9"/>
        <v>7150</v>
      </c>
    </row>
    <row r="54" spans="1:7" x14ac:dyDescent="0.3">
      <c r="A54" s="36" t="str">
        <f t="shared" si="5"/>
        <v>LAS PALMAS</v>
      </c>
      <c r="B54" s="37">
        <f t="shared" si="3"/>
        <v>2487267</v>
      </c>
      <c r="C54" s="37">
        <f t="shared" si="4"/>
        <v>2229905</v>
      </c>
      <c r="D54" s="37">
        <f t="shared" si="7"/>
        <v>4</v>
      </c>
      <c r="E54" s="36" t="str">
        <f t="shared" si="6"/>
        <v>ALICANTE</v>
      </c>
      <c r="F54" s="36">
        <f t="shared" si="8"/>
        <v>6378</v>
      </c>
      <c r="G54" s="36">
        <f t="shared" si="9"/>
        <v>11991</v>
      </c>
    </row>
    <row r="55" spans="1:7" x14ac:dyDescent="0.3">
      <c r="A55" s="36" t="str">
        <f t="shared" si="5"/>
        <v>MÁLAGA</v>
      </c>
      <c r="B55" s="37">
        <f t="shared" si="3"/>
        <v>67503</v>
      </c>
      <c r="C55" s="37">
        <f t="shared" si="4"/>
        <v>79248</v>
      </c>
      <c r="D55" s="37">
        <f t="shared" si="7"/>
        <v>8</v>
      </c>
      <c r="E55" s="36" t="str">
        <f t="shared" si="6"/>
        <v>A CORUÑA</v>
      </c>
      <c r="F55" s="36">
        <f t="shared" si="8"/>
        <v>4492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26206</v>
      </c>
      <c r="C56" s="37">
        <f t="shared" si="4"/>
        <v>9150</v>
      </c>
      <c r="D56" s="37">
        <f t="shared" si="7"/>
        <v>13</v>
      </c>
      <c r="E56" s="36" t="str">
        <f t="shared" si="6"/>
        <v>BILBAO</v>
      </c>
      <c r="F56" s="36">
        <f t="shared" ref="F56:F66" si="10">LOOKUP(E56,$A$39:$A$66,$B$39:$B$66)</f>
        <v>3952</v>
      </c>
      <c r="G56" s="36">
        <f t="shared" si="9"/>
        <v>17753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BALEARES</v>
      </c>
      <c r="F57" s="36">
        <f t="shared" si="10"/>
        <v>2363</v>
      </c>
      <c r="G57" s="36">
        <f t="shared" si="9"/>
        <v>1312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str">
        <f t="shared" si="6"/>
        <v>PASAIA</v>
      </c>
      <c r="F58" s="36">
        <f t="shared" si="10"/>
        <v>1746</v>
      </c>
      <c r="G58" s="36">
        <f t="shared" si="9"/>
        <v>391</v>
      </c>
    </row>
    <row r="59" spans="1:7" x14ac:dyDescent="0.3">
      <c r="A59" s="36" t="str">
        <f t="shared" si="5"/>
        <v>PASAIA</v>
      </c>
      <c r="B59" s="37">
        <f t="shared" si="3"/>
        <v>1746</v>
      </c>
      <c r="C59" s="37">
        <f t="shared" si="4"/>
        <v>391</v>
      </c>
      <c r="D59" s="37">
        <f t="shared" si="7"/>
        <v>20</v>
      </c>
      <c r="E59" s="36" t="str">
        <f t="shared" si="6"/>
        <v>CEUTA</v>
      </c>
      <c r="F59" s="36">
        <f t="shared" si="10"/>
        <v>1663</v>
      </c>
      <c r="G59" s="36">
        <f t="shared" si="9"/>
        <v>0</v>
      </c>
    </row>
    <row r="60" spans="1:7" x14ac:dyDescent="0.3">
      <c r="A60" s="36" t="str">
        <f t="shared" si="5"/>
        <v>SANTA CRUZ DE TENERIFE</v>
      </c>
      <c r="B60" s="37">
        <f t="shared" si="3"/>
        <v>179681</v>
      </c>
      <c r="C60" s="37">
        <f t="shared" si="4"/>
        <v>14644</v>
      </c>
      <c r="D60" s="37">
        <f t="shared" si="7"/>
        <v>7</v>
      </c>
      <c r="E60" s="36" t="str">
        <f t="shared" si="6"/>
        <v>SANTANDER</v>
      </c>
      <c r="F60" s="36">
        <f t="shared" si="10"/>
        <v>309</v>
      </c>
      <c r="G60" s="36">
        <f t="shared" si="9"/>
        <v>321</v>
      </c>
    </row>
    <row r="61" spans="1:7" x14ac:dyDescent="0.3">
      <c r="A61" s="36" t="str">
        <f t="shared" si="5"/>
        <v>SANTANDER</v>
      </c>
      <c r="B61" s="37">
        <f t="shared" si="3"/>
        <v>309</v>
      </c>
      <c r="C61" s="37">
        <f t="shared" si="4"/>
        <v>321</v>
      </c>
      <c r="D61" s="37">
        <f t="shared" si="7"/>
        <v>22</v>
      </c>
      <c r="E61" s="36" t="str">
        <f t="shared" si="6"/>
        <v>SEVILLA</v>
      </c>
      <c r="F61" s="36">
        <f t="shared" si="10"/>
        <v>206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206</v>
      </c>
      <c r="C62" s="37">
        <f t="shared" si="4"/>
        <v>0</v>
      </c>
      <c r="D62" s="37">
        <f t="shared" si="7"/>
        <v>23</v>
      </c>
      <c r="E62" s="36" t="str">
        <f t="shared" si="6"/>
        <v>CARTAGENA</v>
      </c>
      <c r="F62" s="36">
        <f t="shared" si="10"/>
        <v>180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575737</v>
      </c>
      <c r="C63" s="37">
        <f t="shared" si="4"/>
        <v>598309</v>
      </c>
      <c r="D63" s="37">
        <f t="shared" si="7"/>
        <v>6</v>
      </c>
      <c r="E63" s="36" t="str">
        <f t="shared" si="6"/>
        <v>VILAGARCÍA</v>
      </c>
      <c r="F63" s="36">
        <f t="shared" si="10"/>
        <v>55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8158815</v>
      </c>
      <c r="C64" s="37">
        <f t="shared" si="4"/>
        <v>7879355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53963</v>
      </c>
      <c r="C65" s="37">
        <f t="shared" si="4"/>
        <v>81014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55</v>
      </c>
      <c r="C66" s="37">
        <f t="shared" si="4"/>
        <v>0</v>
      </c>
      <c r="D66" s="37">
        <f t="shared" si="7"/>
        <v>25</v>
      </c>
      <c r="E66" s="36" t="str">
        <f t="shared" si="6"/>
        <v>ALMERÍA</v>
      </c>
      <c r="F66" s="36">
        <f t="shared" si="10"/>
        <v>0</v>
      </c>
      <c r="G66" s="36">
        <f t="shared" si="9"/>
        <v>190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4">
        <v>0</v>
      </c>
      <c r="C7" s="24">
        <v>0</v>
      </c>
      <c r="D7" s="24">
        <v>0</v>
      </c>
      <c r="E7" s="24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5">
        <v>6455</v>
      </c>
      <c r="C8" s="25">
        <v>811</v>
      </c>
      <c r="D8" s="25">
        <v>11991</v>
      </c>
      <c r="E8" s="25">
        <v>6378</v>
      </c>
      <c r="F8" s="14">
        <f t="shared" ref="F8:F34" si="0">((E8*100)/D8)-100</f>
        <v>-46.810107580685511</v>
      </c>
      <c r="G8" s="1"/>
      <c r="H8" s="1"/>
      <c r="I8" s="1"/>
    </row>
    <row r="9" spans="1:12" x14ac:dyDescent="0.3">
      <c r="A9" s="9" t="s">
        <v>157</v>
      </c>
      <c r="B9" s="24">
        <v>0</v>
      </c>
      <c r="C9" s="24">
        <v>0</v>
      </c>
      <c r="D9" s="24">
        <v>150</v>
      </c>
      <c r="E9" s="24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5">
        <v>0</v>
      </c>
      <c r="C10" s="25">
        <v>0</v>
      </c>
      <c r="D10" s="25">
        <v>0</v>
      </c>
      <c r="E10" s="25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4">
        <v>3813004</v>
      </c>
      <c r="C11" s="24">
        <v>4690819</v>
      </c>
      <c r="D11" s="24">
        <v>11668973</v>
      </c>
      <c r="E11" s="24">
        <v>13535624</v>
      </c>
      <c r="F11" s="19">
        <f t="shared" si="0"/>
        <v>15.996703394548945</v>
      </c>
      <c r="G11" s="1"/>
      <c r="H11" s="1"/>
      <c r="I11" s="1"/>
    </row>
    <row r="12" spans="1:12" x14ac:dyDescent="0.3">
      <c r="A12" s="12" t="s">
        <v>161</v>
      </c>
      <c r="B12" s="25">
        <v>7</v>
      </c>
      <c r="C12" s="25">
        <v>0</v>
      </c>
      <c r="D12" s="25">
        <v>7</v>
      </c>
      <c r="E12" s="25">
        <v>6563</v>
      </c>
      <c r="F12" s="14">
        <f t="shared" si="0"/>
        <v>93657.142857142855</v>
      </c>
      <c r="G12" s="1"/>
      <c r="H12" s="1"/>
      <c r="I12" s="1"/>
    </row>
    <row r="13" spans="1:12" x14ac:dyDescent="0.3">
      <c r="A13" s="9" t="s">
        <v>32</v>
      </c>
      <c r="B13" s="24">
        <v>60</v>
      </c>
      <c r="C13" s="24">
        <v>24</v>
      </c>
      <c r="D13" s="24">
        <v>64</v>
      </c>
      <c r="E13" s="24">
        <v>28</v>
      </c>
      <c r="F13" s="11">
        <f t="shared" si="0"/>
        <v>-56.25</v>
      </c>
      <c r="G13" s="1"/>
      <c r="H13" s="1"/>
      <c r="I13" s="1"/>
    </row>
    <row r="14" spans="1:12" x14ac:dyDescent="0.3">
      <c r="A14" s="12" t="s">
        <v>33</v>
      </c>
      <c r="B14" s="25">
        <v>1009092</v>
      </c>
      <c r="C14" s="25">
        <v>1357340</v>
      </c>
      <c r="D14" s="25">
        <v>2543207</v>
      </c>
      <c r="E14" s="25">
        <v>3806218</v>
      </c>
      <c r="F14" s="14">
        <f t="shared" si="0"/>
        <v>49.662139180963237</v>
      </c>
      <c r="G14" s="1"/>
      <c r="H14" s="1"/>
      <c r="I14" s="1"/>
    </row>
    <row r="15" spans="1:12" x14ac:dyDescent="0.3">
      <c r="A15" s="9" t="s">
        <v>34</v>
      </c>
      <c r="B15" s="24">
        <v>11224</v>
      </c>
      <c r="C15" s="24">
        <v>909</v>
      </c>
      <c r="D15" s="24">
        <v>17753</v>
      </c>
      <c r="E15" s="24">
        <v>3854</v>
      </c>
      <c r="F15" s="11">
        <f t="shared" si="0"/>
        <v>-78.290993071593533</v>
      </c>
      <c r="G15" s="1"/>
      <c r="H15" s="1"/>
      <c r="I15" s="1"/>
    </row>
    <row r="16" spans="1:12" x14ac:dyDescent="0.3">
      <c r="A16" s="12" t="s">
        <v>35</v>
      </c>
      <c r="B16" s="25">
        <v>0</v>
      </c>
      <c r="C16" s="25">
        <v>156</v>
      </c>
      <c r="D16" s="25">
        <v>0</v>
      </c>
      <c r="E16" s="25">
        <v>179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4">
        <v>31970</v>
      </c>
      <c r="C17" s="24">
        <v>12767</v>
      </c>
      <c r="D17" s="24">
        <v>134589</v>
      </c>
      <c r="E17" s="24">
        <v>26601</v>
      </c>
      <c r="F17" s="11">
        <f t="shared" si="0"/>
        <v>-80.235383277979622</v>
      </c>
      <c r="G17" s="1"/>
      <c r="H17" s="1"/>
      <c r="I17" s="1"/>
    </row>
    <row r="18" spans="1:9" x14ac:dyDescent="0.3">
      <c r="A18" s="12" t="s">
        <v>36</v>
      </c>
      <c r="B18" s="25">
        <v>0</v>
      </c>
      <c r="C18" s="25">
        <v>682</v>
      </c>
      <c r="D18" s="25">
        <v>0</v>
      </c>
      <c r="E18" s="25">
        <v>1243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4">
        <v>0</v>
      </c>
      <c r="C19" s="24">
        <v>0</v>
      </c>
      <c r="D19" s="24">
        <v>0</v>
      </c>
      <c r="E19" s="24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5">
        <v>0</v>
      </c>
      <c r="C20" s="25">
        <v>0</v>
      </c>
      <c r="D20" s="25">
        <v>0</v>
      </c>
      <c r="E20" s="25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4">
        <v>0</v>
      </c>
      <c r="C21" s="24">
        <v>6289</v>
      </c>
      <c r="D21" s="24">
        <v>39</v>
      </c>
      <c r="E21" s="24">
        <v>14923</v>
      </c>
      <c r="F21" s="19">
        <f t="shared" si="0"/>
        <v>38164.102564102563</v>
      </c>
      <c r="G21" s="1"/>
      <c r="H21" s="1"/>
      <c r="I21" s="1"/>
    </row>
    <row r="22" spans="1:9" x14ac:dyDescent="0.3">
      <c r="A22" s="12" t="s">
        <v>59</v>
      </c>
      <c r="B22" s="25">
        <v>661813</v>
      </c>
      <c r="C22" s="25">
        <v>840935</v>
      </c>
      <c r="D22" s="25">
        <v>1688969</v>
      </c>
      <c r="E22" s="25">
        <v>1974547</v>
      </c>
      <c r="F22" s="18">
        <f t="shared" si="0"/>
        <v>16.908421646578475</v>
      </c>
      <c r="G22" s="1"/>
      <c r="H22" s="1"/>
      <c r="I22" s="1"/>
    </row>
    <row r="23" spans="1:9" x14ac:dyDescent="0.3">
      <c r="A23" s="9" t="s">
        <v>164</v>
      </c>
      <c r="B23" s="24">
        <v>35138</v>
      </c>
      <c r="C23" s="24">
        <v>59973</v>
      </c>
      <c r="D23" s="24">
        <v>76296</v>
      </c>
      <c r="E23" s="24">
        <v>61153</v>
      </c>
      <c r="F23" s="11">
        <f t="shared" si="0"/>
        <v>-19.847698437663837</v>
      </c>
      <c r="G23" s="1"/>
      <c r="H23" s="1"/>
      <c r="I23" s="1"/>
    </row>
    <row r="24" spans="1:9" x14ac:dyDescent="0.3">
      <c r="A24" s="12" t="s">
        <v>166</v>
      </c>
      <c r="B24" s="25">
        <v>7359</v>
      </c>
      <c r="C24" s="25">
        <v>12830</v>
      </c>
      <c r="D24" s="25">
        <v>9128</v>
      </c>
      <c r="E24" s="25">
        <v>26206</v>
      </c>
      <c r="F24" s="14">
        <f t="shared" si="0"/>
        <v>187.09465381244524</v>
      </c>
      <c r="G24" s="1"/>
      <c r="H24" s="1"/>
      <c r="I24" s="1"/>
    </row>
    <row r="25" spans="1:9" x14ac:dyDescent="0.3">
      <c r="A25" s="9" t="s">
        <v>39</v>
      </c>
      <c r="B25" s="24">
        <v>0</v>
      </c>
      <c r="C25" s="24">
        <v>0</v>
      </c>
      <c r="D25" s="24">
        <v>58</v>
      </c>
      <c r="E25" s="24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5">
        <v>0</v>
      </c>
      <c r="C26" s="25">
        <v>0</v>
      </c>
      <c r="D26" s="25">
        <v>0</v>
      </c>
      <c r="E26" s="25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5">
        <v>5995</v>
      </c>
      <c r="C28" s="25">
        <v>56613</v>
      </c>
      <c r="D28" s="25">
        <v>13130</v>
      </c>
      <c r="E28" s="25">
        <v>177068</v>
      </c>
      <c r="F28" s="14">
        <f t="shared" si="0"/>
        <v>1248.5757806549886</v>
      </c>
      <c r="G28" s="1"/>
      <c r="H28" s="1"/>
      <c r="I28" s="1"/>
    </row>
    <row r="29" spans="1:9" x14ac:dyDescent="0.3">
      <c r="A29" s="9" t="s">
        <v>43</v>
      </c>
      <c r="B29" s="24">
        <v>0</v>
      </c>
      <c r="C29" s="24">
        <v>0</v>
      </c>
      <c r="D29" s="24">
        <v>0</v>
      </c>
      <c r="E29" s="24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25">
        <v>0</v>
      </c>
      <c r="C30" s="25">
        <v>0</v>
      </c>
      <c r="D30" s="25">
        <v>0</v>
      </c>
      <c r="E30" s="25">
        <v>206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4">
        <v>4137</v>
      </c>
      <c r="C31" s="24">
        <v>93</v>
      </c>
      <c r="D31" s="24">
        <v>21926</v>
      </c>
      <c r="E31" s="24">
        <v>186</v>
      </c>
      <c r="F31" s="11">
        <f t="shared" si="0"/>
        <v>-99.151692055094415</v>
      </c>
      <c r="G31" s="1"/>
      <c r="H31" s="1"/>
      <c r="I31" s="1"/>
    </row>
    <row r="32" spans="1:9" x14ac:dyDescent="0.3">
      <c r="A32" s="12" t="s">
        <v>46</v>
      </c>
      <c r="B32" s="25">
        <v>2904417</v>
      </c>
      <c r="C32" s="25">
        <v>3026805</v>
      </c>
      <c r="D32" s="25">
        <v>7767921</v>
      </c>
      <c r="E32" s="25">
        <v>7908004</v>
      </c>
      <c r="F32" s="14">
        <f t="shared" si="0"/>
        <v>1.803352531520332</v>
      </c>
      <c r="G32" s="1"/>
      <c r="H32" s="1"/>
      <c r="I32" s="1"/>
    </row>
    <row r="33" spans="1:9" x14ac:dyDescent="0.3">
      <c r="A33" s="9" t="s">
        <v>47</v>
      </c>
      <c r="B33" s="24">
        <v>9201</v>
      </c>
      <c r="C33" s="24">
        <v>17135</v>
      </c>
      <c r="D33" s="24">
        <v>63688</v>
      </c>
      <c r="E33" s="24">
        <v>37668</v>
      </c>
      <c r="F33" s="11">
        <f t="shared" si="0"/>
        <v>-40.85542017334506</v>
      </c>
      <c r="G33" s="1"/>
      <c r="H33" s="1"/>
      <c r="I33" s="1"/>
    </row>
    <row r="34" spans="1:9" x14ac:dyDescent="0.3">
      <c r="A34" s="12" t="s">
        <v>165</v>
      </c>
      <c r="B34" s="25">
        <v>0</v>
      </c>
      <c r="C34" s="25">
        <v>55</v>
      </c>
      <c r="D34" s="25">
        <v>0</v>
      </c>
      <c r="E34" s="25">
        <v>55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8499872</v>
      </c>
      <c r="C35" s="16">
        <f t="shared" ref="C35:E35" si="1">SUM(C7:C34)</f>
        <v>10084236</v>
      </c>
      <c r="D35" s="16">
        <f t="shared" si="1"/>
        <v>24017889</v>
      </c>
      <c r="E35" s="16">
        <f t="shared" si="1"/>
        <v>27586704</v>
      </c>
      <c r="F35" s="17">
        <f t="shared" ref="F35" si="2">((E35*100)/D35)-100</f>
        <v>14.858986982577861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13535624</v>
      </c>
      <c r="G39" s="36">
        <f>LOOKUP(E39,$A$39:$A$66,$C$39:$C$66)</f>
        <v>11668973</v>
      </c>
    </row>
    <row r="40" spans="1:9" x14ac:dyDescent="0.3">
      <c r="A40" s="36" t="str">
        <f t="shared" si="5"/>
        <v>ALICANTE</v>
      </c>
      <c r="B40" s="37">
        <f t="shared" si="3"/>
        <v>6378</v>
      </c>
      <c r="C40" s="37">
        <f t="shared" si="4"/>
        <v>11991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7908004</v>
      </c>
      <c r="G40" s="36">
        <f t="shared" ref="G40:G66" si="9">LOOKUP(E40,$A$39:$A$66,$C$39:$C$66)</f>
        <v>7767921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150</v>
      </c>
      <c r="D41" s="37">
        <f t="shared" si="7"/>
        <v>28</v>
      </c>
      <c r="E41" s="36" t="str">
        <f t="shared" si="6"/>
        <v>BARCELONA</v>
      </c>
      <c r="F41" s="36">
        <f t="shared" si="8"/>
        <v>3806218</v>
      </c>
      <c r="G41" s="36">
        <f t="shared" si="9"/>
        <v>2543207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1974547</v>
      </c>
      <c r="G42" s="36">
        <f t="shared" si="9"/>
        <v>1688969</v>
      </c>
    </row>
    <row r="43" spans="1:9" x14ac:dyDescent="0.3">
      <c r="A43" s="36" t="str">
        <f t="shared" si="5"/>
        <v>BAHÍA DE ALGECIRAS</v>
      </c>
      <c r="B43" s="37">
        <f t="shared" si="3"/>
        <v>13535624</v>
      </c>
      <c r="C43" s="37">
        <f t="shared" si="4"/>
        <v>11668973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177068</v>
      </c>
      <c r="G43" s="36">
        <f t="shared" si="9"/>
        <v>13130</v>
      </c>
    </row>
    <row r="44" spans="1:9" x14ac:dyDescent="0.3">
      <c r="A44" s="36" t="str">
        <f t="shared" si="5"/>
        <v>BAHÍA DE CÁDIZ</v>
      </c>
      <c r="B44" s="37">
        <f t="shared" si="3"/>
        <v>6563</v>
      </c>
      <c r="C44" s="37">
        <f t="shared" si="4"/>
        <v>7</v>
      </c>
      <c r="D44" s="37">
        <f t="shared" si="7"/>
        <v>11</v>
      </c>
      <c r="E44" s="36" t="str">
        <f t="shared" si="6"/>
        <v>MÁLAGA</v>
      </c>
      <c r="F44" s="36">
        <f t="shared" si="8"/>
        <v>61153</v>
      </c>
      <c r="G44" s="36">
        <f t="shared" si="9"/>
        <v>76296</v>
      </c>
    </row>
    <row r="45" spans="1:9" x14ac:dyDescent="0.3">
      <c r="A45" s="36" t="str">
        <f t="shared" si="5"/>
        <v>BALEARES</v>
      </c>
      <c r="B45" s="37">
        <f t="shared" si="3"/>
        <v>28</v>
      </c>
      <c r="C45" s="37">
        <f t="shared" si="4"/>
        <v>64</v>
      </c>
      <c r="D45" s="37">
        <f t="shared" si="7"/>
        <v>19</v>
      </c>
      <c r="E45" s="36" t="str">
        <f t="shared" si="6"/>
        <v>VIGO</v>
      </c>
      <c r="F45" s="36">
        <f t="shared" si="8"/>
        <v>37668</v>
      </c>
      <c r="G45" s="36">
        <f t="shared" si="9"/>
        <v>63688</v>
      </c>
    </row>
    <row r="46" spans="1:9" x14ac:dyDescent="0.3">
      <c r="A46" s="36" t="str">
        <f t="shared" si="5"/>
        <v>BARCELONA</v>
      </c>
      <c r="B46" s="37">
        <f t="shared" si="3"/>
        <v>3806218</v>
      </c>
      <c r="C46" s="37">
        <f t="shared" si="4"/>
        <v>2543207</v>
      </c>
      <c r="D46" s="37">
        <f t="shared" si="7"/>
        <v>3</v>
      </c>
      <c r="E46" s="36" t="str">
        <f t="shared" si="6"/>
        <v>CASTELLÓN</v>
      </c>
      <c r="F46" s="36">
        <f t="shared" si="8"/>
        <v>26601</v>
      </c>
      <c r="G46" s="36">
        <f t="shared" si="9"/>
        <v>134589</v>
      </c>
    </row>
    <row r="47" spans="1:9" x14ac:dyDescent="0.3">
      <c r="A47" s="36" t="str">
        <f t="shared" si="5"/>
        <v>BILBAO</v>
      </c>
      <c r="B47" s="37">
        <f t="shared" si="3"/>
        <v>3854</v>
      </c>
      <c r="C47" s="37">
        <f t="shared" si="4"/>
        <v>17753</v>
      </c>
      <c r="D47" s="37">
        <f t="shared" si="7"/>
        <v>13</v>
      </c>
      <c r="E47" s="36" t="str">
        <f t="shared" si="6"/>
        <v>MARÍN Y RÍA DE PONTEVEDRA</v>
      </c>
      <c r="F47" s="36">
        <f t="shared" si="8"/>
        <v>26206</v>
      </c>
      <c r="G47" s="36">
        <f t="shared" si="9"/>
        <v>9128</v>
      </c>
    </row>
    <row r="48" spans="1:9" x14ac:dyDescent="0.3">
      <c r="A48" s="36" t="str">
        <f t="shared" si="5"/>
        <v>CARTAGENA</v>
      </c>
      <c r="B48" s="37">
        <f t="shared" si="3"/>
        <v>179</v>
      </c>
      <c r="C48" s="37">
        <f t="shared" si="4"/>
        <v>0</v>
      </c>
      <c r="D48" s="37">
        <f t="shared" si="7"/>
        <v>17</v>
      </c>
      <c r="E48" s="36" t="str">
        <f t="shared" si="6"/>
        <v>HUELVA</v>
      </c>
      <c r="F48" s="36">
        <f t="shared" si="8"/>
        <v>14923</v>
      </c>
      <c r="G48" s="36">
        <f t="shared" si="9"/>
        <v>39</v>
      </c>
    </row>
    <row r="49" spans="1:7" x14ac:dyDescent="0.3">
      <c r="A49" s="36" t="str">
        <f t="shared" si="5"/>
        <v>CASTELLÓN</v>
      </c>
      <c r="B49" s="37">
        <f t="shared" si="3"/>
        <v>26601</v>
      </c>
      <c r="C49" s="37">
        <f t="shared" si="4"/>
        <v>134589</v>
      </c>
      <c r="D49" s="37">
        <f t="shared" si="7"/>
        <v>8</v>
      </c>
      <c r="E49" s="36" t="str">
        <f t="shared" si="6"/>
        <v>BAHÍA DE CÁDIZ</v>
      </c>
      <c r="F49" s="36">
        <f t="shared" si="8"/>
        <v>6563</v>
      </c>
      <c r="G49" s="36">
        <f t="shared" si="9"/>
        <v>7</v>
      </c>
    </row>
    <row r="50" spans="1:7" x14ac:dyDescent="0.3">
      <c r="A50" s="36" t="str">
        <f t="shared" si="5"/>
        <v>CEUTA</v>
      </c>
      <c r="B50" s="37">
        <f t="shared" si="3"/>
        <v>1243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6378</v>
      </c>
      <c r="G50" s="36">
        <f t="shared" si="9"/>
        <v>11991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3854</v>
      </c>
      <c r="G51" s="36">
        <f t="shared" si="9"/>
        <v>17753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1243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14923</v>
      </c>
      <c r="C53" s="37">
        <f t="shared" si="4"/>
        <v>39</v>
      </c>
      <c r="D53" s="37">
        <f t="shared" si="7"/>
        <v>10</v>
      </c>
      <c r="E53" s="36" t="str">
        <f t="shared" si="6"/>
        <v>SEVILLA</v>
      </c>
      <c r="F53" s="36">
        <f t="shared" si="8"/>
        <v>206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1974547</v>
      </c>
      <c r="C54" s="37">
        <f t="shared" si="4"/>
        <v>1688969</v>
      </c>
      <c r="D54" s="37">
        <f t="shared" si="7"/>
        <v>4</v>
      </c>
      <c r="E54" s="36" t="str">
        <f t="shared" si="6"/>
        <v>TARRAGONA</v>
      </c>
      <c r="F54" s="36">
        <f t="shared" si="8"/>
        <v>186</v>
      </c>
      <c r="G54" s="36">
        <f t="shared" si="9"/>
        <v>21926</v>
      </c>
    </row>
    <row r="55" spans="1:7" x14ac:dyDescent="0.3">
      <c r="A55" s="36" t="str">
        <f t="shared" si="5"/>
        <v>MÁLAGA</v>
      </c>
      <c r="B55" s="37">
        <f t="shared" si="3"/>
        <v>61153</v>
      </c>
      <c r="C55" s="37">
        <f t="shared" si="4"/>
        <v>76296</v>
      </c>
      <c r="D55" s="37">
        <f t="shared" si="7"/>
        <v>6</v>
      </c>
      <c r="E55" s="36" t="str">
        <f t="shared" si="6"/>
        <v>CARTAGENA</v>
      </c>
      <c r="F55" s="36">
        <f t="shared" si="8"/>
        <v>179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26206</v>
      </c>
      <c r="C56" s="37">
        <f t="shared" si="4"/>
        <v>9128</v>
      </c>
      <c r="D56" s="37">
        <f t="shared" si="7"/>
        <v>9</v>
      </c>
      <c r="E56" s="36" t="str">
        <f t="shared" si="6"/>
        <v>VILAGARCÍA</v>
      </c>
      <c r="F56" s="36">
        <f t="shared" ref="F56:F66" si="10">LOOKUP(E56,$A$39:$A$66,$B$39:$B$66)</f>
        <v>55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BALEARES</v>
      </c>
      <c r="F57" s="36">
        <f t="shared" si="10"/>
        <v>28</v>
      </c>
      <c r="G57" s="36">
        <f t="shared" si="9"/>
        <v>64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177068</v>
      </c>
      <c r="C60" s="37">
        <f t="shared" si="4"/>
        <v>13130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206</v>
      </c>
      <c r="C62" s="37">
        <f t="shared" si="4"/>
        <v>0</v>
      </c>
      <c r="D62" s="37">
        <f t="shared" si="7"/>
        <v>15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186</v>
      </c>
      <c r="C63" s="37">
        <f t="shared" si="4"/>
        <v>21926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7908004</v>
      </c>
      <c r="C64" s="37">
        <f t="shared" si="4"/>
        <v>7767921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37668</v>
      </c>
      <c r="C65" s="37">
        <f t="shared" si="4"/>
        <v>63688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55</v>
      </c>
      <c r="C66" s="37">
        <f t="shared" si="4"/>
        <v>0</v>
      </c>
      <c r="D66" s="37">
        <f t="shared" si="7"/>
        <v>18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6">
        <v>0</v>
      </c>
      <c r="C7" s="26">
        <v>0</v>
      </c>
      <c r="D7" s="26">
        <v>0</v>
      </c>
      <c r="E7" s="26">
        <v>0</v>
      </c>
      <c r="F7" s="19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7">
        <v>13339</v>
      </c>
      <c r="C8" s="27">
        <v>1534</v>
      </c>
      <c r="D8" s="27">
        <v>33413</v>
      </c>
      <c r="E8" s="27">
        <v>15593</v>
      </c>
      <c r="F8" s="14">
        <f t="shared" ref="F8:F34" si="0">((E8*100)/D8)-100</f>
        <v>-53.332535240774547</v>
      </c>
      <c r="G8" s="1"/>
      <c r="H8" s="1"/>
      <c r="I8" s="1"/>
    </row>
    <row r="9" spans="1:12" x14ac:dyDescent="0.3">
      <c r="A9" s="9" t="s">
        <v>157</v>
      </c>
      <c r="B9" s="26">
        <v>38453</v>
      </c>
      <c r="C9" s="26">
        <v>29040</v>
      </c>
      <c r="D9" s="26">
        <v>98886</v>
      </c>
      <c r="E9" s="26">
        <v>79882</v>
      </c>
      <c r="F9" s="11">
        <f t="shared" si="0"/>
        <v>-19.218089517221856</v>
      </c>
      <c r="G9" s="1"/>
      <c r="H9" s="1"/>
      <c r="I9" s="1"/>
    </row>
    <row r="10" spans="1:12" x14ac:dyDescent="0.3">
      <c r="A10" s="12" t="s">
        <v>159</v>
      </c>
      <c r="B10" s="27">
        <v>0</v>
      </c>
      <c r="C10" s="27">
        <v>0</v>
      </c>
      <c r="D10" s="27">
        <v>0</v>
      </c>
      <c r="E10" s="27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6">
        <v>820320</v>
      </c>
      <c r="C11" s="26">
        <v>832204</v>
      </c>
      <c r="D11" s="26">
        <v>2195747</v>
      </c>
      <c r="E11" s="26">
        <v>2243000</v>
      </c>
      <c r="F11" s="11">
        <f t="shared" si="0"/>
        <v>2.1520238898197306</v>
      </c>
      <c r="G11" s="1"/>
      <c r="H11" s="1"/>
      <c r="I11" s="1"/>
    </row>
    <row r="12" spans="1:12" x14ac:dyDescent="0.3">
      <c r="A12" s="12" t="s">
        <v>161</v>
      </c>
      <c r="B12" s="27">
        <v>94833</v>
      </c>
      <c r="C12" s="27">
        <v>97376</v>
      </c>
      <c r="D12" s="27">
        <v>250179</v>
      </c>
      <c r="E12" s="27">
        <v>276977</v>
      </c>
      <c r="F12" s="14">
        <f t="shared" si="0"/>
        <v>10.711530544130397</v>
      </c>
      <c r="G12" s="1"/>
      <c r="H12" s="1"/>
      <c r="I12" s="1"/>
    </row>
    <row r="13" spans="1:12" x14ac:dyDescent="0.3">
      <c r="A13" s="9" t="s">
        <v>32</v>
      </c>
      <c r="B13" s="26">
        <v>1120893</v>
      </c>
      <c r="C13" s="26">
        <v>1080512</v>
      </c>
      <c r="D13" s="26">
        <v>2713924</v>
      </c>
      <c r="E13" s="26">
        <v>2817960</v>
      </c>
      <c r="F13" s="11">
        <f t="shared" si="0"/>
        <v>3.8334161162950835</v>
      </c>
      <c r="G13" s="1"/>
      <c r="H13" s="1"/>
      <c r="I13" s="1"/>
    </row>
    <row r="14" spans="1:12" x14ac:dyDescent="0.3">
      <c r="A14" s="12" t="s">
        <v>33</v>
      </c>
      <c r="B14" s="27">
        <v>953412</v>
      </c>
      <c r="C14" s="27">
        <v>962828</v>
      </c>
      <c r="D14" s="27">
        <v>2410215</v>
      </c>
      <c r="E14" s="27">
        <v>2572412</v>
      </c>
      <c r="F14" s="14">
        <f t="shared" si="0"/>
        <v>6.7295656196646405</v>
      </c>
      <c r="G14" s="1"/>
      <c r="H14" s="1"/>
      <c r="I14" s="1"/>
    </row>
    <row r="15" spans="1:12" x14ac:dyDescent="0.3">
      <c r="A15" s="9" t="s">
        <v>34</v>
      </c>
      <c r="B15" s="26">
        <v>63292</v>
      </c>
      <c r="C15" s="26">
        <v>66116</v>
      </c>
      <c r="D15" s="26">
        <v>168996</v>
      </c>
      <c r="E15" s="26">
        <v>173758</v>
      </c>
      <c r="F15" s="11">
        <f t="shared" si="0"/>
        <v>2.8178181732111938</v>
      </c>
      <c r="G15" s="1"/>
      <c r="H15" s="1"/>
      <c r="I15" s="1"/>
    </row>
    <row r="16" spans="1:12" x14ac:dyDescent="0.3">
      <c r="A16" s="12" t="s">
        <v>35</v>
      </c>
      <c r="B16" s="27">
        <v>0</v>
      </c>
      <c r="C16" s="27">
        <v>170</v>
      </c>
      <c r="D16" s="27">
        <v>0</v>
      </c>
      <c r="E16" s="27">
        <v>1831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6">
        <v>57871</v>
      </c>
      <c r="C17" s="26">
        <v>30875</v>
      </c>
      <c r="D17" s="26">
        <v>146692</v>
      </c>
      <c r="E17" s="26">
        <v>117633</v>
      </c>
      <c r="F17" s="11">
        <f t="shared" si="0"/>
        <v>-19.809532898862926</v>
      </c>
      <c r="G17" s="1"/>
      <c r="H17" s="1"/>
      <c r="I17" s="1"/>
    </row>
    <row r="18" spans="1:9" x14ac:dyDescent="0.3">
      <c r="A18" s="12" t="s">
        <v>36</v>
      </c>
      <c r="B18" s="27">
        <v>99157</v>
      </c>
      <c r="C18" s="27">
        <v>60047</v>
      </c>
      <c r="D18" s="27">
        <v>262797</v>
      </c>
      <c r="E18" s="27">
        <v>174792</v>
      </c>
      <c r="F18" s="14">
        <f t="shared" si="0"/>
        <v>-33.487825203484064</v>
      </c>
      <c r="G18" s="1"/>
      <c r="H18" s="1"/>
      <c r="I18" s="1"/>
    </row>
    <row r="19" spans="1:9" x14ac:dyDescent="0.3">
      <c r="A19" s="9" t="s">
        <v>37</v>
      </c>
      <c r="B19" s="26">
        <v>9391</v>
      </c>
      <c r="C19" s="26">
        <v>8697</v>
      </c>
      <c r="D19" s="26">
        <v>20255</v>
      </c>
      <c r="E19" s="26">
        <v>18147</v>
      </c>
      <c r="F19" s="11">
        <f t="shared" si="0"/>
        <v>-10.407306837817828</v>
      </c>
      <c r="G19" s="1"/>
      <c r="H19" s="1"/>
      <c r="I19" s="1"/>
    </row>
    <row r="20" spans="1:9" x14ac:dyDescent="0.3">
      <c r="A20" s="12" t="s">
        <v>163</v>
      </c>
      <c r="B20" s="27">
        <v>0</v>
      </c>
      <c r="C20" s="27">
        <v>0</v>
      </c>
      <c r="D20" s="27">
        <v>0</v>
      </c>
      <c r="E20" s="27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6">
        <v>12910</v>
      </c>
      <c r="C21" s="26">
        <v>16080</v>
      </c>
      <c r="D21" s="26">
        <v>36505</v>
      </c>
      <c r="E21" s="26">
        <v>40309</v>
      </c>
      <c r="F21" s="11">
        <f t="shared" si="0"/>
        <v>10.420490343788515</v>
      </c>
      <c r="G21" s="1"/>
      <c r="H21" s="1"/>
      <c r="I21" s="1"/>
    </row>
    <row r="22" spans="1:9" x14ac:dyDescent="0.3">
      <c r="A22" s="12" t="s">
        <v>59</v>
      </c>
      <c r="B22" s="27">
        <v>372937</v>
      </c>
      <c r="C22" s="27">
        <v>353289</v>
      </c>
      <c r="D22" s="27">
        <v>1019907</v>
      </c>
      <c r="E22" s="27">
        <v>989408</v>
      </c>
      <c r="F22" s="14">
        <f t="shared" si="0"/>
        <v>-2.9903706906610097</v>
      </c>
      <c r="G22" s="1"/>
      <c r="H22" s="1"/>
      <c r="I22" s="1"/>
    </row>
    <row r="23" spans="1:9" x14ac:dyDescent="0.3">
      <c r="A23" s="9" t="s">
        <v>164</v>
      </c>
      <c r="B23" s="26">
        <v>53695</v>
      </c>
      <c r="C23" s="26">
        <v>44305</v>
      </c>
      <c r="D23" s="26">
        <v>133985</v>
      </c>
      <c r="E23" s="26">
        <v>117707</v>
      </c>
      <c r="F23" s="11">
        <f t="shared" si="0"/>
        <v>-12.149121170280253</v>
      </c>
      <c r="G23" s="1"/>
      <c r="H23" s="1"/>
      <c r="I23" s="1"/>
    </row>
    <row r="24" spans="1:9" x14ac:dyDescent="0.3">
      <c r="A24" s="12" t="s">
        <v>166</v>
      </c>
      <c r="B24" s="27">
        <v>0</v>
      </c>
      <c r="C24" s="27">
        <v>0</v>
      </c>
      <c r="D24" s="27">
        <v>0</v>
      </c>
      <c r="E24" s="27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26">
        <v>81882</v>
      </c>
      <c r="C25" s="26">
        <v>58973</v>
      </c>
      <c r="D25" s="26">
        <v>198194</v>
      </c>
      <c r="E25" s="26">
        <v>166312</v>
      </c>
      <c r="F25" s="11">
        <f t="shared" si="0"/>
        <v>-16.086258918029813</v>
      </c>
      <c r="G25" s="1"/>
      <c r="H25" s="1"/>
      <c r="I25" s="1"/>
    </row>
    <row r="26" spans="1:9" x14ac:dyDescent="0.3">
      <c r="A26" s="12" t="s">
        <v>40</v>
      </c>
      <c r="B26" s="27">
        <v>57471</v>
      </c>
      <c r="C26" s="27">
        <v>72803</v>
      </c>
      <c r="D26" s="27">
        <v>138713</v>
      </c>
      <c r="E26" s="27">
        <v>208482</v>
      </c>
      <c r="F26" s="14">
        <f t="shared" si="0"/>
        <v>50.297376597723343</v>
      </c>
      <c r="G26" s="1"/>
      <c r="H26" s="1"/>
      <c r="I26" s="1"/>
    </row>
    <row r="27" spans="1:9" x14ac:dyDescent="0.3">
      <c r="A27" s="9" t="s">
        <v>41</v>
      </c>
      <c r="B27" s="26">
        <v>57896</v>
      </c>
      <c r="C27" s="26">
        <v>57227</v>
      </c>
      <c r="D27" s="26">
        <v>151007</v>
      </c>
      <c r="E27" s="26">
        <v>158343</v>
      </c>
      <c r="F27" s="11">
        <f t="shared" si="0"/>
        <v>4.8580529379432704</v>
      </c>
      <c r="G27" s="1"/>
      <c r="H27" s="1"/>
      <c r="I27" s="1"/>
    </row>
    <row r="28" spans="1:9" x14ac:dyDescent="0.3">
      <c r="A28" s="12" t="s">
        <v>42</v>
      </c>
      <c r="B28" s="27">
        <v>344778</v>
      </c>
      <c r="C28" s="27">
        <v>334802</v>
      </c>
      <c r="D28" s="27">
        <v>936910</v>
      </c>
      <c r="E28" s="27">
        <v>960799</v>
      </c>
      <c r="F28" s="14">
        <f t="shared" si="0"/>
        <v>2.5497646518875854</v>
      </c>
      <c r="G28" s="1"/>
      <c r="H28" s="1"/>
      <c r="I28" s="1"/>
    </row>
    <row r="29" spans="1:9" x14ac:dyDescent="0.3">
      <c r="A29" s="9" t="s">
        <v>43</v>
      </c>
      <c r="B29" s="26">
        <v>147702</v>
      </c>
      <c r="C29" s="26">
        <v>144581</v>
      </c>
      <c r="D29" s="26">
        <v>386264</v>
      </c>
      <c r="E29" s="26">
        <v>414695</v>
      </c>
      <c r="F29" s="11">
        <f t="shared" si="0"/>
        <v>7.3605099103204026</v>
      </c>
      <c r="G29" s="1"/>
      <c r="H29" s="1"/>
      <c r="I29" s="1"/>
    </row>
    <row r="30" spans="1:9" x14ac:dyDescent="0.3">
      <c r="A30" s="12" t="s">
        <v>44</v>
      </c>
      <c r="B30" s="27">
        <v>18141</v>
      </c>
      <c r="C30" s="27">
        <v>19340</v>
      </c>
      <c r="D30" s="27">
        <v>46323</v>
      </c>
      <c r="E30" s="27">
        <v>52361</v>
      </c>
      <c r="F30" s="14">
        <f t="shared" si="0"/>
        <v>13.034561664831728</v>
      </c>
      <c r="G30" s="1"/>
      <c r="H30" s="1"/>
      <c r="I30" s="1"/>
    </row>
    <row r="31" spans="1:9" x14ac:dyDescent="0.3">
      <c r="A31" s="9" t="s">
        <v>45</v>
      </c>
      <c r="B31" s="26">
        <v>28673</v>
      </c>
      <c r="C31" s="26">
        <v>33443</v>
      </c>
      <c r="D31" s="26">
        <v>76878</v>
      </c>
      <c r="E31" s="26">
        <v>83983</v>
      </c>
      <c r="F31" s="11">
        <f t="shared" si="0"/>
        <v>9.2419157626369071</v>
      </c>
      <c r="G31" s="1"/>
      <c r="H31" s="1"/>
      <c r="I31" s="1"/>
    </row>
    <row r="32" spans="1:9" x14ac:dyDescent="0.3">
      <c r="A32" s="12" t="s">
        <v>46</v>
      </c>
      <c r="B32" s="27">
        <v>829446</v>
      </c>
      <c r="C32" s="27">
        <v>991647</v>
      </c>
      <c r="D32" s="27">
        <v>2158023</v>
      </c>
      <c r="E32" s="27">
        <v>2853821</v>
      </c>
      <c r="F32" s="14">
        <f t="shared" si="0"/>
        <v>32.242381105298705</v>
      </c>
      <c r="G32" s="1"/>
      <c r="H32" s="1"/>
      <c r="I32" s="1"/>
    </row>
    <row r="33" spans="1:9" x14ac:dyDescent="0.3">
      <c r="A33" s="9" t="s">
        <v>47</v>
      </c>
      <c r="B33" s="26">
        <v>93500</v>
      </c>
      <c r="C33" s="26">
        <v>99628</v>
      </c>
      <c r="D33" s="26">
        <v>258958</v>
      </c>
      <c r="E33" s="26">
        <v>273911</v>
      </c>
      <c r="F33" s="11">
        <f t="shared" si="0"/>
        <v>5.7742954455934949</v>
      </c>
      <c r="G33" s="1"/>
      <c r="H33" s="1"/>
      <c r="I33" s="1"/>
    </row>
    <row r="34" spans="1:9" x14ac:dyDescent="0.3">
      <c r="A34" s="12" t="s">
        <v>165</v>
      </c>
      <c r="B34" s="27">
        <v>0</v>
      </c>
      <c r="C34" s="27">
        <v>0</v>
      </c>
      <c r="D34" s="27">
        <v>0</v>
      </c>
      <c r="E34" s="27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5369992</v>
      </c>
      <c r="C35" s="16">
        <f t="shared" ref="C35:E35" si="1">SUM(C7:C34)</f>
        <v>5395517</v>
      </c>
      <c r="D35" s="16">
        <f t="shared" si="1"/>
        <v>13842771</v>
      </c>
      <c r="E35" s="16">
        <f t="shared" si="1"/>
        <v>14812116</v>
      </c>
      <c r="F35" s="17">
        <f t="shared" ref="F35" si="2">((E35*100)/D35)-100</f>
        <v>7.002535836213724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VALENCIA</v>
      </c>
      <c r="F39" s="36">
        <f>LOOKUP(E39,$A$39:$A$66,$B$39:$B$66)</f>
        <v>2853821</v>
      </c>
      <c r="G39" s="36">
        <f>LOOKUP(E39,$A$39:$A$66,$C$39:$C$66)</f>
        <v>2158023</v>
      </c>
    </row>
    <row r="40" spans="1:9" x14ac:dyDescent="0.3">
      <c r="A40" s="36" t="str">
        <f t="shared" si="5"/>
        <v>ALICANTE</v>
      </c>
      <c r="B40" s="37">
        <f t="shared" si="3"/>
        <v>15593</v>
      </c>
      <c r="C40" s="37">
        <f t="shared" si="4"/>
        <v>33413</v>
      </c>
      <c r="D40" s="37">
        <f t="shared" ref="D40:D66" si="7">_xlfn.RANK.EQ(B40,$B$39:$B$66)+COUNTIF($B$39:$B$66,B40)-1</f>
        <v>22</v>
      </c>
      <c r="E40" s="36" t="str">
        <f t="shared" si="6"/>
        <v>BALEARES</v>
      </c>
      <c r="F40" s="36">
        <f t="shared" ref="F40:F55" si="8">LOOKUP(E40,$A$39:$A$66,$B$39:$B$66)</f>
        <v>2817960</v>
      </c>
      <c r="G40" s="36">
        <f t="shared" ref="G40:G66" si="9">LOOKUP(E40,$A$39:$A$66,$C$39:$C$66)</f>
        <v>2713924</v>
      </c>
    </row>
    <row r="41" spans="1:9" x14ac:dyDescent="0.3">
      <c r="A41" s="36" t="str">
        <f t="shared" si="5"/>
        <v>ALMERÍA</v>
      </c>
      <c r="B41" s="37">
        <f t="shared" si="3"/>
        <v>79882</v>
      </c>
      <c r="C41" s="37">
        <f t="shared" si="4"/>
        <v>98886</v>
      </c>
      <c r="D41" s="37">
        <f t="shared" si="7"/>
        <v>18</v>
      </c>
      <c r="E41" s="36" t="str">
        <f t="shared" si="6"/>
        <v>BARCELONA</v>
      </c>
      <c r="F41" s="36">
        <f t="shared" si="8"/>
        <v>2572412</v>
      </c>
      <c r="G41" s="36">
        <f t="shared" si="9"/>
        <v>2410215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2243000</v>
      </c>
      <c r="G42" s="36">
        <f t="shared" si="9"/>
        <v>2195747</v>
      </c>
    </row>
    <row r="43" spans="1:9" x14ac:dyDescent="0.3">
      <c r="A43" s="36" t="str">
        <f t="shared" si="5"/>
        <v>BAHÍA DE ALGECIRAS</v>
      </c>
      <c r="B43" s="37">
        <f t="shared" si="3"/>
        <v>2243000</v>
      </c>
      <c r="C43" s="37">
        <f t="shared" si="4"/>
        <v>2195747</v>
      </c>
      <c r="D43" s="37">
        <f t="shared" si="7"/>
        <v>4</v>
      </c>
      <c r="E43" s="36" t="str">
        <f t="shared" si="6"/>
        <v>LAS PALMAS</v>
      </c>
      <c r="F43" s="36">
        <f t="shared" si="8"/>
        <v>989408</v>
      </c>
      <c r="G43" s="36">
        <f t="shared" si="9"/>
        <v>1019907</v>
      </c>
    </row>
    <row r="44" spans="1:9" x14ac:dyDescent="0.3">
      <c r="A44" s="36" t="str">
        <f t="shared" si="5"/>
        <v>BAHÍA DE CÁDIZ</v>
      </c>
      <c r="B44" s="37">
        <f t="shared" si="3"/>
        <v>276977</v>
      </c>
      <c r="C44" s="37">
        <f t="shared" si="4"/>
        <v>250179</v>
      </c>
      <c r="D44" s="37">
        <f t="shared" si="7"/>
        <v>8</v>
      </c>
      <c r="E44" s="36" t="str">
        <f t="shared" si="6"/>
        <v>SANTA CRUZ DE TENERIFE</v>
      </c>
      <c r="F44" s="36">
        <f t="shared" si="8"/>
        <v>960799</v>
      </c>
      <c r="G44" s="36">
        <f t="shared" si="9"/>
        <v>936910</v>
      </c>
    </row>
    <row r="45" spans="1:9" x14ac:dyDescent="0.3">
      <c r="A45" s="36" t="str">
        <f t="shared" si="5"/>
        <v>BALEARES</v>
      </c>
      <c r="B45" s="37">
        <f t="shared" si="3"/>
        <v>2817960</v>
      </c>
      <c r="C45" s="37">
        <f t="shared" si="4"/>
        <v>2713924</v>
      </c>
      <c r="D45" s="37">
        <f t="shared" si="7"/>
        <v>2</v>
      </c>
      <c r="E45" s="36" t="str">
        <f t="shared" si="6"/>
        <v>SANTANDER</v>
      </c>
      <c r="F45" s="36">
        <f t="shared" si="8"/>
        <v>414695</v>
      </c>
      <c r="G45" s="36">
        <f t="shared" si="9"/>
        <v>386264</v>
      </c>
    </row>
    <row r="46" spans="1:9" x14ac:dyDescent="0.3">
      <c r="A46" s="36" t="str">
        <f t="shared" si="5"/>
        <v>BARCELONA</v>
      </c>
      <c r="B46" s="37">
        <f t="shared" si="3"/>
        <v>2572412</v>
      </c>
      <c r="C46" s="37">
        <f t="shared" si="4"/>
        <v>2410215</v>
      </c>
      <c r="D46" s="37">
        <f t="shared" si="7"/>
        <v>3</v>
      </c>
      <c r="E46" s="36" t="str">
        <f t="shared" si="6"/>
        <v>BAHÍA DE CÁDIZ</v>
      </c>
      <c r="F46" s="36">
        <f t="shared" si="8"/>
        <v>276977</v>
      </c>
      <c r="G46" s="36">
        <f t="shared" si="9"/>
        <v>250179</v>
      </c>
    </row>
    <row r="47" spans="1:9" x14ac:dyDescent="0.3">
      <c r="A47" s="36" t="str">
        <f t="shared" si="5"/>
        <v>BILBAO</v>
      </c>
      <c r="B47" s="37">
        <f t="shared" si="3"/>
        <v>173758</v>
      </c>
      <c r="C47" s="37">
        <f t="shared" si="4"/>
        <v>168996</v>
      </c>
      <c r="D47" s="37">
        <f t="shared" si="7"/>
        <v>12</v>
      </c>
      <c r="E47" s="36" t="str">
        <f t="shared" si="6"/>
        <v>VIGO</v>
      </c>
      <c r="F47" s="36">
        <f t="shared" si="8"/>
        <v>273911</v>
      </c>
      <c r="G47" s="36">
        <f t="shared" si="9"/>
        <v>258958</v>
      </c>
    </row>
    <row r="48" spans="1:9" x14ac:dyDescent="0.3">
      <c r="A48" s="36" t="str">
        <f t="shared" si="5"/>
        <v>CARTAGENA</v>
      </c>
      <c r="B48" s="37">
        <f t="shared" si="3"/>
        <v>1831</v>
      </c>
      <c r="C48" s="37">
        <f t="shared" si="4"/>
        <v>0</v>
      </c>
      <c r="D48" s="37">
        <f t="shared" si="7"/>
        <v>23</v>
      </c>
      <c r="E48" s="36" t="str">
        <f t="shared" si="6"/>
        <v>MOTRIL</v>
      </c>
      <c r="F48" s="36">
        <f t="shared" si="8"/>
        <v>208482</v>
      </c>
      <c r="G48" s="36">
        <f t="shared" si="9"/>
        <v>138713</v>
      </c>
    </row>
    <row r="49" spans="1:7" x14ac:dyDescent="0.3">
      <c r="A49" s="36" t="str">
        <f t="shared" si="5"/>
        <v>CASTELLÓN</v>
      </c>
      <c r="B49" s="37">
        <f t="shared" si="3"/>
        <v>117633</v>
      </c>
      <c r="C49" s="37">
        <f t="shared" si="4"/>
        <v>146692</v>
      </c>
      <c r="D49" s="37">
        <f t="shared" si="7"/>
        <v>16</v>
      </c>
      <c r="E49" s="36" t="str">
        <f t="shared" si="6"/>
        <v>CEUTA</v>
      </c>
      <c r="F49" s="36">
        <f t="shared" si="8"/>
        <v>174792</v>
      </c>
      <c r="G49" s="36">
        <f t="shared" si="9"/>
        <v>262797</v>
      </c>
    </row>
    <row r="50" spans="1:7" x14ac:dyDescent="0.3">
      <c r="A50" s="36" t="str">
        <f t="shared" si="5"/>
        <v>CEUTA</v>
      </c>
      <c r="B50" s="37">
        <f t="shared" si="3"/>
        <v>174792</v>
      </c>
      <c r="C50" s="37">
        <f t="shared" si="4"/>
        <v>262797</v>
      </c>
      <c r="D50" s="37">
        <f t="shared" si="7"/>
        <v>11</v>
      </c>
      <c r="E50" s="36" t="str">
        <f t="shared" si="6"/>
        <v>BILBAO</v>
      </c>
      <c r="F50" s="36">
        <f t="shared" si="8"/>
        <v>173758</v>
      </c>
      <c r="G50" s="36">
        <f t="shared" si="9"/>
        <v>168996</v>
      </c>
    </row>
    <row r="51" spans="1:7" x14ac:dyDescent="0.3">
      <c r="A51" s="36" t="str">
        <f t="shared" si="5"/>
        <v>FERROL-SAN CIBRAO</v>
      </c>
      <c r="B51" s="37">
        <f t="shared" si="3"/>
        <v>18147</v>
      </c>
      <c r="C51" s="37">
        <f t="shared" si="4"/>
        <v>20255</v>
      </c>
      <c r="D51" s="37">
        <f t="shared" si="7"/>
        <v>21</v>
      </c>
      <c r="E51" s="36" t="str">
        <f t="shared" si="6"/>
        <v>MELILLA</v>
      </c>
      <c r="F51" s="36">
        <f t="shared" si="8"/>
        <v>166312</v>
      </c>
      <c r="G51" s="36">
        <f t="shared" si="9"/>
        <v>198194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PASAIA</v>
      </c>
      <c r="F52" s="36">
        <f t="shared" si="8"/>
        <v>158343</v>
      </c>
      <c r="G52" s="36">
        <f t="shared" si="9"/>
        <v>151007</v>
      </c>
    </row>
    <row r="53" spans="1:7" x14ac:dyDescent="0.3">
      <c r="A53" s="36" t="str">
        <f t="shared" si="5"/>
        <v>HUELVA</v>
      </c>
      <c r="B53" s="37">
        <f t="shared" si="3"/>
        <v>40309</v>
      </c>
      <c r="C53" s="37">
        <f t="shared" si="4"/>
        <v>36505</v>
      </c>
      <c r="D53" s="37">
        <f t="shared" si="7"/>
        <v>20</v>
      </c>
      <c r="E53" s="36" t="str">
        <f t="shared" si="6"/>
        <v>MÁLAGA</v>
      </c>
      <c r="F53" s="36">
        <f t="shared" si="8"/>
        <v>117707</v>
      </c>
      <c r="G53" s="36">
        <f t="shared" si="9"/>
        <v>133985</v>
      </c>
    </row>
    <row r="54" spans="1:7" x14ac:dyDescent="0.3">
      <c r="A54" s="36" t="str">
        <f t="shared" si="5"/>
        <v>LAS PALMAS</v>
      </c>
      <c r="B54" s="37">
        <f t="shared" si="3"/>
        <v>989408</v>
      </c>
      <c r="C54" s="37">
        <f t="shared" si="4"/>
        <v>1019907</v>
      </c>
      <c r="D54" s="37">
        <f t="shared" si="7"/>
        <v>5</v>
      </c>
      <c r="E54" s="36" t="str">
        <f t="shared" si="6"/>
        <v>CASTELLÓN</v>
      </c>
      <c r="F54" s="36">
        <f t="shared" si="8"/>
        <v>117633</v>
      </c>
      <c r="G54" s="36">
        <f t="shared" si="9"/>
        <v>146692</v>
      </c>
    </row>
    <row r="55" spans="1:7" x14ac:dyDescent="0.3">
      <c r="A55" s="36" t="str">
        <f t="shared" si="5"/>
        <v>MÁLAGA</v>
      </c>
      <c r="B55" s="37">
        <f t="shared" si="3"/>
        <v>117707</v>
      </c>
      <c r="C55" s="37">
        <f t="shared" si="4"/>
        <v>133985</v>
      </c>
      <c r="D55" s="37">
        <f t="shared" si="7"/>
        <v>15</v>
      </c>
      <c r="E55" s="36" t="str">
        <f t="shared" si="6"/>
        <v>TARRAGONA</v>
      </c>
      <c r="F55" s="36">
        <f t="shared" si="8"/>
        <v>83983</v>
      </c>
      <c r="G55" s="36">
        <f t="shared" si="9"/>
        <v>76878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ALMERÍA</v>
      </c>
      <c r="F56" s="36">
        <f t="shared" ref="F56:F66" si="10">LOOKUP(E56,$A$39:$A$66,$B$39:$B$66)</f>
        <v>79882</v>
      </c>
      <c r="G56" s="36">
        <f t="shared" si="9"/>
        <v>98886</v>
      </c>
    </row>
    <row r="57" spans="1:7" x14ac:dyDescent="0.3">
      <c r="A57" s="36" t="str">
        <f t="shared" si="5"/>
        <v>MELILLA</v>
      </c>
      <c r="B57" s="37">
        <f t="shared" si="3"/>
        <v>166312</v>
      </c>
      <c r="C57" s="37">
        <f t="shared" si="4"/>
        <v>198194</v>
      </c>
      <c r="D57" s="37">
        <f t="shared" si="7"/>
        <v>13</v>
      </c>
      <c r="E57" s="36" t="str">
        <f t="shared" si="6"/>
        <v>SEVILLA</v>
      </c>
      <c r="F57" s="36">
        <f t="shared" si="10"/>
        <v>52361</v>
      </c>
      <c r="G57" s="36">
        <f t="shared" si="9"/>
        <v>46323</v>
      </c>
    </row>
    <row r="58" spans="1:7" x14ac:dyDescent="0.3">
      <c r="A58" s="36" t="str">
        <f t="shared" si="5"/>
        <v>MOTRIL</v>
      </c>
      <c r="B58" s="37">
        <f t="shared" si="3"/>
        <v>208482</v>
      </c>
      <c r="C58" s="37">
        <f t="shared" si="4"/>
        <v>138713</v>
      </c>
      <c r="D58" s="37">
        <f t="shared" si="7"/>
        <v>10</v>
      </c>
      <c r="E58" s="36" t="str">
        <f t="shared" si="6"/>
        <v>HUELVA</v>
      </c>
      <c r="F58" s="36">
        <f t="shared" si="10"/>
        <v>40309</v>
      </c>
      <c r="G58" s="36">
        <f t="shared" si="9"/>
        <v>36505</v>
      </c>
    </row>
    <row r="59" spans="1:7" x14ac:dyDescent="0.3">
      <c r="A59" s="36" t="str">
        <f t="shared" si="5"/>
        <v>PASAIA</v>
      </c>
      <c r="B59" s="37">
        <f t="shared" si="3"/>
        <v>158343</v>
      </c>
      <c r="C59" s="37">
        <f t="shared" si="4"/>
        <v>151007</v>
      </c>
      <c r="D59" s="37">
        <f t="shared" si="7"/>
        <v>14</v>
      </c>
      <c r="E59" s="36" t="str">
        <f t="shared" si="6"/>
        <v>FERROL-SAN CIBRAO</v>
      </c>
      <c r="F59" s="36">
        <f t="shared" si="10"/>
        <v>18147</v>
      </c>
      <c r="G59" s="36">
        <f t="shared" si="9"/>
        <v>20255</v>
      </c>
    </row>
    <row r="60" spans="1:7" x14ac:dyDescent="0.3">
      <c r="A60" s="36" t="str">
        <f t="shared" si="5"/>
        <v>SANTA CRUZ DE TENERIFE</v>
      </c>
      <c r="B60" s="37">
        <f t="shared" si="3"/>
        <v>960799</v>
      </c>
      <c r="C60" s="37">
        <f t="shared" si="4"/>
        <v>936910</v>
      </c>
      <c r="D60" s="37">
        <f t="shared" si="7"/>
        <v>6</v>
      </c>
      <c r="E60" s="36" t="str">
        <f t="shared" si="6"/>
        <v>ALICANTE</v>
      </c>
      <c r="F60" s="36">
        <f t="shared" si="10"/>
        <v>15593</v>
      </c>
      <c r="G60" s="36">
        <f t="shared" si="9"/>
        <v>33413</v>
      </c>
    </row>
    <row r="61" spans="1:7" x14ac:dyDescent="0.3">
      <c r="A61" s="36" t="str">
        <f t="shared" si="5"/>
        <v>SANTANDER</v>
      </c>
      <c r="B61" s="37">
        <f t="shared" si="3"/>
        <v>414695</v>
      </c>
      <c r="C61" s="37">
        <f t="shared" si="4"/>
        <v>386264</v>
      </c>
      <c r="D61" s="37">
        <f t="shared" si="7"/>
        <v>7</v>
      </c>
      <c r="E61" s="36" t="str">
        <f t="shared" si="6"/>
        <v>CARTAGENA</v>
      </c>
      <c r="F61" s="36">
        <f t="shared" si="10"/>
        <v>1831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52361</v>
      </c>
      <c r="C62" s="37">
        <f t="shared" si="4"/>
        <v>46323</v>
      </c>
      <c r="D62" s="37">
        <f t="shared" si="7"/>
        <v>19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83983</v>
      </c>
      <c r="C63" s="37">
        <f t="shared" si="4"/>
        <v>76878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2853821</v>
      </c>
      <c r="C64" s="37">
        <f t="shared" si="4"/>
        <v>2158023</v>
      </c>
      <c r="D64" s="37">
        <f t="shared" si="7"/>
        <v>1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273911</v>
      </c>
      <c r="C65" s="37">
        <f t="shared" si="4"/>
        <v>258958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2" t="s">
        <v>56</v>
      </c>
    </row>
    <row r="2" spans="1:12" s="2" customFormat="1" ht="21" x14ac:dyDescent="0.4">
      <c r="I2" s="33" t="s">
        <v>57</v>
      </c>
    </row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174</v>
      </c>
      <c r="C8" s="31">
        <v>13</v>
      </c>
      <c r="D8" s="31">
        <v>349</v>
      </c>
      <c r="E8" s="31">
        <v>257</v>
      </c>
      <c r="F8" s="14">
        <f t="shared" ref="F8:F34" si="0">((E8*100)/D8)-100</f>
        <v>-26.361031518624642</v>
      </c>
      <c r="G8" s="1"/>
      <c r="H8" s="1"/>
      <c r="I8" s="1"/>
    </row>
    <row r="9" spans="1:12" x14ac:dyDescent="0.3">
      <c r="A9" s="9" t="s">
        <v>157</v>
      </c>
      <c r="B9" s="30">
        <v>951</v>
      </c>
      <c r="C9" s="30">
        <v>739</v>
      </c>
      <c r="D9" s="30">
        <v>2369</v>
      </c>
      <c r="E9" s="30">
        <v>1856</v>
      </c>
      <c r="F9" s="11">
        <f t="shared" si="0"/>
        <v>-21.654706627268894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22888</v>
      </c>
      <c r="C11" s="30">
        <v>22309</v>
      </c>
      <c r="D11" s="30">
        <v>61364</v>
      </c>
      <c r="E11" s="30">
        <v>62583</v>
      </c>
      <c r="F11" s="11">
        <f t="shared" si="0"/>
        <v>1.9865067466266879</v>
      </c>
      <c r="G11" s="1"/>
      <c r="H11" s="1"/>
      <c r="I11" s="1"/>
    </row>
    <row r="12" spans="1:12" x14ac:dyDescent="0.3">
      <c r="A12" s="12" t="s">
        <v>161</v>
      </c>
      <c r="B12" s="31">
        <v>2571</v>
      </c>
      <c r="C12" s="31">
        <v>2897</v>
      </c>
      <c r="D12" s="31">
        <v>6744</v>
      </c>
      <c r="E12" s="31">
        <v>8163</v>
      </c>
      <c r="F12" s="14">
        <f t="shared" si="0"/>
        <v>21.040925266903912</v>
      </c>
      <c r="G12" s="1"/>
      <c r="H12" s="1"/>
      <c r="I12" s="1"/>
    </row>
    <row r="13" spans="1:12" x14ac:dyDescent="0.3">
      <c r="A13" s="9" t="s">
        <v>32</v>
      </c>
      <c r="B13" s="30">
        <v>24209</v>
      </c>
      <c r="C13" s="30">
        <v>22883</v>
      </c>
      <c r="D13" s="30">
        <v>58948</v>
      </c>
      <c r="E13" s="30">
        <v>58660</v>
      </c>
      <c r="F13" s="11">
        <f t="shared" si="0"/>
        <v>-0.48856619393363587</v>
      </c>
      <c r="G13" s="1"/>
      <c r="H13" s="1"/>
      <c r="I13" s="1"/>
    </row>
    <row r="14" spans="1:12" x14ac:dyDescent="0.3">
      <c r="A14" s="12" t="s">
        <v>33</v>
      </c>
      <c r="B14" s="31">
        <v>17735</v>
      </c>
      <c r="C14" s="31">
        <v>17846</v>
      </c>
      <c r="D14" s="31">
        <v>45664</v>
      </c>
      <c r="E14" s="31">
        <v>47675</v>
      </c>
      <c r="F14" s="14">
        <f t="shared" si="0"/>
        <v>4.4039067974772195</v>
      </c>
      <c r="G14" s="1"/>
      <c r="H14" s="1"/>
      <c r="I14" s="1"/>
    </row>
    <row r="15" spans="1:12" x14ac:dyDescent="0.3">
      <c r="A15" s="9" t="s">
        <v>34</v>
      </c>
      <c r="B15" s="30">
        <v>1749</v>
      </c>
      <c r="C15" s="30">
        <v>1708</v>
      </c>
      <c r="D15" s="30">
        <v>4528</v>
      </c>
      <c r="E15" s="30">
        <v>4484</v>
      </c>
      <c r="F15" s="11">
        <f t="shared" si="0"/>
        <v>-0.97173144876325068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1605</v>
      </c>
      <c r="C18" s="31">
        <v>1695</v>
      </c>
      <c r="D18" s="31">
        <v>4425</v>
      </c>
      <c r="E18" s="31">
        <v>5053</v>
      </c>
      <c r="F18" s="14">
        <f t="shared" si="0"/>
        <v>14.192090395480221</v>
      </c>
      <c r="G18" s="1"/>
      <c r="H18" s="1"/>
      <c r="I18" s="1"/>
    </row>
    <row r="19" spans="1:9" x14ac:dyDescent="0.3">
      <c r="A19" s="9" t="s">
        <v>37</v>
      </c>
      <c r="B19" s="30">
        <v>104</v>
      </c>
      <c r="C19" s="30">
        <v>64</v>
      </c>
      <c r="D19" s="30">
        <v>230</v>
      </c>
      <c r="E19" s="30">
        <v>187</v>
      </c>
      <c r="F19" s="11">
        <f t="shared" si="0"/>
        <v>-18.695652173913047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510</v>
      </c>
      <c r="C21" s="30">
        <v>700</v>
      </c>
      <c r="D21" s="30">
        <v>1482</v>
      </c>
      <c r="E21" s="30">
        <v>1737</v>
      </c>
      <c r="F21" s="11">
        <f t="shared" si="0"/>
        <v>17.206477732793516</v>
      </c>
      <c r="G21" s="1"/>
      <c r="H21" s="1"/>
      <c r="I21" s="1"/>
    </row>
    <row r="22" spans="1:9" x14ac:dyDescent="0.3">
      <c r="A22" s="12" t="s">
        <v>59</v>
      </c>
      <c r="B22" s="31">
        <v>12677</v>
      </c>
      <c r="C22" s="31">
        <v>13295</v>
      </c>
      <c r="D22" s="31">
        <v>34750</v>
      </c>
      <c r="E22" s="31">
        <v>36561</v>
      </c>
      <c r="F22" s="14">
        <f t="shared" si="0"/>
        <v>5.211510791366905</v>
      </c>
      <c r="G22" s="1"/>
      <c r="H22" s="1"/>
      <c r="I22" s="1"/>
    </row>
    <row r="23" spans="1:9" x14ac:dyDescent="0.3">
      <c r="A23" s="9" t="s">
        <v>164</v>
      </c>
      <c r="B23" s="30">
        <v>2134</v>
      </c>
      <c r="C23" s="30">
        <v>1446</v>
      </c>
      <c r="D23" s="30">
        <v>5411</v>
      </c>
      <c r="E23" s="30">
        <v>4260</v>
      </c>
      <c r="F23" s="11">
        <f t="shared" si="0"/>
        <v>-21.27148401404547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3316</v>
      </c>
      <c r="C25" s="30">
        <v>2188</v>
      </c>
      <c r="D25" s="30">
        <v>7979</v>
      </c>
      <c r="E25" s="30">
        <v>6371</v>
      </c>
      <c r="F25" s="11">
        <f t="shared" si="0"/>
        <v>-20.15290136608597</v>
      </c>
      <c r="G25" s="1"/>
      <c r="H25" s="1"/>
      <c r="I25" s="1"/>
    </row>
    <row r="26" spans="1:9" x14ac:dyDescent="0.3">
      <c r="A26" s="12" t="s">
        <v>40</v>
      </c>
      <c r="B26" s="31">
        <v>2306</v>
      </c>
      <c r="C26" s="31">
        <v>2880</v>
      </c>
      <c r="D26" s="31">
        <v>5506</v>
      </c>
      <c r="E26" s="31">
        <v>8043</v>
      </c>
      <c r="F26" s="14">
        <f t="shared" si="0"/>
        <v>46.07700690156193</v>
      </c>
      <c r="G26" s="1"/>
      <c r="H26" s="1"/>
      <c r="I26" s="1"/>
    </row>
    <row r="27" spans="1:9" x14ac:dyDescent="0.3">
      <c r="A27" s="9" t="s">
        <v>41</v>
      </c>
      <c r="B27" s="30">
        <v>465</v>
      </c>
      <c r="C27" s="30">
        <v>465</v>
      </c>
      <c r="D27" s="30">
        <v>1195</v>
      </c>
      <c r="E27" s="30">
        <v>1302</v>
      </c>
      <c r="F27" s="11">
        <f t="shared" si="0"/>
        <v>8.9539748953974936</v>
      </c>
      <c r="G27" s="1"/>
      <c r="H27" s="1"/>
      <c r="I27" s="1"/>
    </row>
    <row r="28" spans="1:9" x14ac:dyDescent="0.3">
      <c r="A28" s="12" t="s">
        <v>42</v>
      </c>
      <c r="B28" s="31">
        <v>11059</v>
      </c>
      <c r="C28" s="31">
        <v>11031</v>
      </c>
      <c r="D28" s="31">
        <v>29453</v>
      </c>
      <c r="E28" s="31">
        <v>31311</v>
      </c>
      <c r="F28" s="14">
        <f t="shared" si="0"/>
        <v>6.3083556853291753</v>
      </c>
      <c r="G28" s="1"/>
      <c r="H28" s="1"/>
      <c r="I28" s="1"/>
    </row>
    <row r="29" spans="1:9" x14ac:dyDescent="0.3">
      <c r="A29" s="9" t="s">
        <v>43</v>
      </c>
      <c r="B29" s="30">
        <v>1335</v>
      </c>
      <c r="C29" s="30">
        <v>1806</v>
      </c>
      <c r="D29" s="30">
        <v>4207</v>
      </c>
      <c r="E29" s="30">
        <v>5349</v>
      </c>
      <c r="F29" s="11">
        <f t="shared" si="0"/>
        <v>27.145234133586882</v>
      </c>
      <c r="G29" s="1"/>
      <c r="H29" s="1"/>
      <c r="I29" s="1"/>
    </row>
    <row r="30" spans="1:9" x14ac:dyDescent="0.3">
      <c r="A30" s="12" t="s">
        <v>44</v>
      </c>
      <c r="B30" s="31">
        <v>729</v>
      </c>
      <c r="C30" s="31">
        <v>833</v>
      </c>
      <c r="D30" s="31">
        <v>1909</v>
      </c>
      <c r="E30" s="31">
        <v>2167</v>
      </c>
      <c r="F30" s="14">
        <f t="shared" si="0"/>
        <v>13.514929282346785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18618</v>
      </c>
      <c r="C32" s="31">
        <v>21657</v>
      </c>
      <c r="D32" s="31">
        <v>50306</v>
      </c>
      <c r="E32" s="31">
        <v>60057</v>
      </c>
      <c r="F32" s="14">
        <f t="shared" si="0"/>
        <v>19.383373752633887</v>
      </c>
      <c r="G32" s="1"/>
      <c r="H32" s="1"/>
      <c r="I32" s="1"/>
    </row>
    <row r="33" spans="1:9" x14ac:dyDescent="0.3">
      <c r="A33" s="9" t="s">
        <v>47</v>
      </c>
      <c r="B33" s="30">
        <v>1350</v>
      </c>
      <c r="C33" s="30">
        <v>1646</v>
      </c>
      <c r="D33" s="30">
        <v>4437</v>
      </c>
      <c r="E33" s="30">
        <v>4932</v>
      </c>
      <c r="F33" s="11">
        <f t="shared" si="0"/>
        <v>11.156186612576064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126485</v>
      </c>
      <c r="C35" s="16">
        <f t="shared" ref="C35:E35" si="1">SUM(C7:C34)</f>
        <v>128101</v>
      </c>
      <c r="D35" s="16">
        <f t="shared" si="1"/>
        <v>331256</v>
      </c>
      <c r="E35" s="16">
        <f t="shared" si="1"/>
        <v>351008</v>
      </c>
      <c r="F35" s="17">
        <f t="shared" ref="F35" si="2">((E35*100)/D35)-100</f>
        <v>5.9627599198203143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62583</v>
      </c>
      <c r="G39" s="36">
        <f>LOOKUP(E39,$A$39:$A$66,$C$39:$C$66)</f>
        <v>61364</v>
      </c>
    </row>
    <row r="40" spans="1:9" x14ac:dyDescent="0.3">
      <c r="A40" s="36" t="str">
        <f t="shared" si="5"/>
        <v>ALICANTE</v>
      </c>
      <c r="B40" s="37">
        <f t="shared" si="3"/>
        <v>257</v>
      </c>
      <c r="C40" s="37">
        <f t="shared" si="4"/>
        <v>349</v>
      </c>
      <c r="D40" s="37">
        <f t="shared" ref="D40:D66" si="7">_xlfn.RANK.EQ(B40,$B$39:$B$66)+COUNTIF($B$39:$B$66,B40)-1</f>
        <v>19</v>
      </c>
      <c r="E40" s="36" t="str">
        <f t="shared" si="6"/>
        <v>VALENCIA</v>
      </c>
      <c r="F40" s="36">
        <f t="shared" ref="F40:F66" si="8">LOOKUP(E40,$A$39:$A$66,$B$39:$B$66)</f>
        <v>60057</v>
      </c>
      <c r="G40" s="36">
        <f t="shared" ref="G40:G66" si="9">LOOKUP(E40,$A$39:$A$66,$C$39:$C$66)</f>
        <v>50306</v>
      </c>
    </row>
    <row r="41" spans="1:9" x14ac:dyDescent="0.3">
      <c r="A41" s="36" t="str">
        <f t="shared" si="5"/>
        <v>ALMERÍA</v>
      </c>
      <c r="B41" s="37">
        <f t="shared" si="3"/>
        <v>1856</v>
      </c>
      <c r="C41" s="37">
        <f t="shared" si="4"/>
        <v>2369</v>
      </c>
      <c r="D41" s="37">
        <f t="shared" si="7"/>
        <v>16</v>
      </c>
      <c r="E41" s="36" t="str">
        <f t="shared" si="6"/>
        <v>BALEARES</v>
      </c>
      <c r="F41" s="36">
        <f t="shared" si="8"/>
        <v>58660</v>
      </c>
      <c r="G41" s="36">
        <f t="shared" si="9"/>
        <v>58948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BARCELONA</v>
      </c>
      <c r="F42" s="36">
        <f t="shared" si="8"/>
        <v>47675</v>
      </c>
      <c r="G42" s="36">
        <f t="shared" si="9"/>
        <v>45664</v>
      </c>
    </row>
    <row r="43" spans="1:9" x14ac:dyDescent="0.3">
      <c r="A43" s="36" t="str">
        <f t="shared" si="5"/>
        <v>BAHÍA DE ALGECIRAS</v>
      </c>
      <c r="B43" s="37">
        <f t="shared" si="3"/>
        <v>62583</v>
      </c>
      <c r="C43" s="37">
        <f t="shared" si="4"/>
        <v>61364</v>
      </c>
      <c r="D43" s="37">
        <f t="shared" si="7"/>
        <v>1</v>
      </c>
      <c r="E43" s="36" t="str">
        <f t="shared" si="6"/>
        <v>LAS PALMAS</v>
      </c>
      <c r="F43" s="36">
        <f t="shared" si="8"/>
        <v>36561</v>
      </c>
      <c r="G43" s="36">
        <f t="shared" si="9"/>
        <v>34750</v>
      </c>
    </row>
    <row r="44" spans="1:9" x14ac:dyDescent="0.3">
      <c r="A44" s="36" t="str">
        <f t="shared" si="5"/>
        <v>BAHÍA DE CÁDIZ</v>
      </c>
      <c r="B44" s="37">
        <f t="shared" si="3"/>
        <v>8163</v>
      </c>
      <c r="C44" s="37">
        <f t="shared" si="4"/>
        <v>6744</v>
      </c>
      <c r="D44" s="37">
        <f t="shared" si="7"/>
        <v>7</v>
      </c>
      <c r="E44" s="36" t="str">
        <f t="shared" si="6"/>
        <v>SANTA CRUZ DE TENERIFE</v>
      </c>
      <c r="F44" s="36">
        <f t="shared" si="8"/>
        <v>31311</v>
      </c>
      <c r="G44" s="36">
        <f t="shared" si="9"/>
        <v>29453</v>
      </c>
    </row>
    <row r="45" spans="1:9" x14ac:dyDescent="0.3">
      <c r="A45" s="36" t="str">
        <f t="shared" si="5"/>
        <v>BALEARES</v>
      </c>
      <c r="B45" s="37">
        <f t="shared" si="3"/>
        <v>58660</v>
      </c>
      <c r="C45" s="37">
        <f t="shared" si="4"/>
        <v>58948</v>
      </c>
      <c r="D45" s="37">
        <f t="shared" si="7"/>
        <v>3</v>
      </c>
      <c r="E45" s="36" t="str">
        <f t="shared" si="6"/>
        <v>BAHÍA DE CÁDIZ</v>
      </c>
      <c r="F45" s="36">
        <f t="shared" si="8"/>
        <v>8163</v>
      </c>
      <c r="G45" s="36">
        <f t="shared" si="9"/>
        <v>6744</v>
      </c>
    </row>
    <row r="46" spans="1:9" x14ac:dyDescent="0.3">
      <c r="A46" s="36" t="str">
        <f t="shared" si="5"/>
        <v>BARCELONA</v>
      </c>
      <c r="B46" s="37">
        <f t="shared" si="3"/>
        <v>47675</v>
      </c>
      <c r="C46" s="37">
        <f t="shared" si="4"/>
        <v>45664</v>
      </c>
      <c r="D46" s="37">
        <f t="shared" si="7"/>
        <v>4</v>
      </c>
      <c r="E46" s="36" t="str">
        <f t="shared" si="6"/>
        <v>MOTRIL</v>
      </c>
      <c r="F46" s="36">
        <f t="shared" si="8"/>
        <v>8043</v>
      </c>
      <c r="G46" s="36">
        <f t="shared" si="9"/>
        <v>5506</v>
      </c>
    </row>
    <row r="47" spans="1:9" x14ac:dyDescent="0.3">
      <c r="A47" s="36" t="str">
        <f t="shared" si="5"/>
        <v>BILBAO</v>
      </c>
      <c r="B47" s="37">
        <f t="shared" si="3"/>
        <v>4484</v>
      </c>
      <c r="C47" s="37">
        <f t="shared" si="4"/>
        <v>4528</v>
      </c>
      <c r="D47" s="37">
        <f t="shared" si="7"/>
        <v>13</v>
      </c>
      <c r="E47" s="36" t="str">
        <f t="shared" si="6"/>
        <v>MELILLA</v>
      </c>
      <c r="F47" s="36">
        <f t="shared" si="8"/>
        <v>6371</v>
      </c>
      <c r="G47" s="36">
        <f t="shared" si="9"/>
        <v>7979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5349</v>
      </c>
      <c r="G48" s="36">
        <f t="shared" si="9"/>
        <v>4207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CEUTA</v>
      </c>
      <c r="F49" s="36">
        <f t="shared" si="8"/>
        <v>5053</v>
      </c>
      <c r="G49" s="36">
        <f t="shared" si="9"/>
        <v>4425</v>
      </c>
    </row>
    <row r="50" spans="1:7" x14ac:dyDescent="0.3">
      <c r="A50" s="36" t="str">
        <f t="shared" si="5"/>
        <v>CEUTA</v>
      </c>
      <c r="B50" s="37">
        <f t="shared" si="3"/>
        <v>5053</v>
      </c>
      <c r="C50" s="37">
        <f t="shared" si="4"/>
        <v>4425</v>
      </c>
      <c r="D50" s="37">
        <f t="shared" si="7"/>
        <v>11</v>
      </c>
      <c r="E50" s="36" t="str">
        <f t="shared" si="6"/>
        <v>VIGO</v>
      </c>
      <c r="F50" s="36">
        <f t="shared" si="8"/>
        <v>4932</v>
      </c>
      <c r="G50" s="36">
        <f t="shared" si="9"/>
        <v>4437</v>
      </c>
    </row>
    <row r="51" spans="1:7" x14ac:dyDescent="0.3">
      <c r="A51" s="36" t="str">
        <f t="shared" si="5"/>
        <v>FERROL-SAN CIBRAO</v>
      </c>
      <c r="B51" s="37">
        <f t="shared" si="3"/>
        <v>187</v>
      </c>
      <c r="C51" s="37">
        <f t="shared" si="4"/>
        <v>230</v>
      </c>
      <c r="D51" s="37">
        <f t="shared" si="7"/>
        <v>20</v>
      </c>
      <c r="E51" s="36" t="str">
        <f t="shared" si="6"/>
        <v>BILBAO</v>
      </c>
      <c r="F51" s="36">
        <f t="shared" si="8"/>
        <v>4484</v>
      </c>
      <c r="G51" s="36">
        <f t="shared" si="9"/>
        <v>4528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MÁLAGA</v>
      </c>
      <c r="F52" s="36">
        <f t="shared" si="8"/>
        <v>4260</v>
      </c>
      <c r="G52" s="36">
        <f t="shared" si="9"/>
        <v>5411</v>
      </c>
    </row>
    <row r="53" spans="1:7" x14ac:dyDescent="0.3">
      <c r="A53" s="36" t="str">
        <f t="shared" si="5"/>
        <v>HUELVA</v>
      </c>
      <c r="B53" s="37">
        <f t="shared" si="3"/>
        <v>1737</v>
      </c>
      <c r="C53" s="37">
        <f t="shared" si="4"/>
        <v>1482</v>
      </c>
      <c r="D53" s="37">
        <f t="shared" si="7"/>
        <v>17</v>
      </c>
      <c r="E53" s="36" t="str">
        <f t="shared" si="6"/>
        <v>SEVILLA</v>
      </c>
      <c r="F53" s="36">
        <f t="shared" si="8"/>
        <v>2167</v>
      </c>
      <c r="G53" s="36">
        <f t="shared" si="9"/>
        <v>1909</v>
      </c>
    </row>
    <row r="54" spans="1:7" x14ac:dyDescent="0.3">
      <c r="A54" s="36" t="str">
        <f t="shared" si="5"/>
        <v>LAS PALMAS</v>
      </c>
      <c r="B54" s="37">
        <f t="shared" si="3"/>
        <v>36561</v>
      </c>
      <c r="C54" s="37">
        <f t="shared" si="4"/>
        <v>34750</v>
      </c>
      <c r="D54" s="37">
        <f t="shared" si="7"/>
        <v>5</v>
      </c>
      <c r="E54" s="36" t="str">
        <f t="shared" si="6"/>
        <v>ALMERÍA</v>
      </c>
      <c r="F54" s="36">
        <f t="shared" si="8"/>
        <v>1856</v>
      </c>
      <c r="G54" s="36">
        <f t="shared" si="9"/>
        <v>2369</v>
      </c>
    </row>
    <row r="55" spans="1:7" x14ac:dyDescent="0.3">
      <c r="A55" s="36" t="str">
        <f t="shared" si="5"/>
        <v>MÁLAGA</v>
      </c>
      <c r="B55" s="37">
        <f t="shared" si="3"/>
        <v>4260</v>
      </c>
      <c r="C55" s="37">
        <f t="shared" si="4"/>
        <v>5411</v>
      </c>
      <c r="D55" s="37">
        <f t="shared" si="7"/>
        <v>14</v>
      </c>
      <c r="E55" s="36" t="str">
        <f t="shared" si="6"/>
        <v>HUELVA</v>
      </c>
      <c r="F55" s="36">
        <f t="shared" si="8"/>
        <v>1737</v>
      </c>
      <c r="G55" s="36">
        <f t="shared" si="9"/>
        <v>1482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PASAIA</v>
      </c>
      <c r="F56" s="36">
        <f t="shared" si="8"/>
        <v>1302</v>
      </c>
      <c r="G56" s="36">
        <f t="shared" si="9"/>
        <v>1195</v>
      </c>
    </row>
    <row r="57" spans="1:7" x14ac:dyDescent="0.3">
      <c r="A57" s="36" t="str">
        <f t="shared" si="5"/>
        <v>MELILLA</v>
      </c>
      <c r="B57" s="37">
        <f t="shared" si="3"/>
        <v>6371</v>
      </c>
      <c r="C57" s="37">
        <f t="shared" si="4"/>
        <v>7979</v>
      </c>
      <c r="D57" s="37">
        <f t="shared" si="7"/>
        <v>9</v>
      </c>
      <c r="E57" s="36" t="str">
        <f t="shared" si="6"/>
        <v>ALICANTE</v>
      </c>
      <c r="F57" s="36">
        <f t="shared" si="8"/>
        <v>257</v>
      </c>
      <c r="G57" s="36">
        <f t="shared" si="9"/>
        <v>349</v>
      </c>
    </row>
    <row r="58" spans="1:7" x14ac:dyDescent="0.3">
      <c r="A58" s="36" t="str">
        <f t="shared" si="5"/>
        <v>MOTRIL</v>
      </c>
      <c r="B58" s="37">
        <f t="shared" si="3"/>
        <v>8043</v>
      </c>
      <c r="C58" s="37">
        <f t="shared" si="4"/>
        <v>5506</v>
      </c>
      <c r="D58" s="37">
        <f t="shared" si="7"/>
        <v>8</v>
      </c>
      <c r="E58" s="36" t="str">
        <f t="shared" si="6"/>
        <v>FERROL-SAN CIBRAO</v>
      </c>
      <c r="F58" s="36">
        <f t="shared" si="8"/>
        <v>187</v>
      </c>
      <c r="G58" s="36">
        <f t="shared" si="9"/>
        <v>230</v>
      </c>
    </row>
    <row r="59" spans="1:7" x14ac:dyDescent="0.3">
      <c r="A59" s="36" t="str">
        <f t="shared" si="5"/>
        <v>PASAIA</v>
      </c>
      <c r="B59" s="37">
        <f t="shared" si="3"/>
        <v>1302</v>
      </c>
      <c r="C59" s="37">
        <f t="shared" si="4"/>
        <v>1195</v>
      </c>
      <c r="D59" s="37">
        <f t="shared" si="7"/>
        <v>18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31311</v>
      </c>
      <c r="C60" s="37">
        <f t="shared" si="4"/>
        <v>29453</v>
      </c>
      <c r="D60" s="37">
        <f t="shared" si="7"/>
        <v>6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5349</v>
      </c>
      <c r="C61" s="37">
        <f t="shared" si="4"/>
        <v>4207</v>
      </c>
      <c r="D61" s="37">
        <f t="shared" si="7"/>
        <v>10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2167</v>
      </c>
      <c r="C62" s="37">
        <f t="shared" si="4"/>
        <v>1909</v>
      </c>
      <c r="D62" s="37">
        <f t="shared" si="7"/>
        <v>15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60057</v>
      </c>
      <c r="C64" s="37">
        <f t="shared" si="4"/>
        <v>50306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4932</v>
      </c>
      <c r="C65" s="37">
        <f t="shared" si="4"/>
        <v>4437</v>
      </c>
      <c r="D65" s="37">
        <f t="shared" si="7"/>
        <v>12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8">
        <v>1</v>
      </c>
      <c r="C7" s="28">
        <v>0</v>
      </c>
      <c r="D7" s="28">
        <v>1</v>
      </c>
      <c r="E7" s="28">
        <v>1</v>
      </c>
      <c r="F7" s="11">
        <f>((E7*100)/D7)-100</f>
        <v>0</v>
      </c>
      <c r="G7" s="1"/>
      <c r="H7" s="1"/>
      <c r="I7" s="1"/>
    </row>
    <row r="8" spans="1:12" x14ac:dyDescent="0.3">
      <c r="A8" s="12" t="s">
        <v>31</v>
      </c>
      <c r="B8" s="29">
        <v>14221</v>
      </c>
      <c r="C8" s="29">
        <v>13955</v>
      </c>
      <c r="D8" s="29">
        <v>39797</v>
      </c>
      <c r="E8" s="29">
        <v>38489</v>
      </c>
      <c r="F8" s="14">
        <f t="shared" ref="F8:F34" si="0">((E8*100)/D8)-100</f>
        <v>-3.2866799004950167</v>
      </c>
      <c r="G8" s="1"/>
      <c r="H8" s="1"/>
      <c r="I8" s="1"/>
    </row>
    <row r="9" spans="1:12" x14ac:dyDescent="0.3">
      <c r="A9" s="9" t="s">
        <v>157</v>
      </c>
      <c r="B9" s="28">
        <v>546</v>
      </c>
      <c r="C9" s="28">
        <v>598</v>
      </c>
      <c r="D9" s="28">
        <v>1565</v>
      </c>
      <c r="E9" s="28">
        <v>1556</v>
      </c>
      <c r="F9" s="11">
        <f t="shared" si="0"/>
        <v>-0.57507987220446921</v>
      </c>
      <c r="G9" s="1"/>
      <c r="H9" s="1"/>
      <c r="I9" s="1"/>
    </row>
    <row r="10" spans="1:12" x14ac:dyDescent="0.3">
      <c r="A10" s="12" t="s">
        <v>159</v>
      </c>
      <c r="B10" s="29">
        <v>0</v>
      </c>
      <c r="C10" s="29">
        <v>0</v>
      </c>
      <c r="D10" s="29">
        <v>0</v>
      </c>
      <c r="E10" s="29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8">
        <v>317179</v>
      </c>
      <c r="C11" s="28">
        <v>374445</v>
      </c>
      <c r="D11" s="28">
        <v>996621</v>
      </c>
      <c r="E11" s="28">
        <v>1126298</v>
      </c>
      <c r="F11" s="11">
        <f t="shared" si="0"/>
        <v>13.011666420836008</v>
      </c>
      <c r="G11" s="1"/>
      <c r="H11" s="1"/>
      <c r="I11" s="1"/>
    </row>
    <row r="12" spans="1:12" x14ac:dyDescent="0.3">
      <c r="A12" s="12" t="s">
        <v>161</v>
      </c>
      <c r="B12" s="29">
        <v>6989</v>
      </c>
      <c r="C12" s="29">
        <v>5722</v>
      </c>
      <c r="D12" s="29">
        <v>21656</v>
      </c>
      <c r="E12" s="29">
        <v>19029</v>
      </c>
      <c r="F12" s="14">
        <f t="shared" si="0"/>
        <v>-12.130587366087923</v>
      </c>
      <c r="G12" s="1"/>
      <c r="H12" s="1"/>
      <c r="I12" s="1"/>
    </row>
    <row r="13" spans="1:12" x14ac:dyDescent="0.3">
      <c r="A13" s="9" t="s">
        <v>32</v>
      </c>
      <c r="B13" s="28">
        <v>11541</v>
      </c>
      <c r="C13" s="28">
        <v>10815</v>
      </c>
      <c r="D13" s="28">
        <v>28196</v>
      </c>
      <c r="E13" s="28">
        <v>27469</v>
      </c>
      <c r="F13" s="11">
        <f t="shared" si="0"/>
        <v>-2.5783799120442552</v>
      </c>
      <c r="G13" s="1"/>
      <c r="H13" s="1"/>
      <c r="I13" s="1"/>
    </row>
    <row r="14" spans="1:12" x14ac:dyDescent="0.3">
      <c r="A14" s="12" t="s">
        <v>33</v>
      </c>
      <c r="B14" s="29">
        <v>243364</v>
      </c>
      <c r="C14" s="29">
        <v>275204</v>
      </c>
      <c r="D14" s="29">
        <v>673718</v>
      </c>
      <c r="E14" s="29">
        <v>800182</v>
      </c>
      <c r="F14" s="14">
        <f t="shared" si="0"/>
        <v>18.771058514096396</v>
      </c>
      <c r="G14" s="1"/>
      <c r="H14" s="1"/>
      <c r="I14" s="1"/>
    </row>
    <row r="15" spans="1:12" x14ac:dyDescent="0.3">
      <c r="A15" s="9" t="s">
        <v>34</v>
      </c>
      <c r="B15" s="28">
        <v>58812</v>
      </c>
      <c r="C15" s="28">
        <v>52227</v>
      </c>
      <c r="D15" s="28">
        <v>137602</v>
      </c>
      <c r="E15" s="28">
        <v>154108</v>
      </c>
      <c r="F15" s="11">
        <f t="shared" si="0"/>
        <v>11.99546518219212</v>
      </c>
      <c r="G15" s="1"/>
      <c r="H15" s="1"/>
      <c r="I15" s="1"/>
    </row>
    <row r="16" spans="1:12" x14ac:dyDescent="0.3">
      <c r="A16" s="12" t="s">
        <v>35</v>
      </c>
      <c r="B16" s="29">
        <v>6822</v>
      </c>
      <c r="C16" s="29">
        <v>6346</v>
      </c>
      <c r="D16" s="29">
        <v>20480</v>
      </c>
      <c r="E16" s="29">
        <v>19226</v>
      </c>
      <c r="F16" s="14">
        <f t="shared" si="0"/>
        <v>-6.123046875</v>
      </c>
      <c r="G16" s="1"/>
      <c r="H16" s="1"/>
      <c r="I16" s="1"/>
    </row>
    <row r="17" spans="1:9" x14ac:dyDescent="0.3">
      <c r="A17" s="9" t="s">
        <v>162</v>
      </c>
      <c r="B17" s="28">
        <v>23232</v>
      </c>
      <c r="C17" s="28">
        <v>23770</v>
      </c>
      <c r="D17" s="28">
        <v>60713</v>
      </c>
      <c r="E17" s="28">
        <v>60737</v>
      </c>
      <c r="F17" s="11">
        <f t="shared" si="0"/>
        <v>3.9530248875863094E-2</v>
      </c>
      <c r="G17" s="1"/>
      <c r="H17" s="1"/>
      <c r="I17" s="1"/>
    </row>
    <row r="18" spans="1:9" x14ac:dyDescent="0.3">
      <c r="A18" s="12" t="s">
        <v>36</v>
      </c>
      <c r="B18" s="29">
        <v>2500</v>
      </c>
      <c r="C18" s="29">
        <v>791</v>
      </c>
      <c r="D18" s="29">
        <v>6371</v>
      </c>
      <c r="E18" s="29">
        <v>2482</v>
      </c>
      <c r="F18" s="14">
        <f t="shared" si="0"/>
        <v>-61.042222571024958</v>
      </c>
      <c r="G18" s="1"/>
      <c r="H18" s="1"/>
      <c r="I18" s="1"/>
    </row>
    <row r="19" spans="1:9" x14ac:dyDescent="0.3">
      <c r="A19" s="9" t="s">
        <v>37</v>
      </c>
      <c r="B19" s="28">
        <v>4</v>
      </c>
      <c r="C19" s="28">
        <v>24</v>
      </c>
      <c r="D19" s="28">
        <v>11</v>
      </c>
      <c r="E19" s="28">
        <v>45</v>
      </c>
      <c r="F19" s="11">
        <f t="shared" si="0"/>
        <v>309.09090909090907</v>
      </c>
      <c r="G19" s="1"/>
      <c r="H19" s="1"/>
      <c r="I19" s="1"/>
    </row>
    <row r="20" spans="1:9" x14ac:dyDescent="0.3">
      <c r="A20" s="12" t="s">
        <v>163</v>
      </c>
      <c r="B20" s="29">
        <v>6415</v>
      </c>
      <c r="C20" s="29">
        <v>5612</v>
      </c>
      <c r="D20" s="29">
        <v>18384</v>
      </c>
      <c r="E20" s="29">
        <v>17774</v>
      </c>
      <c r="F20" s="14">
        <f t="shared" si="0"/>
        <v>-3.3181026979982562</v>
      </c>
      <c r="G20" s="1"/>
      <c r="H20" s="1"/>
      <c r="I20" s="1"/>
    </row>
    <row r="21" spans="1:9" x14ac:dyDescent="0.3">
      <c r="A21" s="9" t="s">
        <v>38</v>
      </c>
      <c r="B21" s="28">
        <v>3564</v>
      </c>
      <c r="C21" s="28">
        <v>6798</v>
      </c>
      <c r="D21" s="28">
        <v>12586</v>
      </c>
      <c r="E21" s="28">
        <v>18121</v>
      </c>
      <c r="F21" s="11">
        <f t="shared" si="0"/>
        <v>43.97743524551089</v>
      </c>
      <c r="G21" s="1"/>
      <c r="H21" s="1"/>
      <c r="I21" s="1"/>
    </row>
    <row r="22" spans="1:9" x14ac:dyDescent="0.3">
      <c r="A22" s="12" t="s">
        <v>59</v>
      </c>
      <c r="B22" s="29">
        <v>97664</v>
      </c>
      <c r="C22" s="29">
        <v>115580</v>
      </c>
      <c r="D22" s="29">
        <v>255780</v>
      </c>
      <c r="E22" s="29">
        <v>293668</v>
      </c>
      <c r="F22" s="14">
        <f t="shared" si="0"/>
        <v>14.812729689576983</v>
      </c>
      <c r="G22" s="1"/>
      <c r="H22" s="1"/>
      <c r="I22" s="1"/>
    </row>
    <row r="23" spans="1:9" x14ac:dyDescent="0.3">
      <c r="A23" s="9" t="s">
        <v>164</v>
      </c>
      <c r="B23" s="28">
        <v>12951</v>
      </c>
      <c r="C23" s="28">
        <v>10869</v>
      </c>
      <c r="D23" s="28">
        <v>31486</v>
      </c>
      <c r="E23" s="28">
        <v>17382</v>
      </c>
      <c r="F23" s="11">
        <f t="shared" si="0"/>
        <v>-44.794511846534967</v>
      </c>
      <c r="G23" s="1"/>
      <c r="H23" s="1"/>
      <c r="I23" s="1"/>
    </row>
    <row r="24" spans="1:9" x14ac:dyDescent="0.3">
      <c r="A24" s="12" t="s">
        <v>166</v>
      </c>
      <c r="B24" s="29">
        <v>6303</v>
      </c>
      <c r="C24" s="29">
        <v>8109</v>
      </c>
      <c r="D24" s="29">
        <v>19339</v>
      </c>
      <c r="E24" s="29">
        <v>21980</v>
      </c>
      <c r="F24" s="14">
        <f t="shared" si="0"/>
        <v>13.656342106623924</v>
      </c>
      <c r="G24" s="1"/>
      <c r="H24" s="1"/>
      <c r="I24" s="1"/>
    </row>
    <row r="25" spans="1:9" x14ac:dyDescent="0.3">
      <c r="A25" s="9" t="s">
        <v>39</v>
      </c>
      <c r="B25" s="28">
        <v>3086</v>
      </c>
      <c r="C25" s="28">
        <v>1883</v>
      </c>
      <c r="D25" s="28">
        <v>9115</v>
      </c>
      <c r="E25" s="28">
        <v>5826</v>
      </c>
      <c r="F25" s="11">
        <f t="shared" si="0"/>
        <v>-36.083379045529348</v>
      </c>
      <c r="G25" s="1"/>
      <c r="H25" s="1"/>
      <c r="I25" s="1"/>
    </row>
    <row r="26" spans="1:9" x14ac:dyDescent="0.3">
      <c r="A26" s="12" t="s">
        <v>40</v>
      </c>
      <c r="B26" s="29">
        <v>221</v>
      </c>
      <c r="C26" s="29">
        <v>14</v>
      </c>
      <c r="D26" s="29">
        <v>465</v>
      </c>
      <c r="E26" s="29">
        <v>17</v>
      </c>
      <c r="F26" s="14">
        <f t="shared" si="0"/>
        <v>-96.344086021505376</v>
      </c>
      <c r="G26" s="1"/>
      <c r="H26" s="1"/>
      <c r="I26" s="1"/>
    </row>
    <row r="27" spans="1:9" x14ac:dyDescent="0.3">
      <c r="A27" s="9" t="s">
        <v>41</v>
      </c>
      <c r="B27" s="28">
        <v>0</v>
      </c>
      <c r="C27" s="28">
        <v>0</v>
      </c>
      <c r="D27" s="28">
        <v>0</v>
      </c>
      <c r="E27" s="28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9">
        <v>36577</v>
      </c>
      <c r="C28" s="29">
        <v>52920</v>
      </c>
      <c r="D28" s="29">
        <v>97332</v>
      </c>
      <c r="E28" s="29">
        <v>151423</v>
      </c>
      <c r="F28" s="14">
        <f t="shared" si="0"/>
        <v>55.573706489129989</v>
      </c>
      <c r="G28" s="1"/>
      <c r="H28" s="1"/>
      <c r="I28" s="1"/>
    </row>
    <row r="29" spans="1:9" x14ac:dyDescent="0.3">
      <c r="A29" s="9" t="s">
        <v>43</v>
      </c>
      <c r="B29" s="28">
        <v>167</v>
      </c>
      <c r="C29" s="28">
        <v>878</v>
      </c>
      <c r="D29" s="28">
        <v>478</v>
      </c>
      <c r="E29" s="28">
        <v>2089</v>
      </c>
      <c r="F29" s="11">
        <f t="shared" si="0"/>
        <v>337.02928870292885</v>
      </c>
      <c r="G29" s="1"/>
      <c r="H29" s="1"/>
      <c r="I29" s="1"/>
    </row>
    <row r="30" spans="1:9" x14ac:dyDescent="0.3">
      <c r="A30" s="12" t="s">
        <v>44</v>
      </c>
      <c r="B30" s="29">
        <v>9940</v>
      </c>
      <c r="C30" s="29">
        <v>10957</v>
      </c>
      <c r="D30" s="29">
        <v>26572</v>
      </c>
      <c r="E30" s="29">
        <v>30378</v>
      </c>
      <c r="F30" s="14">
        <f t="shared" si="0"/>
        <v>14.323347884991719</v>
      </c>
      <c r="G30" s="1"/>
      <c r="H30" s="1"/>
      <c r="I30" s="1"/>
    </row>
    <row r="31" spans="1:9" x14ac:dyDescent="0.3">
      <c r="A31" s="9" t="s">
        <v>45</v>
      </c>
      <c r="B31" s="28">
        <v>4278</v>
      </c>
      <c r="C31" s="28">
        <v>5045</v>
      </c>
      <c r="D31" s="28">
        <v>15444</v>
      </c>
      <c r="E31" s="28">
        <v>14720</v>
      </c>
      <c r="F31" s="11">
        <f t="shared" si="0"/>
        <v>-4.6879046879046911</v>
      </c>
      <c r="G31" s="1"/>
      <c r="H31" s="1"/>
      <c r="I31" s="1"/>
    </row>
    <row r="32" spans="1:9" x14ac:dyDescent="0.3">
      <c r="A32" s="12" t="s">
        <v>46</v>
      </c>
      <c r="B32" s="29">
        <v>397109</v>
      </c>
      <c r="C32" s="29">
        <v>421215</v>
      </c>
      <c r="D32" s="29">
        <v>1094272</v>
      </c>
      <c r="E32" s="29">
        <v>1200425</v>
      </c>
      <c r="F32" s="14">
        <f t="shared" si="0"/>
        <v>9.700787372792135</v>
      </c>
      <c r="G32" s="1"/>
      <c r="H32" s="1"/>
      <c r="I32" s="1"/>
    </row>
    <row r="33" spans="1:9" x14ac:dyDescent="0.3">
      <c r="A33" s="9" t="s">
        <v>47</v>
      </c>
      <c r="B33" s="28">
        <v>14443</v>
      </c>
      <c r="C33" s="28">
        <v>15023</v>
      </c>
      <c r="D33" s="28">
        <v>41777</v>
      </c>
      <c r="E33" s="28">
        <v>42200</v>
      </c>
      <c r="F33" s="11">
        <f t="shared" si="0"/>
        <v>1.0125188500849731</v>
      </c>
      <c r="G33" s="1"/>
      <c r="H33" s="1"/>
      <c r="I33" s="1"/>
    </row>
    <row r="34" spans="1:9" x14ac:dyDescent="0.3">
      <c r="A34" s="12" t="s">
        <v>165</v>
      </c>
      <c r="B34" s="29">
        <v>3027</v>
      </c>
      <c r="C34" s="29">
        <v>2634</v>
      </c>
      <c r="D34" s="29">
        <v>8423</v>
      </c>
      <c r="E34" s="29">
        <v>7949</v>
      </c>
      <c r="F34" s="14">
        <f t="shared" si="0"/>
        <v>-5.6274486524991119</v>
      </c>
      <c r="G34" s="1"/>
      <c r="H34" s="1"/>
      <c r="I34" s="1"/>
    </row>
    <row r="35" spans="1:9" x14ac:dyDescent="0.3">
      <c r="A35" s="15" t="s">
        <v>48</v>
      </c>
      <c r="B35" s="16">
        <f>SUM(B7:B34)</f>
        <v>1280956</v>
      </c>
      <c r="C35" s="16">
        <f t="shared" ref="C35:E35" si="1">SUM(C7:C34)</f>
        <v>1421434</v>
      </c>
      <c r="D35" s="16">
        <f t="shared" si="1"/>
        <v>3618184</v>
      </c>
      <c r="E35" s="16">
        <f t="shared" si="1"/>
        <v>4073576</v>
      </c>
      <c r="F35" s="17">
        <f t="shared" ref="F35" si="2">((E35*100)/D35)-100</f>
        <v>12.586203465605948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1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1200425</v>
      </c>
      <c r="G39" s="36">
        <f>LOOKUP(E39,$A$39:$A$66,$C$39:$C$66)</f>
        <v>1094272</v>
      </c>
    </row>
    <row r="40" spans="1:9" x14ac:dyDescent="0.3">
      <c r="A40" s="36" t="str">
        <f t="shared" si="5"/>
        <v>ALICANTE</v>
      </c>
      <c r="B40" s="37">
        <f t="shared" si="3"/>
        <v>38489</v>
      </c>
      <c r="C40" s="37">
        <f t="shared" si="4"/>
        <v>39797</v>
      </c>
      <c r="D40" s="37">
        <f t="shared" ref="D40:D66" si="7">_xlfn.RANK.EQ(B40,$B$39:$B$66)+COUNTIF($B$39:$B$66,B40)-1</f>
        <v>9</v>
      </c>
      <c r="E40" s="36" t="str">
        <f t="shared" si="6"/>
        <v>BAHÍA DE ALGECIRAS</v>
      </c>
      <c r="F40" s="36">
        <f t="shared" ref="F40:F55" si="8">LOOKUP(E40,$A$39:$A$66,$B$39:$B$66)</f>
        <v>1126298</v>
      </c>
      <c r="G40" s="36">
        <f t="shared" ref="G40:G66" si="9">LOOKUP(E40,$A$39:$A$66,$C$39:$C$66)</f>
        <v>996621</v>
      </c>
    </row>
    <row r="41" spans="1:9" x14ac:dyDescent="0.3">
      <c r="A41" s="36" t="str">
        <f t="shared" si="5"/>
        <v>ALMERÍA</v>
      </c>
      <c r="B41" s="37">
        <f t="shared" si="3"/>
        <v>1556</v>
      </c>
      <c r="C41" s="37">
        <f t="shared" si="4"/>
        <v>1565</v>
      </c>
      <c r="D41" s="37">
        <f t="shared" si="7"/>
        <v>23</v>
      </c>
      <c r="E41" s="36" t="str">
        <f t="shared" si="6"/>
        <v>BARCELONA</v>
      </c>
      <c r="F41" s="36">
        <f t="shared" si="8"/>
        <v>800182</v>
      </c>
      <c r="G41" s="36">
        <f t="shared" si="9"/>
        <v>673718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293668</v>
      </c>
      <c r="G42" s="36">
        <f t="shared" si="9"/>
        <v>255780</v>
      </c>
    </row>
    <row r="43" spans="1:9" x14ac:dyDescent="0.3">
      <c r="A43" s="36" t="str">
        <f t="shared" si="5"/>
        <v>BAHÍA DE ALGECIRAS</v>
      </c>
      <c r="B43" s="37">
        <f t="shared" si="3"/>
        <v>1126298</v>
      </c>
      <c r="C43" s="37">
        <f t="shared" si="4"/>
        <v>996621</v>
      </c>
      <c r="D43" s="37">
        <f t="shared" si="7"/>
        <v>2</v>
      </c>
      <c r="E43" s="36" t="str">
        <f t="shared" si="6"/>
        <v>BILBAO</v>
      </c>
      <c r="F43" s="36">
        <f t="shared" si="8"/>
        <v>154108</v>
      </c>
      <c r="G43" s="36">
        <f t="shared" si="9"/>
        <v>137602</v>
      </c>
    </row>
    <row r="44" spans="1:9" x14ac:dyDescent="0.3">
      <c r="A44" s="36" t="str">
        <f t="shared" si="5"/>
        <v>BAHÍA DE CÁDIZ</v>
      </c>
      <c r="B44" s="37">
        <f t="shared" si="3"/>
        <v>19029</v>
      </c>
      <c r="C44" s="37">
        <f t="shared" si="4"/>
        <v>21656</v>
      </c>
      <c r="D44" s="37">
        <f t="shared" si="7"/>
        <v>14</v>
      </c>
      <c r="E44" s="36" t="str">
        <f t="shared" si="6"/>
        <v>SANTA CRUZ DE TENERIFE</v>
      </c>
      <c r="F44" s="36">
        <f t="shared" si="8"/>
        <v>151423</v>
      </c>
      <c r="G44" s="36">
        <f t="shared" si="9"/>
        <v>97332</v>
      </c>
    </row>
    <row r="45" spans="1:9" x14ac:dyDescent="0.3">
      <c r="A45" s="36" t="str">
        <f t="shared" si="5"/>
        <v>BALEARES</v>
      </c>
      <c r="B45" s="37">
        <f t="shared" si="3"/>
        <v>27469</v>
      </c>
      <c r="C45" s="37">
        <f t="shared" si="4"/>
        <v>28196</v>
      </c>
      <c r="D45" s="37">
        <f t="shared" si="7"/>
        <v>11</v>
      </c>
      <c r="E45" s="36" t="str">
        <f t="shared" si="6"/>
        <v>CASTELLÓN</v>
      </c>
      <c r="F45" s="36">
        <f t="shared" si="8"/>
        <v>60737</v>
      </c>
      <c r="G45" s="36">
        <f t="shared" si="9"/>
        <v>60713</v>
      </c>
    </row>
    <row r="46" spans="1:9" x14ac:dyDescent="0.3">
      <c r="A46" s="36" t="str">
        <f t="shared" si="5"/>
        <v>BARCELONA</v>
      </c>
      <c r="B46" s="37">
        <f t="shared" si="3"/>
        <v>800182</v>
      </c>
      <c r="C46" s="37">
        <f t="shared" si="4"/>
        <v>673718</v>
      </c>
      <c r="D46" s="37">
        <f t="shared" si="7"/>
        <v>3</v>
      </c>
      <c r="E46" s="36" t="str">
        <f t="shared" si="6"/>
        <v>VIGO</v>
      </c>
      <c r="F46" s="36">
        <f t="shared" si="8"/>
        <v>42200</v>
      </c>
      <c r="G46" s="36">
        <f t="shared" si="9"/>
        <v>41777</v>
      </c>
    </row>
    <row r="47" spans="1:9" x14ac:dyDescent="0.3">
      <c r="A47" s="36" t="str">
        <f t="shared" si="5"/>
        <v>BILBAO</v>
      </c>
      <c r="B47" s="37">
        <f t="shared" si="3"/>
        <v>154108</v>
      </c>
      <c r="C47" s="37">
        <f t="shared" si="4"/>
        <v>137602</v>
      </c>
      <c r="D47" s="37">
        <f t="shared" si="7"/>
        <v>5</v>
      </c>
      <c r="E47" s="36" t="str">
        <f t="shared" si="6"/>
        <v>ALICANTE</v>
      </c>
      <c r="F47" s="36">
        <f t="shared" si="8"/>
        <v>38489</v>
      </c>
      <c r="G47" s="36">
        <f t="shared" si="9"/>
        <v>39797</v>
      </c>
    </row>
    <row r="48" spans="1:9" x14ac:dyDescent="0.3">
      <c r="A48" s="36" t="str">
        <f t="shared" si="5"/>
        <v>CARTAGENA</v>
      </c>
      <c r="B48" s="37">
        <f t="shared" si="3"/>
        <v>19226</v>
      </c>
      <c r="C48" s="37">
        <f t="shared" si="4"/>
        <v>20480</v>
      </c>
      <c r="D48" s="37">
        <f t="shared" si="7"/>
        <v>13</v>
      </c>
      <c r="E48" s="36" t="str">
        <f t="shared" si="6"/>
        <v>SEVILLA</v>
      </c>
      <c r="F48" s="36">
        <f t="shared" si="8"/>
        <v>30378</v>
      </c>
      <c r="G48" s="36">
        <f t="shared" si="9"/>
        <v>26572</v>
      </c>
    </row>
    <row r="49" spans="1:7" x14ac:dyDescent="0.3">
      <c r="A49" s="36" t="str">
        <f t="shared" si="5"/>
        <v>CASTELLÓN</v>
      </c>
      <c r="B49" s="37">
        <f t="shared" si="3"/>
        <v>60737</v>
      </c>
      <c r="C49" s="37">
        <f t="shared" si="4"/>
        <v>60713</v>
      </c>
      <c r="D49" s="37">
        <f t="shared" si="7"/>
        <v>7</v>
      </c>
      <c r="E49" s="36" t="str">
        <f t="shared" si="6"/>
        <v>BALEARES</v>
      </c>
      <c r="F49" s="36">
        <f t="shared" si="8"/>
        <v>27469</v>
      </c>
      <c r="G49" s="36">
        <f t="shared" si="9"/>
        <v>28196</v>
      </c>
    </row>
    <row r="50" spans="1:7" x14ac:dyDescent="0.3">
      <c r="A50" s="36" t="str">
        <f t="shared" si="5"/>
        <v>CEUTA</v>
      </c>
      <c r="B50" s="37">
        <f t="shared" si="3"/>
        <v>2482</v>
      </c>
      <c r="C50" s="37">
        <f t="shared" si="4"/>
        <v>6371</v>
      </c>
      <c r="D50" s="37">
        <f t="shared" si="7"/>
        <v>21</v>
      </c>
      <c r="E50" s="36" t="str">
        <f t="shared" si="6"/>
        <v>MARÍN Y RÍA DE PONTEVEDRA</v>
      </c>
      <c r="F50" s="36">
        <f t="shared" si="8"/>
        <v>21980</v>
      </c>
      <c r="G50" s="36">
        <f t="shared" si="9"/>
        <v>19339</v>
      </c>
    </row>
    <row r="51" spans="1:7" x14ac:dyDescent="0.3">
      <c r="A51" s="36" t="str">
        <f t="shared" si="5"/>
        <v>FERROL-SAN CIBRAO</v>
      </c>
      <c r="B51" s="37">
        <f t="shared" si="3"/>
        <v>45</v>
      </c>
      <c r="C51" s="37">
        <f t="shared" si="4"/>
        <v>11</v>
      </c>
      <c r="D51" s="37">
        <f t="shared" si="7"/>
        <v>24</v>
      </c>
      <c r="E51" s="36" t="str">
        <f t="shared" si="6"/>
        <v>CARTAGENA</v>
      </c>
      <c r="F51" s="36">
        <f t="shared" si="8"/>
        <v>19226</v>
      </c>
      <c r="G51" s="36">
        <f t="shared" si="9"/>
        <v>20480</v>
      </c>
    </row>
    <row r="52" spans="1:7" x14ac:dyDescent="0.3">
      <c r="A52" s="36" t="str">
        <f t="shared" si="5"/>
        <v>GIJÓN</v>
      </c>
      <c r="B52" s="37">
        <f t="shared" si="3"/>
        <v>17774</v>
      </c>
      <c r="C52" s="37">
        <f t="shared" si="4"/>
        <v>18384</v>
      </c>
      <c r="D52" s="37">
        <f t="shared" si="7"/>
        <v>16</v>
      </c>
      <c r="E52" s="36" t="str">
        <f t="shared" si="6"/>
        <v>BAHÍA DE CÁDIZ</v>
      </c>
      <c r="F52" s="36">
        <f t="shared" si="8"/>
        <v>19029</v>
      </c>
      <c r="G52" s="36">
        <f t="shared" si="9"/>
        <v>21656</v>
      </c>
    </row>
    <row r="53" spans="1:7" x14ac:dyDescent="0.3">
      <c r="A53" s="36" t="str">
        <f t="shared" si="5"/>
        <v>HUELVA</v>
      </c>
      <c r="B53" s="37">
        <f t="shared" si="3"/>
        <v>18121</v>
      </c>
      <c r="C53" s="37">
        <f t="shared" si="4"/>
        <v>12586</v>
      </c>
      <c r="D53" s="37">
        <f t="shared" si="7"/>
        <v>15</v>
      </c>
      <c r="E53" s="36" t="str">
        <f t="shared" si="6"/>
        <v>HUELVA</v>
      </c>
      <c r="F53" s="36">
        <f t="shared" si="8"/>
        <v>18121</v>
      </c>
      <c r="G53" s="36">
        <f t="shared" si="9"/>
        <v>12586</v>
      </c>
    </row>
    <row r="54" spans="1:7" x14ac:dyDescent="0.3">
      <c r="A54" s="36" t="str">
        <f t="shared" si="5"/>
        <v>LAS PALMAS</v>
      </c>
      <c r="B54" s="37">
        <f t="shared" si="3"/>
        <v>293668</v>
      </c>
      <c r="C54" s="37">
        <f t="shared" si="4"/>
        <v>255780</v>
      </c>
      <c r="D54" s="37">
        <f t="shared" si="7"/>
        <v>4</v>
      </c>
      <c r="E54" s="36" t="str">
        <f t="shared" si="6"/>
        <v>GIJÓN</v>
      </c>
      <c r="F54" s="36">
        <f t="shared" si="8"/>
        <v>17774</v>
      </c>
      <c r="G54" s="36">
        <f t="shared" si="9"/>
        <v>18384</v>
      </c>
    </row>
    <row r="55" spans="1:7" x14ac:dyDescent="0.3">
      <c r="A55" s="36" t="str">
        <f t="shared" si="5"/>
        <v>MÁLAGA</v>
      </c>
      <c r="B55" s="37">
        <f t="shared" si="3"/>
        <v>17382</v>
      </c>
      <c r="C55" s="37">
        <f t="shared" si="4"/>
        <v>31486</v>
      </c>
      <c r="D55" s="37">
        <f t="shared" si="7"/>
        <v>17</v>
      </c>
      <c r="E55" s="36" t="str">
        <f t="shared" si="6"/>
        <v>MÁLAGA</v>
      </c>
      <c r="F55" s="36">
        <f t="shared" si="8"/>
        <v>17382</v>
      </c>
      <c r="G55" s="36">
        <f t="shared" si="9"/>
        <v>31486</v>
      </c>
    </row>
    <row r="56" spans="1:7" x14ac:dyDescent="0.3">
      <c r="A56" s="36" t="str">
        <f t="shared" si="5"/>
        <v>MARÍN Y RÍA DE PONTEVEDRA</v>
      </c>
      <c r="B56" s="37">
        <f t="shared" si="3"/>
        <v>21980</v>
      </c>
      <c r="C56" s="37">
        <f t="shared" si="4"/>
        <v>19339</v>
      </c>
      <c r="D56" s="37">
        <f t="shared" si="7"/>
        <v>12</v>
      </c>
      <c r="E56" s="36" t="str">
        <f t="shared" si="6"/>
        <v>TARRAGONA</v>
      </c>
      <c r="F56" s="36">
        <f t="shared" ref="F56:F66" si="10">LOOKUP(E56,$A$39:$A$66,$B$39:$B$66)</f>
        <v>14720</v>
      </c>
      <c r="G56" s="36">
        <f t="shared" si="9"/>
        <v>15444</v>
      </c>
    </row>
    <row r="57" spans="1:7" x14ac:dyDescent="0.3">
      <c r="A57" s="36" t="str">
        <f t="shared" si="5"/>
        <v>MELILLA</v>
      </c>
      <c r="B57" s="37">
        <f t="shared" si="3"/>
        <v>5826</v>
      </c>
      <c r="C57" s="37">
        <f t="shared" si="4"/>
        <v>9115</v>
      </c>
      <c r="D57" s="37">
        <f t="shared" si="7"/>
        <v>20</v>
      </c>
      <c r="E57" s="36" t="str">
        <f t="shared" si="6"/>
        <v>VILAGARCÍA</v>
      </c>
      <c r="F57" s="36">
        <f t="shared" si="10"/>
        <v>7949</v>
      </c>
      <c r="G57" s="36">
        <f t="shared" si="9"/>
        <v>8423</v>
      </c>
    </row>
    <row r="58" spans="1:7" x14ac:dyDescent="0.3">
      <c r="A58" s="36" t="str">
        <f t="shared" si="5"/>
        <v>MOTRIL</v>
      </c>
      <c r="B58" s="37">
        <f t="shared" si="3"/>
        <v>17</v>
      </c>
      <c r="C58" s="37">
        <f t="shared" si="4"/>
        <v>465</v>
      </c>
      <c r="D58" s="37">
        <f t="shared" si="7"/>
        <v>25</v>
      </c>
      <c r="E58" s="36" t="str">
        <f t="shared" si="6"/>
        <v>MELILLA</v>
      </c>
      <c r="F58" s="36">
        <f t="shared" si="10"/>
        <v>5826</v>
      </c>
      <c r="G58" s="36">
        <f t="shared" si="9"/>
        <v>9115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26</v>
      </c>
      <c r="E59" s="36" t="str">
        <f t="shared" si="6"/>
        <v>CEUTA</v>
      </c>
      <c r="F59" s="36">
        <f t="shared" si="10"/>
        <v>2482</v>
      </c>
      <c r="G59" s="36">
        <f t="shared" si="9"/>
        <v>6371</v>
      </c>
    </row>
    <row r="60" spans="1:7" x14ac:dyDescent="0.3">
      <c r="A60" s="36" t="str">
        <f t="shared" si="5"/>
        <v>SANTA CRUZ DE TENERIFE</v>
      </c>
      <c r="B60" s="37">
        <f t="shared" si="3"/>
        <v>151423</v>
      </c>
      <c r="C60" s="37">
        <f t="shared" si="4"/>
        <v>97332</v>
      </c>
      <c r="D60" s="37">
        <f t="shared" si="7"/>
        <v>6</v>
      </c>
      <c r="E60" s="36" t="str">
        <f t="shared" si="6"/>
        <v>SANTANDER</v>
      </c>
      <c r="F60" s="36">
        <f t="shared" si="10"/>
        <v>2089</v>
      </c>
      <c r="G60" s="36">
        <f t="shared" si="9"/>
        <v>478</v>
      </c>
    </row>
    <row r="61" spans="1:7" x14ac:dyDescent="0.3">
      <c r="A61" s="36" t="str">
        <f t="shared" si="5"/>
        <v>SANTANDER</v>
      </c>
      <c r="B61" s="37">
        <f t="shared" si="3"/>
        <v>2089</v>
      </c>
      <c r="C61" s="37">
        <f t="shared" si="4"/>
        <v>478</v>
      </c>
      <c r="D61" s="37">
        <f t="shared" si="7"/>
        <v>22</v>
      </c>
      <c r="E61" s="36" t="str">
        <f t="shared" si="6"/>
        <v>ALMERÍA</v>
      </c>
      <c r="F61" s="36">
        <f t="shared" si="10"/>
        <v>1556</v>
      </c>
      <c r="G61" s="36">
        <f t="shared" si="9"/>
        <v>1565</v>
      </c>
    </row>
    <row r="62" spans="1:7" x14ac:dyDescent="0.3">
      <c r="A62" s="36" t="str">
        <f t="shared" si="5"/>
        <v>SEVILLA</v>
      </c>
      <c r="B62" s="37">
        <f t="shared" si="3"/>
        <v>30378</v>
      </c>
      <c r="C62" s="37">
        <f t="shared" si="4"/>
        <v>26572</v>
      </c>
      <c r="D62" s="37">
        <f t="shared" si="7"/>
        <v>10</v>
      </c>
      <c r="E62" s="36" t="str">
        <f t="shared" si="6"/>
        <v>FERROL-SAN CIBRAO</v>
      </c>
      <c r="F62" s="36">
        <f t="shared" si="10"/>
        <v>45</v>
      </c>
      <c r="G62" s="36">
        <f t="shared" si="9"/>
        <v>11</v>
      </c>
    </row>
    <row r="63" spans="1:7" x14ac:dyDescent="0.3">
      <c r="A63" s="36" t="str">
        <f t="shared" si="5"/>
        <v>TARRAGONA</v>
      </c>
      <c r="B63" s="37">
        <f t="shared" si="3"/>
        <v>14720</v>
      </c>
      <c r="C63" s="37">
        <f t="shared" si="4"/>
        <v>15444</v>
      </c>
      <c r="D63" s="37">
        <f t="shared" si="7"/>
        <v>18</v>
      </c>
      <c r="E63" s="36" t="str">
        <f t="shared" si="6"/>
        <v>MOTRIL</v>
      </c>
      <c r="F63" s="36">
        <f t="shared" si="10"/>
        <v>17</v>
      </c>
      <c r="G63" s="36">
        <f t="shared" si="9"/>
        <v>465</v>
      </c>
    </row>
    <row r="64" spans="1:7" x14ac:dyDescent="0.3">
      <c r="A64" s="36" t="str">
        <f t="shared" si="5"/>
        <v>VALENCIA</v>
      </c>
      <c r="B64" s="37">
        <f t="shared" si="3"/>
        <v>1200425</v>
      </c>
      <c r="C64" s="37">
        <f t="shared" si="4"/>
        <v>1094272</v>
      </c>
      <c r="D64" s="37">
        <f t="shared" si="7"/>
        <v>1</v>
      </c>
      <c r="E64" s="36" t="str">
        <f t="shared" si="6"/>
        <v>PASAIA</v>
      </c>
      <c r="F64" s="36">
        <f t="shared" si="10"/>
        <v>2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42200</v>
      </c>
      <c r="C65" s="37">
        <f t="shared" si="4"/>
        <v>41777</v>
      </c>
      <c r="D65" s="37">
        <f t="shared" si="7"/>
        <v>8</v>
      </c>
      <c r="E65" s="36" t="str">
        <f t="shared" si="6"/>
        <v>A CORUÑA</v>
      </c>
      <c r="F65" s="36">
        <f t="shared" si="10"/>
        <v>1</v>
      </c>
      <c r="G65" s="36">
        <f t="shared" si="9"/>
        <v>1</v>
      </c>
    </row>
    <row r="66" spans="1:7" x14ac:dyDescent="0.3">
      <c r="A66" s="36" t="str">
        <f t="shared" si="5"/>
        <v>VILAGARCÍA</v>
      </c>
      <c r="B66" s="37">
        <f t="shared" si="3"/>
        <v>7949</v>
      </c>
      <c r="C66" s="37">
        <f t="shared" si="4"/>
        <v>8423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403</v>
      </c>
      <c r="C8" s="31">
        <v>50</v>
      </c>
      <c r="D8" s="31">
        <v>700</v>
      </c>
      <c r="E8" s="31">
        <v>442</v>
      </c>
      <c r="F8" s="14">
        <f t="shared" ref="F8:F34" si="0">((E8*100)/D8)-100</f>
        <v>-36.857142857142854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14</v>
      </c>
      <c r="E9" s="30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286474</v>
      </c>
      <c r="C11" s="30">
        <v>337997</v>
      </c>
      <c r="D11" s="30">
        <v>910041</v>
      </c>
      <c r="E11" s="30">
        <v>1023525</v>
      </c>
      <c r="F11" s="19">
        <f t="shared" si="0"/>
        <v>12.470207386260626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516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10</v>
      </c>
      <c r="C13" s="30">
        <v>2</v>
      </c>
      <c r="D13" s="30">
        <v>14</v>
      </c>
      <c r="E13" s="30">
        <v>4</v>
      </c>
      <c r="F13" s="11">
        <f t="shared" si="0"/>
        <v>-71.428571428571431</v>
      </c>
      <c r="G13" s="1"/>
      <c r="H13" s="1"/>
      <c r="I13" s="1"/>
    </row>
    <row r="14" spans="1:12" x14ac:dyDescent="0.3">
      <c r="A14" s="12" t="s">
        <v>33</v>
      </c>
      <c r="B14" s="31">
        <v>88500</v>
      </c>
      <c r="C14" s="31">
        <v>115166</v>
      </c>
      <c r="D14" s="31">
        <v>216768</v>
      </c>
      <c r="E14" s="31">
        <v>316483</v>
      </c>
      <c r="F14" s="14">
        <f t="shared" si="0"/>
        <v>46.000793475051665</v>
      </c>
      <c r="G14" s="1"/>
      <c r="H14" s="1"/>
      <c r="I14" s="1"/>
    </row>
    <row r="15" spans="1:12" x14ac:dyDescent="0.3">
      <c r="A15" s="9" t="s">
        <v>34</v>
      </c>
      <c r="B15" s="30">
        <v>729</v>
      </c>
      <c r="C15" s="30">
        <v>85</v>
      </c>
      <c r="D15" s="30">
        <v>1175</v>
      </c>
      <c r="E15" s="30">
        <v>301</v>
      </c>
      <c r="F15" s="11">
        <f t="shared" si="0"/>
        <v>-74.38297872340425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78</v>
      </c>
      <c r="D16" s="31">
        <v>0</v>
      </c>
      <c r="E16" s="31">
        <v>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1918</v>
      </c>
      <c r="C17" s="30">
        <v>1106</v>
      </c>
      <c r="D17" s="30">
        <v>7868</v>
      </c>
      <c r="E17" s="30">
        <v>2206</v>
      </c>
      <c r="F17" s="11">
        <f t="shared" si="0"/>
        <v>-71.962379257752929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46</v>
      </c>
      <c r="D18" s="31">
        <v>0</v>
      </c>
      <c r="E18" s="31">
        <v>90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430</v>
      </c>
      <c r="D21" s="30">
        <v>4</v>
      </c>
      <c r="E21" s="30">
        <v>1099</v>
      </c>
      <c r="F21" s="19">
        <f t="shared" si="0"/>
        <v>27375</v>
      </c>
      <c r="G21" s="1"/>
      <c r="H21" s="1"/>
      <c r="I21" s="1"/>
    </row>
    <row r="22" spans="1:9" x14ac:dyDescent="0.3">
      <c r="A22" s="12" t="s">
        <v>59</v>
      </c>
      <c r="B22" s="31">
        <v>47464</v>
      </c>
      <c r="C22" s="31">
        <v>65259</v>
      </c>
      <c r="D22" s="31">
        <v>121500</v>
      </c>
      <c r="E22" s="31">
        <v>154842</v>
      </c>
      <c r="F22" s="18">
        <f t="shared" si="0"/>
        <v>27.441975308641972</v>
      </c>
      <c r="G22" s="1"/>
      <c r="H22" s="1"/>
      <c r="I22" s="1"/>
    </row>
    <row r="23" spans="1:9" x14ac:dyDescent="0.3">
      <c r="A23" s="9" t="s">
        <v>164</v>
      </c>
      <c r="B23" s="30">
        <v>9481</v>
      </c>
      <c r="C23" s="30">
        <v>6328</v>
      </c>
      <c r="D23" s="30">
        <v>23204</v>
      </c>
      <c r="E23" s="30">
        <v>6794</v>
      </c>
      <c r="F23" s="11">
        <f t="shared" si="0"/>
        <v>-70.720565419755218</v>
      </c>
      <c r="G23" s="1"/>
      <c r="H23" s="1"/>
      <c r="I23" s="1"/>
    </row>
    <row r="24" spans="1:9" x14ac:dyDescent="0.3">
      <c r="A24" s="12" t="s">
        <v>166</v>
      </c>
      <c r="B24" s="31">
        <v>968</v>
      </c>
      <c r="C24" s="31">
        <v>1442</v>
      </c>
      <c r="D24" s="31">
        <v>1805</v>
      </c>
      <c r="E24" s="31">
        <v>3211</v>
      </c>
      <c r="F24" s="14">
        <f t="shared" si="0"/>
        <v>77.89473684210526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4</v>
      </c>
      <c r="E25" s="30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404</v>
      </c>
      <c r="C28" s="31">
        <v>17450</v>
      </c>
      <c r="D28" s="31">
        <v>980</v>
      </c>
      <c r="E28" s="31">
        <v>51330</v>
      </c>
      <c r="F28" s="14">
        <f t="shared" si="0"/>
        <v>5137.7551020408164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12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433</v>
      </c>
      <c r="C31" s="30">
        <v>12</v>
      </c>
      <c r="D31" s="30">
        <v>1906</v>
      </c>
      <c r="E31" s="30">
        <v>22</v>
      </c>
      <c r="F31" s="11">
        <f t="shared" si="0"/>
        <v>-98.845750262329489</v>
      </c>
      <c r="G31" s="1"/>
      <c r="H31" s="1"/>
      <c r="I31" s="1"/>
    </row>
    <row r="32" spans="1:9" x14ac:dyDescent="0.3">
      <c r="A32" s="12" t="s">
        <v>46</v>
      </c>
      <c r="B32" s="31">
        <v>214163</v>
      </c>
      <c r="C32" s="31">
        <v>239256</v>
      </c>
      <c r="D32" s="31">
        <v>590554</v>
      </c>
      <c r="E32" s="31">
        <v>656669</v>
      </c>
      <c r="F32" s="14">
        <f t="shared" si="0"/>
        <v>11.195419893862379</v>
      </c>
      <c r="G32" s="1"/>
      <c r="H32" s="1"/>
      <c r="I32" s="1"/>
    </row>
    <row r="33" spans="1:9" x14ac:dyDescent="0.3">
      <c r="A33" s="9" t="s">
        <v>47</v>
      </c>
      <c r="B33" s="30">
        <v>588</v>
      </c>
      <c r="C33" s="30">
        <v>1112</v>
      </c>
      <c r="D33" s="30">
        <v>3904</v>
      </c>
      <c r="E33" s="30">
        <v>2333</v>
      </c>
      <c r="F33" s="11">
        <f t="shared" si="0"/>
        <v>-40.240778688524593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9</v>
      </c>
      <c r="D34" s="31">
        <v>0</v>
      </c>
      <c r="E34" s="31">
        <v>9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651535</v>
      </c>
      <c r="C35" s="16">
        <f t="shared" ref="C35:E35" si="1">SUM(C7:C34)</f>
        <v>785828</v>
      </c>
      <c r="D35" s="16">
        <f t="shared" si="1"/>
        <v>1880441</v>
      </c>
      <c r="E35" s="16">
        <f t="shared" si="1"/>
        <v>2219968</v>
      </c>
      <c r="F35" s="17">
        <f t="shared" ref="F35" si="2">((E35*100)/D35)-100</f>
        <v>18.055711399613173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1023525</v>
      </c>
      <c r="G39" s="36">
        <f>LOOKUP(E39,$A$39:$A$66,$C$39:$C$66)</f>
        <v>910041</v>
      </c>
    </row>
    <row r="40" spans="1:9" x14ac:dyDescent="0.3">
      <c r="A40" s="36" t="str">
        <f t="shared" si="5"/>
        <v>ALICANTE</v>
      </c>
      <c r="B40" s="37">
        <f t="shared" si="3"/>
        <v>442</v>
      </c>
      <c r="C40" s="37">
        <f t="shared" si="4"/>
        <v>700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656669</v>
      </c>
      <c r="G40" s="36">
        <f t="shared" ref="G40:G66" si="9">LOOKUP(E40,$A$39:$A$66,$C$39:$C$66)</f>
        <v>590554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14</v>
      </c>
      <c r="D41" s="37">
        <f t="shared" si="7"/>
        <v>28</v>
      </c>
      <c r="E41" s="36" t="str">
        <f t="shared" si="6"/>
        <v>BARCELONA</v>
      </c>
      <c r="F41" s="36">
        <f t="shared" si="8"/>
        <v>316483</v>
      </c>
      <c r="G41" s="36">
        <f t="shared" si="9"/>
        <v>216768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154842</v>
      </c>
      <c r="G42" s="36">
        <f t="shared" si="9"/>
        <v>121500</v>
      </c>
    </row>
    <row r="43" spans="1:9" x14ac:dyDescent="0.3">
      <c r="A43" s="36" t="str">
        <f t="shared" si="5"/>
        <v>BAHÍA DE ALGECIRAS</v>
      </c>
      <c r="B43" s="37">
        <f t="shared" si="3"/>
        <v>1023525</v>
      </c>
      <c r="C43" s="37">
        <f t="shared" si="4"/>
        <v>910041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51330</v>
      </c>
      <c r="G43" s="36">
        <f t="shared" si="9"/>
        <v>980</v>
      </c>
    </row>
    <row r="44" spans="1:9" x14ac:dyDescent="0.3">
      <c r="A44" s="36" t="str">
        <f t="shared" si="5"/>
        <v>BAHÍA DE CÁDIZ</v>
      </c>
      <c r="B44" s="37">
        <f t="shared" si="3"/>
        <v>516</v>
      </c>
      <c r="C44" s="37">
        <f t="shared" si="4"/>
        <v>0</v>
      </c>
      <c r="D44" s="37">
        <f t="shared" si="7"/>
        <v>11</v>
      </c>
      <c r="E44" s="36" t="str">
        <f t="shared" si="6"/>
        <v>MÁLAGA</v>
      </c>
      <c r="F44" s="36">
        <f t="shared" si="8"/>
        <v>6794</v>
      </c>
      <c r="G44" s="36">
        <f t="shared" si="9"/>
        <v>23204</v>
      </c>
    </row>
    <row r="45" spans="1:9" x14ac:dyDescent="0.3">
      <c r="A45" s="36" t="str">
        <f t="shared" si="5"/>
        <v>BALEARES</v>
      </c>
      <c r="B45" s="37">
        <f t="shared" si="3"/>
        <v>4</v>
      </c>
      <c r="C45" s="37">
        <f t="shared" si="4"/>
        <v>14</v>
      </c>
      <c r="D45" s="37">
        <f t="shared" si="7"/>
        <v>19</v>
      </c>
      <c r="E45" s="36" t="str">
        <f t="shared" si="6"/>
        <v>MARÍN Y RÍA DE PONTEVEDRA</v>
      </c>
      <c r="F45" s="36">
        <f t="shared" si="8"/>
        <v>3211</v>
      </c>
      <c r="G45" s="36">
        <f t="shared" si="9"/>
        <v>1805</v>
      </c>
    </row>
    <row r="46" spans="1:9" x14ac:dyDescent="0.3">
      <c r="A46" s="36" t="str">
        <f t="shared" si="5"/>
        <v>BARCELONA</v>
      </c>
      <c r="B46" s="37">
        <f t="shared" si="3"/>
        <v>316483</v>
      </c>
      <c r="C46" s="37">
        <f t="shared" si="4"/>
        <v>216768</v>
      </c>
      <c r="D46" s="37">
        <f t="shared" si="7"/>
        <v>3</v>
      </c>
      <c r="E46" s="36" t="str">
        <f t="shared" si="6"/>
        <v>VIGO</v>
      </c>
      <c r="F46" s="36">
        <f t="shared" si="8"/>
        <v>2333</v>
      </c>
      <c r="G46" s="36">
        <f t="shared" si="9"/>
        <v>3904</v>
      </c>
    </row>
    <row r="47" spans="1:9" x14ac:dyDescent="0.3">
      <c r="A47" s="36" t="str">
        <f t="shared" si="5"/>
        <v>BILBAO</v>
      </c>
      <c r="B47" s="37">
        <f t="shared" si="3"/>
        <v>301</v>
      </c>
      <c r="C47" s="37">
        <f t="shared" si="4"/>
        <v>1175</v>
      </c>
      <c r="D47" s="37">
        <f t="shared" si="7"/>
        <v>13</v>
      </c>
      <c r="E47" s="36" t="str">
        <f t="shared" si="6"/>
        <v>CASTELLÓN</v>
      </c>
      <c r="F47" s="36">
        <f t="shared" si="8"/>
        <v>2206</v>
      </c>
      <c r="G47" s="36">
        <f t="shared" si="9"/>
        <v>7868</v>
      </c>
    </row>
    <row r="48" spans="1:9" x14ac:dyDescent="0.3">
      <c r="A48" s="36" t="str">
        <f t="shared" si="5"/>
        <v>CARTAGENA</v>
      </c>
      <c r="B48" s="37">
        <f t="shared" si="3"/>
        <v>80</v>
      </c>
      <c r="C48" s="37">
        <f t="shared" si="4"/>
        <v>0</v>
      </c>
      <c r="D48" s="37">
        <f t="shared" si="7"/>
        <v>15</v>
      </c>
      <c r="E48" s="36" t="str">
        <f t="shared" si="6"/>
        <v>HUELVA</v>
      </c>
      <c r="F48" s="36">
        <f t="shared" si="8"/>
        <v>1099</v>
      </c>
      <c r="G48" s="36">
        <f t="shared" si="9"/>
        <v>4</v>
      </c>
    </row>
    <row r="49" spans="1:7" x14ac:dyDescent="0.3">
      <c r="A49" s="36" t="str">
        <f t="shared" si="5"/>
        <v>CASTELLÓN</v>
      </c>
      <c r="B49" s="37">
        <f t="shared" si="3"/>
        <v>2206</v>
      </c>
      <c r="C49" s="37">
        <f t="shared" si="4"/>
        <v>7868</v>
      </c>
      <c r="D49" s="37">
        <f t="shared" si="7"/>
        <v>9</v>
      </c>
      <c r="E49" s="36" t="str">
        <f t="shared" si="6"/>
        <v>BAHÍA DE CÁDIZ</v>
      </c>
      <c r="F49" s="36">
        <f t="shared" si="8"/>
        <v>516</v>
      </c>
      <c r="G49" s="36">
        <f t="shared" si="9"/>
        <v>0</v>
      </c>
    </row>
    <row r="50" spans="1:7" x14ac:dyDescent="0.3">
      <c r="A50" s="36" t="str">
        <f t="shared" si="5"/>
        <v>CEUTA</v>
      </c>
      <c r="B50" s="37">
        <f t="shared" si="3"/>
        <v>90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442</v>
      </c>
      <c r="G50" s="36">
        <f t="shared" si="9"/>
        <v>700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301</v>
      </c>
      <c r="G51" s="36">
        <f t="shared" si="9"/>
        <v>1175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90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1099</v>
      </c>
      <c r="C53" s="37">
        <f t="shared" si="4"/>
        <v>4</v>
      </c>
      <c r="D53" s="37">
        <f t="shared" si="7"/>
        <v>10</v>
      </c>
      <c r="E53" s="36" t="str">
        <f t="shared" si="6"/>
        <v>CARTAGENA</v>
      </c>
      <c r="F53" s="36">
        <f t="shared" si="8"/>
        <v>80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154842</v>
      </c>
      <c r="C54" s="37">
        <f t="shared" si="4"/>
        <v>121500</v>
      </c>
      <c r="D54" s="37">
        <f t="shared" si="7"/>
        <v>4</v>
      </c>
      <c r="E54" s="36" t="str">
        <f t="shared" si="6"/>
        <v>TARRAGONA</v>
      </c>
      <c r="F54" s="36">
        <f t="shared" si="8"/>
        <v>22</v>
      </c>
      <c r="G54" s="36">
        <f t="shared" si="9"/>
        <v>1906</v>
      </c>
    </row>
    <row r="55" spans="1:7" x14ac:dyDescent="0.3">
      <c r="A55" s="36" t="str">
        <f t="shared" si="5"/>
        <v>MÁLAGA</v>
      </c>
      <c r="B55" s="37">
        <f t="shared" si="3"/>
        <v>6794</v>
      </c>
      <c r="C55" s="37">
        <f t="shared" si="4"/>
        <v>23204</v>
      </c>
      <c r="D55" s="37">
        <f t="shared" si="7"/>
        <v>6</v>
      </c>
      <c r="E55" s="36" t="str">
        <f t="shared" si="6"/>
        <v>SEVILLA</v>
      </c>
      <c r="F55" s="36">
        <f t="shared" si="8"/>
        <v>12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3211</v>
      </c>
      <c r="C56" s="37">
        <f t="shared" si="4"/>
        <v>1805</v>
      </c>
      <c r="D56" s="37">
        <f t="shared" si="7"/>
        <v>7</v>
      </c>
      <c r="E56" s="36" t="str">
        <f t="shared" si="6"/>
        <v>VILAGARCÍA</v>
      </c>
      <c r="F56" s="36">
        <f t="shared" ref="F56:F66" si="10">LOOKUP(E56,$A$39:$A$66,$B$39:$B$66)</f>
        <v>9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4</v>
      </c>
      <c r="D57" s="37">
        <f t="shared" si="7"/>
        <v>28</v>
      </c>
      <c r="E57" s="36" t="str">
        <f t="shared" si="6"/>
        <v>BALEARES</v>
      </c>
      <c r="F57" s="36">
        <f t="shared" si="10"/>
        <v>4</v>
      </c>
      <c r="G57" s="36">
        <f t="shared" si="9"/>
        <v>14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51330</v>
      </c>
      <c r="C60" s="37">
        <f t="shared" si="4"/>
        <v>980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12</v>
      </c>
      <c r="C62" s="37">
        <f t="shared" si="4"/>
        <v>0</v>
      </c>
      <c r="D62" s="37">
        <f t="shared" si="7"/>
        <v>17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22</v>
      </c>
      <c r="C63" s="37">
        <f t="shared" si="4"/>
        <v>1906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656669</v>
      </c>
      <c r="C64" s="37">
        <f t="shared" si="4"/>
        <v>590554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2333</v>
      </c>
      <c r="C65" s="37">
        <f t="shared" si="4"/>
        <v>3904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9</v>
      </c>
      <c r="C66" s="37">
        <f t="shared" si="4"/>
        <v>0</v>
      </c>
      <c r="D66" s="37">
        <f t="shared" si="7"/>
        <v>18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12254</v>
      </c>
      <c r="C8" s="13">
        <v>12554</v>
      </c>
      <c r="D8" s="13">
        <v>34249</v>
      </c>
      <c r="E8" s="13">
        <v>34869</v>
      </c>
      <c r="F8" s="14">
        <f t="shared" ref="F8:F34" si="0">((E8*100)/D8)-100</f>
        <v>1.8102718327542391</v>
      </c>
      <c r="G8" s="1"/>
      <c r="H8" s="1"/>
      <c r="I8" s="1"/>
    </row>
    <row r="9" spans="1:12" x14ac:dyDescent="0.3">
      <c r="A9" s="9" t="s">
        <v>157</v>
      </c>
      <c r="B9" s="10">
        <v>47</v>
      </c>
      <c r="C9" s="10">
        <v>102</v>
      </c>
      <c r="D9" s="10">
        <v>55</v>
      </c>
      <c r="E9" s="10">
        <v>185</v>
      </c>
      <c r="F9" s="11">
        <f t="shared" si="0"/>
        <v>236.36363636363637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617</v>
      </c>
      <c r="C11" s="10">
        <v>84</v>
      </c>
      <c r="D11" s="10">
        <v>1635</v>
      </c>
      <c r="E11" s="10">
        <v>282</v>
      </c>
      <c r="F11" s="11">
        <f t="shared" si="0"/>
        <v>-82.752293577981646</v>
      </c>
      <c r="G11" s="1"/>
      <c r="H11" s="1"/>
      <c r="I11" s="1"/>
    </row>
    <row r="12" spans="1:12" x14ac:dyDescent="0.3">
      <c r="A12" s="12" t="s">
        <v>161</v>
      </c>
      <c r="B12" s="13">
        <v>4376</v>
      </c>
      <c r="C12" s="13">
        <v>3958</v>
      </c>
      <c r="D12" s="13">
        <v>13951</v>
      </c>
      <c r="E12" s="13">
        <v>12245</v>
      </c>
      <c r="F12" s="14">
        <f t="shared" si="0"/>
        <v>-12.228514085011824</v>
      </c>
      <c r="G12" s="1"/>
      <c r="H12" s="1"/>
      <c r="I12" s="1"/>
    </row>
    <row r="13" spans="1:12" x14ac:dyDescent="0.3">
      <c r="A13" s="9" t="s">
        <v>32</v>
      </c>
      <c r="B13" s="10">
        <v>11531</v>
      </c>
      <c r="C13" s="10">
        <v>10812</v>
      </c>
      <c r="D13" s="10">
        <v>28182</v>
      </c>
      <c r="E13" s="10">
        <v>27464</v>
      </c>
      <c r="F13" s="11">
        <f t="shared" si="0"/>
        <v>-2.5477254985451765</v>
      </c>
      <c r="G13" s="1"/>
      <c r="H13" s="1"/>
      <c r="I13" s="1"/>
    </row>
    <row r="14" spans="1:12" x14ac:dyDescent="0.3">
      <c r="A14" s="12" t="s">
        <v>33</v>
      </c>
      <c r="B14" s="13">
        <v>23902</v>
      </c>
      <c r="C14" s="13">
        <v>21235</v>
      </c>
      <c r="D14" s="13">
        <v>60754</v>
      </c>
      <c r="E14" s="13">
        <v>58702</v>
      </c>
      <c r="F14" s="14">
        <f t="shared" si="0"/>
        <v>-3.3775553872996085</v>
      </c>
      <c r="G14" s="1"/>
      <c r="H14" s="1"/>
      <c r="I14" s="1"/>
    </row>
    <row r="15" spans="1:12" x14ac:dyDescent="0.3">
      <c r="A15" s="9" t="s">
        <v>34</v>
      </c>
      <c r="B15" s="10">
        <v>6430</v>
      </c>
      <c r="C15" s="10">
        <v>5785</v>
      </c>
      <c r="D15" s="10">
        <v>15168</v>
      </c>
      <c r="E15" s="10">
        <v>16480</v>
      </c>
      <c r="F15" s="11">
        <f t="shared" si="0"/>
        <v>8.6497890295358673</v>
      </c>
      <c r="G15" s="1"/>
      <c r="H15" s="1"/>
      <c r="I15" s="1"/>
    </row>
    <row r="16" spans="1:12" x14ac:dyDescent="0.3">
      <c r="A16" s="12" t="s">
        <v>35</v>
      </c>
      <c r="B16" s="13">
        <v>528</v>
      </c>
      <c r="C16" s="13">
        <v>535</v>
      </c>
      <c r="D16" s="13">
        <v>3005</v>
      </c>
      <c r="E16" s="13">
        <v>3074</v>
      </c>
      <c r="F16" s="14">
        <f t="shared" si="0"/>
        <v>2.2961730449251263</v>
      </c>
      <c r="G16" s="1"/>
      <c r="H16" s="1"/>
      <c r="I16" s="1"/>
    </row>
    <row r="17" spans="1:9" x14ac:dyDescent="0.3">
      <c r="A17" s="9" t="s">
        <v>162</v>
      </c>
      <c r="B17" s="10">
        <v>8</v>
      </c>
      <c r="C17" s="10">
        <v>620</v>
      </c>
      <c r="D17" s="10">
        <v>277</v>
      </c>
      <c r="E17" s="10">
        <v>2662</v>
      </c>
      <c r="F17" s="11">
        <f t="shared" si="0"/>
        <v>861.01083032490976</v>
      </c>
      <c r="G17" s="1"/>
      <c r="H17" s="1"/>
      <c r="I17" s="1"/>
    </row>
    <row r="18" spans="1:9" x14ac:dyDescent="0.3">
      <c r="A18" s="12" t="s">
        <v>36</v>
      </c>
      <c r="B18" s="13">
        <v>2498</v>
      </c>
      <c r="C18" s="13">
        <v>632</v>
      </c>
      <c r="D18" s="13">
        <v>6369</v>
      </c>
      <c r="E18" s="13">
        <v>1956</v>
      </c>
      <c r="F18" s="14">
        <f t="shared" si="0"/>
        <v>-69.288742345737163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1200</v>
      </c>
      <c r="C20" s="13">
        <v>1513</v>
      </c>
      <c r="D20" s="13">
        <v>4060</v>
      </c>
      <c r="E20" s="13">
        <v>4192</v>
      </c>
      <c r="F20" s="14">
        <f t="shared" si="0"/>
        <v>3.2512315270935943</v>
      </c>
      <c r="G20" s="1"/>
      <c r="H20" s="1"/>
      <c r="I20" s="1"/>
    </row>
    <row r="21" spans="1:9" x14ac:dyDescent="0.3">
      <c r="A21" s="9" t="s">
        <v>38</v>
      </c>
      <c r="B21" s="10">
        <v>3180</v>
      </c>
      <c r="C21" s="10">
        <v>4771</v>
      </c>
      <c r="D21" s="10">
        <v>10441</v>
      </c>
      <c r="E21" s="10">
        <v>12421</v>
      </c>
      <c r="F21" s="11">
        <f t="shared" si="0"/>
        <v>18.963700794943009</v>
      </c>
      <c r="G21" s="1"/>
      <c r="H21" s="1"/>
      <c r="I21" s="1"/>
    </row>
    <row r="22" spans="1:9" x14ac:dyDescent="0.3">
      <c r="A22" s="12" t="s">
        <v>59</v>
      </c>
      <c r="B22" s="13">
        <v>41766</v>
      </c>
      <c r="C22" s="13">
        <v>41971</v>
      </c>
      <c r="D22" s="13">
        <v>113261</v>
      </c>
      <c r="E22" s="13">
        <v>115794</v>
      </c>
      <c r="F22" s="14">
        <f t="shared" si="0"/>
        <v>2.2364273668782744</v>
      </c>
      <c r="G22" s="1"/>
      <c r="H22" s="1"/>
      <c r="I22" s="1"/>
    </row>
    <row r="23" spans="1:9" x14ac:dyDescent="0.3">
      <c r="A23" s="9" t="s">
        <v>164</v>
      </c>
      <c r="B23" s="10">
        <v>1649</v>
      </c>
      <c r="C23" s="10">
        <v>1117</v>
      </c>
      <c r="D23" s="10">
        <v>3763</v>
      </c>
      <c r="E23" s="10">
        <v>3601</v>
      </c>
      <c r="F23" s="11">
        <f t="shared" si="0"/>
        <v>-4.3050757374435307</v>
      </c>
      <c r="G23" s="1"/>
      <c r="H23" s="1"/>
      <c r="I23" s="1"/>
    </row>
    <row r="24" spans="1:9" x14ac:dyDescent="0.3">
      <c r="A24" s="12" t="s">
        <v>166</v>
      </c>
      <c r="B24" s="13">
        <v>165</v>
      </c>
      <c r="C24" s="13">
        <v>286</v>
      </c>
      <c r="D24" s="13">
        <v>1022</v>
      </c>
      <c r="E24" s="13">
        <v>1113</v>
      </c>
      <c r="F24" s="14">
        <f t="shared" si="0"/>
        <v>8.9041095890410986</v>
      </c>
      <c r="G24" s="1"/>
      <c r="H24" s="1"/>
      <c r="I24" s="1"/>
    </row>
    <row r="25" spans="1:9" x14ac:dyDescent="0.3">
      <c r="A25" s="9" t="s">
        <v>39</v>
      </c>
      <c r="B25" s="10">
        <v>1908</v>
      </c>
      <c r="C25" s="10">
        <v>1298</v>
      </c>
      <c r="D25" s="10">
        <v>6030</v>
      </c>
      <c r="E25" s="10">
        <v>4202</v>
      </c>
      <c r="F25" s="11">
        <f t="shared" si="0"/>
        <v>-30.315091210613602</v>
      </c>
      <c r="G25" s="1"/>
      <c r="H25" s="1"/>
      <c r="I25" s="1"/>
    </row>
    <row r="26" spans="1:9" x14ac:dyDescent="0.3">
      <c r="A26" s="12" t="s">
        <v>40</v>
      </c>
      <c r="B26" s="13">
        <v>178</v>
      </c>
      <c r="C26" s="13">
        <v>0</v>
      </c>
      <c r="D26" s="13">
        <v>414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31794</v>
      </c>
      <c r="C28" s="13">
        <v>30804</v>
      </c>
      <c r="D28" s="13">
        <v>85371</v>
      </c>
      <c r="E28" s="13">
        <v>86758</v>
      </c>
      <c r="F28" s="14">
        <f t="shared" si="0"/>
        <v>1.6246734839699712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8680</v>
      </c>
      <c r="C30" s="13">
        <v>10645</v>
      </c>
      <c r="D30" s="13">
        <v>24852</v>
      </c>
      <c r="E30" s="13">
        <v>29167</v>
      </c>
      <c r="F30" s="14">
        <f t="shared" si="0"/>
        <v>17.362787703202955</v>
      </c>
      <c r="G30" s="1"/>
      <c r="H30" s="1"/>
      <c r="I30" s="1"/>
    </row>
    <row r="31" spans="1:9" x14ac:dyDescent="0.3">
      <c r="A31" s="9" t="s">
        <v>45</v>
      </c>
      <c r="B31" s="10">
        <v>930</v>
      </c>
      <c r="C31" s="10">
        <v>1258</v>
      </c>
      <c r="D31" s="10">
        <v>2469</v>
      </c>
      <c r="E31" s="10">
        <v>2927</v>
      </c>
      <c r="F31" s="11">
        <f t="shared" si="0"/>
        <v>18.550020251113807</v>
      </c>
      <c r="G31" s="1"/>
      <c r="H31" s="1"/>
      <c r="I31" s="1"/>
    </row>
    <row r="32" spans="1:9" x14ac:dyDescent="0.3">
      <c r="A32" s="12" t="s">
        <v>46</v>
      </c>
      <c r="B32" s="13">
        <v>16764</v>
      </c>
      <c r="C32" s="13">
        <v>17860</v>
      </c>
      <c r="D32" s="13">
        <v>44677</v>
      </c>
      <c r="E32" s="13">
        <v>49314</v>
      </c>
      <c r="F32" s="14">
        <f t="shared" si="0"/>
        <v>10.378942185016896</v>
      </c>
      <c r="G32" s="1"/>
      <c r="H32" s="1"/>
      <c r="I32" s="1"/>
    </row>
    <row r="33" spans="1:9" x14ac:dyDescent="0.3">
      <c r="A33" s="9" t="s">
        <v>47</v>
      </c>
      <c r="B33" s="10">
        <v>1557</v>
      </c>
      <c r="C33" s="10">
        <v>1433</v>
      </c>
      <c r="D33" s="10">
        <v>4693</v>
      </c>
      <c r="E33" s="10">
        <v>4939</v>
      </c>
      <c r="F33" s="11">
        <f t="shared" si="0"/>
        <v>5.2418495631792013</v>
      </c>
      <c r="G33" s="1"/>
      <c r="H33" s="1"/>
      <c r="I33" s="1"/>
    </row>
    <row r="34" spans="1:9" x14ac:dyDescent="0.3">
      <c r="A34" s="12" t="s">
        <v>165</v>
      </c>
      <c r="B34" s="13">
        <v>2925</v>
      </c>
      <c r="C34" s="13">
        <v>2558</v>
      </c>
      <c r="D34" s="13">
        <v>8216</v>
      </c>
      <c r="E34" s="13">
        <v>7744</v>
      </c>
      <c r="F34" s="14">
        <f t="shared" si="0"/>
        <v>-5.7448880233690289</v>
      </c>
      <c r="G34" s="1"/>
      <c r="H34" s="1"/>
      <c r="I34" s="1"/>
    </row>
    <row r="35" spans="1:9" x14ac:dyDescent="0.3">
      <c r="A35" s="15" t="s">
        <v>48</v>
      </c>
      <c r="B35" s="16">
        <f>SUM(B7:B34)</f>
        <v>174887</v>
      </c>
      <c r="C35" s="16">
        <f t="shared" ref="C35:E35" si="1">SUM(C7:C34)</f>
        <v>171831</v>
      </c>
      <c r="D35" s="16">
        <f t="shared" si="1"/>
        <v>472914</v>
      </c>
      <c r="E35" s="16">
        <f t="shared" si="1"/>
        <v>480091</v>
      </c>
      <c r="F35" s="17">
        <f t="shared" ref="F35" si="2">((E35*100)/D35)-100</f>
        <v>1.5176120816892649</v>
      </c>
      <c r="G35" s="1"/>
      <c r="H35" s="1"/>
      <c r="I35" s="1"/>
    </row>
    <row r="36" spans="1:9" x14ac:dyDescent="0.3">
      <c r="A36" s="59" t="s">
        <v>120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LAS PALMAS</v>
      </c>
      <c r="F39" s="36">
        <f>LOOKUP(E39,$A$39:$A$66,$B$39:$B$66)</f>
        <v>115794</v>
      </c>
      <c r="G39" s="36">
        <f>LOOKUP(E39,$A$39:$A$66,$C$39:$C$66)</f>
        <v>113261</v>
      </c>
    </row>
    <row r="40" spans="1:9" x14ac:dyDescent="0.3">
      <c r="A40" s="36" t="str">
        <f t="shared" si="5"/>
        <v>ALICANTE</v>
      </c>
      <c r="B40" s="37">
        <f t="shared" si="3"/>
        <v>34869</v>
      </c>
      <c r="C40" s="37">
        <f t="shared" si="4"/>
        <v>34249</v>
      </c>
      <c r="D40" s="37">
        <f t="shared" ref="D40:D66" si="7">_xlfn.RANK.EQ(B40,$B$39:$B$66)+COUNTIF($B$39:$B$66,B40)-1</f>
        <v>5</v>
      </c>
      <c r="E40" s="36" t="str">
        <f t="shared" si="6"/>
        <v>SANTA CRUZ DE TENERIFE</v>
      </c>
      <c r="F40" s="36">
        <f t="shared" ref="F40:F55" si="8">LOOKUP(E40,$A$39:$A$66,$B$39:$B$66)</f>
        <v>86758</v>
      </c>
      <c r="G40" s="36">
        <f t="shared" ref="G40:G66" si="9">LOOKUP(E40,$A$39:$A$66,$C$39:$C$66)</f>
        <v>85371</v>
      </c>
    </row>
    <row r="41" spans="1:9" x14ac:dyDescent="0.3">
      <c r="A41" s="36" t="str">
        <f t="shared" si="5"/>
        <v>ALMERÍA</v>
      </c>
      <c r="B41" s="37">
        <f t="shared" si="3"/>
        <v>185</v>
      </c>
      <c r="C41" s="37">
        <f t="shared" si="4"/>
        <v>55</v>
      </c>
      <c r="D41" s="37">
        <f t="shared" si="7"/>
        <v>22</v>
      </c>
      <c r="E41" s="36" t="str">
        <f t="shared" si="6"/>
        <v>BARCELONA</v>
      </c>
      <c r="F41" s="36">
        <f t="shared" si="8"/>
        <v>58702</v>
      </c>
      <c r="G41" s="36">
        <f t="shared" si="9"/>
        <v>60754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VALENCIA</v>
      </c>
      <c r="F42" s="36">
        <f t="shared" si="8"/>
        <v>49314</v>
      </c>
      <c r="G42" s="36">
        <f t="shared" si="9"/>
        <v>44677</v>
      </c>
    </row>
    <row r="43" spans="1:9" x14ac:dyDescent="0.3">
      <c r="A43" s="36" t="str">
        <f t="shared" si="5"/>
        <v>BAHÍA DE ALGECIRAS</v>
      </c>
      <c r="B43" s="37">
        <f t="shared" si="3"/>
        <v>282</v>
      </c>
      <c r="C43" s="37">
        <f t="shared" si="4"/>
        <v>1635</v>
      </c>
      <c r="D43" s="37">
        <f t="shared" si="7"/>
        <v>21</v>
      </c>
      <c r="E43" s="36" t="str">
        <f t="shared" si="6"/>
        <v>ALICANTE</v>
      </c>
      <c r="F43" s="36">
        <f t="shared" si="8"/>
        <v>34869</v>
      </c>
      <c r="G43" s="36">
        <f t="shared" si="9"/>
        <v>34249</v>
      </c>
    </row>
    <row r="44" spans="1:9" x14ac:dyDescent="0.3">
      <c r="A44" s="36" t="str">
        <f t="shared" si="5"/>
        <v>BAHÍA DE CÁDIZ</v>
      </c>
      <c r="B44" s="37">
        <f t="shared" si="3"/>
        <v>12245</v>
      </c>
      <c r="C44" s="37">
        <f t="shared" si="4"/>
        <v>13951</v>
      </c>
      <c r="D44" s="37">
        <f t="shared" si="7"/>
        <v>10</v>
      </c>
      <c r="E44" s="36" t="str">
        <f t="shared" si="6"/>
        <v>SEVILLA</v>
      </c>
      <c r="F44" s="36">
        <f t="shared" si="8"/>
        <v>29167</v>
      </c>
      <c r="G44" s="36">
        <f t="shared" si="9"/>
        <v>24852</v>
      </c>
    </row>
    <row r="45" spans="1:9" x14ac:dyDescent="0.3">
      <c r="A45" s="36" t="str">
        <f t="shared" si="5"/>
        <v>BALEARES</v>
      </c>
      <c r="B45" s="37">
        <f t="shared" si="3"/>
        <v>27464</v>
      </c>
      <c r="C45" s="37">
        <f t="shared" si="4"/>
        <v>28182</v>
      </c>
      <c r="D45" s="37">
        <f t="shared" si="7"/>
        <v>7</v>
      </c>
      <c r="E45" s="36" t="str">
        <f t="shared" si="6"/>
        <v>BALEARES</v>
      </c>
      <c r="F45" s="36">
        <f t="shared" si="8"/>
        <v>27464</v>
      </c>
      <c r="G45" s="36">
        <f t="shared" si="9"/>
        <v>28182</v>
      </c>
    </row>
    <row r="46" spans="1:9" x14ac:dyDescent="0.3">
      <c r="A46" s="36" t="str">
        <f t="shared" si="5"/>
        <v>BARCELONA</v>
      </c>
      <c r="B46" s="37">
        <f t="shared" si="3"/>
        <v>58702</v>
      </c>
      <c r="C46" s="37">
        <f t="shared" si="4"/>
        <v>60754</v>
      </c>
      <c r="D46" s="37">
        <f t="shared" si="7"/>
        <v>3</v>
      </c>
      <c r="E46" s="36" t="str">
        <f t="shared" si="6"/>
        <v>BILBAO</v>
      </c>
      <c r="F46" s="36">
        <f t="shared" si="8"/>
        <v>16480</v>
      </c>
      <c r="G46" s="36">
        <f t="shared" si="9"/>
        <v>15168</v>
      </c>
    </row>
    <row r="47" spans="1:9" x14ac:dyDescent="0.3">
      <c r="A47" s="36" t="str">
        <f t="shared" si="5"/>
        <v>BILBAO</v>
      </c>
      <c r="B47" s="37">
        <f t="shared" si="3"/>
        <v>16480</v>
      </c>
      <c r="C47" s="37">
        <f t="shared" si="4"/>
        <v>15168</v>
      </c>
      <c r="D47" s="37">
        <f t="shared" si="7"/>
        <v>8</v>
      </c>
      <c r="E47" s="36" t="str">
        <f t="shared" si="6"/>
        <v>HUELVA</v>
      </c>
      <c r="F47" s="36">
        <f t="shared" si="8"/>
        <v>12421</v>
      </c>
      <c r="G47" s="36">
        <f t="shared" si="9"/>
        <v>10441</v>
      </c>
    </row>
    <row r="48" spans="1:9" x14ac:dyDescent="0.3">
      <c r="A48" s="36" t="str">
        <f t="shared" si="5"/>
        <v>CARTAGENA</v>
      </c>
      <c r="B48" s="37">
        <f t="shared" si="3"/>
        <v>3074</v>
      </c>
      <c r="C48" s="37">
        <f t="shared" si="4"/>
        <v>3005</v>
      </c>
      <c r="D48" s="37">
        <f t="shared" si="7"/>
        <v>16</v>
      </c>
      <c r="E48" s="36" t="str">
        <f t="shared" si="6"/>
        <v>BAHÍA DE CÁDIZ</v>
      </c>
      <c r="F48" s="36">
        <f t="shared" si="8"/>
        <v>12245</v>
      </c>
      <c r="G48" s="36">
        <f t="shared" si="9"/>
        <v>13951</v>
      </c>
    </row>
    <row r="49" spans="1:7" x14ac:dyDescent="0.3">
      <c r="A49" s="36" t="str">
        <f t="shared" si="5"/>
        <v>CASTELLÓN</v>
      </c>
      <c r="B49" s="37">
        <f t="shared" si="3"/>
        <v>2662</v>
      </c>
      <c r="C49" s="37">
        <f t="shared" si="4"/>
        <v>277</v>
      </c>
      <c r="D49" s="37">
        <f t="shared" si="7"/>
        <v>18</v>
      </c>
      <c r="E49" s="36" t="str">
        <f t="shared" si="6"/>
        <v>VILAGARCÍA</v>
      </c>
      <c r="F49" s="36">
        <f t="shared" si="8"/>
        <v>7744</v>
      </c>
      <c r="G49" s="36">
        <f t="shared" si="9"/>
        <v>8216</v>
      </c>
    </row>
    <row r="50" spans="1:7" x14ac:dyDescent="0.3">
      <c r="A50" s="36" t="str">
        <f t="shared" si="5"/>
        <v>CEUTA</v>
      </c>
      <c r="B50" s="37">
        <f t="shared" si="3"/>
        <v>1956</v>
      </c>
      <c r="C50" s="37">
        <f t="shared" si="4"/>
        <v>6369</v>
      </c>
      <c r="D50" s="37">
        <f t="shared" si="7"/>
        <v>19</v>
      </c>
      <c r="E50" s="36" t="str">
        <f t="shared" si="6"/>
        <v>VIGO</v>
      </c>
      <c r="F50" s="36">
        <f t="shared" si="8"/>
        <v>4939</v>
      </c>
      <c r="G50" s="36">
        <f t="shared" si="9"/>
        <v>4693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4202</v>
      </c>
      <c r="G51" s="36">
        <f t="shared" si="9"/>
        <v>6030</v>
      </c>
    </row>
    <row r="52" spans="1:7" x14ac:dyDescent="0.3">
      <c r="A52" s="36" t="str">
        <f t="shared" si="5"/>
        <v>GIJÓN</v>
      </c>
      <c r="B52" s="37">
        <f t="shared" si="3"/>
        <v>4192</v>
      </c>
      <c r="C52" s="37">
        <f t="shared" si="4"/>
        <v>4060</v>
      </c>
      <c r="D52" s="37">
        <f t="shared" si="7"/>
        <v>14</v>
      </c>
      <c r="E52" s="36" t="str">
        <f t="shared" si="6"/>
        <v>GIJÓN</v>
      </c>
      <c r="F52" s="36">
        <f t="shared" si="8"/>
        <v>4192</v>
      </c>
      <c r="G52" s="36">
        <f t="shared" si="9"/>
        <v>4060</v>
      </c>
    </row>
    <row r="53" spans="1:7" x14ac:dyDescent="0.3">
      <c r="A53" s="36" t="str">
        <f t="shared" si="5"/>
        <v>HUELVA</v>
      </c>
      <c r="B53" s="37">
        <f t="shared" si="3"/>
        <v>12421</v>
      </c>
      <c r="C53" s="37">
        <f t="shared" si="4"/>
        <v>10441</v>
      </c>
      <c r="D53" s="37">
        <f t="shared" si="7"/>
        <v>9</v>
      </c>
      <c r="E53" s="36" t="str">
        <f t="shared" si="6"/>
        <v>MÁLAGA</v>
      </c>
      <c r="F53" s="36">
        <f t="shared" si="8"/>
        <v>3601</v>
      </c>
      <c r="G53" s="36">
        <f t="shared" si="9"/>
        <v>3763</v>
      </c>
    </row>
    <row r="54" spans="1:7" x14ac:dyDescent="0.3">
      <c r="A54" s="36" t="str">
        <f t="shared" si="5"/>
        <v>LAS PALMAS</v>
      </c>
      <c r="B54" s="37">
        <f t="shared" si="3"/>
        <v>115794</v>
      </c>
      <c r="C54" s="37">
        <f t="shared" si="4"/>
        <v>113261</v>
      </c>
      <c r="D54" s="37">
        <f t="shared" si="7"/>
        <v>1</v>
      </c>
      <c r="E54" s="36" t="str">
        <f t="shared" si="6"/>
        <v>CARTAGENA</v>
      </c>
      <c r="F54" s="36">
        <f t="shared" si="8"/>
        <v>3074</v>
      </c>
      <c r="G54" s="36">
        <f t="shared" si="9"/>
        <v>3005</v>
      </c>
    </row>
    <row r="55" spans="1:7" x14ac:dyDescent="0.3">
      <c r="A55" s="36" t="str">
        <f t="shared" si="5"/>
        <v>MÁLAGA</v>
      </c>
      <c r="B55" s="37">
        <f t="shared" si="3"/>
        <v>3601</v>
      </c>
      <c r="C55" s="37">
        <f t="shared" si="4"/>
        <v>3763</v>
      </c>
      <c r="D55" s="37">
        <f t="shared" si="7"/>
        <v>15</v>
      </c>
      <c r="E55" s="36" t="str">
        <f t="shared" si="6"/>
        <v>TARRAGONA</v>
      </c>
      <c r="F55" s="36">
        <f t="shared" si="8"/>
        <v>2927</v>
      </c>
      <c r="G55" s="36">
        <f t="shared" si="9"/>
        <v>2469</v>
      </c>
    </row>
    <row r="56" spans="1:7" x14ac:dyDescent="0.3">
      <c r="A56" s="36" t="str">
        <f t="shared" si="5"/>
        <v>MARÍN Y RÍA DE PONTEVEDRA</v>
      </c>
      <c r="B56" s="37">
        <f t="shared" si="3"/>
        <v>1113</v>
      </c>
      <c r="C56" s="37">
        <f t="shared" si="4"/>
        <v>1022</v>
      </c>
      <c r="D56" s="37">
        <f t="shared" si="7"/>
        <v>20</v>
      </c>
      <c r="E56" s="36" t="str">
        <f t="shared" si="6"/>
        <v>CASTELLÓN</v>
      </c>
      <c r="F56" s="36">
        <f t="shared" ref="F56:F66" si="10">LOOKUP(E56,$A$39:$A$66,$B$39:$B$66)</f>
        <v>2662</v>
      </c>
      <c r="G56" s="36">
        <f t="shared" si="9"/>
        <v>277</v>
      </c>
    </row>
    <row r="57" spans="1:7" x14ac:dyDescent="0.3">
      <c r="A57" s="36" t="str">
        <f t="shared" si="5"/>
        <v>MELILLA</v>
      </c>
      <c r="B57" s="37">
        <f t="shared" si="3"/>
        <v>4202</v>
      </c>
      <c r="C57" s="37">
        <f t="shared" si="4"/>
        <v>6030</v>
      </c>
      <c r="D57" s="37">
        <f t="shared" si="7"/>
        <v>13</v>
      </c>
      <c r="E57" s="36" t="str">
        <f t="shared" si="6"/>
        <v>CEUTA</v>
      </c>
      <c r="F57" s="36">
        <f t="shared" si="10"/>
        <v>1956</v>
      </c>
      <c r="G57" s="36">
        <f t="shared" si="9"/>
        <v>6369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414</v>
      </c>
      <c r="D58" s="37">
        <f t="shared" si="7"/>
        <v>28</v>
      </c>
      <c r="E58" s="36" t="str">
        <f t="shared" si="6"/>
        <v>MARÍN Y RÍA DE PONTEVEDRA</v>
      </c>
      <c r="F58" s="36">
        <f t="shared" si="10"/>
        <v>1113</v>
      </c>
      <c r="G58" s="36">
        <f t="shared" si="9"/>
        <v>1022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BAHÍA DE ALGECIRAS</v>
      </c>
      <c r="F59" s="36">
        <f t="shared" si="10"/>
        <v>282</v>
      </c>
      <c r="G59" s="36">
        <f t="shared" si="9"/>
        <v>1635</v>
      </c>
    </row>
    <row r="60" spans="1:7" x14ac:dyDescent="0.3">
      <c r="A60" s="36" t="str">
        <f t="shared" si="5"/>
        <v>SANTA CRUZ DE TENERIFE</v>
      </c>
      <c r="B60" s="37">
        <f t="shared" si="3"/>
        <v>86758</v>
      </c>
      <c r="C60" s="37">
        <f t="shared" si="4"/>
        <v>85371</v>
      </c>
      <c r="D60" s="37">
        <f t="shared" si="7"/>
        <v>2</v>
      </c>
      <c r="E60" s="36" t="str">
        <f t="shared" si="6"/>
        <v>ALMERÍA</v>
      </c>
      <c r="F60" s="36">
        <f t="shared" si="10"/>
        <v>185</v>
      </c>
      <c r="G60" s="36">
        <f t="shared" si="9"/>
        <v>55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29167</v>
      </c>
      <c r="C62" s="37">
        <f t="shared" si="4"/>
        <v>24852</v>
      </c>
      <c r="D62" s="37">
        <f t="shared" si="7"/>
        <v>6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2927</v>
      </c>
      <c r="C63" s="37">
        <f t="shared" si="4"/>
        <v>2469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49314</v>
      </c>
      <c r="C64" s="37">
        <f t="shared" si="4"/>
        <v>44677</v>
      </c>
      <c r="D64" s="37">
        <f t="shared" si="7"/>
        <v>4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4939</v>
      </c>
      <c r="C65" s="37">
        <f t="shared" si="4"/>
        <v>4693</v>
      </c>
      <c r="D65" s="37">
        <f t="shared" si="7"/>
        <v>12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7744</v>
      </c>
      <c r="C66" s="37">
        <f t="shared" si="4"/>
        <v>8216</v>
      </c>
      <c r="D66" s="37">
        <f t="shared" si="7"/>
        <v>11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</v>
      </c>
      <c r="C7" s="10">
        <v>0</v>
      </c>
      <c r="D7" s="10">
        <v>1</v>
      </c>
      <c r="E7" s="10">
        <v>1</v>
      </c>
      <c r="F7" s="11">
        <f>((E7*100)/D7)-100</f>
        <v>0</v>
      </c>
      <c r="G7" s="1"/>
      <c r="H7" s="1"/>
      <c r="I7" s="1"/>
    </row>
    <row r="8" spans="1:12" x14ac:dyDescent="0.3">
      <c r="A8" s="12" t="s">
        <v>31</v>
      </c>
      <c r="B8" s="13">
        <v>1564</v>
      </c>
      <c r="C8" s="13">
        <v>1351</v>
      </c>
      <c r="D8" s="13">
        <v>4848</v>
      </c>
      <c r="E8" s="13">
        <v>3178</v>
      </c>
      <c r="F8" s="14">
        <f t="shared" ref="F8:F34" si="0">((E8*100)/D8)-100</f>
        <v>-34.447194719471952</v>
      </c>
      <c r="G8" s="1"/>
      <c r="H8" s="1"/>
      <c r="I8" s="1"/>
    </row>
    <row r="9" spans="1:12" x14ac:dyDescent="0.3">
      <c r="A9" s="9" t="s">
        <v>157</v>
      </c>
      <c r="B9" s="10">
        <v>499</v>
      </c>
      <c r="C9" s="10">
        <v>496</v>
      </c>
      <c r="D9" s="10">
        <v>1496</v>
      </c>
      <c r="E9" s="10">
        <v>1371</v>
      </c>
      <c r="F9" s="11">
        <f t="shared" si="0"/>
        <v>-8.3556149732620355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30088</v>
      </c>
      <c r="C11" s="10">
        <v>36364</v>
      </c>
      <c r="D11" s="10">
        <v>84945</v>
      </c>
      <c r="E11" s="10">
        <v>102491</v>
      </c>
      <c r="F11" s="11">
        <f t="shared" si="0"/>
        <v>20.655718406027432</v>
      </c>
      <c r="G11" s="1"/>
      <c r="H11" s="1"/>
      <c r="I11" s="1"/>
    </row>
    <row r="12" spans="1:12" x14ac:dyDescent="0.3">
      <c r="A12" s="12" t="s">
        <v>161</v>
      </c>
      <c r="B12" s="13">
        <v>2613</v>
      </c>
      <c r="C12" s="13">
        <v>1764</v>
      </c>
      <c r="D12" s="13">
        <v>7705</v>
      </c>
      <c r="E12" s="13">
        <v>6268</v>
      </c>
      <c r="F12" s="14">
        <f t="shared" si="0"/>
        <v>-18.650227125243347</v>
      </c>
      <c r="G12" s="1"/>
      <c r="H12" s="1"/>
      <c r="I12" s="1"/>
    </row>
    <row r="13" spans="1:12" x14ac:dyDescent="0.3">
      <c r="A13" s="9" t="s">
        <v>32</v>
      </c>
      <c r="B13" s="10">
        <v>0</v>
      </c>
      <c r="C13" s="10">
        <v>1</v>
      </c>
      <c r="D13" s="10">
        <v>0</v>
      </c>
      <c r="E13" s="10">
        <v>1</v>
      </c>
      <c r="F13" s="11" t="e">
        <f t="shared" si="0"/>
        <v>#DIV/0!</v>
      </c>
      <c r="G13" s="1"/>
      <c r="H13" s="1"/>
      <c r="I13" s="1"/>
    </row>
    <row r="14" spans="1:12" x14ac:dyDescent="0.3">
      <c r="A14" s="12" t="s">
        <v>33</v>
      </c>
      <c r="B14" s="13">
        <v>130962</v>
      </c>
      <c r="C14" s="13">
        <v>138804</v>
      </c>
      <c r="D14" s="13">
        <v>396196</v>
      </c>
      <c r="E14" s="13">
        <v>424998</v>
      </c>
      <c r="F14" s="14">
        <f t="shared" si="0"/>
        <v>7.2696342214459548</v>
      </c>
      <c r="G14" s="1"/>
      <c r="H14" s="1"/>
      <c r="I14" s="1"/>
    </row>
    <row r="15" spans="1:12" x14ac:dyDescent="0.3">
      <c r="A15" s="9" t="s">
        <v>34</v>
      </c>
      <c r="B15" s="10">
        <v>51653</v>
      </c>
      <c r="C15" s="10">
        <v>46357</v>
      </c>
      <c r="D15" s="10">
        <v>121259</v>
      </c>
      <c r="E15" s="10">
        <v>137327</v>
      </c>
      <c r="F15" s="11">
        <f t="shared" si="0"/>
        <v>13.250975185347073</v>
      </c>
      <c r="G15" s="1"/>
      <c r="H15" s="1"/>
      <c r="I15" s="1"/>
    </row>
    <row r="16" spans="1:12" x14ac:dyDescent="0.3">
      <c r="A16" s="12" t="s">
        <v>35</v>
      </c>
      <c r="B16" s="13">
        <v>6294</v>
      </c>
      <c r="C16" s="13">
        <v>5733</v>
      </c>
      <c r="D16" s="13">
        <v>17475</v>
      </c>
      <c r="E16" s="13">
        <v>16072</v>
      </c>
      <c r="F16" s="14">
        <f t="shared" si="0"/>
        <v>-8.0286123032904158</v>
      </c>
      <c r="G16" s="1"/>
      <c r="H16" s="1"/>
      <c r="I16" s="1"/>
    </row>
    <row r="17" spans="1:9" x14ac:dyDescent="0.3">
      <c r="A17" s="9" t="s">
        <v>162</v>
      </c>
      <c r="B17" s="10">
        <v>21306</v>
      </c>
      <c r="C17" s="10">
        <v>22044</v>
      </c>
      <c r="D17" s="10">
        <v>52568</v>
      </c>
      <c r="E17" s="10">
        <v>55869</v>
      </c>
      <c r="F17" s="11">
        <f t="shared" si="0"/>
        <v>6.2794856186273051</v>
      </c>
      <c r="G17" s="1"/>
      <c r="H17" s="1"/>
      <c r="I17" s="1"/>
    </row>
    <row r="18" spans="1:9" x14ac:dyDescent="0.3">
      <c r="A18" s="12" t="s">
        <v>36</v>
      </c>
      <c r="B18" s="13">
        <v>2</v>
      </c>
      <c r="C18" s="13">
        <v>113</v>
      </c>
      <c r="D18" s="13">
        <v>2</v>
      </c>
      <c r="E18" s="13">
        <v>436</v>
      </c>
      <c r="F18" s="14">
        <f t="shared" si="0"/>
        <v>21700</v>
      </c>
      <c r="G18" s="1"/>
      <c r="H18" s="1"/>
      <c r="I18" s="1"/>
    </row>
    <row r="19" spans="1:9" x14ac:dyDescent="0.3">
      <c r="A19" s="9" t="s">
        <v>37</v>
      </c>
      <c r="B19" s="10">
        <v>4</v>
      </c>
      <c r="C19" s="10">
        <v>24</v>
      </c>
      <c r="D19" s="10">
        <v>11</v>
      </c>
      <c r="E19" s="10">
        <v>45</v>
      </c>
      <c r="F19" s="11">
        <f t="shared" si="0"/>
        <v>309.09090909090907</v>
      </c>
      <c r="G19" s="1"/>
      <c r="H19" s="1"/>
      <c r="I19" s="1"/>
    </row>
    <row r="20" spans="1:9" x14ac:dyDescent="0.3">
      <c r="A20" s="12" t="s">
        <v>163</v>
      </c>
      <c r="B20" s="13">
        <v>5215</v>
      </c>
      <c r="C20" s="13">
        <v>4099</v>
      </c>
      <c r="D20" s="13">
        <v>14324</v>
      </c>
      <c r="E20" s="13">
        <v>13582</v>
      </c>
      <c r="F20" s="14">
        <f t="shared" si="0"/>
        <v>-5.1801172856743989</v>
      </c>
      <c r="G20" s="1"/>
      <c r="H20" s="1"/>
      <c r="I20" s="1"/>
    </row>
    <row r="21" spans="1:9" x14ac:dyDescent="0.3">
      <c r="A21" s="9" t="s">
        <v>38</v>
      </c>
      <c r="B21" s="10">
        <v>384</v>
      </c>
      <c r="C21" s="10">
        <v>1597</v>
      </c>
      <c r="D21" s="10">
        <v>2141</v>
      </c>
      <c r="E21" s="10">
        <v>4602</v>
      </c>
      <c r="F21" s="11">
        <f t="shared" si="0"/>
        <v>114.94628678187763</v>
      </c>
      <c r="G21" s="1"/>
      <c r="H21" s="1"/>
      <c r="I21" s="1"/>
    </row>
    <row r="22" spans="1:9" x14ac:dyDescent="0.3">
      <c r="A22" s="12" t="s">
        <v>59</v>
      </c>
      <c r="B22" s="13">
        <v>8434</v>
      </c>
      <c r="C22" s="13">
        <v>8350</v>
      </c>
      <c r="D22" s="13">
        <v>21019</v>
      </c>
      <c r="E22" s="13">
        <v>23032</v>
      </c>
      <c r="F22" s="14">
        <f t="shared" si="0"/>
        <v>9.577049336314758</v>
      </c>
      <c r="G22" s="1"/>
      <c r="H22" s="1"/>
      <c r="I22" s="1"/>
    </row>
    <row r="23" spans="1:9" x14ac:dyDescent="0.3">
      <c r="A23" s="9" t="s">
        <v>164</v>
      </c>
      <c r="B23" s="10">
        <v>1821</v>
      </c>
      <c r="C23" s="10">
        <v>3424</v>
      </c>
      <c r="D23" s="10">
        <v>4519</v>
      </c>
      <c r="E23" s="10">
        <v>6987</v>
      </c>
      <c r="F23" s="11">
        <f t="shared" si="0"/>
        <v>54.613852622261561</v>
      </c>
      <c r="G23" s="1"/>
      <c r="H23" s="1"/>
      <c r="I23" s="1"/>
    </row>
    <row r="24" spans="1:9" x14ac:dyDescent="0.3">
      <c r="A24" s="12" t="s">
        <v>166</v>
      </c>
      <c r="B24" s="13">
        <v>5170</v>
      </c>
      <c r="C24" s="13">
        <v>6381</v>
      </c>
      <c r="D24" s="13">
        <v>16512</v>
      </c>
      <c r="E24" s="13">
        <v>17656</v>
      </c>
      <c r="F24" s="14">
        <f t="shared" si="0"/>
        <v>6.9282945736434129</v>
      </c>
      <c r="G24" s="1"/>
      <c r="H24" s="1"/>
      <c r="I24" s="1"/>
    </row>
    <row r="25" spans="1:9" x14ac:dyDescent="0.3">
      <c r="A25" s="9" t="s">
        <v>39</v>
      </c>
      <c r="B25" s="10">
        <v>1178</v>
      </c>
      <c r="C25" s="10">
        <v>585</v>
      </c>
      <c r="D25" s="10">
        <v>3081</v>
      </c>
      <c r="E25" s="10">
        <v>1624</v>
      </c>
      <c r="F25" s="11">
        <f t="shared" si="0"/>
        <v>-47.289840960727034</v>
      </c>
      <c r="G25" s="1"/>
      <c r="H25" s="1"/>
      <c r="I25" s="1"/>
    </row>
    <row r="26" spans="1:9" x14ac:dyDescent="0.3">
      <c r="A26" s="12" t="s">
        <v>40</v>
      </c>
      <c r="B26" s="13">
        <v>43</v>
      </c>
      <c r="C26" s="13">
        <v>14</v>
      </c>
      <c r="D26" s="13">
        <v>51</v>
      </c>
      <c r="E26" s="13">
        <v>17</v>
      </c>
      <c r="F26" s="14">
        <f t="shared" si="0"/>
        <v>-66.666666666666657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4379</v>
      </c>
      <c r="C28" s="13">
        <v>4666</v>
      </c>
      <c r="D28" s="13">
        <v>10981</v>
      </c>
      <c r="E28" s="13">
        <v>13335</v>
      </c>
      <c r="F28" s="14">
        <f t="shared" si="0"/>
        <v>21.437027593115374</v>
      </c>
      <c r="G28" s="1"/>
      <c r="H28" s="1"/>
      <c r="I28" s="1"/>
    </row>
    <row r="29" spans="1:9" x14ac:dyDescent="0.3">
      <c r="A29" s="9" t="s">
        <v>43</v>
      </c>
      <c r="B29" s="10">
        <v>167</v>
      </c>
      <c r="C29" s="10">
        <v>878</v>
      </c>
      <c r="D29" s="10">
        <v>478</v>
      </c>
      <c r="E29" s="10">
        <v>2089</v>
      </c>
      <c r="F29" s="11">
        <f t="shared" si="0"/>
        <v>337.02928870292885</v>
      </c>
      <c r="G29" s="1"/>
      <c r="H29" s="1"/>
      <c r="I29" s="1"/>
    </row>
    <row r="30" spans="1:9" x14ac:dyDescent="0.3">
      <c r="A30" s="12" t="s">
        <v>44</v>
      </c>
      <c r="B30" s="13">
        <v>1260</v>
      </c>
      <c r="C30" s="13">
        <v>312</v>
      </c>
      <c r="D30" s="13">
        <v>1720</v>
      </c>
      <c r="E30" s="13">
        <v>1199</v>
      </c>
      <c r="F30" s="14">
        <f t="shared" si="0"/>
        <v>-30.29069767441861</v>
      </c>
      <c r="G30" s="1"/>
      <c r="H30" s="1"/>
      <c r="I30" s="1"/>
    </row>
    <row r="31" spans="1:9" x14ac:dyDescent="0.3">
      <c r="A31" s="9" t="s">
        <v>45</v>
      </c>
      <c r="B31" s="10">
        <v>2915</v>
      </c>
      <c r="C31" s="10">
        <v>3775</v>
      </c>
      <c r="D31" s="10">
        <v>11069</v>
      </c>
      <c r="E31" s="10">
        <v>11771</v>
      </c>
      <c r="F31" s="11">
        <f t="shared" si="0"/>
        <v>6.3420363176438741</v>
      </c>
      <c r="G31" s="1"/>
      <c r="H31" s="1"/>
      <c r="I31" s="1"/>
    </row>
    <row r="32" spans="1:9" x14ac:dyDescent="0.3">
      <c r="A32" s="12" t="s">
        <v>46</v>
      </c>
      <c r="B32" s="13">
        <v>166182</v>
      </c>
      <c r="C32" s="13">
        <v>164099</v>
      </c>
      <c r="D32" s="13">
        <v>459041</v>
      </c>
      <c r="E32" s="13">
        <v>494442</v>
      </c>
      <c r="F32" s="14">
        <f t="shared" si="0"/>
        <v>7.7119472988251658</v>
      </c>
      <c r="G32" s="1"/>
      <c r="H32" s="1"/>
      <c r="I32" s="1"/>
    </row>
    <row r="33" spans="1:9" x14ac:dyDescent="0.3">
      <c r="A33" s="9" t="s">
        <v>47</v>
      </c>
      <c r="B33" s="10">
        <v>12298</v>
      </c>
      <c r="C33" s="10">
        <v>12478</v>
      </c>
      <c r="D33" s="10">
        <v>33180</v>
      </c>
      <c r="E33" s="10">
        <v>34928</v>
      </c>
      <c r="F33" s="11">
        <f t="shared" si="0"/>
        <v>5.2682338758288125</v>
      </c>
      <c r="G33" s="1"/>
      <c r="H33" s="1"/>
      <c r="I33" s="1"/>
    </row>
    <row r="34" spans="1:9" x14ac:dyDescent="0.3">
      <c r="A34" s="12" t="s">
        <v>165</v>
      </c>
      <c r="B34" s="13">
        <v>102</v>
      </c>
      <c r="C34" s="13">
        <v>67</v>
      </c>
      <c r="D34" s="13">
        <v>207</v>
      </c>
      <c r="E34" s="13">
        <v>196</v>
      </c>
      <c r="F34" s="14">
        <f t="shared" si="0"/>
        <v>-5.3140096618357546</v>
      </c>
      <c r="G34" s="1"/>
      <c r="H34" s="1"/>
      <c r="I34" s="1"/>
    </row>
    <row r="35" spans="1:9" x14ac:dyDescent="0.3">
      <c r="A35" s="15" t="s">
        <v>48</v>
      </c>
      <c r="B35" s="16">
        <f>SUM(B7:B34)</f>
        <v>454534</v>
      </c>
      <c r="C35" s="16">
        <f t="shared" ref="C35:E35" si="1">SUM(C7:C34)</f>
        <v>463776</v>
      </c>
      <c r="D35" s="16">
        <f t="shared" si="1"/>
        <v>1264829</v>
      </c>
      <c r="E35" s="16">
        <f t="shared" si="1"/>
        <v>1373519</v>
      </c>
      <c r="F35" s="17">
        <f t="shared" ref="F35" si="2">((E35*100)/D35)-100</f>
        <v>8.5932564797296749</v>
      </c>
      <c r="G35" s="1"/>
      <c r="H35" s="1"/>
      <c r="I35" s="1"/>
    </row>
    <row r="36" spans="1:9" x14ac:dyDescent="0.3">
      <c r="A36" s="59" t="s">
        <v>121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1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494442</v>
      </c>
      <c r="G39" s="36">
        <f>LOOKUP(E39,$A$39:$A$66,$C$39:$C$66)</f>
        <v>459041</v>
      </c>
    </row>
    <row r="40" spans="1:9" x14ac:dyDescent="0.3">
      <c r="A40" s="36" t="str">
        <f t="shared" si="5"/>
        <v>ALICANTE</v>
      </c>
      <c r="B40" s="37">
        <f t="shared" si="3"/>
        <v>3178</v>
      </c>
      <c r="C40" s="37">
        <f t="shared" si="4"/>
        <v>4848</v>
      </c>
      <c r="D40" s="37">
        <f t="shared" ref="D40:D66" si="7">_xlfn.RANK.EQ(B40,$B$39:$B$66)+COUNTIF($B$39:$B$66,B40)-1</f>
        <v>16</v>
      </c>
      <c r="E40" s="36" t="str">
        <f t="shared" si="6"/>
        <v>BARCELONA</v>
      </c>
      <c r="F40" s="36">
        <f t="shared" ref="F40:F55" si="8">LOOKUP(E40,$A$39:$A$66,$B$39:$B$66)</f>
        <v>424998</v>
      </c>
      <c r="G40" s="36">
        <f t="shared" ref="G40:G66" si="9">LOOKUP(E40,$A$39:$A$66,$C$39:$C$66)</f>
        <v>396196</v>
      </c>
    </row>
    <row r="41" spans="1:9" x14ac:dyDescent="0.3">
      <c r="A41" s="36" t="str">
        <f t="shared" si="5"/>
        <v>ALMERÍA</v>
      </c>
      <c r="B41" s="37">
        <f t="shared" si="3"/>
        <v>1371</v>
      </c>
      <c r="C41" s="37">
        <f t="shared" si="4"/>
        <v>1496</v>
      </c>
      <c r="D41" s="37">
        <f t="shared" si="7"/>
        <v>19</v>
      </c>
      <c r="E41" s="36" t="str">
        <f t="shared" si="6"/>
        <v>BILBAO</v>
      </c>
      <c r="F41" s="36">
        <f t="shared" si="8"/>
        <v>137327</v>
      </c>
      <c r="G41" s="36">
        <f t="shared" si="9"/>
        <v>121259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102491</v>
      </c>
      <c r="G42" s="36">
        <f t="shared" si="9"/>
        <v>84945</v>
      </c>
    </row>
    <row r="43" spans="1:9" x14ac:dyDescent="0.3">
      <c r="A43" s="36" t="str">
        <f t="shared" si="5"/>
        <v>BAHÍA DE ALGECIRAS</v>
      </c>
      <c r="B43" s="37">
        <f t="shared" si="3"/>
        <v>102491</v>
      </c>
      <c r="C43" s="37">
        <f t="shared" si="4"/>
        <v>84945</v>
      </c>
      <c r="D43" s="37">
        <f t="shared" si="7"/>
        <v>4</v>
      </c>
      <c r="E43" s="36" t="str">
        <f t="shared" si="6"/>
        <v>CASTELLÓN</v>
      </c>
      <c r="F43" s="36">
        <f t="shared" si="8"/>
        <v>55869</v>
      </c>
      <c r="G43" s="36">
        <f t="shared" si="9"/>
        <v>52568</v>
      </c>
    </row>
    <row r="44" spans="1:9" x14ac:dyDescent="0.3">
      <c r="A44" s="36" t="str">
        <f t="shared" si="5"/>
        <v>BAHÍA DE CÁDIZ</v>
      </c>
      <c r="B44" s="37">
        <f t="shared" si="3"/>
        <v>6268</v>
      </c>
      <c r="C44" s="37">
        <f t="shared" si="4"/>
        <v>7705</v>
      </c>
      <c r="D44" s="37">
        <f t="shared" si="7"/>
        <v>14</v>
      </c>
      <c r="E44" s="36" t="str">
        <f t="shared" si="6"/>
        <v>VIGO</v>
      </c>
      <c r="F44" s="36">
        <f t="shared" si="8"/>
        <v>34928</v>
      </c>
      <c r="G44" s="36">
        <f t="shared" si="9"/>
        <v>33180</v>
      </c>
    </row>
    <row r="45" spans="1:9" x14ac:dyDescent="0.3">
      <c r="A45" s="36" t="str">
        <f t="shared" si="5"/>
        <v>BALEARES</v>
      </c>
      <c r="B45" s="37">
        <f t="shared" si="3"/>
        <v>1</v>
      </c>
      <c r="C45" s="37">
        <f t="shared" si="4"/>
        <v>0</v>
      </c>
      <c r="D45" s="37">
        <f t="shared" si="7"/>
        <v>27</v>
      </c>
      <c r="E45" s="36" t="str">
        <f t="shared" si="6"/>
        <v>LAS PALMAS</v>
      </c>
      <c r="F45" s="36">
        <f t="shared" si="8"/>
        <v>23032</v>
      </c>
      <c r="G45" s="36">
        <f t="shared" si="9"/>
        <v>21019</v>
      </c>
    </row>
    <row r="46" spans="1:9" x14ac:dyDescent="0.3">
      <c r="A46" s="36" t="str">
        <f t="shared" si="5"/>
        <v>BARCELONA</v>
      </c>
      <c r="B46" s="37">
        <f t="shared" si="3"/>
        <v>424998</v>
      </c>
      <c r="C46" s="37">
        <f t="shared" si="4"/>
        <v>396196</v>
      </c>
      <c r="D46" s="37">
        <f t="shared" si="7"/>
        <v>2</v>
      </c>
      <c r="E46" s="36" t="str">
        <f t="shared" si="6"/>
        <v>MARÍN Y RÍA DE PONTEVEDRA</v>
      </c>
      <c r="F46" s="36">
        <f t="shared" si="8"/>
        <v>17656</v>
      </c>
      <c r="G46" s="36">
        <f t="shared" si="9"/>
        <v>16512</v>
      </c>
    </row>
    <row r="47" spans="1:9" x14ac:dyDescent="0.3">
      <c r="A47" s="36" t="str">
        <f t="shared" si="5"/>
        <v>BILBAO</v>
      </c>
      <c r="B47" s="37">
        <f t="shared" si="3"/>
        <v>137327</v>
      </c>
      <c r="C47" s="37">
        <f t="shared" si="4"/>
        <v>121259</v>
      </c>
      <c r="D47" s="37">
        <f t="shared" si="7"/>
        <v>3</v>
      </c>
      <c r="E47" s="36" t="str">
        <f t="shared" si="6"/>
        <v>CARTAGENA</v>
      </c>
      <c r="F47" s="36">
        <f t="shared" si="8"/>
        <v>16072</v>
      </c>
      <c r="G47" s="36">
        <f t="shared" si="9"/>
        <v>17475</v>
      </c>
    </row>
    <row r="48" spans="1:9" x14ac:dyDescent="0.3">
      <c r="A48" s="36" t="str">
        <f t="shared" si="5"/>
        <v>CARTAGENA</v>
      </c>
      <c r="B48" s="37">
        <f t="shared" si="3"/>
        <v>16072</v>
      </c>
      <c r="C48" s="37">
        <f t="shared" si="4"/>
        <v>17475</v>
      </c>
      <c r="D48" s="37">
        <f t="shared" si="7"/>
        <v>9</v>
      </c>
      <c r="E48" s="36" t="str">
        <f t="shared" si="6"/>
        <v>GIJÓN</v>
      </c>
      <c r="F48" s="36">
        <f t="shared" si="8"/>
        <v>13582</v>
      </c>
      <c r="G48" s="36">
        <f t="shared" si="9"/>
        <v>14324</v>
      </c>
    </row>
    <row r="49" spans="1:7" x14ac:dyDescent="0.3">
      <c r="A49" s="36" t="str">
        <f t="shared" si="5"/>
        <v>CASTELLÓN</v>
      </c>
      <c r="B49" s="37">
        <f t="shared" si="3"/>
        <v>55869</v>
      </c>
      <c r="C49" s="37">
        <f t="shared" si="4"/>
        <v>52568</v>
      </c>
      <c r="D49" s="37">
        <f t="shared" si="7"/>
        <v>5</v>
      </c>
      <c r="E49" s="36" t="str">
        <f t="shared" si="6"/>
        <v>SANTA CRUZ DE TENERIFE</v>
      </c>
      <c r="F49" s="36">
        <f t="shared" si="8"/>
        <v>13335</v>
      </c>
      <c r="G49" s="36">
        <f t="shared" si="9"/>
        <v>10981</v>
      </c>
    </row>
    <row r="50" spans="1:7" x14ac:dyDescent="0.3">
      <c r="A50" s="36" t="str">
        <f t="shared" si="5"/>
        <v>CEUTA</v>
      </c>
      <c r="B50" s="37">
        <f t="shared" si="3"/>
        <v>436</v>
      </c>
      <c r="C50" s="37">
        <f t="shared" si="4"/>
        <v>2</v>
      </c>
      <c r="D50" s="37">
        <f t="shared" si="7"/>
        <v>21</v>
      </c>
      <c r="E50" s="36" t="str">
        <f t="shared" si="6"/>
        <v>TARRAGONA</v>
      </c>
      <c r="F50" s="36">
        <f t="shared" si="8"/>
        <v>11771</v>
      </c>
      <c r="G50" s="36">
        <f t="shared" si="9"/>
        <v>11069</v>
      </c>
    </row>
    <row r="51" spans="1:7" x14ac:dyDescent="0.3">
      <c r="A51" s="36" t="str">
        <f t="shared" si="5"/>
        <v>FERROL-SAN CIBRAO</v>
      </c>
      <c r="B51" s="37">
        <f t="shared" si="3"/>
        <v>45</v>
      </c>
      <c r="C51" s="37">
        <f t="shared" si="4"/>
        <v>11</v>
      </c>
      <c r="D51" s="37">
        <f t="shared" si="7"/>
        <v>23</v>
      </c>
      <c r="E51" s="36" t="str">
        <f t="shared" si="6"/>
        <v>MÁLAGA</v>
      </c>
      <c r="F51" s="36">
        <f t="shared" si="8"/>
        <v>6987</v>
      </c>
      <c r="G51" s="36">
        <f t="shared" si="9"/>
        <v>4519</v>
      </c>
    </row>
    <row r="52" spans="1:7" x14ac:dyDescent="0.3">
      <c r="A52" s="36" t="str">
        <f t="shared" si="5"/>
        <v>GIJÓN</v>
      </c>
      <c r="B52" s="37">
        <f t="shared" si="3"/>
        <v>13582</v>
      </c>
      <c r="C52" s="37">
        <f t="shared" si="4"/>
        <v>14324</v>
      </c>
      <c r="D52" s="37">
        <f t="shared" si="7"/>
        <v>10</v>
      </c>
      <c r="E52" s="36" t="str">
        <f t="shared" si="6"/>
        <v>BAHÍA DE CÁDIZ</v>
      </c>
      <c r="F52" s="36">
        <f t="shared" si="8"/>
        <v>6268</v>
      </c>
      <c r="G52" s="36">
        <f t="shared" si="9"/>
        <v>7705</v>
      </c>
    </row>
    <row r="53" spans="1:7" x14ac:dyDescent="0.3">
      <c r="A53" s="36" t="str">
        <f t="shared" si="5"/>
        <v>HUELVA</v>
      </c>
      <c r="B53" s="37">
        <f t="shared" si="3"/>
        <v>4602</v>
      </c>
      <c r="C53" s="37">
        <f t="shared" si="4"/>
        <v>2141</v>
      </c>
      <c r="D53" s="37">
        <f t="shared" si="7"/>
        <v>15</v>
      </c>
      <c r="E53" s="36" t="str">
        <f t="shared" si="6"/>
        <v>HUELVA</v>
      </c>
      <c r="F53" s="36">
        <f t="shared" si="8"/>
        <v>4602</v>
      </c>
      <c r="G53" s="36">
        <f t="shared" si="9"/>
        <v>2141</v>
      </c>
    </row>
    <row r="54" spans="1:7" x14ac:dyDescent="0.3">
      <c r="A54" s="36" t="str">
        <f t="shared" si="5"/>
        <v>LAS PALMAS</v>
      </c>
      <c r="B54" s="37">
        <f t="shared" si="3"/>
        <v>23032</v>
      </c>
      <c r="C54" s="37">
        <f t="shared" si="4"/>
        <v>21019</v>
      </c>
      <c r="D54" s="37">
        <f t="shared" si="7"/>
        <v>7</v>
      </c>
      <c r="E54" s="36" t="str">
        <f t="shared" si="6"/>
        <v>ALICANTE</v>
      </c>
      <c r="F54" s="36">
        <f t="shared" si="8"/>
        <v>3178</v>
      </c>
      <c r="G54" s="36">
        <f t="shared" si="9"/>
        <v>4848</v>
      </c>
    </row>
    <row r="55" spans="1:7" x14ac:dyDescent="0.3">
      <c r="A55" s="36" t="str">
        <f t="shared" si="5"/>
        <v>MÁLAGA</v>
      </c>
      <c r="B55" s="37">
        <f t="shared" si="3"/>
        <v>6987</v>
      </c>
      <c r="C55" s="37">
        <f t="shared" si="4"/>
        <v>4519</v>
      </c>
      <c r="D55" s="37">
        <f t="shared" si="7"/>
        <v>13</v>
      </c>
      <c r="E55" s="36" t="str">
        <f t="shared" si="6"/>
        <v>SANTANDER</v>
      </c>
      <c r="F55" s="36">
        <f t="shared" si="8"/>
        <v>2089</v>
      </c>
      <c r="G55" s="36">
        <f t="shared" si="9"/>
        <v>478</v>
      </c>
    </row>
    <row r="56" spans="1:7" x14ac:dyDescent="0.3">
      <c r="A56" s="36" t="str">
        <f t="shared" si="5"/>
        <v>MARÍN Y RÍA DE PONTEVEDRA</v>
      </c>
      <c r="B56" s="37">
        <f t="shared" si="3"/>
        <v>17656</v>
      </c>
      <c r="C56" s="37">
        <f t="shared" si="4"/>
        <v>16512</v>
      </c>
      <c r="D56" s="37">
        <f t="shared" si="7"/>
        <v>8</v>
      </c>
      <c r="E56" s="36" t="str">
        <f t="shared" si="6"/>
        <v>MELILLA</v>
      </c>
      <c r="F56" s="36">
        <f t="shared" ref="F56:F66" si="10">LOOKUP(E56,$A$39:$A$66,$B$39:$B$66)</f>
        <v>1624</v>
      </c>
      <c r="G56" s="36">
        <f t="shared" si="9"/>
        <v>3081</v>
      </c>
    </row>
    <row r="57" spans="1:7" x14ac:dyDescent="0.3">
      <c r="A57" s="36" t="str">
        <f t="shared" si="5"/>
        <v>MELILLA</v>
      </c>
      <c r="B57" s="37">
        <f t="shared" si="3"/>
        <v>1624</v>
      </c>
      <c r="C57" s="37">
        <f t="shared" si="4"/>
        <v>3081</v>
      </c>
      <c r="D57" s="37">
        <f t="shared" si="7"/>
        <v>18</v>
      </c>
      <c r="E57" s="36" t="str">
        <f t="shared" si="6"/>
        <v>ALMERÍA</v>
      </c>
      <c r="F57" s="36">
        <f t="shared" si="10"/>
        <v>1371</v>
      </c>
      <c r="G57" s="36">
        <f t="shared" si="9"/>
        <v>1496</v>
      </c>
    </row>
    <row r="58" spans="1:7" x14ac:dyDescent="0.3">
      <c r="A58" s="36" t="str">
        <f t="shared" si="5"/>
        <v>MOTRIL</v>
      </c>
      <c r="B58" s="37">
        <f t="shared" si="3"/>
        <v>17</v>
      </c>
      <c r="C58" s="37">
        <f t="shared" si="4"/>
        <v>51</v>
      </c>
      <c r="D58" s="37">
        <f t="shared" si="7"/>
        <v>24</v>
      </c>
      <c r="E58" s="36" t="str">
        <f t="shared" si="6"/>
        <v>SEVILLA</v>
      </c>
      <c r="F58" s="36">
        <f t="shared" si="10"/>
        <v>1199</v>
      </c>
      <c r="G58" s="36">
        <f t="shared" si="9"/>
        <v>1720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25</v>
      </c>
      <c r="E59" s="36" t="str">
        <f t="shared" si="6"/>
        <v>CEUTA</v>
      </c>
      <c r="F59" s="36">
        <f t="shared" si="10"/>
        <v>436</v>
      </c>
      <c r="G59" s="36">
        <f t="shared" si="9"/>
        <v>2</v>
      </c>
    </row>
    <row r="60" spans="1:7" x14ac:dyDescent="0.3">
      <c r="A60" s="36" t="str">
        <f t="shared" si="5"/>
        <v>SANTA CRUZ DE TENERIFE</v>
      </c>
      <c r="B60" s="37">
        <f t="shared" si="3"/>
        <v>13335</v>
      </c>
      <c r="C60" s="37">
        <f t="shared" si="4"/>
        <v>10981</v>
      </c>
      <c r="D60" s="37">
        <f t="shared" si="7"/>
        <v>11</v>
      </c>
      <c r="E60" s="36" t="str">
        <f t="shared" si="6"/>
        <v>VILAGARCÍA</v>
      </c>
      <c r="F60" s="36">
        <f t="shared" si="10"/>
        <v>196</v>
      </c>
      <c r="G60" s="36">
        <f t="shared" si="9"/>
        <v>207</v>
      </c>
    </row>
    <row r="61" spans="1:7" x14ac:dyDescent="0.3">
      <c r="A61" s="36" t="str">
        <f t="shared" si="5"/>
        <v>SANTANDER</v>
      </c>
      <c r="B61" s="37">
        <f t="shared" si="3"/>
        <v>2089</v>
      </c>
      <c r="C61" s="37">
        <f t="shared" si="4"/>
        <v>478</v>
      </c>
      <c r="D61" s="37">
        <f t="shared" si="7"/>
        <v>17</v>
      </c>
      <c r="E61" s="36" t="str">
        <f t="shared" si="6"/>
        <v>FERROL-SAN CIBRAO</v>
      </c>
      <c r="F61" s="36">
        <f t="shared" si="10"/>
        <v>45</v>
      </c>
      <c r="G61" s="36">
        <f t="shared" si="9"/>
        <v>11</v>
      </c>
    </row>
    <row r="62" spans="1:7" x14ac:dyDescent="0.3">
      <c r="A62" s="36" t="str">
        <f t="shared" si="5"/>
        <v>SEVILLA</v>
      </c>
      <c r="B62" s="37">
        <f t="shared" si="3"/>
        <v>1199</v>
      </c>
      <c r="C62" s="37">
        <f t="shared" si="4"/>
        <v>1720</v>
      </c>
      <c r="D62" s="37">
        <f t="shared" si="7"/>
        <v>20</v>
      </c>
      <c r="E62" s="36" t="str">
        <f t="shared" si="6"/>
        <v>MOTRIL</v>
      </c>
      <c r="F62" s="36">
        <f t="shared" si="10"/>
        <v>17</v>
      </c>
      <c r="G62" s="36">
        <f t="shared" si="9"/>
        <v>51</v>
      </c>
    </row>
    <row r="63" spans="1:7" x14ac:dyDescent="0.3">
      <c r="A63" s="36" t="str">
        <f t="shared" si="5"/>
        <v>TARRAGONA</v>
      </c>
      <c r="B63" s="37">
        <f t="shared" si="3"/>
        <v>11771</v>
      </c>
      <c r="C63" s="37">
        <f t="shared" si="4"/>
        <v>11069</v>
      </c>
      <c r="D63" s="37">
        <f t="shared" si="7"/>
        <v>12</v>
      </c>
      <c r="E63" s="36" t="str">
        <f t="shared" si="6"/>
        <v>PASAIA</v>
      </c>
      <c r="F63" s="36">
        <f t="shared" si="10"/>
        <v>2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494442</v>
      </c>
      <c r="C64" s="37">
        <f t="shared" si="4"/>
        <v>459041</v>
      </c>
      <c r="D64" s="37">
        <f t="shared" si="7"/>
        <v>1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34928</v>
      </c>
      <c r="C65" s="37">
        <f t="shared" si="4"/>
        <v>33180</v>
      </c>
      <c r="D65" s="37">
        <f t="shared" si="7"/>
        <v>6</v>
      </c>
      <c r="E65" s="36" t="str">
        <f t="shared" si="6"/>
        <v>A CORUÑA</v>
      </c>
      <c r="F65" s="36">
        <f t="shared" si="10"/>
        <v>1</v>
      </c>
      <c r="G65" s="36">
        <f t="shared" si="9"/>
        <v>1</v>
      </c>
    </row>
    <row r="66" spans="1:7" x14ac:dyDescent="0.3">
      <c r="A66" s="36" t="str">
        <f t="shared" si="5"/>
        <v>VILAGARCÍA</v>
      </c>
      <c r="B66" s="37">
        <f t="shared" si="3"/>
        <v>196</v>
      </c>
      <c r="C66" s="37">
        <f t="shared" si="4"/>
        <v>207</v>
      </c>
      <c r="D66" s="37">
        <f t="shared" si="7"/>
        <v>22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</v>
      </c>
      <c r="C7" s="10">
        <v>0</v>
      </c>
      <c r="D7" s="10">
        <v>1</v>
      </c>
      <c r="E7" s="10">
        <v>1</v>
      </c>
      <c r="F7" s="11">
        <f>((E7*100)/D7)-100</f>
        <v>0</v>
      </c>
      <c r="G7" s="1"/>
      <c r="H7" s="1"/>
      <c r="I7" s="1"/>
    </row>
    <row r="8" spans="1:12" x14ac:dyDescent="0.3">
      <c r="A8" s="12" t="s">
        <v>31</v>
      </c>
      <c r="B8" s="13">
        <v>13818</v>
      </c>
      <c r="C8" s="13">
        <v>13905</v>
      </c>
      <c r="D8" s="13">
        <v>39097</v>
      </c>
      <c r="E8" s="13">
        <v>38047</v>
      </c>
      <c r="F8" s="14">
        <f t="shared" ref="F8:F34" si="0">((E8*100)/D8)-100</f>
        <v>-2.6856280533033186</v>
      </c>
      <c r="G8" s="1"/>
      <c r="H8" s="1"/>
      <c r="I8" s="1"/>
    </row>
    <row r="9" spans="1:12" x14ac:dyDescent="0.3">
      <c r="A9" s="9" t="s">
        <v>157</v>
      </c>
      <c r="B9" s="10">
        <v>546</v>
      </c>
      <c r="C9" s="10">
        <v>598</v>
      </c>
      <c r="D9" s="10">
        <v>1551</v>
      </c>
      <c r="E9" s="10">
        <v>1556</v>
      </c>
      <c r="F9" s="11">
        <f t="shared" si="0"/>
        <v>0.32237266279820176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30705</v>
      </c>
      <c r="C11" s="10">
        <v>36448</v>
      </c>
      <c r="D11" s="10">
        <v>86580</v>
      </c>
      <c r="E11" s="10">
        <v>102773</v>
      </c>
      <c r="F11" s="11">
        <f t="shared" si="0"/>
        <v>18.702933702933706</v>
      </c>
      <c r="G11" s="1"/>
      <c r="H11" s="1"/>
      <c r="I11" s="1"/>
    </row>
    <row r="12" spans="1:12" x14ac:dyDescent="0.3">
      <c r="A12" s="12" t="s">
        <v>161</v>
      </c>
      <c r="B12" s="13">
        <v>6989</v>
      </c>
      <c r="C12" s="13">
        <v>5722</v>
      </c>
      <c r="D12" s="13">
        <v>21656</v>
      </c>
      <c r="E12" s="13">
        <v>18513</v>
      </c>
      <c r="F12" s="14">
        <f t="shared" si="0"/>
        <v>-14.513298854820832</v>
      </c>
      <c r="G12" s="1"/>
      <c r="H12" s="1"/>
      <c r="I12" s="1"/>
    </row>
    <row r="13" spans="1:12" x14ac:dyDescent="0.3">
      <c r="A13" s="9" t="s">
        <v>32</v>
      </c>
      <c r="B13" s="10">
        <v>11531</v>
      </c>
      <c r="C13" s="10">
        <v>10813</v>
      </c>
      <c r="D13" s="10">
        <v>28182</v>
      </c>
      <c r="E13" s="10">
        <v>27465</v>
      </c>
      <c r="F13" s="11">
        <f t="shared" si="0"/>
        <v>-2.5441771343410693</v>
      </c>
      <c r="G13" s="1"/>
      <c r="H13" s="1"/>
      <c r="I13" s="1"/>
    </row>
    <row r="14" spans="1:12" x14ac:dyDescent="0.3">
      <c r="A14" s="12" t="s">
        <v>33</v>
      </c>
      <c r="B14" s="13">
        <v>154864</v>
      </c>
      <c r="C14" s="13">
        <v>160039</v>
      </c>
      <c r="D14" s="13">
        <v>456950</v>
      </c>
      <c r="E14" s="13">
        <v>483700</v>
      </c>
      <c r="F14" s="14">
        <f t="shared" si="0"/>
        <v>5.8540321698216502</v>
      </c>
      <c r="G14" s="1"/>
      <c r="H14" s="1"/>
      <c r="I14" s="1"/>
    </row>
    <row r="15" spans="1:12" x14ac:dyDescent="0.3">
      <c r="A15" s="9" t="s">
        <v>34</v>
      </c>
      <c r="B15" s="10">
        <v>58083</v>
      </c>
      <c r="C15" s="10">
        <v>52142</v>
      </c>
      <c r="D15" s="10">
        <v>136427</v>
      </c>
      <c r="E15" s="10">
        <v>153807</v>
      </c>
      <c r="F15" s="11">
        <f t="shared" si="0"/>
        <v>12.739413752409718</v>
      </c>
      <c r="G15" s="1"/>
      <c r="H15" s="1"/>
      <c r="I15" s="1"/>
    </row>
    <row r="16" spans="1:12" x14ac:dyDescent="0.3">
      <c r="A16" s="12" t="s">
        <v>35</v>
      </c>
      <c r="B16" s="13">
        <v>6822</v>
      </c>
      <c r="C16" s="13">
        <v>6268</v>
      </c>
      <c r="D16" s="13">
        <v>20480</v>
      </c>
      <c r="E16" s="13">
        <v>19146</v>
      </c>
      <c r="F16" s="14">
        <f t="shared" si="0"/>
        <v>-6.513671875</v>
      </c>
      <c r="G16" s="1"/>
      <c r="H16" s="1"/>
      <c r="I16" s="1"/>
    </row>
    <row r="17" spans="1:9" x14ac:dyDescent="0.3">
      <c r="A17" s="9" t="s">
        <v>162</v>
      </c>
      <c r="B17" s="10">
        <v>21314</v>
      </c>
      <c r="C17" s="10">
        <v>22664</v>
      </c>
      <c r="D17" s="10">
        <v>52845</v>
      </c>
      <c r="E17" s="10">
        <v>58531</v>
      </c>
      <c r="F17" s="11">
        <f t="shared" si="0"/>
        <v>10.759769136152897</v>
      </c>
      <c r="G17" s="1"/>
      <c r="H17" s="1"/>
      <c r="I17" s="1"/>
    </row>
    <row r="18" spans="1:9" x14ac:dyDescent="0.3">
      <c r="A18" s="12" t="s">
        <v>36</v>
      </c>
      <c r="B18" s="13">
        <v>2500</v>
      </c>
      <c r="C18" s="13">
        <v>745</v>
      </c>
      <c r="D18" s="13">
        <v>6371</v>
      </c>
      <c r="E18" s="13">
        <v>2392</v>
      </c>
      <c r="F18" s="14">
        <f t="shared" si="0"/>
        <v>-62.454873646209386</v>
      </c>
      <c r="G18" s="1"/>
      <c r="H18" s="1"/>
      <c r="I18" s="1"/>
    </row>
    <row r="19" spans="1:9" x14ac:dyDescent="0.3">
      <c r="A19" s="9" t="s">
        <v>37</v>
      </c>
      <c r="B19" s="10">
        <v>4</v>
      </c>
      <c r="C19" s="10">
        <v>24</v>
      </c>
      <c r="D19" s="10">
        <v>11</v>
      </c>
      <c r="E19" s="10">
        <v>45</v>
      </c>
      <c r="F19" s="11">
        <f t="shared" si="0"/>
        <v>309.09090909090907</v>
      </c>
      <c r="G19" s="1"/>
      <c r="H19" s="1"/>
      <c r="I19" s="1"/>
    </row>
    <row r="20" spans="1:9" x14ac:dyDescent="0.3">
      <c r="A20" s="12" t="s">
        <v>163</v>
      </c>
      <c r="B20" s="13">
        <v>6415</v>
      </c>
      <c r="C20" s="13">
        <v>5612</v>
      </c>
      <c r="D20" s="13">
        <v>18384</v>
      </c>
      <c r="E20" s="13">
        <v>17774</v>
      </c>
      <c r="F20" s="14">
        <f t="shared" si="0"/>
        <v>-3.3181026979982562</v>
      </c>
      <c r="G20" s="1"/>
      <c r="H20" s="1"/>
      <c r="I20" s="1"/>
    </row>
    <row r="21" spans="1:9" x14ac:dyDescent="0.3">
      <c r="A21" s="9" t="s">
        <v>38</v>
      </c>
      <c r="B21" s="10">
        <v>3564</v>
      </c>
      <c r="C21" s="10">
        <v>6368</v>
      </c>
      <c r="D21" s="10">
        <v>12582</v>
      </c>
      <c r="E21" s="10">
        <v>17022</v>
      </c>
      <c r="F21" s="11">
        <f t="shared" si="0"/>
        <v>35.288507391511672</v>
      </c>
      <c r="G21" s="1"/>
      <c r="H21" s="1"/>
      <c r="I21" s="1"/>
    </row>
    <row r="22" spans="1:9" x14ac:dyDescent="0.3">
      <c r="A22" s="12" t="s">
        <v>59</v>
      </c>
      <c r="B22" s="13">
        <v>50200</v>
      </c>
      <c r="C22" s="13">
        <v>50321</v>
      </c>
      <c r="D22" s="13">
        <v>134280</v>
      </c>
      <c r="E22" s="13">
        <v>138826</v>
      </c>
      <c r="F22" s="14">
        <f t="shared" si="0"/>
        <v>3.3854632112004737</v>
      </c>
      <c r="G22" s="1"/>
      <c r="H22" s="1"/>
      <c r="I22" s="1"/>
    </row>
    <row r="23" spans="1:9" x14ac:dyDescent="0.3">
      <c r="A23" s="9" t="s">
        <v>164</v>
      </c>
      <c r="B23" s="10">
        <v>3470</v>
      </c>
      <c r="C23" s="10">
        <v>4541</v>
      </c>
      <c r="D23" s="10">
        <v>8282</v>
      </c>
      <c r="E23" s="10">
        <v>10588</v>
      </c>
      <c r="F23" s="11">
        <f t="shared" si="0"/>
        <v>27.843516058922972</v>
      </c>
      <c r="G23" s="1"/>
      <c r="H23" s="1"/>
      <c r="I23" s="1"/>
    </row>
    <row r="24" spans="1:9" x14ac:dyDescent="0.3">
      <c r="A24" s="12" t="s">
        <v>166</v>
      </c>
      <c r="B24" s="13">
        <v>5335</v>
      </c>
      <c r="C24" s="13">
        <v>6667</v>
      </c>
      <c r="D24" s="13">
        <v>17534</v>
      </c>
      <c r="E24" s="13">
        <v>18769</v>
      </c>
      <c r="F24" s="14">
        <f t="shared" si="0"/>
        <v>7.0434584236340783</v>
      </c>
      <c r="G24" s="1"/>
      <c r="H24" s="1"/>
      <c r="I24" s="1"/>
    </row>
    <row r="25" spans="1:9" x14ac:dyDescent="0.3">
      <c r="A25" s="9" t="s">
        <v>39</v>
      </c>
      <c r="B25" s="10">
        <v>3086</v>
      </c>
      <c r="C25" s="10">
        <v>1883</v>
      </c>
      <c r="D25" s="10">
        <v>9111</v>
      </c>
      <c r="E25" s="10">
        <v>5826</v>
      </c>
      <c r="F25" s="11">
        <f t="shared" si="0"/>
        <v>-36.055317747777408</v>
      </c>
      <c r="G25" s="1"/>
      <c r="H25" s="1"/>
      <c r="I25" s="1"/>
    </row>
    <row r="26" spans="1:9" x14ac:dyDescent="0.3">
      <c r="A26" s="12" t="s">
        <v>40</v>
      </c>
      <c r="B26" s="13">
        <v>221</v>
      </c>
      <c r="C26" s="13">
        <v>14</v>
      </c>
      <c r="D26" s="13">
        <v>465</v>
      </c>
      <c r="E26" s="13">
        <v>17</v>
      </c>
      <c r="F26" s="14">
        <f t="shared" si="0"/>
        <v>-96.344086021505376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36173</v>
      </c>
      <c r="C28" s="13">
        <v>35470</v>
      </c>
      <c r="D28" s="13">
        <v>96352</v>
      </c>
      <c r="E28" s="13">
        <v>100093</v>
      </c>
      <c r="F28" s="14">
        <f t="shared" si="0"/>
        <v>3.8826386582530716</v>
      </c>
      <c r="G28" s="1"/>
      <c r="H28" s="1"/>
      <c r="I28" s="1"/>
    </row>
    <row r="29" spans="1:9" x14ac:dyDescent="0.3">
      <c r="A29" s="9" t="s">
        <v>43</v>
      </c>
      <c r="B29" s="10">
        <v>167</v>
      </c>
      <c r="C29" s="10">
        <v>878</v>
      </c>
      <c r="D29" s="10">
        <v>478</v>
      </c>
      <c r="E29" s="10">
        <v>2089</v>
      </c>
      <c r="F29" s="11">
        <f t="shared" si="0"/>
        <v>337.02928870292885</v>
      </c>
      <c r="G29" s="1"/>
      <c r="H29" s="1"/>
      <c r="I29" s="1"/>
    </row>
    <row r="30" spans="1:9" x14ac:dyDescent="0.3">
      <c r="A30" s="12" t="s">
        <v>44</v>
      </c>
      <c r="B30" s="13">
        <v>9940</v>
      </c>
      <c r="C30" s="13">
        <v>10957</v>
      </c>
      <c r="D30" s="13">
        <v>26572</v>
      </c>
      <c r="E30" s="13">
        <v>30366</v>
      </c>
      <c r="F30" s="14">
        <f t="shared" si="0"/>
        <v>14.278187565858801</v>
      </c>
      <c r="G30" s="1"/>
      <c r="H30" s="1"/>
      <c r="I30" s="1"/>
    </row>
    <row r="31" spans="1:9" x14ac:dyDescent="0.3">
      <c r="A31" s="9" t="s">
        <v>45</v>
      </c>
      <c r="B31" s="10">
        <v>3845</v>
      </c>
      <c r="C31" s="10">
        <v>5033</v>
      </c>
      <c r="D31" s="10">
        <v>13538</v>
      </c>
      <c r="E31" s="10">
        <v>14698</v>
      </c>
      <c r="F31" s="11">
        <f t="shared" si="0"/>
        <v>8.5684739252474458</v>
      </c>
      <c r="G31" s="1"/>
      <c r="H31" s="1"/>
      <c r="I31" s="1"/>
    </row>
    <row r="32" spans="1:9" x14ac:dyDescent="0.3">
      <c r="A32" s="12" t="s">
        <v>46</v>
      </c>
      <c r="B32" s="13">
        <v>182946</v>
      </c>
      <c r="C32" s="13">
        <v>181959</v>
      </c>
      <c r="D32" s="13">
        <v>503718</v>
      </c>
      <c r="E32" s="13">
        <v>543756</v>
      </c>
      <c r="F32" s="14">
        <f t="shared" si="0"/>
        <v>7.9484949912450986</v>
      </c>
      <c r="G32" s="1"/>
      <c r="H32" s="1"/>
      <c r="I32" s="1"/>
    </row>
    <row r="33" spans="1:9" x14ac:dyDescent="0.3">
      <c r="A33" s="9" t="s">
        <v>47</v>
      </c>
      <c r="B33" s="10">
        <v>13855</v>
      </c>
      <c r="C33" s="10">
        <v>13911</v>
      </c>
      <c r="D33" s="10">
        <v>37873</v>
      </c>
      <c r="E33" s="10">
        <v>39867</v>
      </c>
      <c r="F33" s="11">
        <f t="shared" si="0"/>
        <v>5.2649644865735468</v>
      </c>
      <c r="G33" s="1"/>
      <c r="H33" s="1"/>
      <c r="I33" s="1"/>
    </row>
    <row r="34" spans="1:9" x14ac:dyDescent="0.3">
      <c r="A34" s="12" t="s">
        <v>165</v>
      </c>
      <c r="B34" s="13">
        <v>3027</v>
      </c>
      <c r="C34" s="13">
        <v>2625</v>
      </c>
      <c r="D34" s="13">
        <v>8423</v>
      </c>
      <c r="E34" s="13">
        <v>7940</v>
      </c>
      <c r="F34" s="14">
        <f t="shared" si="0"/>
        <v>-5.734298943369339</v>
      </c>
      <c r="G34" s="1"/>
      <c r="H34" s="1"/>
      <c r="I34" s="1"/>
    </row>
    <row r="35" spans="1:9" x14ac:dyDescent="0.3">
      <c r="A35" s="15" t="s">
        <v>48</v>
      </c>
      <c r="B35" s="16">
        <f>SUM(B7:B34)</f>
        <v>629421</v>
      </c>
      <c r="C35" s="16">
        <f t="shared" ref="C35:E35" si="1">SUM(C7:C34)</f>
        <v>635607</v>
      </c>
      <c r="D35" s="16">
        <f t="shared" si="1"/>
        <v>1737743</v>
      </c>
      <c r="E35" s="16">
        <f t="shared" si="1"/>
        <v>1853609</v>
      </c>
      <c r="F35" s="17">
        <f t="shared" ref="F35" si="2">((E35*100)/D35)-100</f>
        <v>6.6676142559630449</v>
      </c>
      <c r="G35" s="1"/>
      <c r="H35" s="1"/>
      <c r="I35" s="1"/>
    </row>
    <row r="36" spans="1:9" x14ac:dyDescent="0.3">
      <c r="A36" s="59" t="s">
        <v>122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1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543756</v>
      </c>
      <c r="G39" s="36">
        <f>LOOKUP(E39,$A$39:$A$66,$C$39:$C$66)</f>
        <v>503718</v>
      </c>
    </row>
    <row r="40" spans="1:9" x14ac:dyDescent="0.3">
      <c r="A40" s="36" t="str">
        <f t="shared" si="5"/>
        <v>ALICANTE</v>
      </c>
      <c r="B40" s="37">
        <f t="shared" si="3"/>
        <v>38047</v>
      </c>
      <c r="C40" s="37">
        <f t="shared" si="4"/>
        <v>39097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483700</v>
      </c>
      <c r="G40" s="36">
        <f t="shared" ref="G40:G66" si="9">LOOKUP(E40,$A$39:$A$66,$C$39:$C$66)</f>
        <v>456950</v>
      </c>
    </row>
    <row r="41" spans="1:9" x14ac:dyDescent="0.3">
      <c r="A41" s="36" t="str">
        <f t="shared" si="5"/>
        <v>ALMERÍA</v>
      </c>
      <c r="B41" s="37">
        <f t="shared" si="3"/>
        <v>1556</v>
      </c>
      <c r="C41" s="37">
        <f t="shared" si="4"/>
        <v>1551</v>
      </c>
      <c r="D41" s="37">
        <f t="shared" si="7"/>
        <v>23</v>
      </c>
      <c r="E41" s="36" t="str">
        <f t="shared" si="6"/>
        <v>BILBAO</v>
      </c>
      <c r="F41" s="36">
        <f t="shared" si="8"/>
        <v>153807</v>
      </c>
      <c r="G41" s="36">
        <f t="shared" si="9"/>
        <v>136427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138826</v>
      </c>
      <c r="G42" s="36">
        <f t="shared" si="9"/>
        <v>134280</v>
      </c>
    </row>
    <row r="43" spans="1:9" x14ac:dyDescent="0.3">
      <c r="A43" s="36" t="str">
        <f t="shared" si="5"/>
        <v>BAHÍA DE ALGECIRAS</v>
      </c>
      <c r="B43" s="37">
        <f t="shared" si="3"/>
        <v>102773</v>
      </c>
      <c r="C43" s="37">
        <f t="shared" si="4"/>
        <v>86580</v>
      </c>
      <c r="D43" s="37">
        <f t="shared" si="7"/>
        <v>5</v>
      </c>
      <c r="E43" s="36" t="str">
        <f t="shared" si="6"/>
        <v>BAHÍA DE ALGECIRAS</v>
      </c>
      <c r="F43" s="36">
        <f t="shared" si="8"/>
        <v>102773</v>
      </c>
      <c r="G43" s="36">
        <f t="shared" si="9"/>
        <v>86580</v>
      </c>
    </row>
    <row r="44" spans="1:9" x14ac:dyDescent="0.3">
      <c r="A44" s="36" t="str">
        <f t="shared" si="5"/>
        <v>BAHÍA DE CÁDIZ</v>
      </c>
      <c r="B44" s="37">
        <f t="shared" si="3"/>
        <v>18513</v>
      </c>
      <c r="C44" s="37">
        <f t="shared" si="4"/>
        <v>21656</v>
      </c>
      <c r="D44" s="37">
        <f t="shared" si="7"/>
        <v>14</v>
      </c>
      <c r="E44" s="36" t="str">
        <f t="shared" si="6"/>
        <v>SANTA CRUZ DE TENERIFE</v>
      </c>
      <c r="F44" s="36">
        <f t="shared" si="8"/>
        <v>100093</v>
      </c>
      <c r="G44" s="36">
        <f t="shared" si="9"/>
        <v>96352</v>
      </c>
    </row>
    <row r="45" spans="1:9" x14ac:dyDescent="0.3">
      <c r="A45" s="36" t="str">
        <f t="shared" si="5"/>
        <v>BALEARES</v>
      </c>
      <c r="B45" s="37">
        <f t="shared" si="3"/>
        <v>27465</v>
      </c>
      <c r="C45" s="37">
        <f t="shared" si="4"/>
        <v>28182</v>
      </c>
      <c r="D45" s="37">
        <f t="shared" si="7"/>
        <v>11</v>
      </c>
      <c r="E45" s="36" t="str">
        <f t="shared" si="6"/>
        <v>CASTELLÓN</v>
      </c>
      <c r="F45" s="36">
        <f t="shared" si="8"/>
        <v>58531</v>
      </c>
      <c r="G45" s="36">
        <f t="shared" si="9"/>
        <v>52845</v>
      </c>
    </row>
    <row r="46" spans="1:9" x14ac:dyDescent="0.3">
      <c r="A46" s="36" t="str">
        <f t="shared" si="5"/>
        <v>BARCELONA</v>
      </c>
      <c r="B46" s="37">
        <f t="shared" si="3"/>
        <v>483700</v>
      </c>
      <c r="C46" s="37">
        <f t="shared" si="4"/>
        <v>456950</v>
      </c>
      <c r="D46" s="37">
        <f t="shared" si="7"/>
        <v>2</v>
      </c>
      <c r="E46" s="36" t="str">
        <f t="shared" si="6"/>
        <v>VIGO</v>
      </c>
      <c r="F46" s="36">
        <f t="shared" si="8"/>
        <v>39867</v>
      </c>
      <c r="G46" s="36">
        <f t="shared" si="9"/>
        <v>37873</v>
      </c>
    </row>
    <row r="47" spans="1:9" x14ac:dyDescent="0.3">
      <c r="A47" s="36" t="str">
        <f t="shared" si="5"/>
        <v>BILBAO</v>
      </c>
      <c r="B47" s="37">
        <f t="shared" si="3"/>
        <v>153807</v>
      </c>
      <c r="C47" s="37">
        <f t="shared" si="4"/>
        <v>136427</v>
      </c>
      <c r="D47" s="37">
        <f t="shared" si="7"/>
        <v>3</v>
      </c>
      <c r="E47" s="36" t="str">
        <f t="shared" si="6"/>
        <v>ALICANTE</v>
      </c>
      <c r="F47" s="36">
        <f t="shared" si="8"/>
        <v>38047</v>
      </c>
      <c r="G47" s="36">
        <f t="shared" si="9"/>
        <v>39097</v>
      </c>
    </row>
    <row r="48" spans="1:9" x14ac:dyDescent="0.3">
      <c r="A48" s="36" t="str">
        <f t="shared" si="5"/>
        <v>CARTAGENA</v>
      </c>
      <c r="B48" s="37">
        <f t="shared" si="3"/>
        <v>19146</v>
      </c>
      <c r="C48" s="37">
        <f t="shared" si="4"/>
        <v>20480</v>
      </c>
      <c r="D48" s="37">
        <f t="shared" si="7"/>
        <v>12</v>
      </c>
      <c r="E48" s="36" t="str">
        <f t="shared" si="6"/>
        <v>SEVILLA</v>
      </c>
      <c r="F48" s="36">
        <f t="shared" si="8"/>
        <v>30366</v>
      </c>
      <c r="G48" s="36">
        <f t="shared" si="9"/>
        <v>26572</v>
      </c>
    </row>
    <row r="49" spans="1:7" x14ac:dyDescent="0.3">
      <c r="A49" s="36" t="str">
        <f t="shared" si="5"/>
        <v>CASTELLÓN</v>
      </c>
      <c r="B49" s="37">
        <f t="shared" si="3"/>
        <v>58531</v>
      </c>
      <c r="C49" s="37">
        <f t="shared" si="4"/>
        <v>52845</v>
      </c>
      <c r="D49" s="37">
        <f t="shared" si="7"/>
        <v>7</v>
      </c>
      <c r="E49" s="36" t="str">
        <f t="shared" si="6"/>
        <v>BALEARES</v>
      </c>
      <c r="F49" s="36">
        <f t="shared" si="8"/>
        <v>27465</v>
      </c>
      <c r="G49" s="36">
        <f t="shared" si="9"/>
        <v>28182</v>
      </c>
    </row>
    <row r="50" spans="1:7" x14ac:dyDescent="0.3">
      <c r="A50" s="36" t="str">
        <f t="shared" si="5"/>
        <v>CEUTA</v>
      </c>
      <c r="B50" s="37">
        <f t="shared" si="3"/>
        <v>2392</v>
      </c>
      <c r="C50" s="37">
        <f t="shared" si="4"/>
        <v>6371</v>
      </c>
      <c r="D50" s="37">
        <f t="shared" si="7"/>
        <v>21</v>
      </c>
      <c r="E50" s="36" t="str">
        <f t="shared" si="6"/>
        <v>CARTAGENA</v>
      </c>
      <c r="F50" s="36">
        <f t="shared" si="8"/>
        <v>19146</v>
      </c>
      <c r="G50" s="36">
        <f t="shared" si="9"/>
        <v>20480</v>
      </c>
    </row>
    <row r="51" spans="1:7" x14ac:dyDescent="0.3">
      <c r="A51" s="36" t="str">
        <f t="shared" si="5"/>
        <v>FERROL-SAN CIBRAO</v>
      </c>
      <c r="B51" s="37">
        <f t="shared" si="3"/>
        <v>45</v>
      </c>
      <c r="C51" s="37">
        <f t="shared" si="4"/>
        <v>11</v>
      </c>
      <c r="D51" s="37">
        <f t="shared" si="7"/>
        <v>24</v>
      </c>
      <c r="E51" s="36" t="str">
        <f t="shared" si="6"/>
        <v>MARÍN Y RÍA DE PONTEVEDRA</v>
      </c>
      <c r="F51" s="36">
        <f t="shared" si="8"/>
        <v>18769</v>
      </c>
      <c r="G51" s="36">
        <f t="shared" si="9"/>
        <v>17534</v>
      </c>
    </row>
    <row r="52" spans="1:7" x14ac:dyDescent="0.3">
      <c r="A52" s="36" t="str">
        <f t="shared" si="5"/>
        <v>GIJÓN</v>
      </c>
      <c r="B52" s="37">
        <f t="shared" si="3"/>
        <v>17774</v>
      </c>
      <c r="C52" s="37">
        <f t="shared" si="4"/>
        <v>18384</v>
      </c>
      <c r="D52" s="37">
        <f t="shared" si="7"/>
        <v>15</v>
      </c>
      <c r="E52" s="36" t="str">
        <f t="shared" si="6"/>
        <v>BAHÍA DE CÁDIZ</v>
      </c>
      <c r="F52" s="36">
        <f t="shared" si="8"/>
        <v>18513</v>
      </c>
      <c r="G52" s="36">
        <f t="shared" si="9"/>
        <v>21656</v>
      </c>
    </row>
    <row r="53" spans="1:7" x14ac:dyDescent="0.3">
      <c r="A53" s="36" t="str">
        <f t="shared" si="5"/>
        <v>HUELVA</v>
      </c>
      <c r="B53" s="37">
        <f t="shared" si="3"/>
        <v>17022</v>
      </c>
      <c r="C53" s="37">
        <f t="shared" si="4"/>
        <v>12582</v>
      </c>
      <c r="D53" s="37">
        <f t="shared" si="7"/>
        <v>16</v>
      </c>
      <c r="E53" s="36" t="str">
        <f t="shared" si="6"/>
        <v>GIJÓN</v>
      </c>
      <c r="F53" s="36">
        <f t="shared" si="8"/>
        <v>17774</v>
      </c>
      <c r="G53" s="36">
        <f t="shared" si="9"/>
        <v>18384</v>
      </c>
    </row>
    <row r="54" spans="1:7" x14ac:dyDescent="0.3">
      <c r="A54" s="36" t="str">
        <f t="shared" si="5"/>
        <v>LAS PALMAS</v>
      </c>
      <c r="B54" s="37">
        <f t="shared" si="3"/>
        <v>138826</v>
      </c>
      <c r="C54" s="37">
        <f t="shared" si="4"/>
        <v>134280</v>
      </c>
      <c r="D54" s="37">
        <f t="shared" si="7"/>
        <v>4</v>
      </c>
      <c r="E54" s="36" t="str">
        <f t="shared" si="6"/>
        <v>HUELVA</v>
      </c>
      <c r="F54" s="36">
        <f t="shared" si="8"/>
        <v>17022</v>
      </c>
      <c r="G54" s="36">
        <f t="shared" si="9"/>
        <v>12582</v>
      </c>
    </row>
    <row r="55" spans="1:7" x14ac:dyDescent="0.3">
      <c r="A55" s="36" t="str">
        <f t="shared" si="5"/>
        <v>MÁLAGA</v>
      </c>
      <c r="B55" s="37">
        <f t="shared" si="3"/>
        <v>10588</v>
      </c>
      <c r="C55" s="37">
        <f t="shared" si="4"/>
        <v>8282</v>
      </c>
      <c r="D55" s="37">
        <f t="shared" si="7"/>
        <v>18</v>
      </c>
      <c r="E55" s="36" t="str">
        <f t="shared" si="6"/>
        <v>TARRAGONA</v>
      </c>
      <c r="F55" s="36">
        <f t="shared" si="8"/>
        <v>14698</v>
      </c>
      <c r="G55" s="36">
        <f t="shared" si="9"/>
        <v>13538</v>
      </c>
    </row>
    <row r="56" spans="1:7" x14ac:dyDescent="0.3">
      <c r="A56" s="36" t="str">
        <f t="shared" si="5"/>
        <v>MARÍN Y RÍA DE PONTEVEDRA</v>
      </c>
      <c r="B56" s="37">
        <f t="shared" si="3"/>
        <v>18769</v>
      </c>
      <c r="C56" s="37">
        <f t="shared" si="4"/>
        <v>17534</v>
      </c>
      <c r="D56" s="37">
        <f t="shared" si="7"/>
        <v>13</v>
      </c>
      <c r="E56" s="36" t="str">
        <f t="shared" si="6"/>
        <v>MÁLAGA</v>
      </c>
      <c r="F56" s="36">
        <f t="shared" ref="F56:F66" si="10">LOOKUP(E56,$A$39:$A$66,$B$39:$B$66)</f>
        <v>10588</v>
      </c>
      <c r="G56" s="36">
        <f t="shared" si="9"/>
        <v>8282</v>
      </c>
    </row>
    <row r="57" spans="1:7" x14ac:dyDescent="0.3">
      <c r="A57" s="36" t="str">
        <f t="shared" si="5"/>
        <v>MELILLA</v>
      </c>
      <c r="B57" s="37">
        <f t="shared" si="3"/>
        <v>5826</v>
      </c>
      <c r="C57" s="37">
        <f t="shared" si="4"/>
        <v>9111</v>
      </c>
      <c r="D57" s="37">
        <f t="shared" si="7"/>
        <v>20</v>
      </c>
      <c r="E57" s="36" t="str">
        <f t="shared" si="6"/>
        <v>VILAGARCÍA</v>
      </c>
      <c r="F57" s="36">
        <f t="shared" si="10"/>
        <v>7940</v>
      </c>
      <c r="G57" s="36">
        <f t="shared" si="9"/>
        <v>8423</v>
      </c>
    </row>
    <row r="58" spans="1:7" x14ac:dyDescent="0.3">
      <c r="A58" s="36" t="str">
        <f t="shared" si="5"/>
        <v>MOTRIL</v>
      </c>
      <c r="B58" s="37">
        <f t="shared" si="3"/>
        <v>17</v>
      </c>
      <c r="C58" s="37">
        <f t="shared" si="4"/>
        <v>465</v>
      </c>
      <c r="D58" s="37">
        <f t="shared" si="7"/>
        <v>25</v>
      </c>
      <c r="E58" s="36" t="str">
        <f t="shared" si="6"/>
        <v>MELILLA</v>
      </c>
      <c r="F58" s="36">
        <f t="shared" si="10"/>
        <v>5826</v>
      </c>
      <c r="G58" s="36">
        <f t="shared" si="9"/>
        <v>9111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26</v>
      </c>
      <c r="E59" s="36" t="str">
        <f t="shared" si="6"/>
        <v>CEUTA</v>
      </c>
      <c r="F59" s="36">
        <f t="shared" si="10"/>
        <v>2392</v>
      </c>
      <c r="G59" s="36">
        <f t="shared" si="9"/>
        <v>6371</v>
      </c>
    </row>
    <row r="60" spans="1:7" x14ac:dyDescent="0.3">
      <c r="A60" s="36" t="str">
        <f t="shared" si="5"/>
        <v>SANTA CRUZ DE TENERIFE</v>
      </c>
      <c r="B60" s="37">
        <f t="shared" si="3"/>
        <v>100093</v>
      </c>
      <c r="C60" s="37">
        <f t="shared" si="4"/>
        <v>96352</v>
      </c>
      <c r="D60" s="37">
        <f t="shared" si="7"/>
        <v>6</v>
      </c>
      <c r="E60" s="36" t="str">
        <f t="shared" si="6"/>
        <v>SANTANDER</v>
      </c>
      <c r="F60" s="36">
        <f t="shared" si="10"/>
        <v>2089</v>
      </c>
      <c r="G60" s="36">
        <f t="shared" si="9"/>
        <v>478</v>
      </c>
    </row>
    <row r="61" spans="1:7" x14ac:dyDescent="0.3">
      <c r="A61" s="36" t="str">
        <f t="shared" si="5"/>
        <v>SANTANDER</v>
      </c>
      <c r="B61" s="37">
        <f t="shared" si="3"/>
        <v>2089</v>
      </c>
      <c r="C61" s="37">
        <f t="shared" si="4"/>
        <v>478</v>
      </c>
      <c r="D61" s="37">
        <f t="shared" si="7"/>
        <v>22</v>
      </c>
      <c r="E61" s="36" t="str">
        <f t="shared" si="6"/>
        <v>ALMERÍA</v>
      </c>
      <c r="F61" s="36">
        <f t="shared" si="10"/>
        <v>1556</v>
      </c>
      <c r="G61" s="36">
        <f t="shared" si="9"/>
        <v>1551</v>
      </c>
    </row>
    <row r="62" spans="1:7" x14ac:dyDescent="0.3">
      <c r="A62" s="36" t="str">
        <f t="shared" si="5"/>
        <v>SEVILLA</v>
      </c>
      <c r="B62" s="37">
        <f t="shared" si="3"/>
        <v>30366</v>
      </c>
      <c r="C62" s="37">
        <f t="shared" si="4"/>
        <v>26572</v>
      </c>
      <c r="D62" s="37">
        <f t="shared" si="7"/>
        <v>10</v>
      </c>
      <c r="E62" s="36" t="str">
        <f t="shared" si="6"/>
        <v>FERROL-SAN CIBRAO</v>
      </c>
      <c r="F62" s="36">
        <f t="shared" si="10"/>
        <v>45</v>
      </c>
      <c r="G62" s="36">
        <f t="shared" si="9"/>
        <v>11</v>
      </c>
    </row>
    <row r="63" spans="1:7" x14ac:dyDescent="0.3">
      <c r="A63" s="36" t="str">
        <f t="shared" si="5"/>
        <v>TARRAGONA</v>
      </c>
      <c r="B63" s="37">
        <f t="shared" si="3"/>
        <v>14698</v>
      </c>
      <c r="C63" s="37">
        <f t="shared" si="4"/>
        <v>13538</v>
      </c>
      <c r="D63" s="37">
        <f t="shared" si="7"/>
        <v>17</v>
      </c>
      <c r="E63" s="36" t="str">
        <f t="shared" si="6"/>
        <v>MOTRIL</v>
      </c>
      <c r="F63" s="36">
        <f t="shared" si="10"/>
        <v>17</v>
      </c>
      <c r="G63" s="36">
        <f t="shared" si="9"/>
        <v>465</v>
      </c>
    </row>
    <row r="64" spans="1:7" x14ac:dyDescent="0.3">
      <c r="A64" s="36" t="str">
        <f t="shared" si="5"/>
        <v>VALENCIA</v>
      </c>
      <c r="B64" s="37">
        <f t="shared" si="3"/>
        <v>543756</v>
      </c>
      <c r="C64" s="37">
        <f t="shared" si="4"/>
        <v>503718</v>
      </c>
      <c r="D64" s="37">
        <f t="shared" si="7"/>
        <v>1</v>
      </c>
      <c r="E64" s="36" t="str">
        <f t="shared" si="6"/>
        <v>PASAIA</v>
      </c>
      <c r="F64" s="36">
        <f t="shared" si="10"/>
        <v>2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39867</v>
      </c>
      <c r="C65" s="37">
        <f t="shared" si="4"/>
        <v>37873</v>
      </c>
      <c r="D65" s="37">
        <f t="shared" si="7"/>
        <v>8</v>
      </c>
      <c r="E65" s="36" t="str">
        <f t="shared" si="6"/>
        <v>A CORUÑA</v>
      </c>
      <c r="F65" s="36">
        <f t="shared" si="10"/>
        <v>1</v>
      </c>
      <c r="G65" s="36">
        <f t="shared" si="9"/>
        <v>1</v>
      </c>
    </row>
    <row r="66" spans="1:7" x14ac:dyDescent="0.3">
      <c r="A66" s="36" t="str">
        <f t="shared" si="5"/>
        <v>VILAGARCÍA</v>
      </c>
      <c r="B66" s="37">
        <f t="shared" si="3"/>
        <v>7940</v>
      </c>
      <c r="C66" s="37">
        <f t="shared" si="4"/>
        <v>8423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I2" s="2" t="s">
        <v>172</v>
      </c>
    </row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4814</v>
      </c>
      <c r="C7" s="10">
        <v>4498</v>
      </c>
      <c r="D7" s="10">
        <v>14515</v>
      </c>
      <c r="E7" s="10">
        <v>8362</v>
      </c>
      <c r="F7" s="11">
        <f>((E7*100)/D7)-100</f>
        <v>-42.390630382363071</v>
      </c>
      <c r="G7" s="1"/>
      <c r="H7" s="1"/>
      <c r="I7" s="1"/>
    </row>
    <row r="8" spans="1:12" x14ac:dyDescent="0.3">
      <c r="A8" s="12" t="s">
        <v>31</v>
      </c>
      <c r="B8" s="13">
        <v>10342</v>
      </c>
      <c r="C8" s="13">
        <v>12359</v>
      </c>
      <c r="D8" s="13">
        <v>24374</v>
      </c>
      <c r="E8" s="13">
        <v>30175</v>
      </c>
      <c r="F8" s="14">
        <f t="shared" ref="F8:F34" si="0">((E8*100)/D8)-100</f>
        <v>23.799950767210959</v>
      </c>
      <c r="G8" s="1"/>
      <c r="H8" s="1"/>
      <c r="I8" s="1"/>
    </row>
    <row r="9" spans="1:12" x14ac:dyDescent="0.3">
      <c r="A9" s="9" t="s">
        <v>157</v>
      </c>
      <c r="B9" s="10">
        <v>35676</v>
      </c>
      <c r="C9" s="10">
        <v>38460</v>
      </c>
      <c r="D9" s="10">
        <v>104841</v>
      </c>
      <c r="E9" s="10">
        <v>114129</v>
      </c>
      <c r="F9" s="11">
        <f t="shared" si="0"/>
        <v>8.859129539016223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413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310174</v>
      </c>
      <c r="C11" s="10">
        <v>334000</v>
      </c>
      <c r="D11" s="10">
        <v>936663</v>
      </c>
      <c r="E11" s="10">
        <v>949769</v>
      </c>
      <c r="F11" s="11">
        <f t="shared" si="0"/>
        <v>1.399222559234218</v>
      </c>
      <c r="G11" s="1"/>
      <c r="H11" s="1"/>
      <c r="I11" s="1"/>
    </row>
    <row r="12" spans="1:12" x14ac:dyDescent="0.3">
      <c r="A12" s="12" t="s">
        <v>161</v>
      </c>
      <c r="B12" s="13">
        <v>10968</v>
      </c>
      <c r="C12" s="13">
        <v>27103</v>
      </c>
      <c r="D12" s="13">
        <v>23988</v>
      </c>
      <c r="E12" s="13">
        <v>55952</v>
      </c>
      <c r="F12" s="14">
        <f t="shared" si="0"/>
        <v>133.24995831248958</v>
      </c>
      <c r="G12" s="1"/>
      <c r="H12" s="1"/>
      <c r="I12" s="1"/>
    </row>
    <row r="13" spans="1:12" x14ac:dyDescent="0.3">
      <c r="A13" s="9" t="s">
        <v>32</v>
      </c>
      <c r="B13" s="10">
        <v>287446</v>
      </c>
      <c r="C13" s="10">
        <v>328243</v>
      </c>
      <c r="D13" s="10">
        <v>664724</v>
      </c>
      <c r="E13" s="10">
        <v>820505</v>
      </c>
      <c r="F13" s="11">
        <f t="shared" si="0"/>
        <v>23.435440874708902</v>
      </c>
      <c r="G13" s="1"/>
      <c r="H13" s="1"/>
      <c r="I13" s="1"/>
    </row>
    <row r="14" spans="1:12" x14ac:dyDescent="0.3">
      <c r="A14" s="12" t="s">
        <v>33</v>
      </c>
      <c r="B14" s="13">
        <v>175809</v>
      </c>
      <c r="C14" s="13">
        <v>211747</v>
      </c>
      <c r="D14" s="13">
        <v>397192</v>
      </c>
      <c r="E14" s="13">
        <v>502098</v>
      </c>
      <c r="F14" s="14">
        <f t="shared" si="0"/>
        <v>26.411911619569381</v>
      </c>
      <c r="G14" s="1"/>
      <c r="H14" s="1"/>
      <c r="I14" s="1"/>
    </row>
    <row r="15" spans="1:12" x14ac:dyDescent="0.3">
      <c r="A15" s="9" t="s">
        <v>34</v>
      </c>
      <c r="B15" s="10">
        <v>7454</v>
      </c>
      <c r="C15" s="10">
        <v>8627</v>
      </c>
      <c r="D15" s="10">
        <v>16232</v>
      </c>
      <c r="E15" s="10">
        <v>18535</v>
      </c>
      <c r="F15" s="11">
        <f t="shared" si="0"/>
        <v>14.188023656973883</v>
      </c>
      <c r="G15" s="1"/>
      <c r="H15" s="1"/>
      <c r="I15" s="1"/>
    </row>
    <row r="16" spans="1:12" x14ac:dyDescent="0.3">
      <c r="A16" s="12" t="s">
        <v>35</v>
      </c>
      <c r="B16" s="13">
        <v>563</v>
      </c>
      <c r="C16" s="13">
        <v>2223</v>
      </c>
      <c r="D16" s="13">
        <v>3211</v>
      </c>
      <c r="E16" s="13">
        <v>4172</v>
      </c>
      <c r="F16" s="14">
        <f t="shared" si="0"/>
        <v>29.928371223917793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126427</v>
      </c>
      <c r="C18" s="13">
        <v>141955</v>
      </c>
      <c r="D18" s="13">
        <v>362650</v>
      </c>
      <c r="E18" s="13">
        <v>391515</v>
      </c>
      <c r="F18" s="14">
        <f t="shared" si="0"/>
        <v>7.9594650489452619</v>
      </c>
      <c r="G18" s="1"/>
      <c r="H18" s="1"/>
      <c r="I18" s="1"/>
    </row>
    <row r="19" spans="1:9" x14ac:dyDescent="0.3">
      <c r="A19" s="9" t="s">
        <v>37</v>
      </c>
      <c r="B19" s="10">
        <v>462</v>
      </c>
      <c r="C19" s="10">
        <v>2175</v>
      </c>
      <c r="D19" s="10">
        <v>462</v>
      </c>
      <c r="E19" s="10">
        <v>2175</v>
      </c>
      <c r="F19" s="11">
        <f t="shared" si="0"/>
        <v>370.77922077922079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1093</v>
      </c>
      <c r="E20" s="13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10">
        <v>2092</v>
      </c>
      <c r="C21" s="10">
        <v>4118</v>
      </c>
      <c r="D21" s="10">
        <v>5676</v>
      </c>
      <c r="E21" s="10">
        <v>8084</v>
      </c>
      <c r="F21" s="11">
        <f t="shared" si="0"/>
        <v>42.424242424242436</v>
      </c>
      <c r="G21" s="1"/>
      <c r="H21" s="1"/>
      <c r="I21" s="1"/>
    </row>
    <row r="22" spans="1:9" x14ac:dyDescent="0.3">
      <c r="A22" s="12" t="s">
        <v>59</v>
      </c>
      <c r="B22" s="13">
        <v>202619</v>
      </c>
      <c r="C22" s="13">
        <v>314809</v>
      </c>
      <c r="D22" s="13">
        <v>615952</v>
      </c>
      <c r="E22" s="13">
        <v>835208</v>
      </c>
      <c r="F22" s="14">
        <f t="shared" si="0"/>
        <v>35.596280229628292</v>
      </c>
      <c r="G22" s="1"/>
      <c r="H22" s="1"/>
      <c r="I22" s="1"/>
    </row>
    <row r="23" spans="1:9" x14ac:dyDescent="0.3">
      <c r="A23" s="9" t="s">
        <v>164</v>
      </c>
      <c r="B23" s="10">
        <v>36462</v>
      </c>
      <c r="C23" s="10">
        <v>52606</v>
      </c>
      <c r="D23" s="10">
        <v>94609</v>
      </c>
      <c r="E23" s="10">
        <v>110867</v>
      </c>
      <c r="F23" s="11">
        <f t="shared" si="0"/>
        <v>17.184411631028766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44931</v>
      </c>
      <c r="C25" s="10">
        <v>53493</v>
      </c>
      <c r="D25" s="10">
        <v>138785</v>
      </c>
      <c r="E25" s="10">
        <v>147543</v>
      </c>
      <c r="F25" s="11">
        <f t="shared" si="0"/>
        <v>6.3104802392189328</v>
      </c>
      <c r="G25" s="1"/>
      <c r="H25" s="1"/>
      <c r="I25" s="1"/>
    </row>
    <row r="26" spans="1:9" x14ac:dyDescent="0.3">
      <c r="A26" s="12" t="s">
        <v>40</v>
      </c>
      <c r="B26" s="13">
        <v>10642</v>
      </c>
      <c r="C26" s="13">
        <v>17970</v>
      </c>
      <c r="D26" s="13">
        <v>38657</v>
      </c>
      <c r="E26" s="13">
        <v>47404</v>
      </c>
      <c r="F26" s="14">
        <f t="shared" si="0"/>
        <v>22.627208526269499</v>
      </c>
      <c r="G26" s="1"/>
      <c r="H26" s="1"/>
      <c r="I26" s="1"/>
    </row>
    <row r="27" spans="1:9" x14ac:dyDescent="0.3">
      <c r="A27" s="9" t="s">
        <v>41</v>
      </c>
      <c r="B27" s="10">
        <v>1</v>
      </c>
      <c r="C27" s="10">
        <v>1</v>
      </c>
      <c r="D27" s="10">
        <v>1</v>
      </c>
      <c r="E27" s="10">
        <v>3</v>
      </c>
      <c r="F27" s="19">
        <f t="shared" si="0"/>
        <v>200</v>
      </c>
      <c r="G27" s="1"/>
      <c r="H27" s="1"/>
      <c r="I27" s="1"/>
    </row>
    <row r="28" spans="1:9" x14ac:dyDescent="0.3">
      <c r="A28" s="12" t="s">
        <v>42</v>
      </c>
      <c r="B28" s="13">
        <v>460812</v>
      </c>
      <c r="C28" s="13">
        <v>577185</v>
      </c>
      <c r="D28" s="13">
        <v>1312924</v>
      </c>
      <c r="E28" s="13">
        <v>1556567</v>
      </c>
      <c r="F28" s="14">
        <f t="shared" si="0"/>
        <v>18.557281304934634</v>
      </c>
      <c r="G28" s="1"/>
      <c r="H28" s="1"/>
      <c r="I28" s="1"/>
    </row>
    <row r="29" spans="1:9" x14ac:dyDescent="0.3">
      <c r="A29" s="9" t="s">
        <v>43</v>
      </c>
      <c r="B29" s="10">
        <v>13449</v>
      </c>
      <c r="C29" s="10">
        <v>10361</v>
      </c>
      <c r="D29" s="10">
        <v>27965</v>
      </c>
      <c r="E29" s="10">
        <v>25556</v>
      </c>
      <c r="F29" s="11">
        <f t="shared" si="0"/>
        <v>-8.6143393527623857</v>
      </c>
      <c r="G29" s="1"/>
      <c r="H29" s="1"/>
      <c r="I29" s="1"/>
    </row>
    <row r="30" spans="1:9" x14ac:dyDescent="0.3">
      <c r="A30" s="12" t="s">
        <v>44</v>
      </c>
      <c r="B30" s="13">
        <v>1446</v>
      </c>
      <c r="C30" s="13">
        <v>855</v>
      </c>
      <c r="D30" s="13">
        <v>2098</v>
      </c>
      <c r="E30" s="13">
        <v>1531</v>
      </c>
      <c r="F30" s="14">
        <f t="shared" si="0"/>
        <v>-27.025738798856054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329</v>
      </c>
      <c r="D31" s="10">
        <v>0</v>
      </c>
      <c r="E31" s="10">
        <v>329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52077</v>
      </c>
      <c r="C32" s="13">
        <v>59390</v>
      </c>
      <c r="D32" s="13">
        <v>128223</v>
      </c>
      <c r="E32" s="13">
        <v>143860</v>
      </c>
      <c r="F32" s="14">
        <f t="shared" si="0"/>
        <v>12.195159994696738</v>
      </c>
      <c r="G32" s="1"/>
      <c r="H32" s="1"/>
      <c r="I32" s="1"/>
    </row>
    <row r="33" spans="1:9" x14ac:dyDescent="0.3">
      <c r="A33" s="9" t="s">
        <v>47</v>
      </c>
      <c r="B33" s="10">
        <v>1897</v>
      </c>
      <c r="C33" s="10">
        <v>1882</v>
      </c>
      <c r="D33" s="10">
        <v>1897</v>
      </c>
      <c r="E33" s="10">
        <v>4789</v>
      </c>
      <c r="F33" s="11">
        <f t="shared" si="0"/>
        <v>152.45123879810225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1796563</v>
      </c>
      <c r="C35" s="16">
        <f t="shared" ref="C35:E35" si="1">SUM(C7:C34)</f>
        <v>2204389</v>
      </c>
      <c r="D35" s="16">
        <f t="shared" si="1"/>
        <v>4916732</v>
      </c>
      <c r="E35" s="16">
        <f t="shared" si="1"/>
        <v>5779541</v>
      </c>
      <c r="F35" s="17">
        <f t="shared" ref="F35" si="2">((E35*100)/D35)-100</f>
        <v>17.548424441275216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8362</v>
      </c>
      <c r="C39" s="37">
        <f t="shared" si="4"/>
        <v>14515</v>
      </c>
      <c r="D39" s="37">
        <f>_xlfn.RANK.EQ(B39,$B$39:$B$66)+COUNTIF($B$39:$B$66,B39)-1</f>
        <v>16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1556567</v>
      </c>
      <c r="G39" s="36">
        <f>LOOKUP(E39,$A$39:$A$66,$C$39:$C$66)</f>
        <v>1312924</v>
      </c>
    </row>
    <row r="40" spans="1:9" x14ac:dyDescent="0.3">
      <c r="A40" s="36" t="str">
        <f t="shared" si="5"/>
        <v>ALICANTE</v>
      </c>
      <c r="B40" s="37">
        <f t="shared" si="3"/>
        <v>30175</v>
      </c>
      <c r="C40" s="37">
        <f t="shared" si="4"/>
        <v>24374</v>
      </c>
      <c r="D40" s="37">
        <f t="shared" ref="D40:D66" si="7">_xlfn.RANK.EQ(B40,$B$39:$B$66)+COUNTIF($B$39:$B$66,B40)-1</f>
        <v>13</v>
      </c>
      <c r="E40" s="36" t="str">
        <f t="shared" si="6"/>
        <v>BAHÍA DE ALGECIRAS</v>
      </c>
      <c r="F40" s="36">
        <f t="shared" ref="F40:F55" si="8">LOOKUP(E40,$A$39:$A$66,$B$39:$B$66)</f>
        <v>949769</v>
      </c>
      <c r="G40" s="36">
        <f t="shared" ref="G40:G66" si="9">LOOKUP(E40,$A$39:$A$66,$C$39:$C$66)</f>
        <v>936663</v>
      </c>
    </row>
    <row r="41" spans="1:9" x14ac:dyDescent="0.3">
      <c r="A41" s="36" t="str">
        <f t="shared" si="5"/>
        <v>ALMERÍA</v>
      </c>
      <c r="B41" s="37">
        <f t="shared" si="3"/>
        <v>114129</v>
      </c>
      <c r="C41" s="37">
        <f t="shared" si="4"/>
        <v>104841</v>
      </c>
      <c r="D41" s="37">
        <f t="shared" si="7"/>
        <v>9</v>
      </c>
      <c r="E41" s="36" t="str">
        <f t="shared" si="6"/>
        <v>LAS PALMAS</v>
      </c>
      <c r="F41" s="36">
        <f t="shared" si="8"/>
        <v>835208</v>
      </c>
      <c r="G41" s="36">
        <f t="shared" si="9"/>
        <v>615952</v>
      </c>
    </row>
    <row r="42" spans="1:9" x14ac:dyDescent="0.3">
      <c r="A42" s="36" t="str">
        <f t="shared" si="5"/>
        <v>AVILÉS</v>
      </c>
      <c r="B42" s="37">
        <f t="shared" si="3"/>
        <v>413</v>
      </c>
      <c r="C42" s="37">
        <f t="shared" si="4"/>
        <v>0</v>
      </c>
      <c r="D42" s="37">
        <f t="shared" si="7"/>
        <v>22</v>
      </c>
      <c r="E42" s="36" t="str">
        <f t="shared" si="6"/>
        <v>BALEARES</v>
      </c>
      <c r="F42" s="36">
        <f t="shared" si="8"/>
        <v>820505</v>
      </c>
      <c r="G42" s="36">
        <f t="shared" si="9"/>
        <v>664724</v>
      </c>
    </row>
    <row r="43" spans="1:9" x14ac:dyDescent="0.3">
      <c r="A43" s="36" t="str">
        <f t="shared" si="5"/>
        <v>BAHÍA DE ALGECIRAS</v>
      </c>
      <c r="B43" s="37">
        <f t="shared" si="3"/>
        <v>949769</v>
      </c>
      <c r="C43" s="37">
        <f t="shared" si="4"/>
        <v>936663</v>
      </c>
      <c r="D43" s="37">
        <f t="shared" si="7"/>
        <v>2</v>
      </c>
      <c r="E43" s="36" t="str">
        <f t="shared" si="6"/>
        <v>BARCELONA</v>
      </c>
      <c r="F43" s="36">
        <f t="shared" si="8"/>
        <v>502098</v>
      </c>
      <c r="G43" s="36">
        <f t="shared" si="9"/>
        <v>397192</v>
      </c>
    </row>
    <row r="44" spans="1:9" x14ac:dyDescent="0.3">
      <c r="A44" s="36" t="str">
        <f t="shared" si="5"/>
        <v>BAHÍA DE CÁDIZ</v>
      </c>
      <c r="B44" s="37">
        <f t="shared" si="3"/>
        <v>55952</v>
      </c>
      <c r="C44" s="37">
        <f t="shared" si="4"/>
        <v>23988</v>
      </c>
      <c r="D44" s="37">
        <f t="shared" si="7"/>
        <v>11</v>
      </c>
      <c r="E44" s="36" t="str">
        <f t="shared" si="6"/>
        <v>CEUTA</v>
      </c>
      <c r="F44" s="36">
        <f t="shared" si="8"/>
        <v>391515</v>
      </c>
      <c r="G44" s="36">
        <f t="shared" si="9"/>
        <v>362650</v>
      </c>
    </row>
    <row r="45" spans="1:9" x14ac:dyDescent="0.3">
      <c r="A45" s="36" t="str">
        <f t="shared" si="5"/>
        <v>BALEARES</v>
      </c>
      <c r="B45" s="37">
        <f t="shared" si="3"/>
        <v>820505</v>
      </c>
      <c r="C45" s="37">
        <f t="shared" si="4"/>
        <v>664724</v>
      </c>
      <c r="D45" s="37">
        <f t="shared" si="7"/>
        <v>4</v>
      </c>
      <c r="E45" s="36" t="str">
        <f t="shared" si="6"/>
        <v>MELILLA</v>
      </c>
      <c r="F45" s="36">
        <f t="shared" si="8"/>
        <v>147543</v>
      </c>
      <c r="G45" s="36">
        <f t="shared" si="9"/>
        <v>138785</v>
      </c>
    </row>
    <row r="46" spans="1:9" x14ac:dyDescent="0.3">
      <c r="A46" s="36" t="str">
        <f t="shared" si="5"/>
        <v>BARCELONA</v>
      </c>
      <c r="B46" s="37">
        <f t="shared" si="3"/>
        <v>502098</v>
      </c>
      <c r="C46" s="37">
        <f t="shared" si="4"/>
        <v>397192</v>
      </c>
      <c r="D46" s="37">
        <f t="shared" si="7"/>
        <v>5</v>
      </c>
      <c r="E46" s="36" t="str">
        <f t="shared" si="6"/>
        <v>VALENCIA</v>
      </c>
      <c r="F46" s="36">
        <f t="shared" si="8"/>
        <v>143860</v>
      </c>
      <c r="G46" s="36">
        <f t="shared" si="9"/>
        <v>128223</v>
      </c>
    </row>
    <row r="47" spans="1:9" x14ac:dyDescent="0.3">
      <c r="A47" s="36" t="str">
        <f t="shared" si="5"/>
        <v>BILBAO</v>
      </c>
      <c r="B47" s="37">
        <f t="shared" si="3"/>
        <v>18535</v>
      </c>
      <c r="C47" s="37">
        <f t="shared" si="4"/>
        <v>16232</v>
      </c>
      <c r="D47" s="37">
        <f t="shared" si="7"/>
        <v>15</v>
      </c>
      <c r="E47" s="36" t="str">
        <f t="shared" si="6"/>
        <v>ALMERÍA</v>
      </c>
      <c r="F47" s="36">
        <f t="shared" si="8"/>
        <v>114129</v>
      </c>
      <c r="G47" s="36">
        <f t="shared" si="9"/>
        <v>104841</v>
      </c>
    </row>
    <row r="48" spans="1:9" x14ac:dyDescent="0.3">
      <c r="A48" s="36" t="str">
        <f t="shared" si="5"/>
        <v>CARTAGENA</v>
      </c>
      <c r="B48" s="37">
        <f t="shared" si="3"/>
        <v>4172</v>
      </c>
      <c r="C48" s="37">
        <f t="shared" si="4"/>
        <v>3211</v>
      </c>
      <c r="D48" s="37">
        <f t="shared" si="7"/>
        <v>19</v>
      </c>
      <c r="E48" s="36" t="str">
        <f t="shared" si="6"/>
        <v>MÁLAGA</v>
      </c>
      <c r="F48" s="36">
        <f t="shared" si="8"/>
        <v>110867</v>
      </c>
      <c r="G48" s="36">
        <f t="shared" si="9"/>
        <v>94609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BAHÍA DE CÁDIZ</v>
      </c>
      <c r="F49" s="36">
        <f t="shared" si="8"/>
        <v>55952</v>
      </c>
      <c r="G49" s="36">
        <f t="shared" si="9"/>
        <v>23988</v>
      </c>
    </row>
    <row r="50" spans="1:7" x14ac:dyDescent="0.3">
      <c r="A50" s="36" t="str">
        <f t="shared" si="5"/>
        <v>CEUTA</v>
      </c>
      <c r="B50" s="37">
        <f t="shared" si="3"/>
        <v>391515</v>
      </c>
      <c r="C50" s="37">
        <f t="shared" si="4"/>
        <v>362650</v>
      </c>
      <c r="D50" s="37">
        <f t="shared" si="7"/>
        <v>6</v>
      </c>
      <c r="E50" s="36" t="str">
        <f t="shared" si="6"/>
        <v>MOTRIL</v>
      </c>
      <c r="F50" s="36">
        <f t="shared" si="8"/>
        <v>47404</v>
      </c>
      <c r="G50" s="36">
        <f t="shared" si="9"/>
        <v>38657</v>
      </c>
    </row>
    <row r="51" spans="1:7" x14ac:dyDescent="0.3">
      <c r="A51" s="36" t="str">
        <f t="shared" si="5"/>
        <v>FERROL-SAN CIBRAO</v>
      </c>
      <c r="B51" s="37">
        <f t="shared" si="3"/>
        <v>2175</v>
      </c>
      <c r="C51" s="37">
        <f t="shared" si="4"/>
        <v>462</v>
      </c>
      <c r="D51" s="37">
        <f t="shared" si="7"/>
        <v>20</v>
      </c>
      <c r="E51" s="36" t="str">
        <f t="shared" si="6"/>
        <v>ALICANTE</v>
      </c>
      <c r="F51" s="36">
        <f t="shared" si="8"/>
        <v>30175</v>
      </c>
      <c r="G51" s="36">
        <f t="shared" si="9"/>
        <v>24374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1093</v>
      </c>
      <c r="D52" s="37">
        <f t="shared" si="7"/>
        <v>28</v>
      </c>
      <c r="E52" s="36" t="str">
        <f t="shared" si="6"/>
        <v>SANTANDER</v>
      </c>
      <c r="F52" s="36">
        <f t="shared" si="8"/>
        <v>25556</v>
      </c>
      <c r="G52" s="36">
        <f t="shared" si="9"/>
        <v>27965</v>
      </c>
    </row>
    <row r="53" spans="1:7" x14ac:dyDescent="0.3">
      <c r="A53" s="36" t="str">
        <f t="shared" si="5"/>
        <v>HUELVA</v>
      </c>
      <c r="B53" s="37">
        <f t="shared" si="3"/>
        <v>8084</v>
      </c>
      <c r="C53" s="37">
        <f t="shared" si="4"/>
        <v>5676</v>
      </c>
      <c r="D53" s="37">
        <f t="shared" si="7"/>
        <v>17</v>
      </c>
      <c r="E53" s="36" t="str">
        <f t="shared" si="6"/>
        <v>BILBAO</v>
      </c>
      <c r="F53" s="36">
        <f t="shared" si="8"/>
        <v>18535</v>
      </c>
      <c r="G53" s="36">
        <f t="shared" si="9"/>
        <v>16232</v>
      </c>
    </row>
    <row r="54" spans="1:7" x14ac:dyDescent="0.3">
      <c r="A54" s="36" t="str">
        <f t="shared" si="5"/>
        <v>LAS PALMAS</v>
      </c>
      <c r="B54" s="37">
        <f t="shared" si="3"/>
        <v>835208</v>
      </c>
      <c r="C54" s="37">
        <f t="shared" si="4"/>
        <v>615952</v>
      </c>
      <c r="D54" s="37">
        <f t="shared" si="7"/>
        <v>3</v>
      </c>
      <c r="E54" s="36" t="str">
        <f t="shared" si="6"/>
        <v>A CORUÑA</v>
      </c>
      <c r="F54" s="36">
        <f t="shared" si="8"/>
        <v>8362</v>
      </c>
      <c r="G54" s="36">
        <f t="shared" si="9"/>
        <v>14515</v>
      </c>
    </row>
    <row r="55" spans="1:7" x14ac:dyDescent="0.3">
      <c r="A55" s="36" t="str">
        <f t="shared" si="5"/>
        <v>MÁLAGA</v>
      </c>
      <c r="B55" s="37">
        <f t="shared" si="3"/>
        <v>110867</v>
      </c>
      <c r="C55" s="37">
        <f t="shared" si="4"/>
        <v>94609</v>
      </c>
      <c r="D55" s="37">
        <f t="shared" si="7"/>
        <v>10</v>
      </c>
      <c r="E55" s="36" t="str">
        <f t="shared" si="6"/>
        <v>HUELVA</v>
      </c>
      <c r="F55" s="36">
        <f t="shared" si="8"/>
        <v>8084</v>
      </c>
      <c r="G55" s="36">
        <f t="shared" si="9"/>
        <v>5676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VIGO</v>
      </c>
      <c r="F56" s="36">
        <f t="shared" ref="F56:F66" si="10">LOOKUP(E56,$A$39:$A$66,$B$39:$B$66)</f>
        <v>4789</v>
      </c>
      <c r="G56" s="36">
        <f t="shared" si="9"/>
        <v>1897</v>
      </c>
    </row>
    <row r="57" spans="1:7" x14ac:dyDescent="0.3">
      <c r="A57" s="36" t="str">
        <f t="shared" si="5"/>
        <v>MELILLA</v>
      </c>
      <c r="B57" s="37">
        <f t="shared" si="3"/>
        <v>147543</v>
      </c>
      <c r="C57" s="37">
        <f t="shared" si="4"/>
        <v>138785</v>
      </c>
      <c r="D57" s="37">
        <f t="shared" si="7"/>
        <v>7</v>
      </c>
      <c r="E57" s="36" t="str">
        <f t="shared" si="6"/>
        <v>CARTAGENA</v>
      </c>
      <c r="F57" s="36">
        <f t="shared" si="10"/>
        <v>4172</v>
      </c>
      <c r="G57" s="36">
        <f t="shared" si="9"/>
        <v>3211</v>
      </c>
    </row>
    <row r="58" spans="1:7" x14ac:dyDescent="0.3">
      <c r="A58" s="36" t="str">
        <f t="shared" si="5"/>
        <v>MOTRIL</v>
      </c>
      <c r="B58" s="37">
        <f t="shared" si="3"/>
        <v>47404</v>
      </c>
      <c r="C58" s="37">
        <f t="shared" si="4"/>
        <v>38657</v>
      </c>
      <c r="D58" s="37">
        <f t="shared" si="7"/>
        <v>12</v>
      </c>
      <c r="E58" s="36" t="str">
        <f t="shared" si="6"/>
        <v>FERROL-SAN CIBRAO</v>
      </c>
      <c r="F58" s="36">
        <f t="shared" si="10"/>
        <v>2175</v>
      </c>
      <c r="G58" s="36">
        <f t="shared" si="9"/>
        <v>462</v>
      </c>
    </row>
    <row r="59" spans="1:7" x14ac:dyDescent="0.3">
      <c r="A59" s="36" t="str">
        <f t="shared" si="5"/>
        <v>PASAIA</v>
      </c>
      <c r="B59" s="37">
        <f t="shared" si="3"/>
        <v>3</v>
      </c>
      <c r="C59" s="37">
        <f t="shared" si="4"/>
        <v>1</v>
      </c>
      <c r="D59" s="37">
        <f t="shared" si="7"/>
        <v>24</v>
      </c>
      <c r="E59" s="36" t="str">
        <f t="shared" si="6"/>
        <v>SEVILLA</v>
      </c>
      <c r="F59" s="36">
        <f t="shared" si="10"/>
        <v>1531</v>
      </c>
      <c r="G59" s="36">
        <f t="shared" si="9"/>
        <v>2098</v>
      </c>
    </row>
    <row r="60" spans="1:7" x14ac:dyDescent="0.3">
      <c r="A60" s="36" t="str">
        <f t="shared" si="5"/>
        <v>SANTA CRUZ DE TENERIFE</v>
      </c>
      <c r="B60" s="37">
        <f t="shared" si="3"/>
        <v>1556567</v>
      </c>
      <c r="C60" s="37">
        <f t="shared" si="4"/>
        <v>1312924</v>
      </c>
      <c r="D60" s="37">
        <f t="shared" si="7"/>
        <v>1</v>
      </c>
      <c r="E60" s="36" t="str">
        <f t="shared" si="6"/>
        <v>AVILÉS</v>
      </c>
      <c r="F60" s="36">
        <f t="shared" si="10"/>
        <v>413</v>
      </c>
      <c r="G60" s="36">
        <f t="shared" si="9"/>
        <v>0</v>
      </c>
    </row>
    <row r="61" spans="1:7" x14ac:dyDescent="0.3">
      <c r="A61" s="36" t="str">
        <f t="shared" si="5"/>
        <v>SANTANDER</v>
      </c>
      <c r="B61" s="37">
        <f t="shared" si="3"/>
        <v>25556</v>
      </c>
      <c r="C61" s="37">
        <f t="shared" si="4"/>
        <v>27965</v>
      </c>
      <c r="D61" s="37">
        <f t="shared" si="7"/>
        <v>14</v>
      </c>
      <c r="E61" s="36" t="str">
        <f t="shared" si="6"/>
        <v>TARRAGONA</v>
      </c>
      <c r="F61" s="36">
        <f t="shared" si="10"/>
        <v>329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1531</v>
      </c>
      <c r="C62" s="37">
        <f t="shared" si="4"/>
        <v>2098</v>
      </c>
      <c r="D62" s="37">
        <f t="shared" si="7"/>
        <v>21</v>
      </c>
      <c r="E62" s="36" t="str">
        <f t="shared" si="6"/>
        <v>PASAIA</v>
      </c>
      <c r="F62" s="36">
        <f t="shared" si="10"/>
        <v>3</v>
      </c>
      <c r="G62" s="36">
        <f t="shared" si="9"/>
        <v>1</v>
      </c>
    </row>
    <row r="63" spans="1:7" x14ac:dyDescent="0.3">
      <c r="A63" s="36" t="str">
        <f t="shared" si="5"/>
        <v>TARRAGONA</v>
      </c>
      <c r="B63" s="37">
        <f t="shared" si="3"/>
        <v>329</v>
      </c>
      <c r="C63" s="37">
        <f t="shared" si="4"/>
        <v>0</v>
      </c>
      <c r="D63" s="37">
        <f t="shared" si="7"/>
        <v>23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143860</v>
      </c>
      <c r="C64" s="37">
        <f t="shared" si="4"/>
        <v>128223</v>
      </c>
      <c r="D64" s="37">
        <f t="shared" si="7"/>
        <v>8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4789</v>
      </c>
      <c r="C65" s="37">
        <f t="shared" si="4"/>
        <v>1897</v>
      </c>
      <c r="D65" s="37">
        <f t="shared" si="7"/>
        <v>18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CASTELLÓN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173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4814</v>
      </c>
      <c r="C7" s="10">
        <v>4498</v>
      </c>
      <c r="D7" s="10">
        <v>14515</v>
      </c>
      <c r="E7" s="10">
        <v>8362</v>
      </c>
      <c r="F7" s="11">
        <f>((E7*100)/D7)-100</f>
        <v>-42.390630382363071</v>
      </c>
      <c r="G7" s="1"/>
      <c r="H7" s="1"/>
      <c r="I7" s="1"/>
    </row>
    <row r="8" spans="1:12" x14ac:dyDescent="0.3">
      <c r="A8" s="12" t="s">
        <v>31</v>
      </c>
      <c r="B8" s="13">
        <v>3814</v>
      </c>
      <c r="C8" s="13">
        <v>7395</v>
      </c>
      <c r="D8" s="13">
        <v>8078</v>
      </c>
      <c r="E8" s="13">
        <v>17081</v>
      </c>
      <c r="F8" s="14">
        <f t="shared" ref="F8:F34" si="0">((E8*100)/D8)-100</f>
        <v>111.45085417182472</v>
      </c>
      <c r="G8" s="1"/>
      <c r="H8" s="1"/>
      <c r="I8" s="1"/>
    </row>
    <row r="9" spans="1:12" x14ac:dyDescent="0.3">
      <c r="A9" s="9" t="s">
        <v>157</v>
      </c>
      <c r="B9" s="10">
        <v>1164</v>
      </c>
      <c r="C9" s="10">
        <v>1091</v>
      </c>
      <c r="D9" s="10">
        <v>1472</v>
      </c>
      <c r="E9" s="10">
        <v>1091</v>
      </c>
      <c r="F9" s="11">
        <f t="shared" si="0"/>
        <v>-25.883152173913047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413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0</v>
      </c>
      <c r="E11" s="10">
        <v>0</v>
      </c>
      <c r="F11" s="11" t="e">
        <f t="shared" si="0"/>
        <v>#DIV/0!</v>
      </c>
      <c r="G11" s="1"/>
      <c r="H11" s="1"/>
      <c r="I11" s="1"/>
    </row>
    <row r="12" spans="1:12" x14ac:dyDescent="0.3">
      <c r="A12" s="12" t="s">
        <v>161</v>
      </c>
      <c r="B12" s="13">
        <v>9646</v>
      </c>
      <c r="C12" s="13">
        <v>25586</v>
      </c>
      <c r="D12" s="13">
        <v>20098</v>
      </c>
      <c r="E12" s="13">
        <v>51599</v>
      </c>
      <c r="F12" s="14">
        <f t="shared" si="0"/>
        <v>156.73698875510001</v>
      </c>
      <c r="G12" s="1"/>
      <c r="H12" s="1"/>
      <c r="I12" s="1"/>
    </row>
    <row r="13" spans="1:12" x14ac:dyDescent="0.3">
      <c r="A13" s="9" t="s">
        <v>32</v>
      </c>
      <c r="B13" s="10">
        <v>29010</v>
      </c>
      <c r="C13" s="10">
        <v>53520</v>
      </c>
      <c r="D13" s="10">
        <v>74515</v>
      </c>
      <c r="E13" s="10">
        <v>174767</v>
      </c>
      <c r="F13" s="11">
        <f t="shared" si="0"/>
        <v>134.53935449238409</v>
      </c>
      <c r="G13" s="1"/>
      <c r="H13" s="1"/>
      <c r="I13" s="1"/>
    </row>
    <row r="14" spans="1:12" x14ac:dyDescent="0.3">
      <c r="A14" s="12" t="s">
        <v>33</v>
      </c>
      <c r="B14" s="13">
        <v>101176</v>
      </c>
      <c r="C14" s="13">
        <v>117912</v>
      </c>
      <c r="D14" s="13">
        <v>226542</v>
      </c>
      <c r="E14" s="13">
        <v>301574</v>
      </c>
      <c r="F14" s="14">
        <f t="shared" si="0"/>
        <v>33.120569254266314</v>
      </c>
      <c r="G14" s="1"/>
      <c r="H14" s="1"/>
      <c r="I14" s="1"/>
    </row>
    <row r="15" spans="1:12" x14ac:dyDescent="0.3">
      <c r="A15" s="9" t="s">
        <v>34</v>
      </c>
      <c r="B15" s="10">
        <v>3650</v>
      </c>
      <c r="C15" s="10">
        <v>0</v>
      </c>
      <c r="D15" s="10">
        <v>3650</v>
      </c>
      <c r="E15" s="10">
        <v>562</v>
      </c>
      <c r="F15" s="11">
        <f t="shared" si="0"/>
        <v>-84.602739726027394</v>
      </c>
      <c r="G15" s="1"/>
      <c r="H15" s="1"/>
      <c r="I15" s="1"/>
    </row>
    <row r="16" spans="1:12" x14ac:dyDescent="0.3">
      <c r="A16" s="12" t="s">
        <v>35</v>
      </c>
      <c r="B16" s="13">
        <v>563</v>
      </c>
      <c r="C16" s="13">
        <v>2223</v>
      </c>
      <c r="D16" s="13">
        <v>3211</v>
      </c>
      <c r="E16" s="13">
        <v>4172</v>
      </c>
      <c r="F16" s="14">
        <f t="shared" si="0"/>
        <v>29.928371223917793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0">
        <v>462</v>
      </c>
      <c r="C19" s="10">
        <v>2175</v>
      </c>
      <c r="D19" s="10">
        <v>462</v>
      </c>
      <c r="E19" s="10">
        <v>2175</v>
      </c>
      <c r="F19" s="11">
        <f t="shared" si="0"/>
        <v>370.77922077922079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1093</v>
      </c>
      <c r="E20" s="13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1279</v>
      </c>
      <c r="D21" s="10">
        <v>0</v>
      </c>
      <c r="E21" s="10">
        <v>1279</v>
      </c>
      <c r="F21" s="19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13">
        <v>121045</v>
      </c>
      <c r="C22" s="13">
        <v>214414</v>
      </c>
      <c r="D22" s="13">
        <v>389740</v>
      </c>
      <c r="E22" s="13">
        <v>594328</v>
      </c>
      <c r="F22" s="14">
        <f t="shared" si="0"/>
        <v>52.493457176579255</v>
      </c>
      <c r="G22" s="1"/>
      <c r="H22" s="1"/>
      <c r="I22" s="1"/>
    </row>
    <row r="23" spans="1:9" x14ac:dyDescent="0.3">
      <c r="A23" s="9" t="s">
        <v>164</v>
      </c>
      <c r="B23" s="10">
        <v>17735</v>
      </c>
      <c r="C23" s="10">
        <v>32917</v>
      </c>
      <c r="D23" s="10">
        <v>36271</v>
      </c>
      <c r="E23" s="10">
        <v>54400</v>
      </c>
      <c r="F23" s="11">
        <f t="shared" si="0"/>
        <v>49.982079347136818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0</v>
      </c>
      <c r="C26" s="13">
        <v>665</v>
      </c>
      <c r="D26" s="13">
        <v>308</v>
      </c>
      <c r="E26" s="13">
        <v>665</v>
      </c>
      <c r="F26" s="14">
        <f t="shared" si="0"/>
        <v>115.90909090909091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95231</v>
      </c>
      <c r="C28" s="13">
        <v>136714</v>
      </c>
      <c r="D28" s="13">
        <v>280868</v>
      </c>
      <c r="E28" s="13">
        <v>408013</v>
      </c>
      <c r="F28" s="14">
        <f t="shared" si="0"/>
        <v>45.268595924063959</v>
      </c>
      <c r="G28" s="1"/>
      <c r="H28" s="1"/>
      <c r="I28" s="1"/>
    </row>
    <row r="29" spans="1:9" x14ac:dyDescent="0.3">
      <c r="A29" s="9" t="s">
        <v>43</v>
      </c>
      <c r="B29" s="10">
        <v>260</v>
      </c>
      <c r="C29" s="10">
        <v>1</v>
      </c>
      <c r="D29" s="10">
        <v>420</v>
      </c>
      <c r="E29" s="10">
        <v>2</v>
      </c>
      <c r="F29" s="11">
        <f t="shared" si="0"/>
        <v>-99.523809523809518</v>
      </c>
      <c r="G29" s="1"/>
      <c r="H29" s="1"/>
      <c r="I29" s="1"/>
    </row>
    <row r="30" spans="1:9" x14ac:dyDescent="0.3">
      <c r="A30" s="12" t="s">
        <v>44</v>
      </c>
      <c r="B30" s="13">
        <v>1446</v>
      </c>
      <c r="C30" s="13">
        <v>855</v>
      </c>
      <c r="D30" s="13">
        <v>2098</v>
      </c>
      <c r="E30" s="13">
        <v>1531</v>
      </c>
      <c r="F30" s="14">
        <f t="shared" si="0"/>
        <v>-27.025738798856054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329</v>
      </c>
      <c r="D31" s="10">
        <v>0</v>
      </c>
      <c r="E31" s="10">
        <v>329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11036</v>
      </c>
      <c r="C32" s="13">
        <v>13222</v>
      </c>
      <c r="D32" s="13">
        <v>21783</v>
      </c>
      <c r="E32" s="13">
        <v>20395</v>
      </c>
      <c r="F32" s="14">
        <f t="shared" si="0"/>
        <v>-6.3719414222099857</v>
      </c>
      <c r="G32" s="1"/>
      <c r="H32" s="1"/>
      <c r="I32" s="1"/>
    </row>
    <row r="33" spans="1:9" x14ac:dyDescent="0.3">
      <c r="A33" s="9" t="s">
        <v>47</v>
      </c>
      <c r="B33" s="10">
        <v>1897</v>
      </c>
      <c r="C33" s="10">
        <v>1882</v>
      </c>
      <c r="D33" s="10">
        <v>1897</v>
      </c>
      <c r="E33" s="10">
        <v>4789</v>
      </c>
      <c r="F33" s="11">
        <f t="shared" si="0"/>
        <v>152.45123879810225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402949</v>
      </c>
      <c r="C35" s="16">
        <f t="shared" ref="C35:E35" si="1">SUM(C7:C34)</f>
        <v>616678</v>
      </c>
      <c r="D35" s="16">
        <f t="shared" si="1"/>
        <v>1087021</v>
      </c>
      <c r="E35" s="16">
        <f t="shared" si="1"/>
        <v>1647527</v>
      </c>
      <c r="F35" s="17">
        <f t="shared" ref="F35" si="2">((E35*100)/D35)-100</f>
        <v>51.563493253580191</v>
      </c>
      <c r="G35" s="1"/>
      <c r="H35" s="1"/>
      <c r="I35" s="1"/>
    </row>
    <row r="36" spans="1:9" x14ac:dyDescent="0.3">
      <c r="A36" s="59" t="s">
        <v>124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8362</v>
      </c>
      <c r="C39" s="37">
        <f t="shared" si="4"/>
        <v>14515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LAS PALMAS</v>
      </c>
      <c r="F39" s="36">
        <f>LOOKUP(E39,$A$39:$A$66,$B$39:$B$66)</f>
        <v>594328</v>
      </c>
      <c r="G39" s="36">
        <f>LOOKUP(E39,$A$39:$A$66,$C$39:$C$66)</f>
        <v>389740</v>
      </c>
    </row>
    <row r="40" spans="1:9" x14ac:dyDescent="0.3">
      <c r="A40" s="36" t="str">
        <f t="shared" si="5"/>
        <v>ALICANTE</v>
      </c>
      <c r="B40" s="37">
        <f t="shared" si="3"/>
        <v>17081</v>
      </c>
      <c r="C40" s="37">
        <f t="shared" si="4"/>
        <v>8078</v>
      </c>
      <c r="D40" s="37">
        <f t="shared" ref="D40:D66" si="7">_xlfn.RANK.EQ(B40,$B$39:$B$66)+COUNTIF($B$39:$B$66,B40)-1</f>
        <v>8</v>
      </c>
      <c r="E40" s="36" t="str">
        <f t="shared" si="6"/>
        <v>SANTA CRUZ DE TENERIFE</v>
      </c>
      <c r="F40" s="36">
        <f t="shared" ref="F40:F55" si="8">LOOKUP(E40,$A$39:$A$66,$B$39:$B$66)</f>
        <v>408013</v>
      </c>
      <c r="G40" s="36">
        <f t="shared" ref="G40:G66" si="9">LOOKUP(E40,$A$39:$A$66,$C$39:$C$66)</f>
        <v>280868</v>
      </c>
    </row>
    <row r="41" spans="1:9" x14ac:dyDescent="0.3">
      <c r="A41" s="36" t="str">
        <f t="shared" si="5"/>
        <v>ALMERÍA</v>
      </c>
      <c r="B41" s="37">
        <f t="shared" si="3"/>
        <v>1091</v>
      </c>
      <c r="C41" s="37">
        <f t="shared" si="4"/>
        <v>1472</v>
      </c>
      <c r="D41" s="37">
        <f t="shared" si="7"/>
        <v>15</v>
      </c>
      <c r="E41" s="36" t="str">
        <f t="shared" si="6"/>
        <v>BARCELONA</v>
      </c>
      <c r="F41" s="36">
        <f t="shared" si="8"/>
        <v>301574</v>
      </c>
      <c r="G41" s="36">
        <f t="shared" si="9"/>
        <v>226542</v>
      </c>
    </row>
    <row r="42" spans="1:9" x14ac:dyDescent="0.3">
      <c r="A42" s="36" t="str">
        <f t="shared" si="5"/>
        <v>AVILÉS</v>
      </c>
      <c r="B42" s="37">
        <f t="shared" si="3"/>
        <v>413</v>
      </c>
      <c r="C42" s="37">
        <f t="shared" si="4"/>
        <v>0</v>
      </c>
      <c r="D42" s="37">
        <f t="shared" si="7"/>
        <v>18</v>
      </c>
      <c r="E42" s="36" t="str">
        <f t="shared" si="6"/>
        <v>BALEARES</v>
      </c>
      <c r="F42" s="36">
        <f t="shared" si="8"/>
        <v>174767</v>
      </c>
      <c r="G42" s="36">
        <f t="shared" si="9"/>
        <v>74515</v>
      </c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0</v>
      </c>
      <c r="D43" s="37">
        <f t="shared" si="7"/>
        <v>28</v>
      </c>
      <c r="E43" s="36" t="str">
        <f t="shared" si="6"/>
        <v>MÁLAGA</v>
      </c>
      <c r="F43" s="36">
        <f t="shared" si="8"/>
        <v>54400</v>
      </c>
      <c r="G43" s="36">
        <f t="shared" si="9"/>
        <v>36271</v>
      </c>
    </row>
    <row r="44" spans="1:9" x14ac:dyDescent="0.3">
      <c r="A44" s="36" t="str">
        <f t="shared" si="5"/>
        <v>BAHÍA DE CÁDIZ</v>
      </c>
      <c r="B44" s="37">
        <f t="shared" si="3"/>
        <v>51599</v>
      </c>
      <c r="C44" s="37">
        <f t="shared" si="4"/>
        <v>20098</v>
      </c>
      <c r="D44" s="37">
        <f t="shared" si="7"/>
        <v>6</v>
      </c>
      <c r="E44" s="36" t="str">
        <f t="shared" si="6"/>
        <v>BAHÍA DE CÁDIZ</v>
      </c>
      <c r="F44" s="36">
        <f t="shared" si="8"/>
        <v>51599</v>
      </c>
      <c r="G44" s="36">
        <f t="shared" si="9"/>
        <v>20098</v>
      </c>
    </row>
    <row r="45" spans="1:9" x14ac:dyDescent="0.3">
      <c r="A45" s="36" t="str">
        <f t="shared" si="5"/>
        <v>BALEARES</v>
      </c>
      <c r="B45" s="37">
        <f t="shared" si="3"/>
        <v>174767</v>
      </c>
      <c r="C45" s="37">
        <f t="shared" si="4"/>
        <v>74515</v>
      </c>
      <c r="D45" s="37">
        <f t="shared" si="7"/>
        <v>4</v>
      </c>
      <c r="E45" s="36" t="str">
        <f t="shared" si="6"/>
        <v>VALENCIA</v>
      </c>
      <c r="F45" s="36">
        <f t="shared" si="8"/>
        <v>20395</v>
      </c>
      <c r="G45" s="36">
        <f t="shared" si="9"/>
        <v>21783</v>
      </c>
    </row>
    <row r="46" spans="1:9" x14ac:dyDescent="0.3">
      <c r="A46" s="36" t="str">
        <f t="shared" si="5"/>
        <v>BARCELONA</v>
      </c>
      <c r="B46" s="37">
        <f t="shared" si="3"/>
        <v>301574</v>
      </c>
      <c r="C46" s="37">
        <f t="shared" si="4"/>
        <v>226542</v>
      </c>
      <c r="D46" s="37">
        <f t="shared" si="7"/>
        <v>3</v>
      </c>
      <c r="E46" s="36" t="str">
        <f t="shared" si="6"/>
        <v>ALICANTE</v>
      </c>
      <c r="F46" s="36">
        <f t="shared" si="8"/>
        <v>17081</v>
      </c>
      <c r="G46" s="36">
        <f t="shared" si="9"/>
        <v>8078</v>
      </c>
    </row>
    <row r="47" spans="1:9" x14ac:dyDescent="0.3">
      <c r="A47" s="36" t="str">
        <f t="shared" si="5"/>
        <v>BILBAO</v>
      </c>
      <c r="B47" s="37">
        <f t="shared" si="3"/>
        <v>562</v>
      </c>
      <c r="C47" s="37">
        <f t="shared" si="4"/>
        <v>3650</v>
      </c>
      <c r="D47" s="37">
        <f t="shared" si="7"/>
        <v>17</v>
      </c>
      <c r="E47" s="36" t="str">
        <f t="shared" si="6"/>
        <v>A CORUÑA</v>
      </c>
      <c r="F47" s="36">
        <f t="shared" si="8"/>
        <v>8362</v>
      </c>
      <c r="G47" s="36">
        <f t="shared" si="9"/>
        <v>14515</v>
      </c>
    </row>
    <row r="48" spans="1:9" x14ac:dyDescent="0.3">
      <c r="A48" s="36" t="str">
        <f t="shared" si="5"/>
        <v>CARTAGENA</v>
      </c>
      <c r="B48" s="37">
        <f t="shared" si="3"/>
        <v>4172</v>
      </c>
      <c r="C48" s="37">
        <f t="shared" si="4"/>
        <v>3211</v>
      </c>
      <c r="D48" s="37">
        <f t="shared" si="7"/>
        <v>11</v>
      </c>
      <c r="E48" s="36" t="str">
        <f t="shared" si="6"/>
        <v>VIGO</v>
      </c>
      <c r="F48" s="36">
        <f t="shared" si="8"/>
        <v>4789</v>
      </c>
      <c r="G48" s="36">
        <f t="shared" si="9"/>
        <v>1897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CARTAGENA</v>
      </c>
      <c r="F49" s="36">
        <f t="shared" si="8"/>
        <v>4172</v>
      </c>
      <c r="G49" s="36">
        <f t="shared" si="9"/>
        <v>3211</v>
      </c>
    </row>
    <row r="50" spans="1:7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str">
        <f t="shared" si="6"/>
        <v>FERROL-SAN CIBRAO</v>
      </c>
      <c r="F50" s="36">
        <f t="shared" si="8"/>
        <v>2175</v>
      </c>
      <c r="G50" s="36">
        <f t="shared" si="9"/>
        <v>462</v>
      </c>
    </row>
    <row r="51" spans="1:7" x14ac:dyDescent="0.3">
      <c r="A51" s="36" t="str">
        <f t="shared" si="5"/>
        <v>FERROL-SAN CIBRAO</v>
      </c>
      <c r="B51" s="37">
        <f t="shared" si="3"/>
        <v>2175</v>
      </c>
      <c r="C51" s="37">
        <f t="shared" si="4"/>
        <v>462</v>
      </c>
      <c r="D51" s="37">
        <f t="shared" si="7"/>
        <v>12</v>
      </c>
      <c r="E51" s="36" t="str">
        <f t="shared" si="6"/>
        <v>SEVILLA</v>
      </c>
      <c r="F51" s="36">
        <f t="shared" si="8"/>
        <v>1531</v>
      </c>
      <c r="G51" s="36">
        <f t="shared" si="9"/>
        <v>2098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1093</v>
      </c>
      <c r="D52" s="37">
        <f t="shared" si="7"/>
        <v>28</v>
      </c>
      <c r="E52" s="36" t="str">
        <f t="shared" si="6"/>
        <v>HUELVA</v>
      </c>
      <c r="F52" s="36">
        <f t="shared" si="8"/>
        <v>1279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1279</v>
      </c>
      <c r="C53" s="37">
        <f t="shared" si="4"/>
        <v>0</v>
      </c>
      <c r="D53" s="37">
        <f t="shared" si="7"/>
        <v>14</v>
      </c>
      <c r="E53" s="36" t="str">
        <f t="shared" si="6"/>
        <v>ALMERÍA</v>
      </c>
      <c r="F53" s="36">
        <f t="shared" si="8"/>
        <v>1091</v>
      </c>
      <c r="G53" s="36">
        <f t="shared" si="9"/>
        <v>1472</v>
      </c>
    </row>
    <row r="54" spans="1:7" x14ac:dyDescent="0.3">
      <c r="A54" s="36" t="str">
        <f t="shared" si="5"/>
        <v>LAS PALMAS</v>
      </c>
      <c r="B54" s="37">
        <f t="shared" si="3"/>
        <v>594328</v>
      </c>
      <c r="C54" s="37">
        <f t="shared" si="4"/>
        <v>389740</v>
      </c>
      <c r="D54" s="37">
        <f t="shared" si="7"/>
        <v>1</v>
      </c>
      <c r="E54" s="36" t="str">
        <f t="shared" si="6"/>
        <v>MOTRIL</v>
      </c>
      <c r="F54" s="36">
        <f t="shared" si="8"/>
        <v>665</v>
      </c>
      <c r="G54" s="36">
        <f t="shared" si="9"/>
        <v>308</v>
      </c>
    </row>
    <row r="55" spans="1:7" x14ac:dyDescent="0.3">
      <c r="A55" s="36" t="str">
        <f t="shared" si="5"/>
        <v>MÁLAGA</v>
      </c>
      <c r="B55" s="37">
        <f t="shared" si="3"/>
        <v>54400</v>
      </c>
      <c r="C55" s="37">
        <f t="shared" si="4"/>
        <v>36271</v>
      </c>
      <c r="D55" s="37">
        <f t="shared" si="7"/>
        <v>5</v>
      </c>
      <c r="E55" s="36" t="str">
        <f t="shared" si="6"/>
        <v>BILBAO</v>
      </c>
      <c r="F55" s="36">
        <f t="shared" si="8"/>
        <v>562</v>
      </c>
      <c r="G55" s="36">
        <f t="shared" si="9"/>
        <v>3650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AVILÉS</v>
      </c>
      <c r="F56" s="36">
        <f t="shared" ref="F56:F66" si="10">LOOKUP(E56,$A$39:$A$66,$B$39:$B$66)</f>
        <v>413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TARRAGONA</v>
      </c>
      <c r="F57" s="36">
        <f t="shared" si="10"/>
        <v>329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665</v>
      </c>
      <c r="C58" s="37">
        <f t="shared" si="4"/>
        <v>308</v>
      </c>
      <c r="D58" s="37">
        <f t="shared" si="7"/>
        <v>16</v>
      </c>
      <c r="E58" s="36" t="str">
        <f t="shared" si="6"/>
        <v>SANTANDER</v>
      </c>
      <c r="F58" s="36">
        <f t="shared" si="10"/>
        <v>2</v>
      </c>
      <c r="G58" s="36">
        <f t="shared" si="9"/>
        <v>420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408013</v>
      </c>
      <c r="C60" s="37">
        <f t="shared" si="4"/>
        <v>280868</v>
      </c>
      <c r="D60" s="37">
        <f t="shared" si="7"/>
        <v>2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2</v>
      </c>
      <c r="C61" s="37">
        <f t="shared" si="4"/>
        <v>420</v>
      </c>
      <c r="D61" s="37">
        <f t="shared" si="7"/>
        <v>20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1531</v>
      </c>
      <c r="C62" s="37">
        <f t="shared" si="4"/>
        <v>2098</v>
      </c>
      <c r="D62" s="37">
        <f t="shared" si="7"/>
        <v>13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329</v>
      </c>
      <c r="C63" s="37">
        <f t="shared" si="4"/>
        <v>0</v>
      </c>
      <c r="D63" s="37">
        <f t="shared" si="7"/>
        <v>19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20395</v>
      </c>
      <c r="C64" s="37">
        <f t="shared" si="4"/>
        <v>21783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4789</v>
      </c>
      <c r="C65" s="37">
        <f t="shared" si="4"/>
        <v>1897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BAHÍA DE ALGECIRAS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2030</v>
      </c>
      <c r="C8" s="13">
        <v>1499</v>
      </c>
      <c r="D8" s="13">
        <v>5027</v>
      </c>
      <c r="E8" s="13">
        <v>3958</v>
      </c>
      <c r="F8" s="14">
        <f t="shared" si="0"/>
        <v>-21.265168092301565</v>
      </c>
      <c r="G8" s="1"/>
      <c r="H8" s="1"/>
      <c r="I8" s="1"/>
    </row>
    <row r="9" spans="1:12" x14ac:dyDescent="0.3">
      <c r="A9" s="9" t="s">
        <v>157</v>
      </c>
      <c r="B9" s="10">
        <v>7900</v>
      </c>
      <c r="C9" s="10">
        <v>9655</v>
      </c>
      <c r="D9" s="10">
        <v>22328</v>
      </c>
      <c r="E9" s="10">
        <v>27277</v>
      </c>
      <c r="F9" s="11">
        <f t="shared" si="0"/>
        <v>22.164994625582224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62414</v>
      </c>
      <c r="C11" s="10">
        <v>62823</v>
      </c>
      <c r="D11" s="10">
        <v>193528</v>
      </c>
      <c r="E11" s="10">
        <v>187173</v>
      </c>
      <c r="F11" s="11">
        <f t="shared" si="0"/>
        <v>-3.2837625563225998</v>
      </c>
      <c r="G11" s="1"/>
      <c r="H11" s="1"/>
      <c r="I11" s="1"/>
    </row>
    <row r="12" spans="1:12" x14ac:dyDescent="0.3">
      <c r="A12" s="12" t="s">
        <v>161</v>
      </c>
      <c r="B12" s="13">
        <v>799</v>
      </c>
      <c r="C12" s="13">
        <v>814</v>
      </c>
      <c r="D12" s="13">
        <v>2273</v>
      </c>
      <c r="E12" s="13">
        <v>2468</v>
      </c>
      <c r="F12" s="14">
        <f t="shared" si="0"/>
        <v>8.5789705235371798</v>
      </c>
      <c r="G12" s="1"/>
      <c r="H12" s="1"/>
      <c r="I12" s="1"/>
    </row>
    <row r="13" spans="1:12" x14ac:dyDescent="0.3">
      <c r="A13" s="9" t="s">
        <v>32</v>
      </c>
      <c r="B13" s="10">
        <v>32741</v>
      </c>
      <c r="C13" s="10">
        <v>41341</v>
      </c>
      <c r="D13" s="10">
        <v>84229</v>
      </c>
      <c r="E13" s="10">
        <v>100330</v>
      </c>
      <c r="F13" s="11">
        <f t="shared" si="0"/>
        <v>19.115743983663577</v>
      </c>
      <c r="G13" s="1"/>
      <c r="H13" s="1"/>
      <c r="I13" s="1"/>
    </row>
    <row r="14" spans="1:12" x14ac:dyDescent="0.3">
      <c r="A14" s="12" t="s">
        <v>33</v>
      </c>
      <c r="B14" s="13">
        <v>15141</v>
      </c>
      <c r="C14" s="13">
        <v>20380</v>
      </c>
      <c r="D14" s="13">
        <v>40109</v>
      </c>
      <c r="E14" s="13">
        <v>50833</v>
      </c>
      <c r="F14" s="14">
        <f t="shared" si="0"/>
        <v>26.737141289984791</v>
      </c>
      <c r="G14" s="1"/>
      <c r="H14" s="1"/>
      <c r="I14" s="1"/>
    </row>
    <row r="15" spans="1:12" x14ac:dyDescent="0.3">
      <c r="A15" s="9" t="s">
        <v>34</v>
      </c>
      <c r="B15" s="10">
        <v>1732</v>
      </c>
      <c r="C15" s="10">
        <v>4139</v>
      </c>
      <c r="D15" s="10">
        <v>5757</v>
      </c>
      <c r="E15" s="10">
        <v>8552</v>
      </c>
      <c r="F15" s="11">
        <f t="shared" si="0"/>
        <v>48.549591801285402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21749</v>
      </c>
      <c r="C18" s="13">
        <v>30218</v>
      </c>
      <c r="D18" s="13">
        <v>62988</v>
      </c>
      <c r="E18" s="13">
        <v>83790</v>
      </c>
      <c r="F18" s="14">
        <f t="shared" si="0"/>
        <v>33.025338159649465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1223</v>
      </c>
      <c r="C21" s="10">
        <v>1794</v>
      </c>
      <c r="D21" s="10">
        <v>3419</v>
      </c>
      <c r="E21" s="10">
        <v>4299</v>
      </c>
      <c r="F21" s="11">
        <f t="shared" si="0"/>
        <v>25.738520035097977</v>
      </c>
      <c r="G21" s="1"/>
      <c r="H21" s="1"/>
      <c r="I21" s="1"/>
    </row>
    <row r="22" spans="1:9" x14ac:dyDescent="0.3">
      <c r="A22" s="12" t="s">
        <v>59</v>
      </c>
      <c r="B22" s="13">
        <v>27639</v>
      </c>
      <c r="C22" s="13">
        <v>37002</v>
      </c>
      <c r="D22" s="13">
        <v>78412</v>
      </c>
      <c r="E22" s="13">
        <v>89829</v>
      </c>
      <c r="F22" s="14">
        <f t="shared" si="0"/>
        <v>14.5602713870326</v>
      </c>
      <c r="G22" s="1"/>
      <c r="H22" s="1"/>
      <c r="I22" s="1"/>
    </row>
    <row r="23" spans="1:9" x14ac:dyDescent="0.3">
      <c r="A23" s="9" t="s">
        <v>164</v>
      </c>
      <c r="B23" s="10">
        <v>2167</v>
      </c>
      <c r="C23" s="10">
        <v>2367</v>
      </c>
      <c r="D23" s="10">
        <v>6481</v>
      </c>
      <c r="E23" s="10">
        <v>6352</v>
      </c>
      <c r="F23" s="11">
        <f t="shared" si="0"/>
        <v>-1.9904335750655804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7817</v>
      </c>
      <c r="C25" s="10">
        <v>9932</v>
      </c>
      <c r="D25" s="10">
        <v>23693</v>
      </c>
      <c r="E25" s="10">
        <v>26516</v>
      </c>
      <c r="F25" s="11">
        <f t="shared" si="0"/>
        <v>11.914911577259105</v>
      </c>
      <c r="G25" s="1"/>
      <c r="H25" s="1"/>
      <c r="I25" s="1"/>
    </row>
    <row r="26" spans="1:9" x14ac:dyDescent="0.3">
      <c r="A26" s="12" t="s">
        <v>40</v>
      </c>
      <c r="B26" s="13">
        <v>2619</v>
      </c>
      <c r="C26" s="13">
        <v>4129</v>
      </c>
      <c r="D26" s="13">
        <v>9340</v>
      </c>
      <c r="E26" s="13">
        <v>9915</v>
      </c>
      <c r="F26" s="14">
        <f t="shared" si="0"/>
        <v>6.1563169164882225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81774</v>
      </c>
      <c r="C28" s="13">
        <v>111166</v>
      </c>
      <c r="D28" s="13">
        <v>235835</v>
      </c>
      <c r="E28" s="13">
        <v>282944</v>
      </c>
      <c r="F28" s="14">
        <f t="shared" si="0"/>
        <v>19.975406534229435</v>
      </c>
      <c r="G28" s="1"/>
      <c r="H28" s="1"/>
      <c r="I28" s="1"/>
    </row>
    <row r="29" spans="1:9" x14ac:dyDescent="0.3">
      <c r="A29" s="9" t="s">
        <v>43</v>
      </c>
      <c r="B29" s="10">
        <v>6507</v>
      </c>
      <c r="C29" s="10">
        <v>4790</v>
      </c>
      <c r="D29" s="10">
        <v>12927</v>
      </c>
      <c r="E29" s="10">
        <v>11554</v>
      </c>
      <c r="F29" s="11">
        <f t="shared" si="0"/>
        <v>-10.621180474974864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9222</v>
      </c>
      <c r="C32" s="13">
        <v>10170</v>
      </c>
      <c r="D32" s="13">
        <v>26269</v>
      </c>
      <c r="E32" s="13">
        <v>30100</v>
      </c>
      <c r="F32" s="14">
        <f t="shared" si="0"/>
        <v>14.58372987171191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283474</v>
      </c>
      <c r="C35" s="16">
        <f t="shared" ref="C35:E35" si="1">SUM(C7:C34)</f>
        <v>352219</v>
      </c>
      <c r="D35" s="16">
        <f t="shared" si="1"/>
        <v>812615</v>
      </c>
      <c r="E35" s="16">
        <f t="shared" si="1"/>
        <v>925890</v>
      </c>
      <c r="F35" s="17">
        <f t="shared" ref="F35" si="2">((E35*100)/D35)-100</f>
        <v>13.939565476886344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282944</v>
      </c>
      <c r="G39" s="36">
        <f>LOOKUP(E39,$A$39:$A$66,$C$39:$C$66)</f>
        <v>235835</v>
      </c>
    </row>
    <row r="40" spans="1:9" x14ac:dyDescent="0.3">
      <c r="A40" s="36" t="str">
        <f t="shared" si="5"/>
        <v>ALICANTE</v>
      </c>
      <c r="B40" s="37">
        <f t="shared" si="3"/>
        <v>3958</v>
      </c>
      <c r="C40" s="37">
        <f t="shared" si="4"/>
        <v>5027</v>
      </c>
      <c r="D40" s="37">
        <f t="shared" ref="D40:D66" si="7">_xlfn.RANK.EQ(B40,$B$39:$B$66)+COUNTIF($B$39:$B$66,B40)-1</f>
        <v>15</v>
      </c>
      <c r="E40" s="36" t="str">
        <f t="shared" si="6"/>
        <v>BAHÍA DE ALGECIRAS</v>
      </c>
      <c r="F40" s="36">
        <f t="shared" ref="F40:F55" si="8">LOOKUP(E40,$A$39:$A$66,$B$39:$B$66)</f>
        <v>187173</v>
      </c>
      <c r="G40" s="36">
        <f t="shared" ref="G40:G66" si="9">LOOKUP(E40,$A$39:$A$66,$C$39:$C$66)</f>
        <v>193528</v>
      </c>
    </row>
    <row r="41" spans="1:9" x14ac:dyDescent="0.3">
      <c r="A41" s="36" t="str">
        <f t="shared" si="5"/>
        <v>ALMERÍA</v>
      </c>
      <c r="B41" s="37">
        <f t="shared" si="3"/>
        <v>27277</v>
      </c>
      <c r="C41" s="37">
        <f t="shared" si="4"/>
        <v>22328</v>
      </c>
      <c r="D41" s="37">
        <f t="shared" si="7"/>
        <v>8</v>
      </c>
      <c r="E41" s="36" t="str">
        <f t="shared" si="6"/>
        <v>BALEARES</v>
      </c>
      <c r="F41" s="36">
        <f t="shared" si="8"/>
        <v>100330</v>
      </c>
      <c r="G41" s="36">
        <f t="shared" si="9"/>
        <v>84229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89829</v>
      </c>
      <c r="G42" s="36">
        <f t="shared" si="9"/>
        <v>78412</v>
      </c>
    </row>
    <row r="43" spans="1:9" x14ac:dyDescent="0.3">
      <c r="A43" s="36" t="str">
        <f t="shared" si="5"/>
        <v>BAHÍA DE ALGECIRAS</v>
      </c>
      <c r="B43" s="37">
        <f t="shared" si="3"/>
        <v>187173</v>
      </c>
      <c r="C43" s="37">
        <f t="shared" si="4"/>
        <v>193528</v>
      </c>
      <c r="D43" s="37">
        <f t="shared" si="7"/>
        <v>2</v>
      </c>
      <c r="E43" s="36" t="str">
        <f t="shared" si="6"/>
        <v>CEUTA</v>
      </c>
      <c r="F43" s="36">
        <f t="shared" si="8"/>
        <v>83790</v>
      </c>
      <c r="G43" s="36">
        <f t="shared" si="9"/>
        <v>62988</v>
      </c>
    </row>
    <row r="44" spans="1:9" x14ac:dyDescent="0.3">
      <c r="A44" s="36" t="str">
        <f t="shared" si="5"/>
        <v>BAHÍA DE CÁDIZ</v>
      </c>
      <c r="B44" s="37">
        <f t="shared" si="3"/>
        <v>2468</v>
      </c>
      <c r="C44" s="37">
        <f t="shared" si="4"/>
        <v>2273</v>
      </c>
      <c r="D44" s="37">
        <f t="shared" si="7"/>
        <v>16</v>
      </c>
      <c r="E44" s="36" t="str">
        <f t="shared" si="6"/>
        <v>BARCELONA</v>
      </c>
      <c r="F44" s="36">
        <f t="shared" si="8"/>
        <v>50833</v>
      </c>
      <c r="G44" s="36">
        <f t="shared" si="9"/>
        <v>40109</v>
      </c>
    </row>
    <row r="45" spans="1:9" x14ac:dyDescent="0.3">
      <c r="A45" s="36" t="str">
        <f t="shared" si="5"/>
        <v>BALEARES</v>
      </c>
      <c r="B45" s="37">
        <f t="shared" si="3"/>
        <v>100330</v>
      </c>
      <c r="C45" s="37">
        <f t="shared" si="4"/>
        <v>84229</v>
      </c>
      <c r="D45" s="37">
        <f t="shared" si="7"/>
        <v>3</v>
      </c>
      <c r="E45" s="36" t="str">
        <f t="shared" si="6"/>
        <v>VALENCIA</v>
      </c>
      <c r="F45" s="36">
        <f t="shared" si="8"/>
        <v>30100</v>
      </c>
      <c r="G45" s="36">
        <f t="shared" si="9"/>
        <v>26269</v>
      </c>
    </row>
    <row r="46" spans="1:9" x14ac:dyDescent="0.3">
      <c r="A46" s="36" t="str">
        <f t="shared" si="5"/>
        <v>BARCELONA</v>
      </c>
      <c r="B46" s="37">
        <f t="shared" si="3"/>
        <v>50833</v>
      </c>
      <c r="C46" s="37">
        <f t="shared" si="4"/>
        <v>40109</v>
      </c>
      <c r="D46" s="37">
        <f t="shared" si="7"/>
        <v>6</v>
      </c>
      <c r="E46" s="36" t="str">
        <f t="shared" si="6"/>
        <v>ALMERÍA</v>
      </c>
      <c r="F46" s="36">
        <f t="shared" si="8"/>
        <v>27277</v>
      </c>
      <c r="G46" s="36">
        <f t="shared" si="9"/>
        <v>22328</v>
      </c>
    </row>
    <row r="47" spans="1:9" x14ac:dyDescent="0.3">
      <c r="A47" s="36" t="str">
        <f t="shared" si="5"/>
        <v>BILBAO</v>
      </c>
      <c r="B47" s="37">
        <f t="shared" si="3"/>
        <v>8552</v>
      </c>
      <c r="C47" s="37">
        <f t="shared" si="4"/>
        <v>5757</v>
      </c>
      <c r="D47" s="37">
        <f t="shared" si="7"/>
        <v>12</v>
      </c>
      <c r="E47" s="36" t="str">
        <f t="shared" si="6"/>
        <v>MELILLA</v>
      </c>
      <c r="F47" s="36">
        <f t="shared" si="8"/>
        <v>26516</v>
      </c>
      <c r="G47" s="36">
        <f t="shared" si="9"/>
        <v>23693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11554</v>
      </c>
      <c r="G48" s="36">
        <f t="shared" si="9"/>
        <v>12927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MOTRIL</v>
      </c>
      <c r="F49" s="36">
        <f t="shared" si="8"/>
        <v>9915</v>
      </c>
      <c r="G49" s="36">
        <f t="shared" si="9"/>
        <v>9340</v>
      </c>
    </row>
    <row r="50" spans="1:7" x14ac:dyDescent="0.3">
      <c r="A50" s="36" t="str">
        <f t="shared" si="5"/>
        <v>CEUTA</v>
      </c>
      <c r="B50" s="37">
        <f t="shared" si="3"/>
        <v>83790</v>
      </c>
      <c r="C50" s="37">
        <f t="shared" si="4"/>
        <v>62988</v>
      </c>
      <c r="D50" s="37">
        <f t="shared" si="7"/>
        <v>5</v>
      </c>
      <c r="E50" s="36" t="str">
        <f t="shared" si="6"/>
        <v>BILBAO</v>
      </c>
      <c r="F50" s="36">
        <f t="shared" si="8"/>
        <v>8552</v>
      </c>
      <c r="G50" s="36">
        <f t="shared" si="9"/>
        <v>5757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MÁLAGA</v>
      </c>
      <c r="F51" s="36">
        <f t="shared" si="8"/>
        <v>6352</v>
      </c>
      <c r="G51" s="36">
        <f t="shared" si="9"/>
        <v>6481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HUELVA</v>
      </c>
      <c r="F52" s="36">
        <f t="shared" si="8"/>
        <v>4299</v>
      </c>
      <c r="G52" s="36">
        <f t="shared" si="9"/>
        <v>3419</v>
      </c>
    </row>
    <row r="53" spans="1:7" x14ac:dyDescent="0.3">
      <c r="A53" s="36" t="str">
        <f t="shared" si="5"/>
        <v>HUELVA</v>
      </c>
      <c r="B53" s="37">
        <f t="shared" si="3"/>
        <v>4299</v>
      </c>
      <c r="C53" s="37">
        <f t="shared" si="4"/>
        <v>3419</v>
      </c>
      <c r="D53" s="37">
        <f t="shared" si="7"/>
        <v>14</v>
      </c>
      <c r="E53" s="36" t="str">
        <f t="shared" si="6"/>
        <v>ALICANTE</v>
      </c>
      <c r="F53" s="36">
        <f t="shared" si="8"/>
        <v>3958</v>
      </c>
      <c r="G53" s="36">
        <f t="shared" si="9"/>
        <v>5027</v>
      </c>
    </row>
    <row r="54" spans="1:7" x14ac:dyDescent="0.3">
      <c r="A54" s="36" t="str">
        <f t="shared" si="5"/>
        <v>LAS PALMAS</v>
      </c>
      <c r="B54" s="37">
        <f t="shared" si="3"/>
        <v>89829</v>
      </c>
      <c r="C54" s="37">
        <f t="shared" si="4"/>
        <v>78412</v>
      </c>
      <c r="D54" s="37">
        <f t="shared" si="7"/>
        <v>4</v>
      </c>
      <c r="E54" s="36" t="str">
        <f t="shared" si="6"/>
        <v>BAHÍA DE CÁDIZ</v>
      </c>
      <c r="F54" s="36">
        <f t="shared" si="8"/>
        <v>2468</v>
      </c>
      <c r="G54" s="36">
        <f t="shared" si="9"/>
        <v>2273</v>
      </c>
    </row>
    <row r="55" spans="1:7" x14ac:dyDescent="0.3">
      <c r="A55" s="36" t="str">
        <f t="shared" si="5"/>
        <v>MÁLAGA</v>
      </c>
      <c r="B55" s="37">
        <f t="shared" si="3"/>
        <v>6352</v>
      </c>
      <c r="C55" s="37">
        <f t="shared" si="4"/>
        <v>6481</v>
      </c>
      <c r="D55" s="37">
        <f t="shared" si="7"/>
        <v>13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26516</v>
      </c>
      <c r="C57" s="37">
        <f t="shared" si="4"/>
        <v>23693</v>
      </c>
      <c r="D57" s="37">
        <f t="shared" si="7"/>
        <v>9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9915</v>
      </c>
      <c r="C58" s="37">
        <f t="shared" si="4"/>
        <v>9340</v>
      </c>
      <c r="D58" s="37">
        <f t="shared" si="7"/>
        <v>11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282944</v>
      </c>
      <c r="C60" s="37">
        <f t="shared" si="4"/>
        <v>235835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11554</v>
      </c>
      <c r="C61" s="37">
        <f t="shared" si="4"/>
        <v>12927</v>
      </c>
      <c r="D61" s="37">
        <f t="shared" si="7"/>
        <v>10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30100</v>
      </c>
      <c r="C64" s="37">
        <f t="shared" si="4"/>
        <v>26269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0</v>
      </c>
      <c r="C65" s="37">
        <f t="shared" si="4"/>
        <v>0</v>
      </c>
      <c r="D65" s="37">
        <f t="shared" si="7"/>
        <v>28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4" t="s">
        <v>116</v>
      </c>
    </row>
    <row r="2" spans="1:12" s="2" customFormat="1" ht="21" x14ac:dyDescent="0.4">
      <c r="F2" s="3"/>
      <c r="H2" s="35" t="s">
        <v>58</v>
      </c>
    </row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si="0"/>
        <v>#DIV/0!</v>
      </c>
      <c r="G8" s="1"/>
      <c r="H8" s="1"/>
      <c r="I8" s="1"/>
    </row>
    <row r="9" spans="1:12" x14ac:dyDescent="0.3">
      <c r="A9" s="9" t="s">
        <v>157</v>
      </c>
      <c r="B9" s="30">
        <v>39</v>
      </c>
      <c r="C9" s="30">
        <v>28</v>
      </c>
      <c r="D9" s="30">
        <v>118</v>
      </c>
      <c r="E9" s="30">
        <v>68</v>
      </c>
      <c r="F9" s="11">
        <f t="shared" si="0"/>
        <v>-42.372881355932201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1003</v>
      </c>
      <c r="C11" s="30">
        <v>383</v>
      </c>
      <c r="D11" s="30">
        <v>3344</v>
      </c>
      <c r="E11" s="30">
        <v>1140</v>
      </c>
      <c r="F11" s="11">
        <f t="shared" si="0"/>
        <v>-65.909090909090907</v>
      </c>
      <c r="G11" s="1"/>
      <c r="H11" s="1"/>
      <c r="I11" s="1"/>
    </row>
    <row r="12" spans="1:12" x14ac:dyDescent="0.3">
      <c r="A12" s="12" t="s">
        <v>161</v>
      </c>
      <c r="B12" s="31">
        <v>1673</v>
      </c>
      <c r="C12" s="31">
        <v>1178</v>
      </c>
      <c r="D12" s="31">
        <v>3747</v>
      </c>
      <c r="E12" s="31">
        <v>3975</v>
      </c>
      <c r="F12" s="14">
        <f t="shared" si="0"/>
        <v>6.0848678943154511</v>
      </c>
      <c r="G12" s="1"/>
      <c r="H12" s="1"/>
      <c r="I12" s="1"/>
    </row>
    <row r="13" spans="1:12" x14ac:dyDescent="0.3">
      <c r="A13" s="9" t="s">
        <v>32</v>
      </c>
      <c r="B13" s="30">
        <v>19139</v>
      </c>
      <c r="C13" s="30">
        <v>17726</v>
      </c>
      <c r="D13" s="30">
        <v>35861</v>
      </c>
      <c r="E13" s="30">
        <v>38837</v>
      </c>
      <c r="F13" s="11">
        <f t="shared" si="0"/>
        <v>8.2987089038230977</v>
      </c>
      <c r="G13" s="1"/>
      <c r="H13" s="1"/>
      <c r="I13" s="1"/>
    </row>
    <row r="14" spans="1:12" x14ac:dyDescent="0.3">
      <c r="A14" s="12" t="s">
        <v>33</v>
      </c>
      <c r="B14" s="31">
        <v>90869</v>
      </c>
      <c r="C14" s="31">
        <v>90591</v>
      </c>
      <c r="D14" s="31">
        <v>204034</v>
      </c>
      <c r="E14" s="31">
        <v>217104</v>
      </c>
      <c r="F14" s="14">
        <f t="shared" si="0"/>
        <v>6.4057951125792698</v>
      </c>
      <c r="G14" s="1"/>
      <c r="H14" s="1"/>
      <c r="I14" s="1"/>
    </row>
    <row r="15" spans="1:12" x14ac:dyDescent="0.3">
      <c r="A15" s="9" t="s">
        <v>34</v>
      </c>
      <c r="B15" s="30">
        <v>851</v>
      </c>
      <c r="C15" s="30">
        <v>1229</v>
      </c>
      <c r="D15" s="30">
        <v>1554</v>
      </c>
      <c r="E15" s="30">
        <v>3200</v>
      </c>
      <c r="F15" s="11">
        <f t="shared" si="0"/>
        <v>105.92020592020592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17</v>
      </c>
      <c r="D17" s="30">
        <v>0</v>
      </c>
      <c r="E17" s="30">
        <v>74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150</v>
      </c>
      <c r="C18" s="31">
        <v>65</v>
      </c>
      <c r="D18" s="31">
        <v>329</v>
      </c>
      <c r="E18" s="31">
        <v>245</v>
      </c>
      <c r="F18" s="14">
        <f t="shared" si="0"/>
        <v>-25.531914893617028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8045</v>
      </c>
      <c r="C22" s="31">
        <v>8180</v>
      </c>
      <c r="D22" s="31">
        <v>21059</v>
      </c>
      <c r="E22" s="31">
        <v>23120</v>
      </c>
      <c r="F22" s="14">
        <f t="shared" si="0"/>
        <v>9.7867894961774056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104</v>
      </c>
      <c r="C25" s="30">
        <v>160</v>
      </c>
      <c r="D25" s="30">
        <v>315</v>
      </c>
      <c r="E25" s="30">
        <v>397</v>
      </c>
      <c r="F25" s="11">
        <f t="shared" si="0"/>
        <v>26.031746031746039</v>
      </c>
      <c r="G25" s="1"/>
      <c r="H25" s="1"/>
      <c r="I25" s="1"/>
    </row>
    <row r="26" spans="1:9" x14ac:dyDescent="0.3">
      <c r="A26" s="12" t="s">
        <v>40</v>
      </c>
      <c r="B26" s="31">
        <v>72</v>
      </c>
      <c r="C26" s="31">
        <v>0</v>
      </c>
      <c r="D26" s="31">
        <v>194</v>
      </c>
      <c r="E26" s="31">
        <v>2</v>
      </c>
      <c r="F26" s="14">
        <f t="shared" si="0"/>
        <v>-98.969072164948457</v>
      </c>
      <c r="G26" s="1"/>
      <c r="H26" s="1"/>
      <c r="I26" s="1"/>
    </row>
    <row r="27" spans="1:9" x14ac:dyDescent="0.3">
      <c r="A27" s="9" t="s">
        <v>41</v>
      </c>
      <c r="B27" s="30">
        <v>23444</v>
      </c>
      <c r="C27" s="30">
        <v>23252</v>
      </c>
      <c r="D27" s="30">
        <v>61680</v>
      </c>
      <c r="E27" s="30">
        <v>62596</v>
      </c>
      <c r="F27" s="11">
        <f t="shared" si="0"/>
        <v>1.4850843060959846</v>
      </c>
      <c r="G27" s="1"/>
      <c r="H27" s="1"/>
      <c r="I27" s="1"/>
    </row>
    <row r="28" spans="1:9" x14ac:dyDescent="0.3">
      <c r="A28" s="12" t="s">
        <v>42</v>
      </c>
      <c r="B28" s="31">
        <v>6664</v>
      </c>
      <c r="C28" s="31">
        <v>6021</v>
      </c>
      <c r="D28" s="31">
        <v>16518</v>
      </c>
      <c r="E28" s="31">
        <v>17051</v>
      </c>
      <c r="F28" s="14">
        <f t="shared" si="0"/>
        <v>3.2267829034992133</v>
      </c>
      <c r="G28" s="1"/>
      <c r="H28" s="1"/>
      <c r="I28" s="1"/>
    </row>
    <row r="29" spans="1:9" x14ac:dyDescent="0.3">
      <c r="A29" s="9" t="s">
        <v>43</v>
      </c>
      <c r="B29" s="30">
        <v>56620</v>
      </c>
      <c r="C29" s="30">
        <v>43496</v>
      </c>
      <c r="D29" s="30">
        <v>137403</v>
      </c>
      <c r="E29" s="30">
        <v>115916</v>
      </c>
      <c r="F29" s="11">
        <f t="shared" si="0"/>
        <v>-15.637940947432</v>
      </c>
      <c r="G29" s="1"/>
      <c r="H29" s="1"/>
      <c r="I29" s="1"/>
    </row>
    <row r="30" spans="1:9" x14ac:dyDescent="0.3">
      <c r="A30" s="12" t="s">
        <v>44</v>
      </c>
      <c r="B30" s="31">
        <v>221</v>
      </c>
      <c r="C30" s="31">
        <v>108</v>
      </c>
      <c r="D30" s="31">
        <v>533</v>
      </c>
      <c r="E30" s="31">
        <v>308</v>
      </c>
      <c r="F30" s="14">
        <f t="shared" si="0"/>
        <v>-42.213883677298313</v>
      </c>
      <c r="G30" s="1"/>
      <c r="H30" s="1"/>
      <c r="I30" s="1"/>
    </row>
    <row r="31" spans="1:9" x14ac:dyDescent="0.3">
      <c r="A31" s="9" t="s">
        <v>45</v>
      </c>
      <c r="B31" s="30">
        <v>19852</v>
      </c>
      <c r="C31" s="30">
        <v>20422</v>
      </c>
      <c r="D31" s="30">
        <v>54187</v>
      </c>
      <c r="E31" s="30">
        <v>55431</v>
      </c>
      <c r="F31" s="11">
        <f t="shared" si="0"/>
        <v>2.2957535940354745</v>
      </c>
      <c r="G31" s="1"/>
      <c r="H31" s="1"/>
      <c r="I31" s="1"/>
    </row>
    <row r="32" spans="1:9" x14ac:dyDescent="0.3">
      <c r="A32" s="12" t="s">
        <v>46</v>
      </c>
      <c r="B32" s="31">
        <v>81679</v>
      </c>
      <c r="C32" s="31">
        <v>81517</v>
      </c>
      <c r="D32" s="31">
        <v>206799</v>
      </c>
      <c r="E32" s="31">
        <v>219231</v>
      </c>
      <c r="F32" s="14">
        <f t="shared" si="0"/>
        <v>6.0116344856599824</v>
      </c>
      <c r="G32" s="1"/>
      <c r="H32" s="1"/>
      <c r="I32" s="1"/>
    </row>
    <row r="33" spans="1:9" x14ac:dyDescent="0.3">
      <c r="A33" s="9" t="s">
        <v>47</v>
      </c>
      <c r="B33" s="30">
        <v>45018</v>
      </c>
      <c r="C33" s="30">
        <v>41605</v>
      </c>
      <c r="D33" s="30">
        <v>115077</v>
      </c>
      <c r="E33" s="30">
        <v>112258</v>
      </c>
      <c r="F33" s="11">
        <f t="shared" si="0"/>
        <v>-2.4496641379250406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355443</v>
      </c>
      <c r="C35" s="16">
        <f t="shared" ref="C35:E35" si="1">SUM(C7:C34)</f>
        <v>335978</v>
      </c>
      <c r="D35" s="16">
        <f t="shared" si="1"/>
        <v>862752</v>
      </c>
      <c r="E35" s="16">
        <f t="shared" si="1"/>
        <v>870953</v>
      </c>
      <c r="F35" s="17">
        <f t="shared" ref="F35" si="2">((E35*100)/D35)-100</f>
        <v>0.95056285004265817</v>
      </c>
      <c r="G35" s="1"/>
      <c r="H35" s="1"/>
      <c r="I35" s="1"/>
    </row>
    <row r="36" spans="1:9" x14ac:dyDescent="0.3">
      <c r="A36" s="59" t="s">
        <v>125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VALENCIA</v>
      </c>
      <c r="F39" s="36">
        <f>LOOKUP(E39,$A$39:$A$66,$B$39:$B$66)</f>
        <v>219231</v>
      </c>
      <c r="G39" s="36">
        <f>LOOKUP(E39,$A$39:$A$66,$C$39:$C$66)</f>
        <v>206799</v>
      </c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BARCELONA</v>
      </c>
      <c r="F40" s="36">
        <f t="shared" ref="F40:F66" si="8">LOOKUP(E40,$A$39:$A$66,$B$39:$B$66)</f>
        <v>217104</v>
      </c>
      <c r="G40" s="36">
        <f t="shared" ref="G40:G66" si="9">LOOKUP(E40,$A$39:$A$66,$C$39:$C$66)</f>
        <v>204034</v>
      </c>
    </row>
    <row r="41" spans="1:9" x14ac:dyDescent="0.3">
      <c r="A41" s="36" t="str">
        <f t="shared" si="5"/>
        <v>ALMERÍA</v>
      </c>
      <c r="B41" s="37">
        <f t="shared" si="3"/>
        <v>68</v>
      </c>
      <c r="C41" s="37">
        <f t="shared" si="4"/>
        <v>118</v>
      </c>
      <c r="D41" s="37">
        <f t="shared" si="7"/>
        <v>17</v>
      </c>
      <c r="E41" s="36" t="str">
        <f t="shared" si="6"/>
        <v>SANTANDER</v>
      </c>
      <c r="F41" s="36">
        <f t="shared" si="8"/>
        <v>115916</v>
      </c>
      <c r="G41" s="36">
        <f t="shared" si="9"/>
        <v>137403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VIGO</v>
      </c>
      <c r="F42" s="36">
        <f t="shared" si="8"/>
        <v>112258</v>
      </c>
      <c r="G42" s="36">
        <f t="shared" si="9"/>
        <v>115077</v>
      </c>
    </row>
    <row r="43" spans="1:9" x14ac:dyDescent="0.3">
      <c r="A43" s="36" t="str">
        <f t="shared" si="5"/>
        <v>BAHÍA DE ALGECIRAS</v>
      </c>
      <c r="B43" s="37">
        <f t="shared" si="3"/>
        <v>1140</v>
      </c>
      <c r="C43" s="37">
        <f t="shared" si="4"/>
        <v>3344</v>
      </c>
      <c r="D43" s="37">
        <f t="shared" si="7"/>
        <v>12</v>
      </c>
      <c r="E43" s="36" t="str">
        <f t="shared" si="6"/>
        <v>PASAIA</v>
      </c>
      <c r="F43" s="36">
        <f t="shared" si="8"/>
        <v>62596</v>
      </c>
      <c r="G43" s="36">
        <f t="shared" si="9"/>
        <v>61680</v>
      </c>
    </row>
    <row r="44" spans="1:9" x14ac:dyDescent="0.3">
      <c r="A44" s="36" t="str">
        <f t="shared" si="5"/>
        <v>BAHÍA DE CÁDIZ</v>
      </c>
      <c r="B44" s="37">
        <f t="shared" si="3"/>
        <v>3975</v>
      </c>
      <c r="C44" s="37">
        <f t="shared" si="4"/>
        <v>3747</v>
      </c>
      <c r="D44" s="37">
        <f t="shared" si="7"/>
        <v>10</v>
      </c>
      <c r="E44" s="36" t="str">
        <f t="shared" si="6"/>
        <v>TARRAGONA</v>
      </c>
      <c r="F44" s="36">
        <f t="shared" si="8"/>
        <v>55431</v>
      </c>
      <c r="G44" s="36">
        <f t="shared" si="9"/>
        <v>54187</v>
      </c>
    </row>
    <row r="45" spans="1:9" x14ac:dyDescent="0.3">
      <c r="A45" s="36" t="str">
        <f t="shared" si="5"/>
        <v>BALEARES</v>
      </c>
      <c r="B45" s="37">
        <f t="shared" si="3"/>
        <v>38837</v>
      </c>
      <c r="C45" s="37">
        <f t="shared" si="4"/>
        <v>35861</v>
      </c>
      <c r="D45" s="37">
        <f t="shared" si="7"/>
        <v>7</v>
      </c>
      <c r="E45" s="36" t="str">
        <f t="shared" si="6"/>
        <v>BALEARES</v>
      </c>
      <c r="F45" s="36">
        <f t="shared" si="8"/>
        <v>38837</v>
      </c>
      <c r="G45" s="36">
        <f t="shared" si="9"/>
        <v>35861</v>
      </c>
    </row>
    <row r="46" spans="1:9" x14ac:dyDescent="0.3">
      <c r="A46" s="36" t="str">
        <f t="shared" si="5"/>
        <v>BARCELONA</v>
      </c>
      <c r="B46" s="37">
        <f t="shared" si="3"/>
        <v>217104</v>
      </c>
      <c r="C46" s="37">
        <f t="shared" si="4"/>
        <v>204034</v>
      </c>
      <c r="D46" s="37">
        <f t="shared" si="7"/>
        <v>2</v>
      </c>
      <c r="E46" s="36" t="str">
        <f t="shared" si="6"/>
        <v>LAS PALMAS</v>
      </c>
      <c r="F46" s="36">
        <f t="shared" si="8"/>
        <v>23120</v>
      </c>
      <c r="G46" s="36">
        <f t="shared" si="9"/>
        <v>21059</v>
      </c>
    </row>
    <row r="47" spans="1:9" x14ac:dyDescent="0.3">
      <c r="A47" s="36" t="str">
        <f t="shared" si="5"/>
        <v>BILBAO</v>
      </c>
      <c r="B47" s="37">
        <f t="shared" si="3"/>
        <v>3200</v>
      </c>
      <c r="C47" s="37">
        <f t="shared" si="4"/>
        <v>1554</v>
      </c>
      <c r="D47" s="37">
        <f t="shared" si="7"/>
        <v>11</v>
      </c>
      <c r="E47" s="36" t="str">
        <f t="shared" si="6"/>
        <v>SANTA CRUZ DE TENERIFE</v>
      </c>
      <c r="F47" s="36">
        <f t="shared" si="8"/>
        <v>17051</v>
      </c>
      <c r="G47" s="36">
        <f t="shared" si="9"/>
        <v>16518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BAHÍA DE CÁDIZ</v>
      </c>
      <c r="F48" s="36">
        <f t="shared" si="8"/>
        <v>3975</v>
      </c>
      <c r="G48" s="36">
        <f t="shared" si="9"/>
        <v>3747</v>
      </c>
    </row>
    <row r="49" spans="1:7" x14ac:dyDescent="0.3">
      <c r="A49" s="36" t="str">
        <f t="shared" si="5"/>
        <v>CASTELLÓN</v>
      </c>
      <c r="B49" s="37">
        <f t="shared" si="3"/>
        <v>74</v>
      </c>
      <c r="C49" s="37">
        <f t="shared" si="4"/>
        <v>0</v>
      </c>
      <c r="D49" s="37">
        <f t="shared" si="7"/>
        <v>16</v>
      </c>
      <c r="E49" s="36" t="str">
        <f t="shared" si="6"/>
        <v>BILBAO</v>
      </c>
      <c r="F49" s="36">
        <f t="shared" si="8"/>
        <v>3200</v>
      </c>
      <c r="G49" s="36">
        <f t="shared" si="9"/>
        <v>1554</v>
      </c>
    </row>
    <row r="50" spans="1:7" x14ac:dyDescent="0.3">
      <c r="A50" s="36" t="str">
        <f t="shared" si="5"/>
        <v>CEUTA</v>
      </c>
      <c r="B50" s="37">
        <f t="shared" si="3"/>
        <v>245</v>
      </c>
      <c r="C50" s="37">
        <f t="shared" si="4"/>
        <v>329</v>
      </c>
      <c r="D50" s="37">
        <f t="shared" si="7"/>
        <v>15</v>
      </c>
      <c r="E50" s="36" t="str">
        <f t="shared" si="6"/>
        <v>BAHÍA DE ALGECIRAS</v>
      </c>
      <c r="F50" s="36">
        <f t="shared" si="8"/>
        <v>1140</v>
      </c>
      <c r="G50" s="36">
        <f t="shared" si="9"/>
        <v>3344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397</v>
      </c>
      <c r="G51" s="36">
        <f t="shared" si="9"/>
        <v>315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SEVILLA</v>
      </c>
      <c r="F52" s="36">
        <f t="shared" si="8"/>
        <v>308</v>
      </c>
      <c r="G52" s="36">
        <f t="shared" si="9"/>
        <v>533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CEUTA</v>
      </c>
      <c r="F53" s="36">
        <f t="shared" si="8"/>
        <v>245</v>
      </c>
      <c r="G53" s="36">
        <f t="shared" si="9"/>
        <v>329</v>
      </c>
    </row>
    <row r="54" spans="1:7" x14ac:dyDescent="0.3">
      <c r="A54" s="36" t="str">
        <f t="shared" si="5"/>
        <v>LAS PALMAS</v>
      </c>
      <c r="B54" s="37">
        <f t="shared" si="3"/>
        <v>23120</v>
      </c>
      <c r="C54" s="37">
        <f t="shared" si="4"/>
        <v>21059</v>
      </c>
      <c r="D54" s="37">
        <f t="shared" si="7"/>
        <v>8</v>
      </c>
      <c r="E54" s="36" t="str">
        <f t="shared" si="6"/>
        <v>CASTELLÓN</v>
      </c>
      <c r="F54" s="36">
        <f t="shared" si="8"/>
        <v>74</v>
      </c>
      <c r="G54" s="36">
        <f t="shared" si="9"/>
        <v>0</v>
      </c>
    </row>
    <row r="55" spans="1:7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str">
        <f t="shared" si="6"/>
        <v>ALMERÍA</v>
      </c>
      <c r="F55" s="36">
        <f t="shared" si="8"/>
        <v>68</v>
      </c>
      <c r="G55" s="36">
        <f t="shared" si="9"/>
        <v>118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MOTRIL</v>
      </c>
      <c r="F56" s="36">
        <f t="shared" si="8"/>
        <v>2</v>
      </c>
      <c r="G56" s="36">
        <f t="shared" si="9"/>
        <v>194</v>
      </c>
    </row>
    <row r="57" spans="1:7" x14ac:dyDescent="0.3">
      <c r="A57" s="36" t="str">
        <f t="shared" si="5"/>
        <v>MELILLA</v>
      </c>
      <c r="B57" s="37">
        <f t="shared" si="3"/>
        <v>397</v>
      </c>
      <c r="C57" s="37">
        <f t="shared" si="4"/>
        <v>315</v>
      </c>
      <c r="D57" s="37">
        <f t="shared" si="7"/>
        <v>13</v>
      </c>
      <c r="E57" s="36" t="e">
        <f t="shared" si="6"/>
        <v>#N/A</v>
      </c>
      <c r="F57" s="36" t="e">
        <f t="shared" si="8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2</v>
      </c>
      <c r="C58" s="37">
        <f t="shared" si="4"/>
        <v>194</v>
      </c>
      <c r="D58" s="37">
        <f t="shared" si="7"/>
        <v>18</v>
      </c>
      <c r="E58" s="36" t="e">
        <f t="shared" si="6"/>
        <v>#N/A</v>
      </c>
      <c r="F58" s="36" t="e">
        <f t="shared" si="8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62596</v>
      </c>
      <c r="C59" s="37">
        <f t="shared" si="4"/>
        <v>61680</v>
      </c>
      <c r="D59" s="37">
        <f t="shared" si="7"/>
        <v>5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17051</v>
      </c>
      <c r="C60" s="37">
        <f t="shared" si="4"/>
        <v>16518</v>
      </c>
      <c r="D60" s="37">
        <f t="shared" si="7"/>
        <v>9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115916</v>
      </c>
      <c r="C61" s="37">
        <f t="shared" si="4"/>
        <v>137403</v>
      </c>
      <c r="D61" s="37">
        <f t="shared" si="7"/>
        <v>3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308</v>
      </c>
      <c r="C62" s="37">
        <f t="shared" si="4"/>
        <v>533</v>
      </c>
      <c r="D62" s="37">
        <f t="shared" si="7"/>
        <v>14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55431</v>
      </c>
      <c r="C63" s="37">
        <f t="shared" si="4"/>
        <v>54187</v>
      </c>
      <c r="D63" s="37">
        <f t="shared" si="7"/>
        <v>6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219231</v>
      </c>
      <c r="C64" s="37">
        <f t="shared" si="4"/>
        <v>206799</v>
      </c>
      <c r="D64" s="37">
        <f t="shared" si="7"/>
        <v>1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112258</v>
      </c>
      <c r="C65" s="37">
        <f t="shared" si="4"/>
        <v>115077</v>
      </c>
      <c r="D65" s="37">
        <f t="shared" si="7"/>
        <v>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95</v>
      </c>
      <c r="C7" s="10">
        <v>95</v>
      </c>
      <c r="D7" s="10">
        <v>263</v>
      </c>
      <c r="E7" s="10">
        <v>283</v>
      </c>
      <c r="F7" s="11">
        <f>((E7*100)/D7)-100</f>
        <v>7.6045627376425813</v>
      </c>
      <c r="G7" s="1"/>
      <c r="H7" s="1"/>
      <c r="I7" s="1"/>
    </row>
    <row r="8" spans="1:12" x14ac:dyDescent="0.3">
      <c r="A8" s="12" t="s">
        <v>31</v>
      </c>
      <c r="B8" s="13">
        <v>68</v>
      </c>
      <c r="C8" s="13">
        <v>66</v>
      </c>
      <c r="D8" s="13">
        <v>191</v>
      </c>
      <c r="E8" s="13">
        <v>177</v>
      </c>
      <c r="F8" s="14">
        <f t="shared" ref="F8:F34" si="0">((E8*100)/D8)-100</f>
        <v>-7.3298429319371792</v>
      </c>
      <c r="G8" s="1"/>
      <c r="H8" s="1"/>
      <c r="I8" s="1"/>
    </row>
    <row r="9" spans="1:12" x14ac:dyDescent="0.3">
      <c r="A9" s="9" t="s">
        <v>157</v>
      </c>
      <c r="B9" s="10">
        <v>155</v>
      </c>
      <c r="C9" s="10">
        <v>132</v>
      </c>
      <c r="D9" s="10">
        <v>409</v>
      </c>
      <c r="E9" s="10">
        <v>398</v>
      </c>
      <c r="F9" s="11">
        <f t="shared" si="0"/>
        <v>-2.6894865525672316</v>
      </c>
      <c r="G9" s="1"/>
      <c r="H9" s="1"/>
      <c r="I9" s="1"/>
    </row>
    <row r="10" spans="1:12" x14ac:dyDescent="0.3">
      <c r="A10" s="12" t="s">
        <v>159</v>
      </c>
      <c r="B10" s="13">
        <v>77</v>
      </c>
      <c r="C10" s="13">
        <v>66</v>
      </c>
      <c r="D10" s="13">
        <v>207</v>
      </c>
      <c r="E10" s="13">
        <v>186</v>
      </c>
      <c r="F10" s="14">
        <f t="shared" si="0"/>
        <v>-10.14492753623189</v>
      </c>
      <c r="G10" s="1"/>
      <c r="H10" s="1"/>
      <c r="I10" s="1"/>
    </row>
    <row r="11" spans="1:12" x14ac:dyDescent="0.3">
      <c r="A11" s="9" t="s">
        <v>160</v>
      </c>
      <c r="B11" s="10">
        <v>2064</v>
      </c>
      <c r="C11" s="10">
        <v>1925</v>
      </c>
      <c r="D11" s="10">
        <v>6415</v>
      </c>
      <c r="E11" s="10">
        <v>6120</v>
      </c>
      <c r="F11" s="11">
        <f t="shared" si="0"/>
        <v>-4.5985970381917411</v>
      </c>
      <c r="G11" s="1"/>
      <c r="H11" s="1"/>
      <c r="I11" s="1"/>
    </row>
    <row r="12" spans="1:12" x14ac:dyDescent="0.3">
      <c r="A12" s="12" t="s">
        <v>161</v>
      </c>
      <c r="B12" s="13">
        <v>73</v>
      </c>
      <c r="C12" s="13">
        <v>81</v>
      </c>
      <c r="D12" s="13">
        <v>260</v>
      </c>
      <c r="E12" s="13">
        <v>291</v>
      </c>
      <c r="F12" s="14">
        <f t="shared" si="0"/>
        <v>11.92307692307692</v>
      </c>
      <c r="G12" s="1"/>
      <c r="H12" s="1"/>
      <c r="I12" s="1"/>
    </row>
    <row r="13" spans="1:12" x14ac:dyDescent="0.3">
      <c r="A13" s="9" t="s">
        <v>32</v>
      </c>
      <c r="B13" s="10">
        <v>2276</v>
      </c>
      <c r="C13" s="10">
        <v>2413</v>
      </c>
      <c r="D13" s="10">
        <v>6203</v>
      </c>
      <c r="E13" s="10">
        <v>6649</v>
      </c>
      <c r="F13" s="11">
        <f t="shared" si="0"/>
        <v>7.19006932129615</v>
      </c>
      <c r="G13" s="1"/>
      <c r="H13" s="1"/>
      <c r="I13" s="1"/>
    </row>
    <row r="14" spans="1:12" x14ac:dyDescent="0.3">
      <c r="A14" s="12" t="s">
        <v>33</v>
      </c>
      <c r="B14" s="13">
        <v>726</v>
      </c>
      <c r="C14" s="13">
        <v>727</v>
      </c>
      <c r="D14" s="13">
        <v>1937</v>
      </c>
      <c r="E14" s="13">
        <v>2073</v>
      </c>
      <c r="F14" s="14">
        <f t="shared" si="0"/>
        <v>7.0211667527103714</v>
      </c>
      <c r="G14" s="1"/>
      <c r="H14" s="1"/>
      <c r="I14" s="1"/>
    </row>
    <row r="15" spans="1:12" x14ac:dyDescent="0.3">
      <c r="A15" s="9" t="s">
        <v>34</v>
      </c>
      <c r="B15" s="10">
        <v>235</v>
      </c>
      <c r="C15" s="10">
        <v>233</v>
      </c>
      <c r="D15" s="10">
        <v>631</v>
      </c>
      <c r="E15" s="10">
        <v>677</v>
      </c>
      <c r="F15" s="11">
        <f t="shared" si="0"/>
        <v>7.2900158478605448</v>
      </c>
      <c r="G15" s="1"/>
      <c r="H15" s="1"/>
      <c r="I15" s="1"/>
    </row>
    <row r="16" spans="1:12" x14ac:dyDescent="0.3">
      <c r="A16" s="12" t="s">
        <v>35</v>
      </c>
      <c r="B16" s="13">
        <v>156</v>
      </c>
      <c r="C16" s="13">
        <v>155</v>
      </c>
      <c r="D16" s="13">
        <v>437</v>
      </c>
      <c r="E16" s="13">
        <v>485</v>
      </c>
      <c r="F16" s="14">
        <f t="shared" si="0"/>
        <v>10.983981693363845</v>
      </c>
      <c r="G16" s="1"/>
      <c r="H16" s="1"/>
      <c r="I16" s="1"/>
    </row>
    <row r="17" spans="1:9" x14ac:dyDescent="0.3">
      <c r="A17" s="9" t="s">
        <v>162</v>
      </c>
      <c r="B17" s="10">
        <v>153</v>
      </c>
      <c r="C17" s="10">
        <v>156</v>
      </c>
      <c r="D17" s="10">
        <v>414</v>
      </c>
      <c r="E17" s="10">
        <v>456</v>
      </c>
      <c r="F17" s="11">
        <f t="shared" si="0"/>
        <v>10.14492753623189</v>
      </c>
      <c r="G17" s="1"/>
      <c r="H17" s="1"/>
      <c r="I17" s="1"/>
    </row>
    <row r="18" spans="1:9" x14ac:dyDescent="0.3">
      <c r="A18" s="12" t="s">
        <v>36</v>
      </c>
      <c r="B18" s="13">
        <v>884</v>
      </c>
      <c r="C18" s="13">
        <v>924</v>
      </c>
      <c r="D18" s="13">
        <v>2536</v>
      </c>
      <c r="E18" s="13">
        <v>2666</v>
      </c>
      <c r="F18" s="14">
        <f t="shared" si="0"/>
        <v>5.1261829652996909</v>
      </c>
      <c r="G18" s="1"/>
      <c r="H18" s="1"/>
      <c r="I18" s="1"/>
    </row>
    <row r="19" spans="1:9" x14ac:dyDescent="0.3">
      <c r="A19" s="9" t="s">
        <v>37</v>
      </c>
      <c r="B19" s="10">
        <v>87</v>
      </c>
      <c r="C19" s="10">
        <v>91</v>
      </c>
      <c r="D19" s="10">
        <v>253</v>
      </c>
      <c r="E19" s="10">
        <v>241</v>
      </c>
      <c r="F19" s="11">
        <f t="shared" si="0"/>
        <v>-4.7430830039525631</v>
      </c>
      <c r="G19" s="1"/>
      <c r="H19" s="1"/>
      <c r="I19" s="1"/>
    </row>
    <row r="20" spans="1:9" x14ac:dyDescent="0.3">
      <c r="A20" s="12" t="s">
        <v>163</v>
      </c>
      <c r="B20" s="13">
        <v>111</v>
      </c>
      <c r="C20" s="13">
        <v>110</v>
      </c>
      <c r="D20" s="13">
        <v>299</v>
      </c>
      <c r="E20" s="13">
        <v>292</v>
      </c>
      <c r="F20" s="14">
        <f t="shared" si="0"/>
        <v>-2.3411371237458241</v>
      </c>
      <c r="G20" s="1"/>
      <c r="H20" s="1"/>
      <c r="I20" s="1"/>
    </row>
    <row r="21" spans="1:9" x14ac:dyDescent="0.3">
      <c r="A21" s="9" t="s">
        <v>38</v>
      </c>
      <c r="B21" s="10">
        <v>194</v>
      </c>
      <c r="C21" s="10">
        <v>193</v>
      </c>
      <c r="D21" s="10">
        <v>568</v>
      </c>
      <c r="E21" s="10">
        <v>578</v>
      </c>
      <c r="F21" s="11">
        <f t="shared" si="0"/>
        <v>1.7605633802816953</v>
      </c>
      <c r="G21" s="1"/>
      <c r="H21" s="1"/>
      <c r="I21" s="1"/>
    </row>
    <row r="22" spans="1:9" x14ac:dyDescent="0.3">
      <c r="A22" s="12" t="s">
        <v>59</v>
      </c>
      <c r="B22" s="13">
        <v>978</v>
      </c>
      <c r="C22" s="13">
        <v>1023</v>
      </c>
      <c r="D22" s="13">
        <v>2803</v>
      </c>
      <c r="E22" s="13">
        <v>2960</v>
      </c>
      <c r="F22" s="14">
        <f t="shared" si="0"/>
        <v>5.6011416339636071</v>
      </c>
      <c r="G22" s="1"/>
      <c r="H22" s="1"/>
      <c r="I22" s="1"/>
    </row>
    <row r="23" spans="1:9" x14ac:dyDescent="0.3">
      <c r="A23" s="9" t="s">
        <v>164</v>
      </c>
      <c r="B23" s="10">
        <v>126</v>
      </c>
      <c r="C23" s="10">
        <v>128</v>
      </c>
      <c r="D23" s="10">
        <v>348</v>
      </c>
      <c r="E23" s="10">
        <v>315</v>
      </c>
      <c r="F23" s="11">
        <f t="shared" si="0"/>
        <v>-9.4827586206896513</v>
      </c>
      <c r="G23" s="1"/>
      <c r="H23" s="1"/>
      <c r="I23" s="1"/>
    </row>
    <row r="24" spans="1:9" x14ac:dyDescent="0.3">
      <c r="A24" s="12" t="s">
        <v>166</v>
      </c>
      <c r="B24" s="13">
        <v>39</v>
      </c>
      <c r="C24" s="13">
        <v>40</v>
      </c>
      <c r="D24" s="13">
        <v>122</v>
      </c>
      <c r="E24" s="13">
        <v>118</v>
      </c>
      <c r="F24" s="14">
        <f t="shared" si="0"/>
        <v>-3.2786885245901658</v>
      </c>
      <c r="G24" s="1"/>
      <c r="H24" s="1"/>
      <c r="I24" s="1"/>
    </row>
    <row r="25" spans="1:9" x14ac:dyDescent="0.3">
      <c r="A25" s="9" t="s">
        <v>39</v>
      </c>
      <c r="B25" s="10">
        <v>172</v>
      </c>
      <c r="C25" s="10">
        <v>149</v>
      </c>
      <c r="D25" s="10">
        <v>488</v>
      </c>
      <c r="E25" s="10">
        <v>433</v>
      </c>
      <c r="F25" s="11">
        <f t="shared" si="0"/>
        <v>-11.270491803278688</v>
      </c>
      <c r="G25" s="1"/>
      <c r="H25" s="1"/>
      <c r="I25" s="1"/>
    </row>
    <row r="26" spans="1:9" x14ac:dyDescent="0.3">
      <c r="A26" s="12" t="s">
        <v>40</v>
      </c>
      <c r="B26" s="13">
        <v>102</v>
      </c>
      <c r="C26" s="13">
        <v>102</v>
      </c>
      <c r="D26" s="13">
        <v>301</v>
      </c>
      <c r="E26" s="13">
        <v>310</v>
      </c>
      <c r="F26" s="14">
        <f t="shared" si="0"/>
        <v>2.9900332225913644</v>
      </c>
      <c r="G26" s="1"/>
      <c r="H26" s="1"/>
      <c r="I26" s="1"/>
    </row>
    <row r="27" spans="1:9" x14ac:dyDescent="0.3">
      <c r="A27" s="9" t="s">
        <v>41</v>
      </c>
      <c r="B27" s="10">
        <v>79</v>
      </c>
      <c r="C27" s="10">
        <v>74</v>
      </c>
      <c r="D27" s="10">
        <v>204</v>
      </c>
      <c r="E27" s="10">
        <v>219</v>
      </c>
      <c r="F27" s="11">
        <f t="shared" si="0"/>
        <v>7.3529411764705941</v>
      </c>
      <c r="G27" s="1"/>
      <c r="H27" s="1"/>
      <c r="I27" s="1"/>
    </row>
    <row r="28" spans="1:9" x14ac:dyDescent="0.3">
      <c r="A28" s="12" t="s">
        <v>42</v>
      </c>
      <c r="B28" s="13">
        <v>1080</v>
      </c>
      <c r="C28" s="13">
        <v>1269</v>
      </c>
      <c r="D28" s="13">
        <v>3107</v>
      </c>
      <c r="E28" s="13">
        <v>3694</v>
      </c>
      <c r="F28" s="14">
        <f t="shared" si="0"/>
        <v>18.89282265851304</v>
      </c>
      <c r="G28" s="1"/>
      <c r="H28" s="1"/>
      <c r="I28" s="1"/>
    </row>
    <row r="29" spans="1:9" x14ac:dyDescent="0.3">
      <c r="A29" s="9" t="s">
        <v>43</v>
      </c>
      <c r="B29" s="10">
        <v>139</v>
      </c>
      <c r="C29" s="10">
        <v>127</v>
      </c>
      <c r="D29" s="10">
        <v>349</v>
      </c>
      <c r="E29" s="10">
        <v>360</v>
      </c>
      <c r="F29" s="11">
        <f t="shared" si="0"/>
        <v>3.151862464183381</v>
      </c>
      <c r="G29" s="1"/>
      <c r="H29" s="1"/>
      <c r="I29" s="1"/>
    </row>
    <row r="30" spans="1:9" x14ac:dyDescent="0.3">
      <c r="A30" s="12" t="s">
        <v>44</v>
      </c>
      <c r="B30" s="13">
        <v>95</v>
      </c>
      <c r="C30" s="13">
        <v>70</v>
      </c>
      <c r="D30" s="13">
        <v>228</v>
      </c>
      <c r="E30" s="13">
        <v>231</v>
      </c>
      <c r="F30" s="14">
        <f t="shared" si="0"/>
        <v>1.3157894736842053</v>
      </c>
      <c r="G30" s="1"/>
      <c r="H30" s="1"/>
      <c r="I30" s="1"/>
    </row>
    <row r="31" spans="1:9" x14ac:dyDescent="0.3">
      <c r="A31" s="9" t="s">
        <v>45</v>
      </c>
      <c r="B31" s="10">
        <v>222</v>
      </c>
      <c r="C31" s="10">
        <v>207</v>
      </c>
      <c r="D31" s="10">
        <v>642</v>
      </c>
      <c r="E31" s="10">
        <v>633</v>
      </c>
      <c r="F31" s="11">
        <f t="shared" si="0"/>
        <v>-1.4018691588785117</v>
      </c>
      <c r="G31" s="1"/>
      <c r="H31" s="1"/>
      <c r="I31" s="1"/>
    </row>
    <row r="32" spans="1:9" x14ac:dyDescent="0.3">
      <c r="A32" s="12" t="s">
        <v>46</v>
      </c>
      <c r="B32" s="13">
        <v>643</v>
      </c>
      <c r="C32" s="13">
        <v>640</v>
      </c>
      <c r="D32" s="13">
        <v>1799</v>
      </c>
      <c r="E32" s="13">
        <v>1817</v>
      </c>
      <c r="F32" s="14">
        <f t="shared" si="0"/>
        <v>1.0005558643690904</v>
      </c>
      <c r="G32" s="1"/>
      <c r="H32" s="1"/>
      <c r="I32" s="1"/>
    </row>
    <row r="33" spans="1:9" x14ac:dyDescent="0.3">
      <c r="A33" s="9" t="s">
        <v>47</v>
      </c>
      <c r="B33" s="10">
        <v>130</v>
      </c>
      <c r="C33" s="10">
        <v>142</v>
      </c>
      <c r="D33" s="10">
        <v>339</v>
      </c>
      <c r="E33" s="10">
        <v>409</v>
      </c>
      <c r="F33" s="11">
        <f t="shared" si="0"/>
        <v>20.64896755162242</v>
      </c>
      <c r="G33" s="1"/>
      <c r="H33" s="1"/>
      <c r="I33" s="1"/>
    </row>
    <row r="34" spans="1:9" x14ac:dyDescent="0.3">
      <c r="A34" s="12" t="s">
        <v>165</v>
      </c>
      <c r="B34" s="13">
        <v>27</v>
      </c>
      <c r="C34" s="13">
        <v>20</v>
      </c>
      <c r="D34" s="13">
        <v>70</v>
      </c>
      <c r="E34" s="13">
        <v>77</v>
      </c>
      <c r="F34" s="14">
        <f t="shared" si="0"/>
        <v>10</v>
      </c>
      <c r="G34" s="1"/>
      <c r="H34" s="1"/>
      <c r="I34" s="1"/>
    </row>
    <row r="35" spans="1:9" x14ac:dyDescent="0.3">
      <c r="A35" s="15" t="s">
        <v>48</v>
      </c>
      <c r="B35" s="16">
        <f>SUM(B7:B34)</f>
        <v>11186</v>
      </c>
      <c r="C35" s="16">
        <f t="shared" ref="C35:E35" si="1">SUM(C7:C34)</f>
        <v>11358</v>
      </c>
      <c r="D35" s="16">
        <f t="shared" si="1"/>
        <v>31823</v>
      </c>
      <c r="E35" s="16">
        <f t="shared" si="1"/>
        <v>33148</v>
      </c>
      <c r="F35" s="17">
        <f t="shared" ref="F35" si="2">((E35*100)/D35)-100</f>
        <v>4.1636552179241448</v>
      </c>
      <c r="G35" s="1"/>
      <c r="H35" s="1"/>
      <c r="I35" s="1"/>
    </row>
    <row r="36" spans="1:9" x14ac:dyDescent="0.3">
      <c r="A36" s="59" t="s">
        <v>126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283</v>
      </c>
      <c r="C39" s="37">
        <f t="shared" si="4"/>
        <v>263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BALEARES</v>
      </c>
      <c r="F39" s="36">
        <f>LOOKUP(E39,$A$39:$A$66,$B$39:$B$66)</f>
        <v>6649</v>
      </c>
      <c r="G39" s="36">
        <f>LOOKUP(E39,$A$39:$A$66,$C$39:$C$66)</f>
        <v>6203</v>
      </c>
    </row>
    <row r="40" spans="1:9" x14ac:dyDescent="0.3">
      <c r="A40" s="36" t="str">
        <f t="shared" si="5"/>
        <v>ALICANTE</v>
      </c>
      <c r="B40" s="37">
        <f t="shared" si="3"/>
        <v>177</v>
      </c>
      <c r="C40" s="37">
        <f t="shared" si="4"/>
        <v>191</v>
      </c>
      <c r="D40" s="37">
        <f t="shared" ref="D40:D66" si="7">_xlfn.RANK.EQ(B40,$B$39:$B$66)+COUNTIF($B$39:$B$66,B40)-1</f>
        <v>26</v>
      </c>
      <c r="E40" s="36" t="str">
        <f t="shared" si="6"/>
        <v>BAHÍA DE ALGECIRAS</v>
      </c>
      <c r="F40" s="36">
        <f t="shared" ref="F40:F55" si="8">LOOKUP(E40,$A$39:$A$66,$B$39:$B$66)</f>
        <v>6120</v>
      </c>
      <c r="G40" s="36">
        <f t="shared" ref="G40:G66" si="9">LOOKUP(E40,$A$39:$A$66,$C$39:$C$66)</f>
        <v>6415</v>
      </c>
    </row>
    <row r="41" spans="1:9" x14ac:dyDescent="0.3">
      <c r="A41" s="36" t="str">
        <f t="shared" si="5"/>
        <v>ALMERÍA</v>
      </c>
      <c r="B41" s="37">
        <f t="shared" si="3"/>
        <v>398</v>
      </c>
      <c r="C41" s="37">
        <f t="shared" si="4"/>
        <v>409</v>
      </c>
      <c r="D41" s="37">
        <f t="shared" si="7"/>
        <v>15</v>
      </c>
      <c r="E41" s="36" t="str">
        <f t="shared" si="6"/>
        <v>SANTA CRUZ DE TENERIFE</v>
      </c>
      <c r="F41" s="36">
        <f t="shared" si="8"/>
        <v>3694</v>
      </c>
      <c r="G41" s="36">
        <f t="shared" si="9"/>
        <v>3107</v>
      </c>
    </row>
    <row r="42" spans="1:9" x14ac:dyDescent="0.3">
      <c r="A42" s="36" t="str">
        <f t="shared" si="5"/>
        <v>AVILÉS</v>
      </c>
      <c r="B42" s="37">
        <f t="shared" si="3"/>
        <v>186</v>
      </c>
      <c r="C42" s="37">
        <f t="shared" si="4"/>
        <v>207</v>
      </c>
      <c r="D42" s="37">
        <f t="shared" si="7"/>
        <v>25</v>
      </c>
      <c r="E42" s="36" t="str">
        <f t="shared" si="6"/>
        <v>LAS PALMAS</v>
      </c>
      <c r="F42" s="36">
        <f t="shared" si="8"/>
        <v>2960</v>
      </c>
      <c r="G42" s="36">
        <f t="shared" si="9"/>
        <v>2803</v>
      </c>
    </row>
    <row r="43" spans="1:9" x14ac:dyDescent="0.3">
      <c r="A43" s="36" t="str">
        <f t="shared" si="5"/>
        <v>BAHÍA DE ALGECIRAS</v>
      </c>
      <c r="B43" s="37">
        <f t="shared" si="3"/>
        <v>6120</v>
      </c>
      <c r="C43" s="37">
        <f t="shared" si="4"/>
        <v>6415</v>
      </c>
      <c r="D43" s="37">
        <f t="shared" si="7"/>
        <v>2</v>
      </c>
      <c r="E43" s="36" t="str">
        <f t="shared" si="6"/>
        <v>CEUTA</v>
      </c>
      <c r="F43" s="36">
        <f t="shared" si="8"/>
        <v>2666</v>
      </c>
      <c r="G43" s="36">
        <f t="shared" si="9"/>
        <v>2536</v>
      </c>
    </row>
    <row r="44" spans="1:9" x14ac:dyDescent="0.3">
      <c r="A44" s="36" t="str">
        <f t="shared" si="5"/>
        <v>BAHÍA DE CÁDIZ</v>
      </c>
      <c r="B44" s="37">
        <f t="shared" si="3"/>
        <v>291</v>
      </c>
      <c r="C44" s="37">
        <f t="shared" si="4"/>
        <v>260</v>
      </c>
      <c r="D44" s="37">
        <f t="shared" si="7"/>
        <v>20</v>
      </c>
      <c r="E44" s="36" t="str">
        <f t="shared" si="6"/>
        <v>BARCELONA</v>
      </c>
      <c r="F44" s="36">
        <f t="shared" si="8"/>
        <v>2073</v>
      </c>
      <c r="G44" s="36">
        <f t="shared" si="9"/>
        <v>1937</v>
      </c>
    </row>
    <row r="45" spans="1:9" x14ac:dyDescent="0.3">
      <c r="A45" s="36" t="str">
        <f t="shared" si="5"/>
        <v>BALEARES</v>
      </c>
      <c r="B45" s="37">
        <f t="shared" si="3"/>
        <v>6649</v>
      </c>
      <c r="C45" s="37">
        <f t="shared" si="4"/>
        <v>6203</v>
      </c>
      <c r="D45" s="37">
        <f t="shared" si="7"/>
        <v>1</v>
      </c>
      <c r="E45" s="36" t="str">
        <f t="shared" si="6"/>
        <v>VALENCIA</v>
      </c>
      <c r="F45" s="36">
        <f t="shared" si="8"/>
        <v>1817</v>
      </c>
      <c r="G45" s="36">
        <f t="shared" si="9"/>
        <v>1799</v>
      </c>
    </row>
    <row r="46" spans="1:9" x14ac:dyDescent="0.3">
      <c r="A46" s="36" t="str">
        <f t="shared" si="5"/>
        <v>BARCELONA</v>
      </c>
      <c r="B46" s="37">
        <f t="shared" si="3"/>
        <v>2073</v>
      </c>
      <c r="C46" s="37">
        <f t="shared" si="4"/>
        <v>1937</v>
      </c>
      <c r="D46" s="37">
        <f t="shared" si="7"/>
        <v>6</v>
      </c>
      <c r="E46" s="36" t="str">
        <f t="shared" si="6"/>
        <v>BILBAO</v>
      </c>
      <c r="F46" s="36">
        <f t="shared" si="8"/>
        <v>677</v>
      </c>
      <c r="G46" s="36">
        <f t="shared" si="9"/>
        <v>631</v>
      </c>
    </row>
    <row r="47" spans="1:9" x14ac:dyDescent="0.3">
      <c r="A47" s="36" t="str">
        <f t="shared" si="5"/>
        <v>BILBAO</v>
      </c>
      <c r="B47" s="37">
        <f t="shared" si="3"/>
        <v>677</v>
      </c>
      <c r="C47" s="37">
        <f t="shared" si="4"/>
        <v>631</v>
      </c>
      <c r="D47" s="37">
        <f t="shared" si="7"/>
        <v>8</v>
      </c>
      <c r="E47" s="36" t="str">
        <f t="shared" si="6"/>
        <v>TARRAGONA</v>
      </c>
      <c r="F47" s="36">
        <f t="shared" si="8"/>
        <v>633</v>
      </c>
      <c r="G47" s="36">
        <f t="shared" si="9"/>
        <v>642</v>
      </c>
    </row>
    <row r="48" spans="1:9" x14ac:dyDescent="0.3">
      <c r="A48" s="36" t="str">
        <f t="shared" si="5"/>
        <v>CARTAGENA</v>
      </c>
      <c r="B48" s="37">
        <f t="shared" si="3"/>
        <v>485</v>
      </c>
      <c r="C48" s="37">
        <f t="shared" si="4"/>
        <v>437</v>
      </c>
      <c r="D48" s="37">
        <f t="shared" si="7"/>
        <v>11</v>
      </c>
      <c r="E48" s="36" t="str">
        <f t="shared" si="6"/>
        <v>HUELVA</v>
      </c>
      <c r="F48" s="36">
        <f t="shared" si="8"/>
        <v>578</v>
      </c>
      <c r="G48" s="36">
        <f t="shared" si="9"/>
        <v>568</v>
      </c>
    </row>
    <row r="49" spans="1:7" x14ac:dyDescent="0.3">
      <c r="A49" s="36" t="str">
        <f t="shared" si="5"/>
        <v>CASTELLÓN</v>
      </c>
      <c r="B49" s="37">
        <f t="shared" si="3"/>
        <v>456</v>
      </c>
      <c r="C49" s="37">
        <f t="shared" si="4"/>
        <v>414</v>
      </c>
      <c r="D49" s="37">
        <f t="shared" si="7"/>
        <v>12</v>
      </c>
      <c r="E49" s="36" t="str">
        <f t="shared" si="6"/>
        <v>CARTAGENA</v>
      </c>
      <c r="F49" s="36">
        <f t="shared" si="8"/>
        <v>485</v>
      </c>
      <c r="G49" s="36">
        <f t="shared" si="9"/>
        <v>437</v>
      </c>
    </row>
    <row r="50" spans="1:7" x14ac:dyDescent="0.3">
      <c r="A50" s="36" t="str">
        <f t="shared" si="5"/>
        <v>CEUTA</v>
      </c>
      <c r="B50" s="37">
        <f t="shared" si="3"/>
        <v>2666</v>
      </c>
      <c r="C50" s="37">
        <f t="shared" si="4"/>
        <v>2536</v>
      </c>
      <c r="D50" s="37">
        <f t="shared" si="7"/>
        <v>5</v>
      </c>
      <c r="E50" s="36" t="str">
        <f t="shared" si="6"/>
        <v>CASTELLÓN</v>
      </c>
      <c r="F50" s="36">
        <f t="shared" si="8"/>
        <v>456</v>
      </c>
      <c r="G50" s="36">
        <f t="shared" si="9"/>
        <v>414</v>
      </c>
    </row>
    <row r="51" spans="1:7" x14ac:dyDescent="0.3">
      <c r="A51" s="36" t="str">
        <f t="shared" si="5"/>
        <v>FERROL-SAN CIBRAO</v>
      </c>
      <c r="B51" s="37">
        <f t="shared" si="3"/>
        <v>241</v>
      </c>
      <c r="C51" s="37">
        <f t="shared" si="4"/>
        <v>253</v>
      </c>
      <c r="D51" s="37">
        <f t="shared" si="7"/>
        <v>22</v>
      </c>
      <c r="E51" s="36" t="str">
        <f t="shared" si="6"/>
        <v>MELILLA</v>
      </c>
      <c r="F51" s="36">
        <f t="shared" si="8"/>
        <v>433</v>
      </c>
      <c r="G51" s="36">
        <f t="shared" si="9"/>
        <v>488</v>
      </c>
    </row>
    <row r="52" spans="1:7" x14ac:dyDescent="0.3">
      <c r="A52" s="36" t="str">
        <f t="shared" si="5"/>
        <v>GIJÓN</v>
      </c>
      <c r="B52" s="37">
        <f t="shared" si="3"/>
        <v>292</v>
      </c>
      <c r="C52" s="37">
        <f t="shared" si="4"/>
        <v>299</v>
      </c>
      <c r="D52" s="37">
        <f t="shared" si="7"/>
        <v>19</v>
      </c>
      <c r="E52" s="36" t="str">
        <f t="shared" si="6"/>
        <v>VIGO</v>
      </c>
      <c r="F52" s="36">
        <f t="shared" si="8"/>
        <v>409</v>
      </c>
      <c r="G52" s="36">
        <f t="shared" si="9"/>
        <v>339</v>
      </c>
    </row>
    <row r="53" spans="1:7" x14ac:dyDescent="0.3">
      <c r="A53" s="36" t="str">
        <f t="shared" si="5"/>
        <v>HUELVA</v>
      </c>
      <c r="B53" s="37">
        <f t="shared" si="3"/>
        <v>578</v>
      </c>
      <c r="C53" s="37">
        <f t="shared" si="4"/>
        <v>568</v>
      </c>
      <c r="D53" s="37">
        <f t="shared" si="7"/>
        <v>10</v>
      </c>
      <c r="E53" s="36" t="str">
        <f t="shared" si="6"/>
        <v>ALMERÍA</v>
      </c>
      <c r="F53" s="36">
        <f t="shared" si="8"/>
        <v>398</v>
      </c>
      <c r="G53" s="36">
        <f t="shared" si="9"/>
        <v>409</v>
      </c>
    </row>
    <row r="54" spans="1:7" x14ac:dyDescent="0.3">
      <c r="A54" s="36" t="str">
        <f t="shared" si="5"/>
        <v>LAS PALMAS</v>
      </c>
      <c r="B54" s="37">
        <f t="shared" si="3"/>
        <v>2960</v>
      </c>
      <c r="C54" s="37">
        <f t="shared" si="4"/>
        <v>2803</v>
      </c>
      <c r="D54" s="37">
        <f t="shared" si="7"/>
        <v>4</v>
      </c>
      <c r="E54" s="36" t="str">
        <f t="shared" si="6"/>
        <v>SANTANDER</v>
      </c>
      <c r="F54" s="36">
        <f t="shared" si="8"/>
        <v>360</v>
      </c>
      <c r="G54" s="36">
        <f t="shared" si="9"/>
        <v>349</v>
      </c>
    </row>
    <row r="55" spans="1:7" x14ac:dyDescent="0.3">
      <c r="A55" s="36" t="str">
        <f t="shared" si="5"/>
        <v>MÁLAGA</v>
      </c>
      <c r="B55" s="37">
        <f t="shared" si="3"/>
        <v>315</v>
      </c>
      <c r="C55" s="37">
        <f t="shared" si="4"/>
        <v>348</v>
      </c>
      <c r="D55" s="37">
        <f t="shared" si="7"/>
        <v>17</v>
      </c>
      <c r="E55" s="36" t="str">
        <f t="shared" si="6"/>
        <v>MÁLAGA</v>
      </c>
      <c r="F55" s="36">
        <f t="shared" si="8"/>
        <v>315</v>
      </c>
      <c r="G55" s="36">
        <f t="shared" si="9"/>
        <v>348</v>
      </c>
    </row>
    <row r="56" spans="1:7" x14ac:dyDescent="0.3">
      <c r="A56" s="36" t="str">
        <f t="shared" si="5"/>
        <v>MARÍN Y RÍA DE PONTEVEDRA</v>
      </c>
      <c r="B56" s="37">
        <f t="shared" si="3"/>
        <v>118</v>
      </c>
      <c r="C56" s="37">
        <f t="shared" si="4"/>
        <v>122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310</v>
      </c>
      <c r="G56" s="36">
        <f t="shared" si="9"/>
        <v>301</v>
      </c>
    </row>
    <row r="57" spans="1:7" x14ac:dyDescent="0.3">
      <c r="A57" s="36" t="str">
        <f t="shared" si="5"/>
        <v>MELILLA</v>
      </c>
      <c r="B57" s="37">
        <f t="shared" si="3"/>
        <v>433</v>
      </c>
      <c r="C57" s="37">
        <f t="shared" si="4"/>
        <v>488</v>
      </c>
      <c r="D57" s="37">
        <f t="shared" si="7"/>
        <v>13</v>
      </c>
      <c r="E57" s="36" t="str">
        <f t="shared" si="6"/>
        <v>GIJÓN</v>
      </c>
      <c r="F57" s="36">
        <f t="shared" si="10"/>
        <v>292</v>
      </c>
      <c r="G57" s="36">
        <f t="shared" si="9"/>
        <v>299</v>
      </c>
    </row>
    <row r="58" spans="1:7" x14ac:dyDescent="0.3">
      <c r="A58" s="36" t="str">
        <f t="shared" si="5"/>
        <v>MOTRIL</v>
      </c>
      <c r="B58" s="37">
        <f t="shared" si="3"/>
        <v>310</v>
      </c>
      <c r="C58" s="37">
        <f t="shared" si="4"/>
        <v>301</v>
      </c>
      <c r="D58" s="37">
        <f t="shared" si="7"/>
        <v>18</v>
      </c>
      <c r="E58" s="36" t="str">
        <f t="shared" si="6"/>
        <v>BAHÍA DE CÁDIZ</v>
      </c>
      <c r="F58" s="36">
        <f t="shared" si="10"/>
        <v>291</v>
      </c>
      <c r="G58" s="36">
        <f t="shared" si="9"/>
        <v>260</v>
      </c>
    </row>
    <row r="59" spans="1:7" x14ac:dyDescent="0.3">
      <c r="A59" s="36" t="str">
        <f t="shared" si="5"/>
        <v>PASAIA</v>
      </c>
      <c r="B59" s="37">
        <f t="shared" si="3"/>
        <v>219</v>
      </c>
      <c r="C59" s="37">
        <f t="shared" si="4"/>
        <v>204</v>
      </c>
      <c r="D59" s="37">
        <f t="shared" si="7"/>
        <v>24</v>
      </c>
      <c r="E59" s="36" t="str">
        <f t="shared" si="6"/>
        <v>A CORUÑA</v>
      </c>
      <c r="F59" s="36">
        <f t="shared" si="10"/>
        <v>283</v>
      </c>
      <c r="G59" s="36">
        <f t="shared" si="9"/>
        <v>263</v>
      </c>
    </row>
    <row r="60" spans="1:7" x14ac:dyDescent="0.3">
      <c r="A60" s="36" t="str">
        <f t="shared" si="5"/>
        <v>SANTA CRUZ DE TENERIFE</v>
      </c>
      <c r="B60" s="37">
        <f t="shared" si="3"/>
        <v>3694</v>
      </c>
      <c r="C60" s="37">
        <f t="shared" si="4"/>
        <v>3107</v>
      </c>
      <c r="D60" s="37">
        <f t="shared" si="7"/>
        <v>3</v>
      </c>
      <c r="E60" s="36" t="str">
        <f t="shared" si="6"/>
        <v>FERROL-SAN CIBRAO</v>
      </c>
      <c r="F60" s="36">
        <f t="shared" si="10"/>
        <v>241</v>
      </c>
      <c r="G60" s="36">
        <f t="shared" si="9"/>
        <v>253</v>
      </c>
    </row>
    <row r="61" spans="1:7" x14ac:dyDescent="0.3">
      <c r="A61" s="36" t="str">
        <f t="shared" si="5"/>
        <v>SANTANDER</v>
      </c>
      <c r="B61" s="37">
        <f t="shared" si="3"/>
        <v>360</v>
      </c>
      <c r="C61" s="37">
        <f t="shared" si="4"/>
        <v>349</v>
      </c>
      <c r="D61" s="37">
        <f t="shared" si="7"/>
        <v>16</v>
      </c>
      <c r="E61" s="36" t="str">
        <f t="shared" si="6"/>
        <v>SEVILLA</v>
      </c>
      <c r="F61" s="36">
        <f t="shared" si="10"/>
        <v>231</v>
      </c>
      <c r="G61" s="36">
        <f t="shared" si="9"/>
        <v>228</v>
      </c>
    </row>
    <row r="62" spans="1:7" x14ac:dyDescent="0.3">
      <c r="A62" s="36" t="str">
        <f t="shared" si="5"/>
        <v>SEVILLA</v>
      </c>
      <c r="B62" s="37">
        <f t="shared" si="3"/>
        <v>231</v>
      </c>
      <c r="C62" s="37">
        <f t="shared" si="4"/>
        <v>228</v>
      </c>
      <c r="D62" s="37">
        <f t="shared" si="7"/>
        <v>23</v>
      </c>
      <c r="E62" s="36" t="str">
        <f t="shared" si="6"/>
        <v>PASAIA</v>
      </c>
      <c r="F62" s="36">
        <f t="shared" si="10"/>
        <v>219</v>
      </c>
      <c r="G62" s="36">
        <f t="shared" si="9"/>
        <v>204</v>
      </c>
    </row>
    <row r="63" spans="1:7" x14ac:dyDescent="0.3">
      <c r="A63" s="36" t="str">
        <f t="shared" si="5"/>
        <v>TARRAGONA</v>
      </c>
      <c r="B63" s="37">
        <f t="shared" si="3"/>
        <v>633</v>
      </c>
      <c r="C63" s="37">
        <f t="shared" si="4"/>
        <v>642</v>
      </c>
      <c r="D63" s="37">
        <f t="shared" si="7"/>
        <v>9</v>
      </c>
      <c r="E63" s="36" t="str">
        <f t="shared" si="6"/>
        <v>AVILÉS</v>
      </c>
      <c r="F63" s="36">
        <f t="shared" si="10"/>
        <v>186</v>
      </c>
      <c r="G63" s="36">
        <f t="shared" si="9"/>
        <v>207</v>
      </c>
    </row>
    <row r="64" spans="1:7" x14ac:dyDescent="0.3">
      <c r="A64" s="36" t="str">
        <f t="shared" si="5"/>
        <v>VALENCIA</v>
      </c>
      <c r="B64" s="37">
        <f t="shared" si="3"/>
        <v>1817</v>
      </c>
      <c r="C64" s="37">
        <f t="shared" si="4"/>
        <v>1799</v>
      </c>
      <c r="D64" s="37">
        <f t="shared" si="7"/>
        <v>7</v>
      </c>
      <c r="E64" s="36" t="str">
        <f t="shared" si="6"/>
        <v>ALICANTE</v>
      </c>
      <c r="F64" s="36">
        <f t="shared" si="10"/>
        <v>177</v>
      </c>
      <c r="G64" s="36">
        <f t="shared" si="9"/>
        <v>191</v>
      </c>
    </row>
    <row r="65" spans="1:7" x14ac:dyDescent="0.3">
      <c r="A65" s="36" t="str">
        <f t="shared" si="5"/>
        <v>VIGO</v>
      </c>
      <c r="B65" s="37">
        <f t="shared" si="3"/>
        <v>409</v>
      </c>
      <c r="C65" s="37">
        <f t="shared" si="4"/>
        <v>339</v>
      </c>
      <c r="D65" s="37">
        <f t="shared" si="7"/>
        <v>14</v>
      </c>
      <c r="E65" s="36" t="str">
        <f t="shared" si="6"/>
        <v>MARÍN Y RÍA DE PONTEVEDRA</v>
      </c>
      <c r="F65" s="36">
        <f t="shared" si="10"/>
        <v>118</v>
      </c>
      <c r="G65" s="36">
        <f t="shared" si="9"/>
        <v>122</v>
      </c>
    </row>
    <row r="66" spans="1:7" x14ac:dyDescent="0.3">
      <c r="A66" s="36" t="str">
        <f t="shared" si="5"/>
        <v>VILAGARCÍA</v>
      </c>
      <c r="B66" s="37">
        <f t="shared" si="3"/>
        <v>77</v>
      </c>
      <c r="C66" s="37">
        <f t="shared" si="4"/>
        <v>70</v>
      </c>
      <c r="D66" s="37">
        <f t="shared" si="7"/>
        <v>28</v>
      </c>
      <c r="E66" s="36" t="str">
        <f t="shared" si="6"/>
        <v>VILAGARCÍA</v>
      </c>
      <c r="F66" s="36">
        <f t="shared" si="10"/>
        <v>77</v>
      </c>
      <c r="G66" s="36">
        <f t="shared" si="9"/>
        <v>70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>
      <c r="F2" s="3"/>
    </row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1460859</v>
      </c>
      <c r="C7" s="10">
        <v>1205189</v>
      </c>
      <c r="D7" s="10">
        <v>3974270</v>
      </c>
      <c r="E7" s="10">
        <v>3917541</v>
      </c>
      <c r="F7" s="11">
        <f>((E7*100)/D7)-100</f>
        <v>-1.4274067942037192</v>
      </c>
      <c r="G7" s="1"/>
      <c r="H7" s="1"/>
      <c r="I7" s="1"/>
    </row>
    <row r="8" spans="1:12" x14ac:dyDescent="0.3">
      <c r="A8" s="12" t="s">
        <v>31</v>
      </c>
      <c r="B8" s="13">
        <v>794742</v>
      </c>
      <c r="C8" s="13">
        <v>909590</v>
      </c>
      <c r="D8" s="13">
        <v>2206037</v>
      </c>
      <c r="E8" s="13">
        <v>2346439</v>
      </c>
      <c r="F8" s="14">
        <f t="shared" ref="F8:F34" si="0">((E8*100)/D8)-100</f>
        <v>6.3644444766792247</v>
      </c>
      <c r="G8" s="1"/>
      <c r="H8" s="1"/>
      <c r="I8" s="1"/>
    </row>
    <row r="9" spans="1:12" x14ac:dyDescent="0.3">
      <c r="A9" s="9" t="s">
        <v>157</v>
      </c>
      <c r="B9" s="10">
        <v>2228416</v>
      </c>
      <c r="C9" s="10">
        <v>2349752</v>
      </c>
      <c r="D9" s="10">
        <v>6606824</v>
      </c>
      <c r="E9" s="10">
        <v>6690332</v>
      </c>
      <c r="F9" s="11">
        <f t="shared" si="0"/>
        <v>1.2639658631741924</v>
      </c>
      <c r="G9" s="1"/>
      <c r="H9" s="1"/>
      <c r="I9" s="1"/>
    </row>
    <row r="10" spans="1:12" x14ac:dyDescent="0.3">
      <c r="A10" s="12" t="s">
        <v>159</v>
      </c>
      <c r="B10" s="13">
        <v>622956</v>
      </c>
      <c r="C10" s="13">
        <v>523520</v>
      </c>
      <c r="D10" s="13">
        <v>1423745</v>
      </c>
      <c r="E10" s="13">
        <v>1349765</v>
      </c>
      <c r="F10" s="14">
        <f t="shared" si="0"/>
        <v>-5.1961552103782651</v>
      </c>
      <c r="G10" s="1"/>
      <c r="H10" s="1"/>
      <c r="I10" s="1"/>
    </row>
    <row r="11" spans="1:12" x14ac:dyDescent="0.3">
      <c r="A11" s="9" t="s">
        <v>160</v>
      </c>
      <c r="B11" s="10">
        <v>30722496</v>
      </c>
      <c r="C11" s="10">
        <v>28795403</v>
      </c>
      <c r="D11" s="10">
        <v>94663829</v>
      </c>
      <c r="E11" s="10">
        <v>91198468</v>
      </c>
      <c r="F11" s="11">
        <f t="shared" si="0"/>
        <v>-3.6607023364753246</v>
      </c>
      <c r="G11" s="1"/>
      <c r="H11" s="1"/>
      <c r="I11" s="1"/>
    </row>
    <row r="12" spans="1:12" x14ac:dyDescent="0.3">
      <c r="A12" s="12" t="s">
        <v>161</v>
      </c>
      <c r="B12" s="13">
        <v>1354831</v>
      </c>
      <c r="C12" s="13">
        <v>1731823</v>
      </c>
      <c r="D12" s="13">
        <v>3710158</v>
      </c>
      <c r="E12" s="13">
        <v>4861137</v>
      </c>
      <c r="F12" s="14">
        <f t="shared" si="0"/>
        <v>31.022371553987739</v>
      </c>
      <c r="G12" s="1"/>
      <c r="H12" s="1"/>
      <c r="I12" s="1"/>
    </row>
    <row r="13" spans="1:12" x14ac:dyDescent="0.3">
      <c r="A13" s="9" t="s">
        <v>32</v>
      </c>
      <c r="B13" s="10">
        <v>14019203</v>
      </c>
      <c r="C13" s="10">
        <v>14733451</v>
      </c>
      <c r="D13" s="10">
        <v>37259265</v>
      </c>
      <c r="E13" s="10">
        <v>41303997</v>
      </c>
      <c r="F13" s="11">
        <f t="shared" si="0"/>
        <v>10.855640872142814</v>
      </c>
      <c r="G13" s="1"/>
      <c r="H13" s="1"/>
      <c r="I13" s="1"/>
    </row>
    <row r="14" spans="1:12" x14ac:dyDescent="0.3">
      <c r="A14" s="12" t="s">
        <v>33</v>
      </c>
      <c r="B14" s="13">
        <v>23400841</v>
      </c>
      <c r="C14" s="13">
        <v>25981969</v>
      </c>
      <c r="D14" s="13">
        <v>63371087</v>
      </c>
      <c r="E14" s="13">
        <v>72934038</v>
      </c>
      <c r="F14" s="14">
        <f t="shared" si="0"/>
        <v>15.09040076904472</v>
      </c>
      <c r="G14" s="1"/>
      <c r="H14" s="1"/>
      <c r="I14" s="1"/>
    </row>
    <row r="15" spans="1:12" x14ac:dyDescent="0.3">
      <c r="A15" s="9" t="s">
        <v>34</v>
      </c>
      <c r="B15" s="10">
        <v>3522149</v>
      </c>
      <c r="C15" s="10">
        <v>3604751</v>
      </c>
      <c r="D15" s="10">
        <v>9567127</v>
      </c>
      <c r="E15" s="10">
        <v>10520198</v>
      </c>
      <c r="F15" s="11">
        <f t="shared" si="0"/>
        <v>9.9619352810932753</v>
      </c>
      <c r="G15" s="1"/>
      <c r="H15" s="1"/>
      <c r="I15" s="1"/>
    </row>
    <row r="16" spans="1:12" x14ac:dyDescent="0.3">
      <c r="A16" s="12" t="s">
        <v>35</v>
      </c>
      <c r="B16" s="13">
        <v>2767958</v>
      </c>
      <c r="C16" s="13">
        <v>2427604</v>
      </c>
      <c r="D16" s="13">
        <v>7896820</v>
      </c>
      <c r="E16" s="13">
        <v>7954883</v>
      </c>
      <c r="F16" s="14">
        <f t="shared" si="0"/>
        <v>0.73527065325029639</v>
      </c>
      <c r="G16" s="1"/>
      <c r="H16" s="1"/>
      <c r="I16" s="1"/>
    </row>
    <row r="17" spans="1:9" x14ac:dyDescent="0.3">
      <c r="A17" s="9" t="s">
        <v>162</v>
      </c>
      <c r="B17" s="10">
        <v>2119376</v>
      </c>
      <c r="C17" s="10">
        <v>2184498</v>
      </c>
      <c r="D17" s="10">
        <v>5872103</v>
      </c>
      <c r="E17" s="10">
        <v>6733477</v>
      </c>
      <c r="F17" s="11">
        <f t="shared" si="0"/>
        <v>14.668918443698956</v>
      </c>
      <c r="G17" s="1"/>
      <c r="H17" s="1"/>
      <c r="I17" s="1"/>
    </row>
    <row r="18" spans="1:9" x14ac:dyDescent="0.3">
      <c r="A18" s="12" t="s">
        <v>36</v>
      </c>
      <c r="B18" s="13">
        <v>5040308</v>
      </c>
      <c r="C18" s="13">
        <v>6137376</v>
      </c>
      <c r="D18" s="13">
        <v>14791983</v>
      </c>
      <c r="E18" s="13">
        <v>17039803</v>
      </c>
      <c r="F18" s="14">
        <f t="shared" si="0"/>
        <v>15.19620459271755</v>
      </c>
      <c r="G18" s="1"/>
      <c r="H18" s="1"/>
      <c r="I18" s="1"/>
    </row>
    <row r="19" spans="1:9" x14ac:dyDescent="0.3">
      <c r="A19" s="9" t="s">
        <v>37</v>
      </c>
      <c r="B19" s="10">
        <v>1261152</v>
      </c>
      <c r="C19" s="10">
        <v>1372952</v>
      </c>
      <c r="D19" s="10">
        <v>3634263</v>
      </c>
      <c r="E19" s="10">
        <v>3637059</v>
      </c>
      <c r="F19" s="11">
        <f t="shared" si="0"/>
        <v>7.6934443104420325E-2</v>
      </c>
      <c r="G19" s="1"/>
      <c r="H19" s="1"/>
      <c r="I19" s="1"/>
    </row>
    <row r="20" spans="1:9" x14ac:dyDescent="0.3">
      <c r="A20" s="12" t="s">
        <v>163</v>
      </c>
      <c r="B20" s="13">
        <v>1793197</v>
      </c>
      <c r="C20" s="13">
        <v>1604790</v>
      </c>
      <c r="D20" s="13">
        <v>4758470</v>
      </c>
      <c r="E20" s="13">
        <v>4097747</v>
      </c>
      <c r="F20" s="14">
        <f t="shared" si="0"/>
        <v>-13.8851983936013</v>
      </c>
      <c r="G20" s="1"/>
      <c r="H20" s="1"/>
      <c r="I20" s="1"/>
    </row>
    <row r="21" spans="1:9" x14ac:dyDescent="0.3">
      <c r="A21" s="9" t="s">
        <v>38</v>
      </c>
      <c r="B21" s="10">
        <v>2791384</v>
      </c>
      <c r="C21" s="10">
        <v>3207852</v>
      </c>
      <c r="D21" s="10">
        <v>8510173</v>
      </c>
      <c r="E21" s="10">
        <v>8910349</v>
      </c>
      <c r="F21" s="11">
        <f t="shared" si="0"/>
        <v>4.7023250878683598</v>
      </c>
      <c r="G21" s="1"/>
      <c r="H21" s="1"/>
      <c r="I21" s="1"/>
    </row>
    <row r="22" spans="1:9" x14ac:dyDescent="0.3">
      <c r="A22" s="12" t="s">
        <v>59</v>
      </c>
      <c r="B22" s="13">
        <v>20280721</v>
      </c>
      <c r="C22" s="13">
        <v>24380149</v>
      </c>
      <c r="D22" s="13">
        <v>58387592</v>
      </c>
      <c r="E22" s="13">
        <v>67164735</v>
      </c>
      <c r="F22" s="14">
        <f t="shared" si="0"/>
        <v>15.032548353766671</v>
      </c>
      <c r="G22" s="1"/>
      <c r="H22" s="1"/>
      <c r="I22" s="1"/>
    </row>
    <row r="23" spans="1:9" x14ac:dyDescent="0.3">
      <c r="A23" s="9" t="s">
        <v>164</v>
      </c>
      <c r="B23" s="10">
        <v>2848804</v>
      </c>
      <c r="C23" s="10">
        <v>3354659</v>
      </c>
      <c r="D23" s="10">
        <v>7179136</v>
      </c>
      <c r="E23" s="10">
        <v>7107567</v>
      </c>
      <c r="F23" s="11">
        <f t="shared" si="0"/>
        <v>-0.99690269135450649</v>
      </c>
      <c r="G23" s="1"/>
      <c r="H23" s="1"/>
      <c r="I23" s="1"/>
    </row>
    <row r="24" spans="1:9" x14ac:dyDescent="0.3">
      <c r="A24" s="12" t="s">
        <v>166</v>
      </c>
      <c r="B24" s="13">
        <v>357594</v>
      </c>
      <c r="C24" s="13">
        <v>384455</v>
      </c>
      <c r="D24" s="13">
        <v>1072582</v>
      </c>
      <c r="E24" s="13">
        <v>1082188</v>
      </c>
      <c r="F24" s="14">
        <f t="shared" si="0"/>
        <v>0.89559586120222434</v>
      </c>
      <c r="G24" s="1"/>
      <c r="H24" s="1"/>
      <c r="I24" s="1"/>
    </row>
    <row r="25" spans="1:9" x14ac:dyDescent="0.3">
      <c r="A25" s="9" t="s">
        <v>39</v>
      </c>
      <c r="B25" s="10">
        <v>3366036</v>
      </c>
      <c r="C25" s="10">
        <v>3382079</v>
      </c>
      <c r="D25" s="10">
        <v>9613576</v>
      </c>
      <c r="E25" s="10">
        <v>9747403</v>
      </c>
      <c r="F25" s="11">
        <f t="shared" si="0"/>
        <v>1.3920626414145971</v>
      </c>
      <c r="G25" s="1"/>
      <c r="H25" s="1"/>
      <c r="I25" s="1"/>
    </row>
    <row r="26" spans="1:9" x14ac:dyDescent="0.3">
      <c r="A26" s="12" t="s">
        <v>40</v>
      </c>
      <c r="B26" s="13">
        <v>1532245</v>
      </c>
      <c r="C26" s="13">
        <v>1700926</v>
      </c>
      <c r="D26" s="13">
        <v>4770100</v>
      </c>
      <c r="E26" s="13">
        <v>5271356</v>
      </c>
      <c r="F26" s="14">
        <f t="shared" si="0"/>
        <v>10.508291230791812</v>
      </c>
      <c r="G26" s="1"/>
      <c r="H26" s="1"/>
      <c r="I26" s="1"/>
    </row>
    <row r="27" spans="1:9" x14ac:dyDescent="0.3">
      <c r="A27" s="9" t="s">
        <v>41</v>
      </c>
      <c r="B27" s="10">
        <v>653574</v>
      </c>
      <c r="C27" s="10">
        <v>548890</v>
      </c>
      <c r="D27" s="10">
        <v>1620894</v>
      </c>
      <c r="E27" s="10">
        <v>1557670</v>
      </c>
      <c r="F27" s="11">
        <f t="shared" si="0"/>
        <v>-3.9005635161830412</v>
      </c>
      <c r="G27" s="1"/>
      <c r="H27" s="1"/>
      <c r="I27" s="1"/>
    </row>
    <row r="28" spans="1:9" x14ac:dyDescent="0.3">
      <c r="A28" s="12" t="s">
        <v>42</v>
      </c>
      <c r="B28" s="13">
        <v>16036245</v>
      </c>
      <c r="C28" s="13">
        <v>17012937</v>
      </c>
      <c r="D28" s="13">
        <v>44641367</v>
      </c>
      <c r="E28" s="13">
        <v>50606043</v>
      </c>
      <c r="F28" s="14">
        <f t="shared" si="0"/>
        <v>13.361320230180226</v>
      </c>
      <c r="G28" s="1"/>
      <c r="H28" s="1"/>
      <c r="I28" s="1"/>
    </row>
    <row r="29" spans="1:9" x14ac:dyDescent="0.3">
      <c r="A29" s="9" t="s">
        <v>43</v>
      </c>
      <c r="B29" s="10">
        <v>2756285</v>
      </c>
      <c r="C29" s="10">
        <v>2150138</v>
      </c>
      <c r="D29" s="10">
        <v>6450649</v>
      </c>
      <c r="E29" s="10">
        <v>6413882</v>
      </c>
      <c r="F29" s="11">
        <f t="shared" si="0"/>
        <v>-0.56997365691421464</v>
      </c>
      <c r="G29" s="1"/>
      <c r="H29" s="1"/>
      <c r="I29" s="1"/>
    </row>
    <row r="30" spans="1:9" x14ac:dyDescent="0.3">
      <c r="A30" s="12" t="s">
        <v>44</v>
      </c>
      <c r="B30" s="13">
        <v>457989</v>
      </c>
      <c r="C30" s="13">
        <v>372421</v>
      </c>
      <c r="D30" s="13">
        <v>1115580</v>
      </c>
      <c r="E30" s="13">
        <v>1175706</v>
      </c>
      <c r="F30" s="14">
        <f t="shared" si="0"/>
        <v>5.3896627763136706</v>
      </c>
      <c r="G30" s="1"/>
      <c r="H30" s="1"/>
      <c r="I30" s="1"/>
    </row>
    <row r="31" spans="1:9" x14ac:dyDescent="0.3">
      <c r="A31" s="9" t="s">
        <v>45</v>
      </c>
      <c r="B31" s="10">
        <v>3807490</v>
      </c>
      <c r="C31" s="10">
        <v>3611736</v>
      </c>
      <c r="D31" s="10">
        <v>11566495</v>
      </c>
      <c r="E31" s="10">
        <v>10902061</v>
      </c>
      <c r="F31" s="11">
        <f t="shared" si="0"/>
        <v>-5.7444714237113317</v>
      </c>
      <c r="G31" s="1"/>
      <c r="H31" s="1"/>
      <c r="I31" s="1"/>
    </row>
    <row r="32" spans="1:9" x14ac:dyDescent="0.3">
      <c r="A32" s="12" t="s">
        <v>46</v>
      </c>
      <c r="B32" s="13">
        <v>20854044</v>
      </c>
      <c r="C32" s="13">
        <v>21659744</v>
      </c>
      <c r="D32" s="13">
        <v>57947034</v>
      </c>
      <c r="E32" s="13">
        <v>61681850</v>
      </c>
      <c r="F32" s="14">
        <f t="shared" si="0"/>
        <v>6.4452237538162933</v>
      </c>
      <c r="G32" s="1"/>
      <c r="H32" s="1"/>
      <c r="I32" s="1"/>
    </row>
    <row r="33" spans="1:9" x14ac:dyDescent="0.3">
      <c r="A33" s="9" t="s">
        <v>47</v>
      </c>
      <c r="B33" s="10">
        <v>2530535</v>
      </c>
      <c r="C33" s="10">
        <v>2891741</v>
      </c>
      <c r="D33" s="10">
        <v>7057571</v>
      </c>
      <c r="E33" s="10">
        <v>7859549</v>
      </c>
      <c r="F33" s="11">
        <f t="shared" si="0"/>
        <v>11.363371335548734</v>
      </c>
      <c r="G33" s="1"/>
      <c r="H33" s="1"/>
      <c r="I33" s="1"/>
    </row>
    <row r="34" spans="1:9" x14ac:dyDescent="0.3">
      <c r="A34" s="12" t="s">
        <v>165</v>
      </c>
      <c r="B34" s="13">
        <v>177952</v>
      </c>
      <c r="C34" s="13">
        <v>155956</v>
      </c>
      <c r="D34" s="13">
        <v>454690</v>
      </c>
      <c r="E34" s="13">
        <v>616420</v>
      </c>
      <c r="F34" s="14">
        <f t="shared" si="0"/>
        <v>35.569288966108786</v>
      </c>
      <c r="G34" s="1"/>
      <c r="H34" s="1"/>
      <c r="I34" s="1"/>
    </row>
    <row r="35" spans="1:9" x14ac:dyDescent="0.3">
      <c r="A35" s="15" t="s">
        <v>48</v>
      </c>
      <c r="B35" s="16">
        <f>SUM(B7:B34)</f>
        <v>169559382</v>
      </c>
      <c r="C35" s="16">
        <f t="shared" ref="C35:E35" si="1">SUM(C7:C34)</f>
        <v>178376351</v>
      </c>
      <c r="D35" s="16">
        <f t="shared" si="1"/>
        <v>480123420</v>
      </c>
      <c r="E35" s="16">
        <f t="shared" si="1"/>
        <v>514681663</v>
      </c>
      <c r="F35" s="17">
        <f t="shared" ref="F35" si="2">((E35*100)/D35)-100</f>
        <v>7.1977832283207448</v>
      </c>
      <c r="G35" s="1"/>
      <c r="H35" s="1"/>
      <c r="I35" s="1"/>
    </row>
    <row r="36" spans="1:9" x14ac:dyDescent="0.3">
      <c r="A36" s="59" t="s">
        <v>127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3917541</v>
      </c>
      <c r="C39" s="37">
        <f t="shared" si="4"/>
        <v>3974270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91198468</v>
      </c>
      <c r="G39" s="36">
        <f>LOOKUP(E39,$A$39:$A$66,$C$39:$C$66)</f>
        <v>94663829</v>
      </c>
    </row>
    <row r="40" spans="1:9" x14ac:dyDescent="0.3">
      <c r="A40" s="36" t="str">
        <f t="shared" si="5"/>
        <v>ALICANTE</v>
      </c>
      <c r="B40" s="37">
        <f t="shared" si="3"/>
        <v>2346439</v>
      </c>
      <c r="C40" s="37">
        <f t="shared" si="4"/>
        <v>2206037</v>
      </c>
      <c r="D40" s="37">
        <f t="shared" ref="D40:D66" si="7">_xlfn.RANK.EQ(B40,$B$39:$B$66)+COUNTIF($B$39:$B$66,B40)-1</f>
        <v>23</v>
      </c>
      <c r="E40" s="36" t="str">
        <f t="shared" si="6"/>
        <v>BARCELONA</v>
      </c>
      <c r="F40" s="36">
        <f t="shared" ref="F40:F55" si="8">LOOKUP(E40,$A$39:$A$66,$B$39:$B$66)</f>
        <v>72934038</v>
      </c>
      <c r="G40" s="36">
        <f t="shared" ref="G40:G66" si="9">LOOKUP(E40,$A$39:$A$66,$C$39:$C$66)</f>
        <v>63371087</v>
      </c>
    </row>
    <row r="41" spans="1:9" x14ac:dyDescent="0.3">
      <c r="A41" s="36" t="str">
        <f t="shared" si="5"/>
        <v>ALMERÍA</v>
      </c>
      <c r="B41" s="37">
        <f t="shared" si="3"/>
        <v>6690332</v>
      </c>
      <c r="C41" s="37">
        <f t="shared" si="4"/>
        <v>6606824</v>
      </c>
      <c r="D41" s="37">
        <f t="shared" si="7"/>
        <v>16</v>
      </c>
      <c r="E41" s="36" t="str">
        <f t="shared" si="6"/>
        <v>LAS PALMAS</v>
      </c>
      <c r="F41" s="36">
        <f t="shared" si="8"/>
        <v>67164735</v>
      </c>
      <c r="G41" s="36">
        <f t="shared" si="9"/>
        <v>58387592</v>
      </c>
    </row>
    <row r="42" spans="1:9" x14ac:dyDescent="0.3">
      <c r="A42" s="36" t="str">
        <f t="shared" si="5"/>
        <v>AVILÉS</v>
      </c>
      <c r="B42" s="37">
        <f t="shared" si="3"/>
        <v>1349765</v>
      </c>
      <c r="C42" s="37">
        <f t="shared" si="4"/>
        <v>1423745</v>
      </c>
      <c r="D42" s="37">
        <f t="shared" si="7"/>
        <v>25</v>
      </c>
      <c r="E42" s="36" t="str">
        <f t="shared" si="6"/>
        <v>VALENCIA</v>
      </c>
      <c r="F42" s="36">
        <f t="shared" si="8"/>
        <v>61681850</v>
      </c>
      <c r="G42" s="36">
        <f t="shared" si="9"/>
        <v>57947034</v>
      </c>
    </row>
    <row r="43" spans="1:9" x14ac:dyDescent="0.3">
      <c r="A43" s="36" t="str">
        <f t="shared" si="5"/>
        <v>BAHÍA DE ALGECIRAS</v>
      </c>
      <c r="B43" s="37">
        <f t="shared" si="3"/>
        <v>91198468</v>
      </c>
      <c r="C43" s="37">
        <f t="shared" si="4"/>
        <v>94663829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50606043</v>
      </c>
      <c r="G43" s="36">
        <f t="shared" si="9"/>
        <v>44641367</v>
      </c>
    </row>
    <row r="44" spans="1:9" x14ac:dyDescent="0.3">
      <c r="A44" s="36" t="str">
        <f t="shared" si="5"/>
        <v>BAHÍA DE CÁDIZ</v>
      </c>
      <c r="B44" s="37">
        <f t="shared" si="3"/>
        <v>4861137</v>
      </c>
      <c r="C44" s="37">
        <f t="shared" si="4"/>
        <v>3710158</v>
      </c>
      <c r="D44" s="37">
        <f t="shared" si="7"/>
        <v>19</v>
      </c>
      <c r="E44" s="36" t="str">
        <f t="shared" si="6"/>
        <v>BALEARES</v>
      </c>
      <c r="F44" s="36">
        <f t="shared" si="8"/>
        <v>41303997</v>
      </c>
      <c r="G44" s="36">
        <f t="shared" si="9"/>
        <v>37259265</v>
      </c>
    </row>
    <row r="45" spans="1:9" x14ac:dyDescent="0.3">
      <c r="A45" s="36" t="str">
        <f t="shared" si="5"/>
        <v>BALEARES</v>
      </c>
      <c r="B45" s="37">
        <f t="shared" si="3"/>
        <v>41303997</v>
      </c>
      <c r="C45" s="37">
        <f t="shared" si="4"/>
        <v>37259265</v>
      </c>
      <c r="D45" s="37">
        <f t="shared" si="7"/>
        <v>6</v>
      </c>
      <c r="E45" s="36" t="str">
        <f t="shared" si="6"/>
        <v>CEUTA</v>
      </c>
      <c r="F45" s="36">
        <f t="shared" si="8"/>
        <v>17039803</v>
      </c>
      <c r="G45" s="36">
        <f t="shared" si="9"/>
        <v>14791983</v>
      </c>
    </row>
    <row r="46" spans="1:9" x14ac:dyDescent="0.3">
      <c r="A46" s="36" t="str">
        <f t="shared" si="5"/>
        <v>BARCELONA</v>
      </c>
      <c r="B46" s="37">
        <f t="shared" si="3"/>
        <v>72934038</v>
      </c>
      <c r="C46" s="37">
        <f t="shared" si="4"/>
        <v>63371087</v>
      </c>
      <c r="D46" s="37">
        <f t="shared" si="7"/>
        <v>2</v>
      </c>
      <c r="E46" s="36" t="str">
        <f t="shared" si="6"/>
        <v>TARRAGONA</v>
      </c>
      <c r="F46" s="36">
        <f t="shared" si="8"/>
        <v>10902061</v>
      </c>
      <c r="G46" s="36">
        <f t="shared" si="9"/>
        <v>11566495</v>
      </c>
    </row>
    <row r="47" spans="1:9" x14ac:dyDescent="0.3">
      <c r="A47" s="36" t="str">
        <f t="shared" si="5"/>
        <v>BILBAO</v>
      </c>
      <c r="B47" s="37">
        <f t="shared" si="3"/>
        <v>10520198</v>
      </c>
      <c r="C47" s="37">
        <f t="shared" si="4"/>
        <v>9567127</v>
      </c>
      <c r="D47" s="37">
        <f t="shared" si="7"/>
        <v>9</v>
      </c>
      <c r="E47" s="36" t="str">
        <f t="shared" si="6"/>
        <v>BILBAO</v>
      </c>
      <c r="F47" s="36">
        <f t="shared" si="8"/>
        <v>10520198</v>
      </c>
      <c r="G47" s="36">
        <f t="shared" si="9"/>
        <v>9567127</v>
      </c>
    </row>
    <row r="48" spans="1:9" x14ac:dyDescent="0.3">
      <c r="A48" s="36" t="str">
        <f t="shared" si="5"/>
        <v>CARTAGENA</v>
      </c>
      <c r="B48" s="37">
        <f t="shared" si="3"/>
        <v>7954883</v>
      </c>
      <c r="C48" s="37">
        <f t="shared" si="4"/>
        <v>7896820</v>
      </c>
      <c r="D48" s="37">
        <f t="shared" si="7"/>
        <v>12</v>
      </c>
      <c r="E48" s="36" t="str">
        <f t="shared" si="6"/>
        <v>MELILLA</v>
      </c>
      <c r="F48" s="36">
        <f t="shared" si="8"/>
        <v>9747403</v>
      </c>
      <c r="G48" s="36">
        <f t="shared" si="9"/>
        <v>9613576</v>
      </c>
    </row>
    <row r="49" spans="1:7" x14ac:dyDescent="0.3">
      <c r="A49" s="36" t="str">
        <f t="shared" si="5"/>
        <v>CASTELLÓN</v>
      </c>
      <c r="B49" s="37">
        <f t="shared" si="3"/>
        <v>6733477</v>
      </c>
      <c r="C49" s="37">
        <f t="shared" si="4"/>
        <v>5872103</v>
      </c>
      <c r="D49" s="37">
        <f t="shared" si="7"/>
        <v>15</v>
      </c>
      <c r="E49" s="36" t="str">
        <f t="shared" si="6"/>
        <v>HUELVA</v>
      </c>
      <c r="F49" s="36">
        <f t="shared" si="8"/>
        <v>8910349</v>
      </c>
      <c r="G49" s="36">
        <f t="shared" si="9"/>
        <v>8510173</v>
      </c>
    </row>
    <row r="50" spans="1:7" x14ac:dyDescent="0.3">
      <c r="A50" s="36" t="str">
        <f t="shared" si="5"/>
        <v>CEUTA</v>
      </c>
      <c r="B50" s="37">
        <f t="shared" si="3"/>
        <v>17039803</v>
      </c>
      <c r="C50" s="37">
        <f t="shared" si="4"/>
        <v>14791983</v>
      </c>
      <c r="D50" s="37">
        <f t="shared" si="7"/>
        <v>7</v>
      </c>
      <c r="E50" s="36" t="str">
        <f t="shared" si="6"/>
        <v>CARTAGENA</v>
      </c>
      <c r="F50" s="36">
        <f t="shared" si="8"/>
        <v>7954883</v>
      </c>
      <c r="G50" s="36">
        <f t="shared" si="9"/>
        <v>7896820</v>
      </c>
    </row>
    <row r="51" spans="1:7" x14ac:dyDescent="0.3">
      <c r="A51" s="36" t="str">
        <f t="shared" si="5"/>
        <v>FERROL-SAN CIBRAO</v>
      </c>
      <c r="B51" s="37">
        <f t="shared" si="3"/>
        <v>3637059</v>
      </c>
      <c r="C51" s="37">
        <f t="shared" si="4"/>
        <v>3634263</v>
      </c>
      <c r="D51" s="37">
        <f t="shared" si="7"/>
        <v>22</v>
      </c>
      <c r="E51" s="36" t="str">
        <f t="shared" si="6"/>
        <v>VIGO</v>
      </c>
      <c r="F51" s="36">
        <f t="shared" si="8"/>
        <v>7859549</v>
      </c>
      <c r="G51" s="36">
        <f t="shared" si="9"/>
        <v>7057571</v>
      </c>
    </row>
    <row r="52" spans="1:7" x14ac:dyDescent="0.3">
      <c r="A52" s="36" t="str">
        <f t="shared" si="5"/>
        <v>GIJÓN</v>
      </c>
      <c r="B52" s="37">
        <f t="shared" si="3"/>
        <v>4097747</v>
      </c>
      <c r="C52" s="37">
        <f t="shared" si="4"/>
        <v>4758470</v>
      </c>
      <c r="D52" s="37">
        <f t="shared" si="7"/>
        <v>20</v>
      </c>
      <c r="E52" s="36" t="str">
        <f t="shared" si="6"/>
        <v>MÁLAGA</v>
      </c>
      <c r="F52" s="36">
        <f t="shared" si="8"/>
        <v>7107567</v>
      </c>
      <c r="G52" s="36">
        <f t="shared" si="9"/>
        <v>7179136</v>
      </c>
    </row>
    <row r="53" spans="1:7" x14ac:dyDescent="0.3">
      <c r="A53" s="36" t="str">
        <f t="shared" si="5"/>
        <v>HUELVA</v>
      </c>
      <c r="B53" s="37">
        <f t="shared" si="3"/>
        <v>8910349</v>
      </c>
      <c r="C53" s="37">
        <f t="shared" si="4"/>
        <v>8510173</v>
      </c>
      <c r="D53" s="37">
        <f t="shared" si="7"/>
        <v>11</v>
      </c>
      <c r="E53" s="36" t="str">
        <f t="shared" si="6"/>
        <v>CASTELLÓN</v>
      </c>
      <c r="F53" s="36">
        <f t="shared" si="8"/>
        <v>6733477</v>
      </c>
      <c r="G53" s="36">
        <f t="shared" si="9"/>
        <v>5872103</v>
      </c>
    </row>
    <row r="54" spans="1:7" x14ac:dyDescent="0.3">
      <c r="A54" s="36" t="str">
        <f t="shared" si="5"/>
        <v>LAS PALMAS</v>
      </c>
      <c r="B54" s="37">
        <f t="shared" si="3"/>
        <v>67164735</v>
      </c>
      <c r="C54" s="37">
        <f t="shared" si="4"/>
        <v>58387592</v>
      </c>
      <c r="D54" s="37">
        <f t="shared" si="7"/>
        <v>3</v>
      </c>
      <c r="E54" s="36" t="str">
        <f t="shared" si="6"/>
        <v>ALMERÍA</v>
      </c>
      <c r="F54" s="36">
        <f t="shared" si="8"/>
        <v>6690332</v>
      </c>
      <c r="G54" s="36">
        <f t="shared" si="9"/>
        <v>6606824</v>
      </c>
    </row>
    <row r="55" spans="1:7" x14ac:dyDescent="0.3">
      <c r="A55" s="36" t="str">
        <f t="shared" si="5"/>
        <v>MÁLAGA</v>
      </c>
      <c r="B55" s="37">
        <f t="shared" si="3"/>
        <v>7107567</v>
      </c>
      <c r="C55" s="37">
        <f t="shared" si="4"/>
        <v>7179136</v>
      </c>
      <c r="D55" s="37">
        <f t="shared" si="7"/>
        <v>14</v>
      </c>
      <c r="E55" s="36" t="str">
        <f t="shared" si="6"/>
        <v>SANTANDER</v>
      </c>
      <c r="F55" s="36">
        <f t="shared" si="8"/>
        <v>6413882</v>
      </c>
      <c r="G55" s="36">
        <f t="shared" si="9"/>
        <v>6450649</v>
      </c>
    </row>
    <row r="56" spans="1:7" x14ac:dyDescent="0.3">
      <c r="A56" s="36" t="str">
        <f t="shared" si="5"/>
        <v>MARÍN Y RÍA DE PONTEVEDRA</v>
      </c>
      <c r="B56" s="37">
        <f t="shared" si="3"/>
        <v>1082188</v>
      </c>
      <c r="C56" s="37">
        <f t="shared" si="4"/>
        <v>1072582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5271356</v>
      </c>
      <c r="G56" s="36">
        <f t="shared" si="9"/>
        <v>4770100</v>
      </c>
    </row>
    <row r="57" spans="1:7" x14ac:dyDescent="0.3">
      <c r="A57" s="36" t="str">
        <f t="shared" si="5"/>
        <v>MELILLA</v>
      </c>
      <c r="B57" s="37">
        <f t="shared" si="3"/>
        <v>9747403</v>
      </c>
      <c r="C57" s="37">
        <f t="shared" si="4"/>
        <v>9613576</v>
      </c>
      <c r="D57" s="37">
        <f t="shared" si="7"/>
        <v>10</v>
      </c>
      <c r="E57" s="36" t="str">
        <f t="shared" si="6"/>
        <v>BAHÍA DE CÁDIZ</v>
      </c>
      <c r="F57" s="36">
        <f t="shared" si="10"/>
        <v>4861137</v>
      </c>
      <c r="G57" s="36">
        <f t="shared" si="9"/>
        <v>3710158</v>
      </c>
    </row>
    <row r="58" spans="1:7" x14ac:dyDescent="0.3">
      <c r="A58" s="36" t="str">
        <f t="shared" si="5"/>
        <v>MOTRIL</v>
      </c>
      <c r="B58" s="37">
        <f t="shared" si="3"/>
        <v>5271356</v>
      </c>
      <c r="C58" s="37">
        <f t="shared" si="4"/>
        <v>4770100</v>
      </c>
      <c r="D58" s="37">
        <f t="shared" si="7"/>
        <v>18</v>
      </c>
      <c r="E58" s="36" t="str">
        <f t="shared" si="6"/>
        <v>GIJÓN</v>
      </c>
      <c r="F58" s="36">
        <f t="shared" si="10"/>
        <v>4097747</v>
      </c>
      <c r="G58" s="36">
        <f t="shared" si="9"/>
        <v>4758470</v>
      </c>
    </row>
    <row r="59" spans="1:7" x14ac:dyDescent="0.3">
      <c r="A59" s="36" t="str">
        <f t="shared" si="5"/>
        <v>PASAIA</v>
      </c>
      <c r="B59" s="37">
        <f t="shared" si="3"/>
        <v>1557670</v>
      </c>
      <c r="C59" s="37">
        <f t="shared" si="4"/>
        <v>1620894</v>
      </c>
      <c r="D59" s="37">
        <f t="shared" si="7"/>
        <v>24</v>
      </c>
      <c r="E59" s="36" t="str">
        <f t="shared" si="6"/>
        <v>A CORUÑA</v>
      </c>
      <c r="F59" s="36">
        <f t="shared" si="10"/>
        <v>3917541</v>
      </c>
      <c r="G59" s="36">
        <f t="shared" si="9"/>
        <v>3974270</v>
      </c>
    </row>
    <row r="60" spans="1:7" x14ac:dyDescent="0.3">
      <c r="A60" s="36" t="str">
        <f t="shared" si="5"/>
        <v>SANTA CRUZ DE TENERIFE</v>
      </c>
      <c r="B60" s="37">
        <f t="shared" si="3"/>
        <v>50606043</v>
      </c>
      <c r="C60" s="37">
        <f t="shared" si="4"/>
        <v>44641367</v>
      </c>
      <c r="D60" s="37">
        <f t="shared" si="7"/>
        <v>5</v>
      </c>
      <c r="E60" s="36" t="str">
        <f t="shared" si="6"/>
        <v>FERROL-SAN CIBRAO</v>
      </c>
      <c r="F60" s="36">
        <f t="shared" si="10"/>
        <v>3637059</v>
      </c>
      <c r="G60" s="36">
        <f t="shared" si="9"/>
        <v>3634263</v>
      </c>
    </row>
    <row r="61" spans="1:7" x14ac:dyDescent="0.3">
      <c r="A61" s="36" t="str">
        <f t="shared" si="5"/>
        <v>SANTANDER</v>
      </c>
      <c r="B61" s="37">
        <f t="shared" si="3"/>
        <v>6413882</v>
      </c>
      <c r="C61" s="37">
        <f t="shared" si="4"/>
        <v>6450649</v>
      </c>
      <c r="D61" s="37">
        <f t="shared" si="7"/>
        <v>17</v>
      </c>
      <c r="E61" s="36" t="str">
        <f t="shared" si="6"/>
        <v>ALICANTE</v>
      </c>
      <c r="F61" s="36">
        <f t="shared" si="10"/>
        <v>2346439</v>
      </c>
      <c r="G61" s="36">
        <f t="shared" si="9"/>
        <v>2206037</v>
      </c>
    </row>
    <row r="62" spans="1:7" x14ac:dyDescent="0.3">
      <c r="A62" s="36" t="str">
        <f t="shared" si="5"/>
        <v>SEVILLA</v>
      </c>
      <c r="B62" s="37">
        <f t="shared" si="3"/>
        <v>1175706</v>
      </c>
      <c r="C62" s="37">
        <f t="shared" si="4"/>
        <v>1115580</v>
      </c>
      <c r="D62" s="37">
        <f t="shared" si="7"/>
        <v>26</v>
      </c>
      <c r="E62" s="36" t="str">
        <f t="shared" si="6"/>
        <v>PASAIA</v>
      </c>
      <c r="F62" s="36">
        <f t="shared" si="10"/>
        <v>1557670</v>
      </c>
      <c r="G62" s="36">
        <f t="shared" si="9"/>
        <v>1620894</v>
      </c>
    </row>
    <row r="63" spans="1:7" x14ac:dyDescent="0.3">
      <c r="A63" s="36" t="str">
        <f t="shared" si="5"/>
        <v>TARRAGONA</v>
      </c>
      <c r="B63" s="37">
        <f t="shared" si="3"/>
        <v>10902061</v>
      </c>
      <c r="C63" s="37">
        <f t="shared" si="4"/>
        <v>11566495</v>
      </c>
      <c r="D63" s="37">
        <f t="shared" si="7"/>
        <v>8</v>
      </c>
      <c r="E63" s="36" t="str">
        <f t="shared" si="6"/>
        <v>AVILÉS</v>
      </c>
      <c r="F63" s="36">
        <f t="shared" si="10"/>
        <v>1349765</v>
      </c>
      <c r="G63" s="36">
        <f t="shared" si="9"/>
        <v>1423745</v>
      </c>
    </row>
    <row r="64" spans="1:7" x14ac:dyDescent="0.3">
      <c r="A64" s="36" t="str">
        <f t="shared" si="5"/>
        <v>VALENCIA</v>
      </c>
      <c r="B64" s="37">
        <f t="shared" si="3"/>
        <v>61681850</v>
      </c>
      <c r="C64" s="37">
        <f t="shared" si="4"/>
        <v>57947034</v>
      </c>
      <c r="D64" s="37">
        <f t="shared" si="7"/>
        <v>4</v>
      </c>
      <c r="E64" s="36" t="str">
        <f t="shared" si="6"/>
        <v>SEVILLA</v>
      </c>
      <c r="F64" s="36">
        <f t="shared" si="10"/>
        <v>1175706</v>
      </c>
      <c r="G64" s="36">
        <f t="shared" si="9"/>
        <v>1115580</v>
      </c>
    </row>
    <row r="65" spans="1:7" x14ac:dyDescent="0.3">
      <c r="A65" s="36" t="str">
        <f t="shared" si="5"/>
        <v>VIGO</v>
      </c>
      <c r="B65" s="37">
        <f t="shared" si="3"/>
        <v>7859549</v>
      </c>
      <c r="C65" s="37">
        <f t="shared" si="4"/>
        <v>7057571</v>
      </c>
      <c r="D65" s="37">
        <f t="shared" si="7"/>
        <v>13</v>
      </c>
      <c r="E65" s="36" t="str">
        <f t="shared" si="6"/>
        <v>MARÍN Y RÍA DE PONTEVEDRA</v>
      </c>
      <c r="F65" s="36">
        <f t="shared" si="10"/>
        <v>1082188</v>
      </c>
      <c r="G65" s="36">
        <f t="shared" si="9"/>
        <v>1072582</v>
      </c>
    </row>
    <row r="66" spans="1:7" x14ac:dyDescent="0.3">
      <c r="A66" s="36" t="str">
        <f t="shared" si="5"/>
        <v>VILAGARCÍA</v>
      </c>
      <c r="B66" s="37">
        <f t="shared" si="3"/>
        <v>616420</v>
      </c>
      <c r="C66" s="37">
        <f t="shared" si="4"/>
        <v>454690</v>
      </c>
      <c r="D66" s="37">
        <f t="shared" si="7"/>
        <v>28</v>
      </c>
      <c r="E66" s="36" t="str">
        <f t="shared" si="6"/>
        <v>VILAGARCÍA</v>
      </c>
      <c r="F66" s="36">
        <f t="shared" si="10"/>
        <v>616420</v>
      </c>
      <c r="G66" s="36">
        <f t="shared" si="9"/>
        <v>454690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150</v>
      </c>
    </row>
    <row r="2" spans="1:12" s="2" customFormat="1" ht="21" x14ac:dyDescent="0.4">
      <c r="F2" s="3"/>
    </row>
    <row r="5" spans="1:12" x14ac:dyDescent="0.3">
      <c r="A5" s="97" t="s">
        <v>49</v>
      </c>
      <c r="B5" s="95" t="str">
        <f>'Resumen general'!D6</f>
        <v>Mes marzo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4</v>
      </c>
      <c r="C7" s="10">
        <v>4</v>
      </c>
      <c r="D7" s="10">
        <v>9</v>
      </c>
      <c r="E7" s="10">
        <v>6</v>
      </c>
      <c r="F7" s="11">
        <f>((E7*100)/D7)-100</f>
        <v>-33.333333333333329</v>
      </c>
      <c r="G7" s="1"/>
      <c r="H7" s="1"/>
      <c r="I7" s="1"/>
    </row>
    <row r="8" spans="1:12" x14ac:dyDescent="0.3">
      <c r="A8" s="12" t="s">
        <v>31</v>
      </c>
      <c r="B8" s="13">
        <v>2</v>
      </c>
      <c r="C8" s="13">
        <v>4</v>
      </c>
      <c r="D8" s="13">
        <v>5</v>
      </c>
      <c r="E8" s="13">
        <v>9</v>
      </c>
      <c r="F8" s="14">
        <f t="shared" ref="F8:F34" si="0">((E8*100)/D8)-100</f>
        <v>80</v>
      </c>
      <c r="G8" s="1"/>
      <c r="H8" s="1"/>
      <c r="I8" s="1"/>
    </row>
    <row r="9" spans="1:12" x14ac:dyDescent="0.3">
      <c r="A9" s="9" t="s">
        <v>157</v>
      </c>
      <c r="B9" s="10">
        <v>1</v>
      </c>
      <c r="C9" s="10">
        <v>2</v>
      </c>
      <c r="D9" s="10">
        <v>2</v>
      </c>
      <c r="E9" s="10">
        <v>2</v>
      </c>
      <c r="F9" s="11">
        <f t="shared" si="0"/>
        <v>0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1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0</v>
      </c>
      <c r="E11" s="10">
        <v>0</v>
      </c>
      <c r="F11" s="11" t="e">
        <f t="shared" si="0"/>
        <v>#DIV/0!</v>
      </c>
      <c r="G11" s="1"/>
      <c r="H11" s="1"/>
      <c r="I11" s="1"/>
    </row>
    <row r="12" spans="1:12" x14ac:dyDescent="0.3">
      <c r="A12" s="12" t="s">
        <v>161</v>
      </c>
      <c r="B12" s="13">
        <v>12</v>
      </c>
      <c r="C12" s="13">
        <v>18</v>
      </c>
      <c r="D12" s="13">
        <v>19</v>
      </c>
      <c r="E12" s="13">
        <v>35</v>
      </c>
      <c r="F12" s="14">
        <f t="shared" si="0"/>
        <v>84.21052631578948</v>
      </c>
      <c r="G12" s="1"/>
      <c r="H12" s="1"/>
      <c r="I12" s="1"/>
    </row>
    <row r="13" spans="1:12" x14ac:dyDescent="0.3">
      <c r="A13" s="9" t="s">
        <v>32</v>
      </c>
      <c r="B13" s="10">
        <v>11</v>
      </c>
      <c r="C13" s="10">
        <v>19</v>
      </c>
      <c r="D13" s="10">
        <v>25</v>
      </c>
      <c r="E13" s="10">
        <v>45</v>
      </c>
      <c r="F13" s="11">
        <f t="shared" si="0"/>
        <v>80</v>
      </c>
      <c r="G13" s="1"/>
      <c r="H13" s="1"/>
      <c r="I13" s="1"/>
    </row>
    <row r="14" spans="1:12" x14ac:dyDescent="0.3">
      <c r="A14" s="12" t="s">
        <v>33</v>
      </c>
      <c r="B14" s="13">
        <v>29</v>
      </c>
      <c r="C14" s="13">
        <v>33</v>
      </c>
      <c r="D14" s="13">
        <v>63</v>
      </c>
      <c r="E14" s="13">
        <v>78</v>
      </c>
      <c r="F14" s="14">
        <f t="shared" si="0"/>
        <v>23.80952380952381</v>
      </c>
      <c r="G14" s="1"/>
      <c r="H14" s="1"/>
      <c r="I14" s="1"/>
    </row>
    <row r="15" spans="1:12" x14ac:dyDescent="0.3">
      <c r="A15" s="9" t="s">
        <v>34</v>
      </c>
      <c r="B15" s="10">
        <v>1</v>
      </c>
      <c r="C15" s="10">
        <v>0</v>
      </c>
      <c r="D15" s="10">
        <v>1</v>
      </c>
      <c r="E15" s="10">
        <v>1</v>
      </c>
      <c r="F15" s="11">
        <f t="shared" si="0"/>
        <v>0</v>
      </c>
      <c r="G15" s="1"/>
      <c r="H15" s="1"/>
      <c r="I15" s="1"/>
    </row>
    <row r="16" spans="1:12" x14ac:dyDescent="0.3">
      <c r="A16" s="12" t="s">
        <v>35</v>
      </c>
      <c r="B16" s="13">
        <v>3</v>
      </c>
      <c r="C16" s="13">
        <v>2</v>
      </c>
      <c r="D16" s="13">
        <v>4</v>
      </c>
      <c r="E16" s="13">
        <v>3</v>
      </c>
      <c r="F16" s="14">
        <f t="shared" si="0"/>
        <v>-25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0</v>
      </c>
      <c r="D18" s="13">
        <v>0</v>
      </c>
      <c r="E18" s="13">
        <v>4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0">
        <v>1</v>
      </c>
      <c r="C19" s="10">
        <v>3</v>
      </c>
      <c r="D19" s="10">
        <v>1</v>
      </c>
      <c r="E19" s="10">
        <v>3</v>
      </c>
      <c r="F19" s="11">
        <f t="shared" si="0"/>
        <v>200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1</v>
      </c>
      <c r="E20" s="13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1</v>
      </c>
      <c r="D21" s="10">
        <v>0</v>
      </c>
      <c r="E21" s="10">
        <v>1</v>
      </c>
      <c r="F21" s="19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13">
        <v>53</v>
      </c>
      <c r="C22" s="13">
        <v>94</v>
      </c>
      <c r="D22" s="13">
        <v>177</v>
      </c>
      <c r="E22" s="13">
        <v>259</v>
      </c>
      <c r="F22" s="14">
        <f t="shared" si="0"/>
        <v>46.327683615819211</v>
      </c>
      <c r="G22" s="1"/>
      <c r="H22" s="1"/>
      <c r="I22" s="1"/>
    </row>
    <row r="23" spans="1:9" x14ac:dyDescent="0.3">
      <c r="A23" s="9" t="s">
        <v>164</v>
      </c>
      <c r="B23" s="10">
        <v>10</v>
      </c>
      <c r="C23" s="10">
        <v>16</v>
      </c>
      <c r="D23" s="10">
        <v>18</v>
      </c>
      <c r="E23" s="10">
        <v>26</v>
      </c>
      <c r="F23" s="11">
        <f t="shared" si="0"/>
        <v>44.444444444444457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0</v>
      </c>
      <c r="C26" s="13">
        <v>2</v>
      </c>
      <c r="D26" s="13">
        <v>1</v>
      </c>
      <c r="E26" s="13">
        <v>2</v>
      </c>
      <c r="F26" s="14">
        <f t="shared" si="0"/>
        <v>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57</v>
      </c>
      <c r="C28" s="13">
        <v>74</v>
      </c>
      <c r="D28" s="13">
        <v>173</v>
      </c>
      <c r="E28" s="13">
        <v>215</v>
      </c>
      <c r="F28" s="14">
        <f t="shared" si="0"/>
        <v>24.27745664739885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6</v>
      </c>
      <c r="C30" s="13">
        <v>2</v>
      </c>
      <c r="D30" s="13">
        <v>8</v>
      </c>
      <c r="E30" s="13">
        <v>5</v>
      </c>
      <c r="F30" s="14">
        <f t="shared" si="0"/>
        <v>-37.5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1</v>
      </c>
      <c r="D31" s="10">
        <v>0</v>
      </c>
      <c r="E31" s="10">
        <v>1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7</v>
      </c>
      <c r="C32" s="13">
        <v>7</v>
      </c>
      <c r="D32" s="13">
        <v>14</v>
      </c>
      <c r="E32" s="13">
        <v>12</v>
      </c>
      <c r="F32" s="14">
        <f t="shared" si="0"/>
        <v>-14.285714285714292</v>
      </c>
      <c r="G32" s="1"/>
      <c r="H32" s="1"/>
      <c r="I32" s="1"/>
    </row>
    <row r="33" spans="1:9" x14ac:dyDescent="0.3">
      <c r="A33" s="9" t="s">
        <v>47</v>
      </c>
      <c r="B33" s="10">
        <v>1</v>
      </c>
      <c r="C33" s="10">
        <v>1</v>
      </c>
      <c r="D33" s="10">
        <v>2</v>
      </c>
      <c r="E33" s="10">
        <v>4</v>
      </c>
      <c r="F33" s="11">
        <f t="shared" si="0"/>
        <v>100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198</v>
      </c>
      <c r="C35" s="16">
        <f t="shared" ref="C35:E35" si="1">SUM(C7:C34)</f>
        <v>283</v>
      </c>
      <c r="D35" s="16">
        <f t="shared" si="1"/>
        <v>523</v>
      </c>
      <c r="E35" s="16">
        <f t="shared" si="1"/>
        <v>712</v>
      </c>
      <c r="F35" s="17">
        <f t="shared" ref="F35" si="2">((E35*100)/D35)-100</f>
        <v>36.137667304015309</v>
      </c>
      <c r="G35" s="1"/>
      <c r="H35" s="1"/>
      <c r="I35" s="1"/>
    </row>
    <row r="37" spans="1:9" x14ac:dyDescent="0.3">
      <c r="A37" s="80"/>
      <c r="B37" s="36"/>
      <c r="C37" s="36"/>
      <c r="D37" s="36"/>
      <c r="E37" s="36"/>
      <c r="F37" s="36"/>
      <c r="G37" s="36"/>
      <c r="H37" s="36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36"/>
      <c r="I38" s="77"/>
    </row>
    <row r="39" spans="1:9" x14ac:dyDescent="0.3">
      <c r="A39" s="36" t="str">
        <f t="shared" ref="A39:A66" si="5">A7</f>
        <v>A CORUÑA</v>
      </c>
      <c r="B39" s="37">
        <f t="shared" si="3"/>
        <v>6</v>
      </c>
      <c r="C39" s="37">
        <f t="shared" si="4"/>
        <v>9</v>
      </c>
      <c r="D39" s="37">
        <f>_xlfn.RANK.EQ(B39,$B$39:$B$66)+COUNTIF($B$39:$B$66,B39)-1</f>
        <v>9</v>
      </c>
      <c r="E39" s="36" t="str">
        <f t="shared" ref="E39:E48" si="6">INDEX($A$39:$B$66,MATCH(ROW()-38,$D$39:$D$66,0),1)</f>
        <v>LAS PALMAS</v>
      </c>
      <c r="F39" s="36">
        <f>LOOKUP(E39,$A$39:$A$66,$B$39:$B$66)</f>
        <v>259</v>
      </c>
      <c r="G39" s="36">
        <f>LOOKUP(E39,$A$39:$A$66,$C$39:$C$66)</f>
        <v>177</v>
      </c>
      <c r="H39" s="36"/>
      <c r="I39" s="77"/>
    </row>
    <row r="40" spans="1:9" x14ac:dyDescent="0.3">
      <c r="A40" s="36" t="str">
        <f t="shared" si="5"/>
        <v>ALICANTE</v>
      </c>
      <c r="B40" s="37">
        <f t="shared" si="3"/>
        <v>9</v>
      </c>
      <c r="C40" s="37">
        <f t="shared" si="4"/>
        <v>5</v>
      </c>
      <c r="D40" s="37">
        <f t="shared" ref="D40:D66" si="7">_xlfn.RANK.EQ(B40,$B$39:$B$66)+COUNTIF($B$39:$B$66,B40)-1</f>
        <v>8</v>
      </c>
      <c r="E40" s="36" t="str">
        <f t="shared" si="6"/>
        <v>SANTA CRUZ DE TENERIFE</v>
      </c>
      <c r="F40" s="36">
        <f t="shared" ref="F40:F55" si="8">LOOKUP(E40,$A$39:$A$66,$B$39:$B$66)</f>
        <v>215</v>
      </c>
      <c r="G40" s="36">
        <f t="shared" ref="G40:G66" si="9">LOOKUP(E40,$A$39:$A$66,$C$39:$C$66)</f>
        <v>173</v>
      </c>
      <c r="H40" s="36"/>
      <c r="I40" s="77"/>
    </row>
    <row r="41" spans="1:9" x14ac:dyDescent="0.3">
      <c r="A41" s="36" t="str">
        <f t="shared" si="5"/>
        <v>ALMERÍA</v>
      </c>
      <c r="B41" s="37">
        <f t="shared" si="3"/>
        <v>2</v>
      </c>
      <c r="C41" s="37">
        <f t="shared" si="4"/>
        <v>2</v>
      </c>
      <c r="D41" s="37">
        <f t="shared" si="7"/>
        <v>16</v>
      </c>
      <c r="E41" s="36" t="str">
        <f t="shared" si="6"/>
        <v>BARCELONA</v>
      </c>
      <c r="F41" s="36">
        <f t="shared" si="8"/>
        <v>78</v>
      </c>
      <c r="G41" s="36">
        <f t="shared" si="9"/>
        <v>63</v>
      </c>
      <c r="H41" s="36"/>
      <c r="I41" s="77"/>
    </row>
    <row r="42" spans="1:9" x14ac:dyDescent="0.3">
      <c r="A42" s="36" t="str">
        <f t="shared" si="5"/>
        <v>AVILÉS</v>
      </c>
      <c r="B42" s="37">
        <f t="shared" si="3"/>
        <v>1</v>
      </c>
      <c r="C42" s="37">
        <f t="shared" si="4"/>
        <v>0</v>
      </c>
      <c r="D42" s="37">
        <f t="shared" si="7"/>
        <v>20</v>
      </c>
      <c r="E42" s="36" t="str">
        <f t="shared" si="6"/>
        <v>BALEARES</v>
      </c>
      <c r="F42" s="36">
        <f t="shared" si="8"/>
        <v>45</v>
      </c>
      <c r="G42" s="36">
        <f t="shared" si="9"/>
        <v>25</v>
      </c>
      <c r="H42" s="36"/>
      <c r="I42" s="77"/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0</v>
      </c>
      <c r="D43" s="37">
        <f t="shared" si="7"/>
        <v>28</v>
      </c>
      <c r="E43" s="36" t="str">
        <f t="shared" si="6"/>
        <v>BAHÍA DE CÁDIZ</v>
      </c>
      <c r="F43" s="36">
        <f t="shared" si="8"/>
        <v>35</v>
      </c>
      <c r="G43" s="36">
        <f t="shared" si="9"/>
        <v>19</v>
      </c>
      <c r="H43" s="36"/>
      <c r="I43" s="77"/>
    </row>
    <row r="44" spans="1:9" x14ac:dyDescent="0.3">
      <c r="A44" s="36" t="str">
        <f t="shared" si="5"/>
        <v>BAHÍA DE CÁDIZ</v>
      </c>
      <c r="B44" s="37">
        <f t="shared" si="3"/>
        <v>35</v>
      </c>
      <c r="C44" s="37">
        <f t="shared" si="4"/>
        <v>19</v>
      </c>
      <c r="D44" s="37">
        <f t="shared" si="7"/>
        <v>5</v>
      </c>
      <c r="E44" s="36" t="str">
        <f t="shared" si="6"/>
        <v>MÁLAGA</v>
      </c>
      <c r="F44" s="36">
        <f t="shared" si="8"/>
        <v>26</v>
      </c>
      <c r="G44" s="36">
        <f t="shared" si="9"/>
        <v>18</v>
      </c>
      <c r="H44" s="36"/>
      <c r="I44" s="77"/>
    </row>
    <row r="45" spans="1:9" x14ac:dyDescent="0.3">
      <c r="A45" s="36" t="str">
        <f t="shared" si="5"/>
        <v>BALEARES</v>
      </c>
      <c r="B45" s="37">
        <f t="shared" si="3"/>
        <v>45</v>
      </c>
      <c r="C45" s="37">
        <f t="shared" si="4"/>
        <v>25</v>
      </c>
      <c r="D45" s="37">
        <f t="shared" si="7"/>
        <v>4</v>
      </c>
      <c r="E45" s="36" t="str">
        <f t="shared" si="6"/>
        <v>VALENCIA</v>
      </c>
      <c r="F45" s="36">
        <f t="shared" si="8"/>
        <v>12</v>
      </c>
      <c r="G45" s="36">
        <f t="shared" si="9"/>
        <v>14</v>
      </c>
      <c r="H45" s="36"/>
      <c r="I45" s="77"/>
    </row>
    <row r="46" spans="1:9" x14ac:dyDescent="0.3">
      <c r="A46" s="36" t="str">
        <f t="shared" si="5"/>
        <v>BARCELONA</v>
      </c>
      <c r="B46" s="37">
        <f t="shared" si="3"/>
        <v>78</v>
      </c>
      <c r="C46" s="37">
        <f t="shared" si="4"/>
        <v>63</v>
      </c>
      <c r="D46" s="37">
        <f t="shared" si="7"/>
        <v>3</v>
      </c>
      <c r="E46" s="36" t="str">
        <f t="shared" si="6"/>
        <v>ALICANTE</v>
      </c>
      <c r="F46" s="36">
        <f t="shared" si="8"/>
        <v>9</v>
      </c>
      <c r="G46" s="36">
        <f t="shared" si="9"/>
        <v>5</v>
      </c>
      <c r="H46" s="36"/>
      <c r="I46" s="77"/>
    </row>
    <row r="47" spans="1:9" x14ac:dyDescent="0.3">
      <c r="A47" s="36" t="str">
        <f t="shared" si="5"/>
        <v>BILBAO</v>
      </c>
      <c r="B47" s="37">
        <f t="shared" si="3"/>
        <v>1</v>
      </c>
      <c r="C47" s="37">
        <f t="shared" si="4"/>
        <v>1</v>
      </c>
      <c r="D47" s="37">
        <f t="shared" si="7"/>
        <v>20</v>
      </c>
      <c r="E47" s="36" t="str">
        <f t="shared" si="6"/>
        <v>A CORUÑA</v>
      </c>
      <c r="F47" s="36">
        <f t="shared" si="8"/>
        <v>6</v>
      </c>
      <c r="G47" s="36">
        <f t="shared" si="9"/>
        <v>9</v>
      </c>
      <c r="H47" s="36"/>
      <c r="I47" s="77"/>
    </row>
    <row r="48" spans="1:9" x14ac:dyDescent="0.3">
      <c r="A48" s="36" t="str">
        <f t="shared" si="5"/>
        <v>CARTAGENA</v>
      </c>
      <c r="B48" s="37">
        <f t="shared" si="3"/>
        <v>3</v>
      </c>
      <c r="C48" s="37">
        <f t="shared" si="4"/>
        <v>4</v>
      </c>
      <c r="D48" s="37">
        <f t="shared" si="7"/>
        <v>14</v>
      </c>
      <c r="E48" s="36" t="str">
        <f t="shared" si="6"/>
        <v>SEVILLA</v>
      </c>
      <c r="F48" s="36">
        <f t="shared" si="8"/>
        <v>5</v>
      </c>
      <c r="G48" s="36">
        <f t="shared" si="9"/>
        <v>8</v>
      </c>
      <c r="H48" s="36"/>
      <c r="I48" s="77"/>
    </row>
    <row r="49" spans="1:9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e">
        <f t="shared" ref="E49:E66" si="10">INDEX($A$39:$B$66,MATCH(ROW()-38,$D$39:$D$66,0),1)</f>
        <v>#N/A</v>
      </c>
      <c r="F49" s="36" t="e">
        <f t="shared" si="8"/>
        <v>#N/A</v>
      </c>
      <c r="G49" s="36" t="e">
        <f t="shared" si="9"/>
        <v>#N/A</v>
      </c>
      <c r="H49" s="36"/>
      <c r="I49" s="77"/>
    </row>
    <row r="50" spans="1:9" x14ac:dyDescent="0.3">
      <c r="A50" s="36" t="str">
        <f t="shared" si="5"/>
        <v>CEUTA</v>
      </c>
      <c r="B50" s="37">
        <f t="shared" si="3"/>
        <v>4</v>
      </c>
      <c r="C50" s="37">
        <f t="shared" si="4"/>
        <v>0</v>
      </c>
      <c r="D50" s="37">
        <f t="shared" si="7"/>
        <v>12</v>
      </c>
      <c r="E50" s="36" t="str">
        <f t="shared" si="10"/>
        <v>CEUTA</v>
      </c>
      <c r="F50" s="36">
        <f t="shared" si="8"/>
        <v>4</v>
      </c>
      <c r="G50" s="36">
        <f t="shared" si="9"/>
        <v>0</v>
      </c>
      <c r="H50" s="36"/>
      <c r="I50" s="77"/>
    </row>
    <row r="51" spans="1:9" x14ac:dyDescent="0.3">
      <c r="A51" s="36" t="str">
        <f t="shared" si="5"/>
        <v>FERROL-SAN CIBRAO</v>
      </c>
      <c r="B51" s="37">
        <f t="shared" si="3"/>
        <v>3</v>
      </c>
      <c r="C51" s="37">
        <f t="shared" si="4"/>
        <v>1</v>
      </c>
      <c r="D51" s="37">
        <f t="shared" si="7"/>
        <v>14</v>
      </c>
      <c r="E51" s="36" t="e">
        <f t="shared" si="10"/>
        <v>#N/A</v>
      </c>
      <c r="F51" s="36" t="e">
        <f t="shared" si="8"/>
        <v>#N/A</v>
      </c>
      <c r="G51" s="36" t="e">
        <f t="shared" si="9"/>
        <v>#N/A</v>
      </c>
      <c r="H51" s="36"/>
      <c r="I51" s="77"/>
    </row>
    <row r="52" spans="1:9" x14ac:dyDescent="0.3">
      <c r="A52" s="36" t="str">
        <f t="shared" si="5"/>
        <v>GIJÓN</v>
      </c>
      <c r="B52" s="37">
        <f t="shared" si="3"/>
        <v>0</v>
      </c>
      <c r="C52" s="37">
        <f t="shared" si="4"/>
        <v>1</v>
      </c>
      <c r="D52" s="37">
        <f t="shared" si="7"/>
        <v>28</v>
      </c>
      <c r="E52" s="36" t="str">
        <f t="shared" si="10"/>
        <v>CARTAGENA</v>
      </c>
      <c r="F52" s="36">
        <f t="shared" si="8"/>
        <v>3</v>
      </c>
      <c r="G52" s="36">
        <f t="shared" si="9"/>
        <v>4</v>
      </c>
      <c r="H52" s="36"/>
      <c r="I52" s="77"/>
    </row>
    <row r="53" spans="1:9" x14ac:dyDescent="0.3">
      <c r="A53" s="36" t="str">
        <f t="shared" si="5"/>
        <v>HUELVA</v>
      </c>
      <c r="B53" s="37">
        <f t="shared" si="3"/>
        <v>1</v>
      </c>
      <c r="C53" s="37">
        <f t="shared" si="4"/>
        <v>0</v>
      </c>
      <c r="D53" s="37">
        <f t="shared" si="7"/>
        <v>20</v>
      </c>
      <c r="E53" s="36" t="e">
        <f t="shared" si="10"/>
        <v>#N/A</v>
      </c>
      <c r="F53" s="36" t="e">
        <f t="shared" si="8"/>
        <v>#N/A</v>
      </c>
      <c r="G53" s="36" t="e">
        <f t="shared" si="9"/>
        <v>#N/A</v>
      </c>
      <c r="H53" s="36"/>
      <c r="I53" s="77"/>
    </row>
    <row r="54" spans="1:9" x14ac:dyDescent="0.3">
      <c r="A54" s="36" t="str">
        <f t="shared" si="5"/>
        <v>LAS PALMAS</v>
      </c>
      <c r="B54" s="37">
        <f t="shared" si="3"/>
        <v>259</v>
      </c>
      <c r="C54" s="37">
        <f t="shared" si="4"/>
        <v>177</v>
      </c>
      <c r="D54" s="37">
        <f t="shared" si="7"/>
        <v>1</v>
      </c>
      <c r="E54" s="36" t="str">
        <f t="shared" si="10"/>
        <v>ALMERÍA</v>
      </c>
      <c r="F54" s="36">
        <f t="shared" si="8"/>
        <v>2</v>
      </c>
      <c r="G54" s="36">
        <f t="shared" si="9"/>
        <v>2</v>
      </c>
      <c r="H54" s="36"/>
      <c r="I54" s="77"/>
    </row>
    <row r="55" spans="1:9" x14ac:dyDescent="0.3">
      <c r="A55" s="36" t="str">
        <f t="shared" si="5"/>
        <v>MÁLAGA</v>
      </c>
      <c r="B55" s="37">
        <f t="shared" si="3"/>
        <v>26</v>
      </c>
      <c r="C55" s="37">
        <f t="shared" si="4"/>
        <v>18</v>
      </c>
      <c r="D55" s="37">
        <f t="shared" si="7"/>
        <v>6</v>
      </c>
      <c r="E55" s="36" t="e">
        <f t="shared" si="10"/>
        <v>#N/A</v>
      </c>
      <c r="F55" s="36" t="e">
        <f t="shared" si="8"/>
        <v>#N/A</v>
      </c>
      <c r="G55" s="36" t="e">
        <f t="shared" si="9"/>
        <v>#N/A</v>
      </c>
      <c r="H55" s="36"/>
      <c r="I55" s="77"/>
    </row>
    <row r="56" spans="1:9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10"/>
        <v>#N/A</v>
      </c>
      <c r="F56" s="36" t="e">
        <f t="shared" ref="F56:F66" si="11">LOOKUP(E56,$A$39:$A$66,$B$39:$B$66)</f>
        <v>#N/A</v>
      </c>
      <c r="G56" s="36" t="e">
        <f t="shared" si="9"/>
        <v>#N/A</v>
      </c>
      <c r="H56" s="36"/>
      <c r="I56" s="77"/>
    </row>
    <row r="57" spans="1:9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e">
        <f t="shared" si="10"/>
        <v>#N/A</v>
      </c>
      <c r="F57" s="36" t="e">
        <f t="shared" si="11"/>
        <v>#N/A</v>
      </c>
      <c r="G57" s="36" t="e">
        <f t="shared" si="9"/>
        <v>#N/A</v>
      </c>
      <c r="H57" s="36"/>
      <c r="I57" s="77"/>
    </row>
    <row r="58" spans="1:9" x14ac:dyDescent="0.3">
      <c r="A58" s="36" t="str">
        <f t="shared" si="5"/>
        <v>MOTRIL</v>
      </c>
      <c r="B58" s="37">
        <f t="shared" si="3"/>
        <v>2</v>
      </c>
      <c r="C58" s="37">
        <f t="shared" si="4"/>
        <v>1</v>
      </c>
      <c r="D58" s="37">
        <f t="shared" si="7"/>
        <v>16</v>
      </c>
      <c r="E58" s="36" t="str">
        <f t="shared" si="10"/>
        <v>AVILÉS</v>
      </c>
      <c r="F58" s="36">
        <f t="shared" si="11"/>
        <v>1</v>
      </c>
      <c r="G58" s="36">
        <f t="shared" si="9"/>
        <v>0</v>
      </c>
      <c r="H58" s="36"/>
      <c r="I58" s="77"/>
    </row>
    <row r="59" spans="1:9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10"/>
        <v>#N/A</v>
      </c>
      <c r="F59" s="36" t="e">
        <f t="shared" si="11"/>
        <v>#N/A</v>
      </c>
      <c r="G59" s="36" t="e">
        <f t="shared" si="9"/>
        <v>#N/A</v>
      </c>
      <c r="H59" s="36"/>
      <c r="I59" s="77"/>
    </row>
    <row r="60" spans="1:9" x14ac:dyDescent="0.3">
      <c r="A60" s="36" t="str">
        <f t="shared" si="5"/>
        <v>SANTA CRUZ DE TENERIFE</v>
      </c>
      <c r="B60" s="37">
        <f t="shared" si="3"/>
        <v>215</v>
      </c>
      <c r="C60" s="37">
        <f t="shared" si="4"/>
        <v>173</v>
      </c>
      <c r="D60" s="37">
        <f t="shared" si="7"/>
        <v>2</v>
      </c>
      <c r="E60" s="36" t="e">
        <f t="shared" si="10"/>
        <v>#N/A</v>
      </c>
      <c r="F60" s="36" t="e">
        <f t="shared" si="11"/>
        <v>#N/A</v>
      </c>
      <c r="G60" s="36" t="e">
        <f t="shared" si="9"/>
        <v>#N/A</v>
      </c>
      <c r="H60" s="36"/>
      <c r="I60" s="77"/>
    </row>
    <row r="61" spans="1:9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10"/>
        <v>#N/A</v>
      </c>
      <c r="F61" s="36" t="e">
        <f t="shared" si="11"/>
        <v>#N/A</v>
      </c>
      <c r="G61" s="36" t="e">
        <f t="shared" si="9"/>
        <v>#N/A</v>
      </c>
      <c r="H61" s="36"/>
      <c r="I61" s="77"/>
    </row>
    <row r="62" spans="1:9" x14ac:dyDescent="0.3">
      <c r="A62" s="36" t="str">
        <f t="shared" si="5"/>
        <v>SEVILLA</v>
      </c>
      <c r="B62" s="37">
        <f t="shared" si="3"/>
        <v>5</v>
      </c>
      <c r="C62" s="37">
        <f t="shared" si="4"/>
        <v>8</v>
      </c>
      <c r="D62" s="37">
        <f t="shared" si="7"/>
        <v>10</v>
      </c>
      <c r="E62" s="36" t="e">
        <f t="shared" si="10"/>
        <v>#N/A</v>
      </c>
      <c r="F62" s="36" t="e">
        <f t="shared" si="11"/>
        <v>#N/A</v>
      </c>
      <c r="G62" s="36" t="e">
        <f t="shared" si="9"/>
        <v>#N/A</v>
      </c>
      <c r="H62" s="36"/>
      <c r="I62" s="77"/>
    </row>
    <row r="63" spans="1:9" x14ac:dyDescent="0.3">
      <c r="A63" s="36" t="str">
        <f t="shared" si="5"/>
        <v>TARRAGONA</v>
      </c>
      <c r="B63" s="37">
        <f t="shared" si="3"/>
        <v>1</v>
      </c>
      <c r="C63" s="37">
        <f t="shared" si="4"/>
        <v>0</v>
      </c>
      <c r="D63" s="37">
        <f t="shared" si="7"/>
        <v>20</v>
      </c>
      <c r="E63" s="36" t="e">
        <f t="shared" si="10"/>
        <v>#N/A</v>
      </c>
      <c r="F63" s="36" t="e">
        <f t="shared" si="11"/>
        <v>#N/A</v>
      </c>
      <c r="G63" s="36" t="e">
        <f t="shared" si="9"/>
        <v>#N/A</v>
      </c>
      <c r="H63" s="36"/>
      <c r="I63" s="77"/>
    </row>
    <row r="64" spans="1:9" x14ac:dyDescent="0.3">
      <c r="A64" s="36" t="str">
        <f t="shared" si="5"/>
        <v>VALENCIA</v>
      </c>
      <c r="B64" s="37">
        <f t="shared" si="3"/>
        <v>12</v>
      </c>
      <c r="C64" s="37">
        <f t="shared" si="4"/>
        <v>14</v>
      </c>
      <c r="D64" s="37">
        <f t="shared" si="7"/>
        <v>7</v>
      </c>
      <c r="E64" s="36" t="e">
        <f t="shared" si="10"/>
        <v>#N/A</v>
      </c>
      <c r="F64" s="36" t="e">
        <f t="shared" si="11"/>
        <v>#N/A</v>
      </c>
      <c r="G64" s="36" t="e">
        <f t="shared" si="9"/>
        <v>#N/A</v>
      </c>
      <c r="H64" s="36"/>
      <c r="I64" s="77"/>
    </row>
    <row r="65" spans="1:9" x14ac:dyDescent="0.3">
      <c r="A65" s="36" t="str">
        <f t="shared" si="5"/>
        <v>VIGO</v>
      </c>
      <c r="B65" s="37">
        <f t="shared" si="3"/>
        <v>4</v>
      </c>
      <c r="C65" s="37">
        <f t="shared" si="4"/>
        <v>2</v>
      </c>
      <c r="D65" s="37">
        <f t="shared" si="7"/>
        <v>12</v>
      </c>
      <c r="E65" s="36" t="e">
        <f t="shared" si="10"/>
        <v>#N/A</v>
      </c>
      <c r="F65" s="36" t="e">
        <f t="shared" si="11"/>
        <v>#N/A</v>
      </c>
      <c r="G65" s="36" t="e">
        <f t="shared" si="9"/>
        <v>#N/A</v>
      </c>
      <c r="H65" s="36"/>
      <c r="I65" s="77"/>
    </row>
    <row r="66" spans="1:9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10"/>
        <v>BAHÍA DE ALGECIRAS</v>
      </c>
      <c r="F66" s="36">
        <f t="shared" si="11"/>
        <v>0</v>
      </c>
      <c r="G66" s="36">
        <f t="shared" si="9"/>
        <v>0</v>
      </c>
      <c r="H66" s="36"/>
      <c r="I66" s="77"/>
    </row>
    <row r="67" spans="1:9" x14ac:dyDescent="0.3">
      <c r="A67" s="36"/>
      <c r="B67" s="36"/>
      <c r="C67" s="36"/>
      <c r="D67" s="36"/>
      <c r="E67" s="36"/>
      <c r="F67" s="36"/>
      <c r="G67" s="36"/>
      <c r="H67" s="36"/>
      <c r="I67" s="77"/>
    </row>
    <row r="68" spans="1:9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5AFD1323-B8C0-497E-9CE1-AAC87E5AF612}"/>
</file>

<file path=customXml/itemProps2.xml><?xml version="1.0" encoding="utf-8"?>
<ds:datastoreItem xmlns:ds="http://schemas.openxmlformats.org/officeDocument/2006/customXml" ds:itemID="{2AFD6D5F-602E-4610-9496-660671F3C40C}"/>
</file>

<file path=customXml/itemProps3.xml><?xml version="1.0" encoding="utf-8"?>
<ds:datastoreItem xmlns:ds="http://schemas.openxmlformats.org/officeDocument/2006/customXml" ds:itemID="{9DB41012-05FD-47B9-88FA-D86F49DDF6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rbj</cp:lastModifiedBy>
  <cp:lastPrinted>2018-02-01T16:32:26Z</cp:lastPrinted>
  <dcterms:created xsi:type="dcterms:W3CDTF">2015-12-29T08:33:54Z</dcterms:created>
  <dcterms:modified xsi:type="dcterms:W3CDTF">2019-02-14T11:59:13Z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