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5" i="26" l="1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D13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E10" i="4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F49" i="26" s="1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<sst xmlns="http://schemas.openxmlformats.org/spreadsheetml/2006/main" count="972" uniqueCount="179">
  <si>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</si>
  <si>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</si>
  <si>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</si>
  <si>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</si>
  <si>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</si>
  <si>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</si>
  <si>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</si>
  <si>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</si>
  <si>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</si>
  <si>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</si>
  <si>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</si>
  <si>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</si>
  <si>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</si>
  <si>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</si>
  <si>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</si>
  <si>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</si>
  <si>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</si>
  <si>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</si>
  <si>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</si>
  <si>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</si>
  <si>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</si>
  <si>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</si>
  <si>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</si>
  <si>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</si>
  <si>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</si>
  <si>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</si>
  <si>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</si>
  <si>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</si>
  <si>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</si>
  <si>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</si>
  <si>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</si>
  <si>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</si>
  <si>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</si>
  <si>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</si>
  <si>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</si>
  <si>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</si>
  <si>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</si>
  <si>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</si>
  <si>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</si>
  <si>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</si>
  <si>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</si>
  <si>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</si>
  <si>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</si>
  <si>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</si>
  <si>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</si>
  <si>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</si>
  <si>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</si>
  <si>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</si>
  <si>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</si>
  <si>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</si>
  <si>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</si>
  <si>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</si>
  <si>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</si>
  <si>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</si>
  <si>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</si>
  <si>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</si>
  <si>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</si>
  <si>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</si>
  <si>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</si>
  <si>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</si>
  <si>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</si>
  <si>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</si>
  <si>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</si>
  <si>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</si>
  <si>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</si>
  <si>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</si>
  <si>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</si>
  <si>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</si>
  <si>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</si>
  <si>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</si>
  <si>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</si>
  <si>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</si>
  <si>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</si>
  <si>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</si>
  <si>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</si>
  <si>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</si>
  <si>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</si>
  <si>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</si>
  <si>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</si>
  <si>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</si>
  <si>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</si>
  <si>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</si>
  <si>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</si>
  <si>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</si>
  <si>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</si>
  <si>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</si>
  <si>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</si>
  <si>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</si>
  <si>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</si>
  <si>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</si>
  <si>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</si>
  <si>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</si>
  <si>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</si>
  <si>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</si>
  <si>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</si>
  <si>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</si>
  <si>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</si>
  <si>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</si>
  <si>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</si>
  <si>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</si>
  <si>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</si>
  <si>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</si>
  <si>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</si>
  <si>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</si>
  <si>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</si>
  <si>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</si>
  <si>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</si>
  <si>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</si>
  <si>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</si>
  <si>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</si>
  <si>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</si>
  <si>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</si>
  <si>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</si>
  <si>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</si>
  <si>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</si>
  <si>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</si>
  <si>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</si>
  <si>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</si>
  <si>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</si>
  <si>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</si>
  <si>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</si>
  <si>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</si>
  <si>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</si>
  <si>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</si>
  <si>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</si>
  <si>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</si>
  <si>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</si>
  <si>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</si>
  <si>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</si>
  <si>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</si>
  <si>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</si>
  <si>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</si>
  <si>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</si>
  <si>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</si>
  <si>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</si>
  <si>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</si>
  <si>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</si>
  <si>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</si>
  <si>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</si>
  <si>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</si>
  <si>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</si>
  <si>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</si>
  <si>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</si>
  <si>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</si>
  <si>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</si>
  <si>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</si>
  <si>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</si>
  <si>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</si>
  <si>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</si>
  <si>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</si>
  <si>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</si>
  <si>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</si>
  <si>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</si>
  <si>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</si>
  <si>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</si>
  <si>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</si>
  <si>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</si>
  <si>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</si>
  <si>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</si>
  <si>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</si>
  <si>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</si>
  <si>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</si>
  <si>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</si>
  <si>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</si>
  <si>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</si>
  <si>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</si>
  <si>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</si>
  <si>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</si>
  <si>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</si>
  <si>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</si>
  <si>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</si>
  <si>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</si>
  <si>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</si>
  <si>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</si>
  <si>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</si>
  <si>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</si>
  <si>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abril 2018</t>
  </si>
  <si>
    <t>Mes abril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</si>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</sst>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8" fillId="7" borderId="0" xfId="0" applyFont="1" applyFill="1"/>
    <xf numFmtId="3" fontId="8" fillId="7" borderId="0" xfId="0" applyNumberFormat="1" applyFont="1" applyFill="1"/>
    <xf numFmtId="0" fontId="35" fillId="7" borderId="0" xfId="0" applyFont="1" applyFill="1"/>
    <xf numFmtId="0" fontId="0" fillId="7" borderId="0" xfId="0" applyFill="1"/>
    <xf numFmtId="0" fontId="34" fillId="7" borderId="6" xfId="0" applyFont="1" applyFill="1" applyBorder="1"/>
    <xf numFmtId="0" fontId="34" fillId="7" borderId="7" xfId="0" applyFont="1" applyFill="1" applyBorder="1"/>
    <xf numFmtId="0" fontId="34" fillId="7" borderId="8" xfId="0" applyFont="1" applyFill="1" applyBorder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36539516</c:v>
                </c:pt>
                <c:pt idx="1">
                  <c:v>24767472</c:v>
                </c:pt>
                <c:pt idx="2">
                  <c:v>21987149</c:v>
                </c:pt>
                <c:pt idx="3">
                  <c:v>11684159</c:v>
                </c:pt>
                <c:pt idx="4">
                  <c:v>11453929</c:v>
                </c:pt>
                <c:pt idx="5">
                  <c:v>10778176</c:v>
                </c:pt>
                <c:pt idx="6">
                  <c:v>10680168</c:v>
                </c:pt>
                <c:pt idx="7">
                  <c:v>9006183</c:v>
                </c:pt>
                <c:pt idx="8">
                  <c:v>6583501</c:v>
                </c:pt>
                <c:pt idx="9">
                  <c:v>6467681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32605438</c:v>
                </c:pt>
                <c:pt idx="1">
                  <c:v>23915844</c:v>
                </c:pt>
                <c:pt idx="2">
                  <c:v>18348148</c:v>
                </c:pt>
                <c:pt idx="3">
                  <c:v>10283085</c:v>
                </c:pt>
                <c:pt idx="4">
                  <c:v>10740593</c:v>
                </c:pt>
                <c:pt idx="5">
                  <c:v>11233111</c:v>
                </c:pt>
                <c:pt idx="6">
                  <c:v>9898463</c:v>
                </c:pt>
                <c:pt idx="7">
                  <c:v>8502551</c:v>
                </c:pt>
                <c:pt idx="8">
                  <c:v>5887572</c:v>
                </c:pt>
                <c:pt idx="9">
                  <c:v>7427834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34294420</c:v>
                </c:pt>
                <c:pt idx="1">
                  <c:v>24664593</c:v>
                </c:pt>
                <c:pt idx="2">
                  <c:v>21455322</c:v>
                </c:pt>
                <c:pt idx="3">
                  <c:v>11648729</c:v>
                </c:pt>
                <c:pt idx="4">
                  <c:v>11423941</c:v>
                </c:pt>
                <c:pt idx="5">
                  <c:v>10759801</c:v>
                </c:pt>
                <c:pt idx="6">
                  <c:v>10625944</c:v>
                </c:pt>
                <c:pt idx="7">
                  <c:v>8068709</c:v>
                </c:pt>
                <c:pt idx="8">
                  <c:v>6575985</c:v>
                </c:pt>
                <c:pt idx="9">
                  <c:v>6452017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30759330</c:v>
                </c:pt>
                <c:pt idx="1">
                  <c:v>23823344</c:v>
                </c:pt>
                <c:pt idx="2">
                  <c:v>18054468</c:v>
                </c:pt>
                <c:pt idx="3">
                  <c:v>10248683</c:v>
                </c:pt>
                <c:pt idx="4">
                  <c:v>10721030</c:v>
                </c:pt>
                <c:pt idx="5">
                  <c:v>11217877</c:v>
                </c:pt>
                <c:pt idx="6">
                  <c:v>9845402</c:v>
                </c:pt>
                <c:pt idx="7">
                  <c:v>7647103</c:v>
                </c:pt>
                <c:pt idx="8">
                  <c:v>5879643</c:v>
                </c:pt>
                <c:pt idx="9">
                  <c:v>7406982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10683911</c:v>
                </c:pt>
                <c:pt idx="1">
                  <c:v>8241879</c:v>
                </c:pt>
                <c:pt idx="2">
                  <c:v>8055704</c:v>
                </c:pt>
                <c:pt idx="3">
                  <c:v>7172079</c:v>
                </c:pt>
                <c:pt idx="4">
                  <c:v>6737907</c:v>
                </c:pt>
                <c:pt idx="5">
                  <c:v>4957909</c:v>
                </c:pt>
                <c:pt idx="6">
                  <c:v>3437275</c:v>
                </c:pt>
                <c:pt idx="7">
                  <c:v>3170211</c:v>
                </c:pt>
                <c:pt idx="8">
                  <c:v>2281358</c:v>
                </c:pt>
                <c:pt idx="9">
                  <c:v>1645123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9319554</c:v>
                </c:pt>
                <c:pt idx="1">
                  <c:v>8999640</c:v>
                </c:pt>
                <c:pt idx="2">
                  <c:v>7854407</c:v>
                </c:pt>
                <c:pt idx="3">
                  <c:v>7087954</c:v>
                </c:pt>
                <c:pt idx="4">
                  <c:v>5981425</c:v>
                </c:pt>
                <c:pt idx="5">
                  <c:v>4558646</c:v>
                </c:pt>
                <c:pt idx="6">
                  <c:v>2673707</c:v>
                </c:pt>
                <c:pt idx="7">
                  <c:v>2401029</c:v>
                </c:pt>
                <c:pt idx="8">
                  <c:v>2450445</c:v>
                </c:pt>
                <c:pt idx="9">
                  <c:v>1873112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CASTELLÓN</c:v>
                </c:pt>
                <c:pt idx="6">
                  <c:v>ALMERÍA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5681940</c:v>
                </c:pt>
                <c:pt idx="1">
                  <c:v>3532719</c:v>
                </c:pt>
                <c:pt idx="2">
                  <c:v>3390153</c:v>
                </c:pt>
                <c:pt idx="3">
                  <c:v>2257687</c:v>
                </c:pt>
                <c:pt idx="4">
                  <c:v>2069784</c:v>
                </c:pt>
                <c:pt idx="5">
                  <c:v>1979655</c:v>
                </c:pt>
                <c:pt idx="6">
                  <c:v>1839568</c:v>
                </c:pt>
                <c:pt idx="7">
                  <c:v>1625014</c:v>
                </c:pt>
                <c:pt idx="8">
                  <c:v>1593315</c:v>
                </c:pt>
                <c:pt idx="9">
                  <c:v>1468244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CASTELLÓN</c:v>
                </c:pt>
                <c:pt idx="6">
                  <c:v>ALMERÍA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6537778</c:v>
                </c:pt>
                <c:pt idx="1">
                  <c:v>3030075</c:v>
                </c:pt>
                <c:pt idx="2">
                  <c:v>3579111</c:v>
                </c:pt>
                <c:pt idx="3">
                  <c:v>1749752</c:v>
                </c:pt>
                <c:pt idx="4">
                  <c:v>1795428</c:v>
                </c:pt>
                <c:pt idx="5">
                  <c:v>1934431</c:v>
                </c:pt>
                <c:pt idx="6">
                  <c:v>1806663</c:v>
                </c:pt>
                <c:pt idx="7">
                  <c:v>1292926</c:v>
                </c:pt>
                <c:pt idx="8">
                  <c:v>1174288</c:v>
                </c:pt>
                <c:pt idx="9">
                  <c:v>1245787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23105968</c:v>
                </c:pt>
                <c:pt idx="1">
                  <c:v>23079781</c:v>
                </c:pt>
                <c:pt idx="2">
                  <c:v>14904098</c:v>
                </c:pt>
                <c:pt idx="3">
                  <c:v>5637944</c:v>
                </c:pt>
                <c:pt idx="4">
                  <c:v>3944189</c:v>
                </c:pt>
                <c:pt idx="5">
                  <c:v>3285808</c:v>
                </c:pt>
                <c:pt idx="6">
                  <c:v>2502207</c:v>
                </c:pt>
                <c:pt idx="7">
                  <c:v>1206462</c:v>
                </c:pt>
                <c:pt idx="8">
                  <c:v>1159055</c:v>
                </c:pt>
                <c:pt idx="9">
                  <c:v>727593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21980827</c:v>
                </c:pt>
                <c:pt idx="1">
                  <c:v>20813701</c:v>
                </c:pt>
                <c:pt idx="2">
                  <c:v>12321534</c:v>
                </c:pt>
                <c:pt idx="3">
                  <c:v>5056262</c:v>
                </c:pt>
                <c:pt idx="4">
                  <c:v>3802212</c:v>
                </c:pt>
                <c:pt idx="5">
                  <c:v>2974332</c:v>
                </c:pt>
                <c:pt idx="6">
                  <c:v>2177136</c:v>
                </c:pt>
                <c:pt idx="7">
                  <c:v>1144567</c:v>
                </c:pt>
                <c:pt idx="8">
                  <c:v>1271505</c:v>
                </c:pt>
                <c:pt idx="9">
                  <c:v>596089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19980605</c:v>
                </c:pt>
                <c:pt idx="1">
                  <c:v>18481888</c:v>
                </c:pt>
                <c:pt idx="2">
                  <c:v>11124906</c:v>
                </c:pt>
                <c:pt idx="3">
                  <c:v>4191911</c:v>
                </c:pt>
                <c:pt idx="4">
                  <c:v>2205007</c:v>
                </c:pt>
                <c:pt idx="5">
                  <c:v>1254214</c:v>
                </c:pt>
                <c:pt idx="6">
                  <c:v>1094585</c:v>
                </c:pt>
                <c:pt idx="7">
                  <c:v>868572</c:v>
                </c:pt>
                <c:pt idx="8">
                  <c:v>408193</c:v>
                </c:pt>
                <c:pt idx="9">
                  <c:v>362556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17727403</c:v>
                </c:pt>
                <c:pt idx="1">
                  <c:v>18376627</c:v>
                </c:pt>
                <c:pt idx="2">
                  <c:v>8772335</c:v>
                </c:pt>
                <c:pt idx="3">
                  <c:v>3742580</c:v>
                </c:pt>
                <c:pt idx="4">
                  <c:v>1946109</c:v>
                </c:pt>
                <c:pt idx="5">
                  <c:v>995230</c:v>
                </c:pt>
                <c:pt idx="6">
                  <c:v>1179297</c:v>
                </c:pt>
                <c:pt idx="7">
                  <c:v>830061</c:v>
                </c:pt>
                <c:pt idx="8">
                  <c:v>415877</c:v>
                </c:pt>
                <c:pt idx="9">
                  <c:v>341094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SANTANDER</c:v>
                </c:pt>
                <c:pt idx="6">
                  <c:v>GIJÓN</c:v>
                </c:pt>
                <c:pt idx="7">
                  <c:v>VALENCIA</c:v>
                </c:pt>
                <c:pt idx="8">
                  <c:v>CASTELLÓN</c:v>
                </c:pt>
                <c:pt idx="9">
                  <c:v>SANTA CRUZ DE TENERIFE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19103</c:v>
                </c:pt>
                <c:pt idx="1">
                  <c:v>11125</c:v>
                </c:pt>
                <c:pt idx="2">
                  <c:v>10404</c:v>
                </c:pt>
                <c:pt idx="3">
                  <c:v>5561</c:v>
                </c:pt>
                <c:pt idx="4">
                  <c:v>4592</c:v>
                </c:pt>
                <c:pt idx="5">
                  <c:v>2118</c:v>
                </c:pt>
                <c:pt idx="6">
                  <c:v>1758</c:v>
                </c:pt>
                <c:pt idx="7">
                  <c:v>1240</c:v>
                </c:pt>
                <c:pt idx="8">
                  <c:v>1158</c:v>
                </c:pt>
                <c:pt idx="9">
                  <c:v>1155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SANTANDER</c:v>
                </c:pt>
                <c:pt idx="6">
                  <c:v>GIJÓN</c:v>
                </c:pt>
                <c:pt idx="7">
                  <c:v>VALENCIA</c:v>
                </c:pt>
                <c:pt idx="8">
                  <c:v>CASTELLÓN</c:v>
                </c:pt>
                <c:pt idx="9">
                  <c:v>SANTA CRUZ DE TENERIFE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20797</c:v>
                </c:pt>
                <c:pt idx="1">
                  <c:v>13833</c:v>
                </c:pt>
                <c:pt idx="2">
                  <c:v>10408</c:v>
                </c:pt>
                <c:pt idx="3">
                  <c:v>5926</c:v>
                </c:pt>
                <c:pt idx="4">
                  <c:v>5018</c:v>
                </c:pt>
                <c:pt idx="5">
                  <c:v>1520</c:v>
                </c:pt>
                <c:pt idx="6">
                  <c:v>4608</c:v>
                </c:pt>
                <c:pt idx="7">
                  <c:v>564</c:v>
                </c:pt>
                <c:pt idx="8">
                  <c:v>923</c:v>
                </c:pt>
                <c:pt idx="9">
                  <c:v>2088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BALEARES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937386</c:v>
                </c:pt>
                <c:pt idx="1">
                  <c:v>796952</c:v>
                </c:pt>
                <c:pt idx="2">
                  <c:v>530782</c:v>
                </c:pt>
                <c:pt idx="3">
                  <c:v>258283</c:v>
                </c:pt>
                <c:pt idx="4">
                  <c:v>220212</c:v>
                </c:pt>
                <c:pt idx="5">
                  <c:v>101639</c:v>
                </c:pt>
                <c:pt idx="6">
                  <c:v>53617</c:v>
                </c:pt>
                <c:pt idx="7">
                  <c:v>50381</c:v>
                </c:pt>
                <c:pt idx="8">
                  <c:v>46840</c:v>
                </c:pt>
                <c:pt idx="9">
                  <c:v>35430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BALEARES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855431</c:v>
                </c:pt>
                <c:pt idx="1">
                  <c:v>969136</c:v>
                </c:pt>
                <c:pt idx="2">
                  <c:v>292303</c:v>
                </c:pt>
                <c:pt idx="3">
                  <c:v>193201</c:v>
                </c:pt>
                <c:pt idx="4">
                  <c:v>255146</c:v>
                </c:pt>
                <c:pt idx="5">
                  <c:v>91936</c:v>
                </c:pt>
                <c:pt idx="6">
                  <c:v>46818</c:v>
                </c:pt>
                <c:pt idx="7">
                  <c:v>28162</c:v>
                </c:pt>
                <c:pt idx="8">
                  <c:v>51926</c:v>
                </c:pt>
                <c:pt idx="9">
                  <c:v>34402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821097</c:v>
                </c:pt>
                <c:pt idx="1">
                  <c:v>747577</c:v>
                </c:pt>
                <c:pt idx="2">
                  <c:v>434732</c:v>
                </c:pt>
                <c:pt idx="3">
                  <c:v>251321</c:v>
                </c:pt>
                <c:pt idx="4">
                  <c:v>163035</c:v>
                </c:pt>
                <c:pt idx="5">
                  <c:v>78801</c:v>
                </c:pt>
                <c:pt idx="6">
                  <c:v>47248</c:v>
                </c:pt>
                <c:pt idx="7">
                  <c:v>22522</c:v>
                </c:pt>
                <c:pt idx="8">
                  <c:v>22252</c:v>
                </c:pt>
                <c:pt idx="9">
                  <c:v>13106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735495</c:v>
                </c:pt>
                <c:pt idx="1">
                  <c:v>916634</c:v>
                </c:pt>
                <c:pt idx="2">
                  <c:v>219724</c:v>
                </c:pt>
                <c:pt idx="3">
                  <c:v>185939</c:v>
                </c:pt>
                <c:pt idx="4">
                  <c:v>177580</c:v>
                </c:pt>
                <c:pt idx="5">
                  <c:v>68191</c:v>
                </c:pt>
                <c:pt idx="6">
                  <c:v>41154</c:v>
                </c:pt>
                <c:pt idx="7">
                  <c:v>24277</c:v>
                </c:pt>
                <c:pt idx="8">
                  <c:v>19941</c:v>
                </c:pt>
                <c:pt idx="9">
                  <c:v>16244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GIJÓN</c:v>
                </c:pt>
                <c:pt idx="5">
                  <c:v>BALEARES</c:v>
                </c:pt>
                <c:pt idx="6">
                  <c:v>SEVILLA</c:v>
                </c:pt>
                <c:pt idx="7">
                  <c:v>SANTA CRUZ DE TENERIFE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1447960</c:v>
                </c:pt>
                <c:pt idx="1">
                  <c:v>103410</c:v>
                </c:pt>
                <c:pt idx="2">
                  <c:v>2947</c:v>
                </c:pt>
                <c:pt idx="3">
                  <c:v>2718</c:v>
                </c:pt>
                <c:pt idx="4">
                  <c:v>800</c:v>
                </c:pt>
                <c:pt idx="5">
                  <c:v>317</c:v>
                </c:pt>
                <c:pt idx="6">
                  <c:v>236</c:v>
                </c:pt>
                <c:pt idx="7">
                  <c:v>233</c:v>
                </c:pt>
                <c:pt idx="8">
                  <c:v>88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GIJÓN</c:v>
                </c:pt>
                <c:pt idx="5">
                  <c:v>BALEARES</c:v>
                </c:pt>
                <c:pt idx="6">
                  <c:v>SEVILLA</c:v>
                </c:pt>
                <c:pt idx="7">
                  <c:v>SANTA CRUZ DE TENERIFE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876738</c:v>
                </c:pt>
                <c:pt idx="1">
                  <c:v>89764</c:v>
                </c:pt>
                <c:pt idx="2">
                  <c:v>60</c:v>
                </c:pt>
                <c:pt idx="3">
                  <c:v>0</c:v>
                </c:pt>
                <c:pt idx="4">
                  <c:v>0</c:v>
                </c:pt>
                <c:pt idx="5">
                  <c:v>19</c:v>
                </c:pt>
                <c:pt idx="6">
                  <c:v>0</c:v>
                </c:pt>
                <c:pt idx="7">
                  <c:v>355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23292910</c:v>
                </c:pt>
                <c:pt idx="1">
                  <c:v>11221796</c:v>
                </c:pt>
                <c:pt idx="2">
                  <c:v>7227305</c:v>
                </c:pt>
                <c:pt idx="3">
                  <c:v>3508979</c:v>
                </c:pt>
                <c:pt idx="4">
                  <c:v>1308434</c:v>
                </c:pt>
                <c:pt idx="5">
                  <c:v>977563</c:v>
                </c:pt>
                <c:pt idx="6">
                  <c:v>227641</c:v>
                </c:pt>
                <c:pt idx="7">
                  <c:v>78943</c:v>
                </c:pt>
                <c:pt idx="8">
                  <c:v>78397</c:v>
                </c:pt>
                <c:pt idx="9">
                  <c:v>76710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20321553</c:v>
                </c:pt>
                <c:pt idx="1">
                  <c:v>11344614</c:v>
                </c:pt>
                <c:pt idx="2">
                  <c:v>5045919</c:v>
                </c:pt>
                <c:pt idx="3">
                  <c:v>3150347</c:v>
                </c:pt>
                <c:pt idx="4">
                  <c:v>935959</c:v>
                </c:pt>
                <c:pt idx="5">
                  <c:v>901148</c:v>
                </c:pt>
                <c:pt idx="6">
                  <c:v>19750</c:v>
                </c:pt>
                <c:pt idx="7">
                  <c:v>173127</c:v>
                </c:pt>
                <c:pt idx="8">
                  <c:v>83206</c:v>
                </c:pt>
                <c:pt idx="9">
                  <c:v>96074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18370786</c:v>
                </c:pt>
                <c:pt idx="1">
                  <c:v>10951766</c:v>
                </c:pt>
                <c:pt idx="2">
                  <c:v>5121929</c:v>
                </c:pt>
                <c:pt idx="3">
                  <c:v>2742081</c:v>
                </c:pt>
                <c:pt idx="4">
                  <c:v>224789</c:v>
                </c:pt>
                <c:pt idx="5">
                  <c:v>72047</c:v>
                </c:pt>
                <c:pt idx="6">
                  <c:v>56501</c:v>
                </c:pt>
                <c:pt idx="7">
                  <c:v>38923</c:v>
                </c:pt>
                <c:pt idx="8">
                  <c:v>32131</c:v>
                </c:pt>
                <c:pt idx="9">
                  <c:v>16880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16320842</c:v>
                </c:pt>
                <c:pt idx="1">
                  <c:v>11225603</c:v>
                </c:pt>
                <c:pt idx="2">
                  <c:v>3070096</c:v>
                </c:pt>
                <c:pt idx="3">
                  <c:v>2374895</c:v>
                </c:pt>
                <c:pt idx="4">
                  <c:v>17058</c:v>
                </c:pt>
                <c:pt idx="5">
                  <c:v>78934</c:v>
                </c:pt>
                <c:pt idx="6">
                  <c:v>72556</c:v>
                </c:pt>
                <c:pt idx="7">
                  <c:v>204635</c:v>
                </c:pt>
                <c:pt idx="8">
                  <c:v>37769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3908198</c:v>
                </c:pt>
                <c:pt idx="1">
                  <c:v>3825353</c:v>
                </c:pt>
                <c:pt idx="2">
                  <c:v>3519771</c:v>
                </c:pt>
                <c:pt idx="3">
                  <c:v>3070808</c:v>
                </c:pt>
                <c:pt idx="4">
                  <c:v>1328796</c:v>
                </c:pt>
                <c:pt idx="5">
                  <c:v>1288353</c:v>
                </c:pt>
                <c:pt idx="6">
                  <c:v>581692</c:v>
                </c:pt>
                <c:pt idx="7">
                  <c:v>368566</c:v>
                </c:pt>
                <c:pt idx="8">
                  <c:v>367455</c:v>
                </c:pt>
                <c:pt idx="9">
                  <c:v>286021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3770660</c:v>
                </c:pt>
                <c:pt idx="1">
                  <c:v>2866024</c:v>
                </c:pt>
                <c:pt idx="2">
                  <c:v>3291967</c:v>
                </c:pt>
                <c:pt idx="3">
                  <c:v>2986878</c:v>
                </c:pt>
                <c:pt idx="4">
                  <c:v>1356417</c:v>
                </c:pt>
                <c:pt idx="5">
                  <c:v>1219779</c:v>
                </c:pt>
                <c:pt idx="6">
                  <c:v>519511</c:v>
                </c:pt>
                <c:pt idx="7">
                  <c:v>328514</c:v>
                </c:pt>
                <c:pt idx="8">
                  <c:v>351045</c:v>
                </c:pt>
                <c:pt idx="9">
                  <c:v>190989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MOTRIL</c:v>
                </c:pt>
                <c:pt idx="7">
                  <c:v>BAHÍA DE CÁDIZ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85237</c:v>
                </c:pt>
                <c:pt idx="1">
                  <c:v>81344</c:v>
                </c:pt>
                <c:pt idx="2">
                  <c:v>80976</c:v>
                </c:pt>
                <c:pt idx="3">
                  <c:v>64934</c:v>
                </c:pt>
                <c:pt idx="4">
                  <c:v>49153</c:v>
                </c:pt>
                <c:pt idx="5">
                  <c:v>42092</c:v>
                </c:pt>
                <c:pt idx="6">
                  <c:v>11012</c:v>
                </c:pt>
                <c:pt idx="7">
                  <c:v>10810</c:v>
                </c:pt>
                <c:pt idx="8">
                  <c:v>8595</c:v>
                </c:pt>
                <c:pt idx="9">
                  <c:v>7314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MOTRIL</c:v>
                </c:pt>
                <c:pt idx="7">
                  <c:v>BAHÍA DE CÁDIZ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83003</c:v>
                </c:pt>
                <c:pt idx="1">
                  <c:v>80566</c:v>
                </c:pt>
                <c:pt idx="2">
                  <c:v>66062</c:v>
                </c:pt>
                <c:pt idx="3">
                  <c:v>61563</c:v>
                </c:pt>
                <c:pt idx="4">
                  <c:v>46176</c:v>
                </c:pt>
                <c:pt idx="5">
                  <c:v>38527</c:v>
                </c:pt>
                <c:pt idx="6">
                  <c:v>7547</c:v>
                </c:pt>
                <c:pt idx="7">
                  <c:v>8883</c:v>
                </c:pt>
                <c:pt idx="8">
                  <c:v>10696</c:v>
                </c:pt>
                <c:pt idx="9">
                  <c:v>6053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1627614</c:v>
                </c:pt>
                <c:pt idx="1">
                  <c:v>1521253</c:v>
                </c:pt>
                <c:pt idx="2">
                  <c:v>1069665</c:v>
                </c:pt>
                <c:pt idx="3">
                  <c:v>390244</c:v>
                </c:pt>
                <c:pt idx="4">
                  <c:v>209952</c:v>
                </c:pt>
                <c:pt idx="5">
                  <c:v>199452</c:v>
                </c:pt>
                <c:pt idx="6">
                  <c:v>82361</c:v>
                </c:pt>
                <c:pt idx="7">
                  <c:v>58410</c:v>
                </c:pt>
                <c:pt idx="8">
                  <c:v>52785</c:v>
                </c:pt>
                <c:pt idx="9">
                  <c:v>39891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1532239</c:v>
                </c:pt>
                <c:pt idx="1">
                  <c:v>1391477</c:v>
                </c:pt>
                <c:pt idx="2">
                  <c:v>878023</c:v>
                </c:pt>
                <c:pt idx="3">
                  <c:v>346210</c:v>
                </c:pt>
                <c:pt idx="4">
                  <c:v>181401</c:v>
                </c:pt>
                <c:pt idx="5">
                  <c:v>127406</c:v>
                </c:pt>
                <c:pt idx="6">
                  <c:v>83527</c:v>
                </c:pt>
                <c:pt idx="7">
                  <c:v>58118</c:v>
                </c:pt>
                <c:pt idx="8">
                  <c:v>52695</c:v>
                </c:pt>
                <c:pt idx="9">
                  <c:v>34971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1375990</c:v>
                </c:pt>
                <c:pt idx="1">
                  <c:v>893488</c:v>
                </c:pt>
                <c:pt idx="2">
                  <c:v>418506</c:v>
                </c:pt>
                <c:pt idx="3">
                  <c:v>205840</c:v>
                </c:pt>
                <c:pt idx="4">
                  <c:v>66154</c:v>
                </c:pt>
                <c:pt idx="5">
                  <c:v>10446</c:v>
                </c:pt>
                <c:pt idx="6">
                  <c:v>4357</c:v>
                </c:pt>
                <c:pt idx="7">
                  <c:v>3259</c:v>
                </c:pt>
                <c:pt idx="8">
                  <c:v>3061</c:v>
                </c:pt>
                <c:pt idx="9">
                  <c:v>1220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1276167</c:v>
                </c:pt>
                <c:pt idx="1">
                  <c:v>849928</c:v>
                </c:pt>
                <c:pt idx="2">
                  <c:v>268637</c:v>
                </c:pt>
                <c:pt idx="3">
                  <c:v>168820</c:v>
                </c:pt>
                <c:pt idx="4">
                  <c:v>1308</c:v>
                </c:pt>
                <c:pt idx="5">
                  <c:v>24522</c:v>
                </c:pt>
                <c:pt idx="6">
                  <c:v>4612</c:v>
                </c:pt>
                <c:pt idx="7">
                  <c:v>4381</c:v>
                </c:pt>
                <c:pt idx="8">
                  <c:v>12264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154775</c:v>
                </c:pt>
                <c:pt idx="1">
                  <c:v>116188</c:v>
                </c:pt>
                <c:pt idx="2">
                  <c:v>79762</c:v>
                </c:pt>
                <c:pt idx="3">
                  <c:v>68673</c:v>
                </c:pt>
                <c:pt idx="4">
                  <c:v>48438</c:v>
                </c:pt>
                <c:pt idx="5">
                  <c:v>38232</c:v>
                </c:pt>
                <c:pt idx="6">
                  <c:v>37878</c:v>
                </c:pt>
                <c:pt idx="7">
                  <c:v>22440</c:v>
                </c:pt>
                <c:pt idx="8">
                  <c:v>16955</c:v>
                </c:pt>
                <c:pt idx="9">
                  <c:v>16853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149116</c:v>
                </c:pt>
                <c:pt idx="1">
                  <c:v>112027</c:v>
                </c:pt>
                <c:pt idx="2">
                  <c:v>79051</c:v>
                </c:pt>
                <c:pt idx="3">
                  <c:v>60988</c:v>
                </c:pt>
                <c:pt idx="4">
                  <c:v>45366</c:v>
                </c:pt>
                <c:pt idx="5">
                  <c:v>32374</c:v>
                </c:pt>
                <c:pt idx="6">
                  <c:v>38841</c:v>
                </c:pt>
                <c:pt idx="7">
                  <c:v>19929</c:v>
                </c:pt>
                <c:pt idx="8">
                  <c:v>18128</c:v>
                </c:pt>
                <c:pt idx="9">
                  <c:v>14468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665453</c:v>
                </c:pt>
                <c:pt idx="1">
                  <c:v>571397</c:v>
                </c:pt>
                <c:pt idx="2">
                  <c:v>187118</c:v>
                </c:pt>
                <c:pt idx="3">
                  <c:v>144890</c:v>
                </c:pt>
                <c:pt idx="4">
                  <c:v>75731</c:v>
                </c:pt>
                <c:pt idx="5">
                  <c:v>48402</c:v>
                </c:pt>
                <c:pt idx="6">
                  <c:v>29629</c:v>
                </c:pt>
                <c:pt idx="7">
                  <c:v>23687</c:v>
                </c:pt>
                <c:pt idx="8">
                  <c:v>22894</c:v>
                </c:pt>
                <c:pt idx="9">
                  <c:v>18990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621323</c:v>
                </c:pt>
                <c:pt idx="1">
                  <c:v>530335</c:v>
                </c:pt>
                <c:pt idx="2">
                  <c:v>160086</c:v>
                </c:pt>
                <c:pt idx="3">
                  <c:v>113439</c:v>
                </c:pt>
                <c:pt idx="4">
                  <c:v>70792</c:v>
                </c:pt>
                <c:pt idx="5">
                  <c:v>45890</c:v>
                </c:pt>
                <c:pt idx="6">
                  <c:v>28274</c:v>
                </c:pt>
                <c:pt idx="7">
                  <c:v>22398</c:v>
                </c:pt>
                <c:pt idx="8">
                  <c:v>23224</c:v>
                </c:pt>
                <c:pt idx="9">
                  <c:v>19365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734126</c:v>
                </c:pt>
                <c:pt idx="1">
                  <c:v>651159</c:v>
                </c:pt>
                <c:pt idx="2">
                  <c:v>209558</c:v>
                </c:pt>
                <c:pt idx="3">
                  <c:v>184404</c:v>
                </c:pt>
                <c:pt idx="4">
                  <c:v>145263</c:v>
                </c:pt>
                <c:pt idx="5">
                  <c:v>133298</c:v>
                </c:pt>
                <c:pt idx="6">
                  <c:v>79300</c:v>
                </c:pt>
                <c:pt idx="7">
                  <c:v>55151</c:v>
                </c:pt>
                <c:pt idx="8">
                  <c:v>52259</c:v>
                </c:pt>
                <c:pt idx="9">
                  <c:v>39879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682311</c:v>
                </c:pt>
                <c:pt idx="1">
                  <c:v>609386</c:v>
                </c:pt>
                <c:pt idx="2">
                  <c:v>180015</c:v>
                </c:pt>
                <c:pt idx="3">
                  <c:v>177390</c:v>
                </c:pt>
                <c:pt idx="4">
                  <c:v>115310</c:v>
                </c:pt>
                <c:pt idx="5">
                  <c:v>126098</c:v>
                </c:pt>
                <c:pt idx="6">
                  <c:v>71263</c:v>
                </c:pt>
                <c:pt idx="7">
                  <c:v>53737</c:v>
                </c:pt>
                <c:pt idx="8">
                  <c:v>51834</c:v>
                </c:pt>
                <c:pt idx="9">
                  <c:v>34971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2048455</c:v>
                </c:pt>
                <c:pt idx="1">
                  <c:v>1421608</c:v>
                </c:pt>
                <c:pt idx="2">
                  <c:v>1353444</c:v>
                </c:pt>
                <c:pt idx="3">
                  <c:v>1057890</c:v>
                </c:pt>
                <c:pt idx="4">
                  <c:v>926138</c:v>
                </c:pt>
                <c:pt idx="5">
                  <c:v>548737</c:v>
                </c:pt>
                <c:pt idx="6">
                  <c:v>256186</c:v>
                </c:pt>
                <c:pt idx="7">
                  <c:v>216293</c:v>
                </c:pt>
                <c:pt idx="8">
                  <c:v>207785</c:v>
                </c:pt>
                <c:pt idx="9">
                  <c:v>163527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1819226</c:v>
                </c:pt>
                <c:pt idx="1">
                  <c:v>1220601</c:v>
                </c:pt>
                <c:pt idx="2">
                  <c:v>1360775</c:v>
                </c:pt>
                <c:pt idx="3">
                  <c:v>854961</c:v>
                </c:pt>
                <c:pt idx="4">
                  <c:v>764924</c:v>
                </c:pt>
                <c:pt idx="5">
                  <c:v>512541</c:v>
                </c:pt>
                <c:pt idx="6">
                  <c:v>214534</c:v>
                </c:pt>
                <c:pt idx="7">
                  <c:v>190457</c:v>
                </c:pt>
                <c:pt idx="8">
                  <c:v>207060</c:v>
                </c:pt>
                <c:pt idx="9">
                  <c:v>153910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720214</c:v>
                </c:pt>
                <c:pt idx="1">
                  <c:v>622223</c:v>
                </c:pt>
                <c:pt idx="2">
                  <c:v>516563</c:v>
                </c:pt>
                <c:pt idx="3">
                  <c:v>378550</c:v>
                </c:pt>
                <c:pt idx="4">
                  <c:v>137995</c:v>
                </c:pt>
                <c:pt idx="5">
                  <c:v>113977</c:v>
                </c:pt>
                <c:pt idx="6">
                  <c:v>82559</c:v>
                </c:pt>
                <c:pt idx="7">
                  <c:v>38474</c:v>
                </c:pt>
                <c:pt idx="8">
                  <c:v>22025</c:v>
                </c:pt>
                <c:pt idx="9">
                  <c:v>21950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507313</c:v>
                </c:pt>
                <c:pt idx="1">
                  <c:v>471167</c:v>
                </c:pt>
                <c:pt idx="2">
                  <c:v>365610</c:v>
                </c:pt>
                <c:pt idx="3">
                  <c:v>208716</c:v>
                </c:pt>
                <c:pt idx="4">
                  <c:v>104851</c:v>
                </c:pt>
                <c:pt idx="5">
                  <c:v>63960</c:v>
                </c:pt>
                <c:pt idx="6">
                  <c:v>56429</c:v>
                </c:pt>
                <c:pt idx="7">
                  <c:v>26689</c:v>
                </c:pt>
                <c:pt idx="8">
                  <c:v>18879</c:v>
                </c:pt>
                <c:pt idx="9">
                  <c:v>13115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383628</c:v>
                </c:pt>
                <c:pt idx="1">
                  <c:v>262193</c:v>
                </c:pt>
                <c:pt idx="2">
                  <c:v>151844</c:v>
                </c:pt>
                <c:pt idx="3">
                  <c:v>125811</c:v>
                </c:pt>
                <c:pt idx="4">
                  <c:v>118474</c:v>
                </c:pt>
                <c:pt idx="5">
                  <c:v>75518</c:v>
                </c:pt>
                <c:pt idx="6">
                  <c:v>41656</c:v>
                </c:pt>
                <c:pt idx="7">
                  <c:v>39435</c:v>
                </c:pt>
                <c:pt idx="8">
                  <c:v>37774</c:v>
                </c:pt>
                <c:pt idx="9">
                  <c:v>19690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341122</c:v>
                </c:pt>
                <c:pt idx="1">
                  <c:v>278806</c:v>
                </c:pt>
                <c:pt idx="2">
                  <c:v>137801</c:v>
                </c:pt>
                <c:pt idx="3">
                  <c:v>119703</c:v>
                </c:pt>
                <c:pt idx="4">
                  <c:v>90960</c:v>
                </c:pt>
                <c:pt idx="5">
                  <c:v>64735</c:v>
                </c:pt>
                <c:pt idx="6">
                  <c:v>38435</c:v>
                </c:pt>
                <c:pt idx="7">
                  <c:v>33393</c:v>
                </c:pt>
                <c:pt idx="8">
                  <c:v>36577</c:v>
                </c:pt>
                <c:pt idx="9">
                  <c:v>20807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295023</c:v>
                </c:pt>
                <c:pt idx="1">
                  <c:v>290751</c:v>
                </c:pt>
                <c:pt idx="2">
                  <c:v>165371</c:v>
                </c:pt>
                <c:pt idx="3">
                  <c:v>148191</c:v>
                </c:pt>
                <c:pt idx="4">
                  <c:v>87292</c:v>
                </c:pt>
                <c:pt idx="5">
                  <c:v>68715</c:v>
                </c:pt>
                <c:pt idx="6">
                  <c:v>56276</c:v>
                </c:pt>
                <c:pt idx="7">
                  <c:v>32624</c:v>
                </c:pt>
                <c:pt idx="8">
                  <c:v>23320</c:v>
                </c:pt>
                <c:pt idx="9">
                  <c:v>5431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278699</c:v>
                </c:pt>
                <c:pt idx="1">
                  <c:v>265171</c:v>
                </c:pt>
                <c:pt idx="2">
                  <c:v>180988</c:v>
                </c:pt>
                <c:pt idx="3">
                  <c:v>154667</c:v>
                </c:pt>
                <c:pt idx="4">
                  <c:v>77107</c:v>
                </c:pt>
                <c:pt idx="5">
                  <c:v>64499</c:v>
                </c:pt>
                <c:pt idx="6">
                  <c:v>51092</c:v>
                </c:pt>
                <c:pt idx="7">
                  <c:v>29342</c:v>
                </c:pt>
                <c:pt idx="8">
                  <c:v>21556</c:v>
                </c:pt>
                <c:pt idx="9">
                  <c:v>4786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9906</c:v>
                </c:pt>
                <c:pt idx="1">
                  <c:v>8248</c:v>
                </c:pt>
                <c:pt idx="2">
                  <c:v>5009</c:v>
                </c:pt>
                <c:pt idx="3">
                  <c:v>3952</c:v>
                </c:pt>
                <c:pt idx="4">
                  <c:v>3595</c:v>
                </c:pt>
                <c:pt idx="5">
                  <c:v>2860</c:v>
                </c:pt>
                <c:pt idx="6">
                  <c:v>2479</c:v>
                </c:pt>
                <c:pt idx="7">
                  <c:v>931</c:v>
                </c:pt>
                <c:pt idx="8">
                  <c:v>879</c:v>
                </c:pt>
                <c:pt idx="9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9385</c:v>
                </c:pt>
                <c:pt idx="1">
                  <c:v>8461</c:v>
                </c:pt>
                <c:pt idx="2">
                  <c:v>4149</c:v>
                </c:pt>
                <c:pt idx="3">
                  <c:v>3751</c:v>
                </c:pt>
                <c:pt idx="4">
                  <c:v>3333</c:v>
                </c:pt>
                <c:pt idx="5">
                  <c:v>2655</c:v>
                </c:pt>
                <c:pt idx="6">
                  <c:v>2420</c:v>
                </c:pt>
                <c:pt idx="7">
                  <c:v>882</c:v>
                </c:pt>
                <c:pt idx="8">
                  <c:v>866</c:v>
                </c:pt>
                <c:pt idx="9">
                  <c:v>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122714123</c:v>
                </c:pt>
                <c:pt idx="1">
                  <c:v>103934755</c:v>
                </c:pt>
                <c:pt idx="2">
                  <c:v>88676879</c:v>
                </c:pt>
                <c:pt idx="3">
                  <c:v>84320827</c:v>
                </c:pt>
                <c:pt idx="4">
                  <c:v>66964329</c:v>
                </c:pt>
                <c:pt idx="5">
                  <c:v>59794065</c:v>
                </c:pt>
                <c:pt idx="6">
                  <c:v>22786388</c:v>
                </c:pt>
                <c:pt idx="7">
                  <c:v>15549532</c:v>
                </c:pt>
                <c:pt idx="8">
                  <c:v>14614318</c:v>
                </c:pt>
                <c:pt idx="9">
                  <c:v>13086496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126862205</c:v>
                </c:pt>
                <c:pt idx="1">
                  <c:v>89873868</c:v>
                </c:pt>
                <c:pt idx="2">
                  <c:v>78134154</c:v>
                </c:pt>
                <c:pt idx="3">
                  <c:v>79193687</c:v>
                </c:pt>
                <c:pt idx="4">
                  <c:v>59910517</c:v>
                </c:pt>
                <c:pt idx="5">
                  <c:v>55095685</c:v>
                </c:pt>
                <c:pt idx="6">
                  <c:v>19436001</c:v>
                </c:pt>
                <c:pt idx="7">
                  <c:v>15328625</c:v>
                </c:pt>
                <c:pt idx="8">
                  <c:v>13894723</c:v>
                </c:pt>
                <c:pt idx="9">
                  <c:v>12633464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SEVILLA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314</c:v>
                </c:pt>
                <c:pt idx="1">
                  <c:v>276</c:v>
                </c:pt>
                <c:pt idx="2">
                  <c:v>177</c:v>
                </c:pt>
                <c:pt idx="3">
                  <c:v>129</c:v>
                </c:pt>
                <c:pt idx="4">
                  <c:v>81</c:v>
                </c:pt>
                <c:pt idx="5">
                  <c:v>77</c:v>
                </c:pt>
                <c:pt idx="6">
                  <c:v>47</c:v>
                </c:pt>
                <c:pt idx="7">
                  <c:v>27</c:v>
                </c:pt>
                <c:pt idx="8">
                  <c:v>16</c:v>
                </c:pt>
                <c:pt idx="9">
                  <c:v>13.1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SEVILLA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227</c:v>
                </c:pt>
                <c:pt idx="1">
                  <c:v>219</c:v>
                </c:pt>
                <c:pt idx="2">
                  <c:v>148</c:v>
                </c:pt>
                <c:pt idx="3">
                  <c:v>96</c:v>
                </c:pt>
                <c:pt idx="4">
                  <c:v>53</c:v>
                </c:pt>
                <c:pt idx="5">
                  <c:v>66</c:v>
                </c:pt>
                <c:pt idx="6">
                  <c:v>32</c:v>
                </c:pt>
                <c:pt idx="7">
                  <c:v>22</c:v>
                </c:pt>
                <c:pt idx="8">
                  <c:v>15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>
      <selection activeCell="G17" sqref="G17"/>
    </sheetView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82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89" t="s">
        <v>28</v>
      </c>
      <c r="B6" s="90"/>
      <c r="C6" s="90"/>
      <c r="D6" s="86" t="s">
        <v>177</v>
      </c>
      <c r="E6" s="87"/>
      <c r="F6" s="86" t="s">
        <v>175</v>
      </c>
      <c r="G6" s="87"/>
      <c r="H6" s="88" t="s">
        <v>27</v>
      </c>
      <c r="I6" s="87"/>
    </row>
    <row r="7" spans="1:13" x14ac:dyDescent="0.3">
      <c r="A7" s="91"/>
      <c r="B7" s="91"/>
      <c r="C7" s="91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2" t="s">
        <v>10</v>
      </c>
      <c r="B8" s="92" t="s">
        <v>11</v>
      </c>
      <c r="C8" s="43" t="s">
        <v>12</v>
      </c>
      <c r="D8" s="84">
        <f>Líquidos!B35</f>
        <v>14017078</v>
      </c>
      <c r="E8" s="84">
        <f>Líquidos!C35</f>
        <v>15461777</v>
      </c>
      <c r="F8" s="84">
        <f>Líquidos!D35</f>
        <v>57233697</v>
      </c>
      <c r="G8" s="84">
        <f>Líquidos!E35</f>
        <v>60028429</v>
      </c>
      <c r="H8" s="44">
        <f>G8-F8</f>
        <v>2794732</v>
      </c>
      <c r="I8" s="45">
        <f>((G8*100/F8)-100)</f>
        <v>4.8830184777334864</v>
      </c>
    </row>
    <row r="9" spans="1:13" x14ac:dyDescent="0.3">
      <c r="A9" s="93"/>
      <c r="B9" s="94"/>
      <c r="C9" s="43" t="s">
        <v>13</v>
      </c>
      <c r="D9" s="84">
        <f>Sólidos!B35</f>
        <v>7829960</v>
      </c>
      <c r="E9" s="84">
        <f>Sólidos!C35</f>
        <v>8471363</v>
      </c>
      <c r="F9" s="84">
        <f>Sólidos!D35</f>
        <v>30971878</v>
      </c>
      <c r="G9" s="84">
        <f>Sólidos!E35</f>
        <v>32931421</v>
      </c>
      <c r="H9" s="44">
        <f t="shared" ref="H9:H19" si="0">G9-F9</f>
        <v>1959543</v>
      </c>
      <c r="I9" s="45">
        <f t="shared" ref="I9:I19" si="1">((G9*100/F9)-100)</f>
        <v>6.3268459213225583</v>
      </c>
    </row>
    <row r="10" spans="1:13" x14ac:dyDescent="0.3">
      <c r="A10" s="93"/>
      <c r="B10" s="92" t="s">
        <v>14</v>
      </c>
      <c r="C10" s="43" t="s">
        <v>15</v>
      </c>
      <c r="D10" s="84">
        <f>D12-D11</f>
        <v>5939468</v>
      </c>
      <c r="E10" s="84">
        <f t="shared" ref="E10:G10" si="2">E12-E11</f>
        <v>6663728</v>
      </c>
      <c r="F10" s="84">
        <f t="shared" si="2"/>
        <v>22818207</v>
      </c>
      <c r="G10" s="84">
        <f t="shared" si="2"/>
        <v>24787012</v>
      </c>
      <c r="H10" s="44">
        <f t="shared" si="0"/>
        <v>1968805</v>
      </c>
      <c r="I10" s="45">
        <f t="shared" si="1"/>
        <v>8.6282195616859809</v>
      </c>
    </row>
    <row r="11" spans="1:13" x14ac:dyDescent="0.3">
      <c r="A11" s="93"/>
      <c r="B11" s="93"/>
      <c r="C11" s="43" t="s">
        <v>16</v>
      </c>
      <c r="D11" s="84">
        <f>'Mercancías contenedores'!B35</f>
        <v>15367343</v>
      </c>
      <c r="E11" s="84">
        <f>'Mercancías contenedores'!C35</f>
        <v>16538175</v>
      </c>
      <c r="F11" s="84">
        <f>'Mercancías contenedores'!D35</f>
        <v>56511044</v>
      </c>
      <c r="G11" s="84">
        <f>'Mercancías contenedores'!E35</f>
        <v>62161042</v>
      </c>
      <c r="H11" s="44">
        <f t="shared" si="0"/>
        <v>5649998</v>
      </c>
      <c r="I11" s="45">
        <f t="shared" si="1"/>
        <v>9.9980421526100258</v>
      </c>
    </row>
    <row r="12" spans="1:13" x14ac:dyDescent="0.3">
      <c r="A12" s="94"/>
      <c r="B12" s="94"/>
      <c r="C12" s="43" t="s">
        <v>1</v>
      </c>
      <c r="D12" s="84">
        <f>'Mercancía general'!B35</f>
        <v>21306811</v>
      </c>
      <c r="E12" s="84">
        <f>'Mercancía general'!C35</f>
        <v>23201903</v>
      </c>
      <c r="F12" s="84">
        <f>'Mercancía general'!D35</f>
        <v>79329251</v>
      </c>
      <c r="G12" s="84">
        <f>'Mercancía general'!E35</f>
        <v>86948054</v>
      </c>
      <c r="H12" s="44">
        <f t="shared" si="0"/>
        <v>7618803</v>
      </c>
      <c r="I12" s="45">
        <f t="shared" si="1"/>
        <v>9.6040273971577079</v>
      </c>
    </row>
    <row r="13" spans="1:13" x14ac:dyDescent="0.3">
      <c r="A13" s="46"/>
      <c r="B13" s="46"/>
      <c r="C13" s="81" t="s">
        <v>1</v>
      </c>
      <c r="D13" s="85">
        <f>+D8+D9+D12</f>
        <v>43153849</v>
      </c>
      <c r="E13" s="85">
        <f t="shared" ref="E13:G13" si="3">+E8+E9+E12</f>
        <v>47135043</v>
      </c>
      <c r="F13" s="85">
        <f t="shared" si="3"/>
        <v>167534826</v>
      </c>
      <c r="G13" s="85">
        <f t="shared" si="3"/>
        <v>179907904</v>
      </c>
      <c r="H13" s="47">
        <f t="shared" si="0"/>
        <v>12373078</v>
      </c>
      <c r="I13" s="48">
        <f t="shared" si="1"/>
        <v>7.3853766977380531</v>
      </c>
    </row>
    <row r="14" spans="1:13" x14ac:dyDescent="0.3">
      <c r="A14" s="92" t="s">
        <v>3</v>
      </c>
      <c r="B14" s="49" t="s">
        <v>4</v>
      </c>
      <c r="C14" s="43" t="s">
        <v>5</v>
      </c>
      <c r="D14" s="84">
        <f>Pesca!B35</f>
        <v>18587</v>
      </c>
      <c r="E14" s="84">
        <f>Pesca!C35</f>
        <v>18552</v>
      </c>
      <c r="F14" s="84">
        <f>Pesca!D35</f>
        <v>72242</v>
      </c>
      <c r="G14" s="84">
        <f>Pesca!E35</f>
        <v>64031</v>
      </c>
      <c r="H14" s="44">
        <f>G14-F14</f>
        <v>-8211</v>
      </c>
      <c r="I14" s="45">
        <f t="shared" si="1"/>
        <v>-11.365964397441928</v>
      </c>
    </row>
    <row r="15" spans="1:13" x14ac:dyDescent="0.3">
      <c r="A15" s="93"/>
      <c r="B15" s="92" t="s">
        <v>6</v>
      </c>
      <c r="C15" s="58" t="s">
        <v>167</v>
      </c>
      <c r="D15" s="84">
        <f>'Avit. combustibles'!B35</f>
        <v>646721</v>
      </c>
      <c r="E15" s="84">
        <f>'Avit. combustibles'!C35</f>
        <v>752672</v>
      </c>
      <c r="F15" s="84">
        <f>'Avit. combustibles'!D35</f>
        <v>2468271</v>
      </c>
      <c r="G15" s="84">
        <f>'Avit. combustibles'!E35</f>
        <v>2673854</v>
      </c>
      <c r="H15" s="44">
        <f>G15-F15</f>
        <v>205583</v>
      </c>
      <c r="I15" s="45">
        <f t="shared" si="1"/>
        <v>8.3290287006572612</v>
      </c>
      <c r="J15" s="50"/>
      <c r="K15" s="50"/>
      <c r="L15" s="50"/>
      <c r="M15" s="50"/>
    </row>
    <row r="16" spans="1:13" x14ac:dyDescent="0.3">
      <c r="A16" s="93"/>
      <c r="B16" s="94"/>
      <c r="C16" s="43" t="s">
        <v>7</v>
      </c>
      <c r="D16" s="84">
        <f>Avituallamiento!B35-'Resumen general'!D15</f>
        <v>171209</v>
      </c>
      <c r="E16" s="84">
        <f>Avituallamiento!C35-'Resumen general'!E15</f>
        <v>168399</v>
      </c>
      <c r="F16" s="84">
        <f>Avituallamiento!D35-'Resumen general'!F15</f>
        <v>567673</v>
      </c>
      <c r="G16" s="84">
        <f>Avituallamiento!E35-'Resumen general'!G15</f>
        <v>589750</v>
      </c>
      <c r="H16" s="44">
        <f>G16-F16</f>
        <v>22077</v>
      </c>
      <c r="I16" s="45">
        <f t="shared" si="1"/>
        <v>3.8890347083620327</v>
      </c>
    </row>
    <row r="17" spans="1:9" x14ac:dyDescent="0.3">
      <c r="A17" s="94"/>
      <c r="B17" s="49" t="s">
        <v>8</v>
      </c>
      <c r="C17" s="43" t="s">
        <v>9</v>
      </c>
      <c r="D17" s="84">
        <f>'Tráfico interior'!B35</f>
        <v>269766</v>
      </c>
      <c r="E17" s="84">
        <f>'Tráfico interior'!C35</f>
        <v>34191</v>
      </c>
      <c r="F17" s="84">
        <f>'Tráfico interior'!D35</f>
        <v>974584</v>
      </c>
      <c r="G17" s="84">
        <f>'Tráfico interior'!E35</f>
        <v>1558710</v>
      </c>
      <c r="H17" s="44">
        <f t="shared" si="0"/>
        <v>584126</v>
      </c>
      <c r="I17" s="45">
        <f t="shared" si="1"/>
        <v>59.93593163852475</v>
      </c>
    </row>
    <row r="18" spans="1:9" x14ac:dyDescent="0.3">
      <c r="A18" s="51"/>
      <c r="B18" s="51"/>
      <c r="C18" s="81" t="s">
        <v>1</v>
      </c>
      <c r="D18" s="85">
        <f>+D14+D15+D16+D17</f>
        <v>1106283</v>
      </c>
      <c r="E18" s="85">
        <f t="shared" ref="E18:F18" si="4">+E14+E15+E16+E17</f>
        <v>973814</v>
      </c>
      <c r="F18" s="85">
        <f t="shared" si="4"/>
        <v>4082770</v>
      </c>
      <c r="G18" s="85">
        <f>+G14+G15+G16+G17</f>
        <v>4886345</v>
      </c>
      <c r="H18" s="47">
        <f t="shared" si="0"/>
        <v>803575</v>
      </c>
      <c r="I18" s="48">
        <f t="shared" si="1"/>
        <v>19.682103081976209</v>
      </c>
    </row>
    <row r="19" spans="1:9" x14ac:dyDescent="0.3">
      <c r="A19" s="52"/>
      <c r="B19" s="52"/>
      <c r="C19" s="57" t="s">
        <v>109</v>
      </c>
      <c r="D19" s="53">
        <f>+D13+D18</f>
        <v>44260132</v>
      </c>
      <c r="E19" s="53">
        <f t="shared" ref="E19:F19" si="5">+E13+E18</f>
        <v>48108857</v>
      </c>
      <c r="F19" s="53">
        <f t="shared" si="5"/>
        <v>171617596</v>
      </c>
      <c r="G19" s="53">
        <f>+G13+G18</f>
        <v>184794249</v>
      </c>
      <c r="H19" s="53">
        <f t="shared" si="0"/>
        <v>13176653</v>
      </c>
      <c r="I19" s="54">
        <f t="shared" si="1"/>
        <v>7.6779149149717654</v>
      </c>
    </row>
    <row r="20" spans="1:9" x14ac:dyDescent="0.3">
      <c r="A20" s="51"/>
      <c r="B20" s="51"/>
      <c r="I20" s="55"/>
    </row>
    <row r="21" spans="1:9" x14ac:dyDescent="0.3">
      <c r="A21" s="92" t="s">
        <v>17</v>
      </c>
      <c r="B21" s="92" t="s">
        <v>18</v>
      </c>
      <c r="C21" s="43" t="s">
        <v>19</v>
      </c>
      <c r="D21" s="84">
        <f>'Mercancías tránsito'!B35</f>
        <v>11591805</v>
      </c>
      <c r="E21" s="84">
        <f>'Mercancías tránsito'!C35</f>
        <v>12823015</v>
      </c>
      <c r="F21" s="84">
        <f>'Mercancías tránsito'!D35</f>
        <v>42427396</v>
      </c>
      <c r="G21" s="84">
        <f>'Mercancías tránsito'!E35</f>
        <v>48188250</v>
      </c>
      <c r="H21" s="44">
        <f>G21-F21</f>
        <v>5760854</v>
      </c>
      <c r="I21" s="45">
        <f t="shared" ref="I21:I36" si="6">((G21*100/F21)-100)</f>
        <v>13.578146535318837</v>
      </c>
    </row>
    <row r="22" spans="1:9" x14ac:dyDescent="0.3">
      <c r="A22" s="93"/>
      <c r="B22" s="94"/>
      <c r="C22" s="43" t="s">
        <v>20</v>
      </c>
      <c r="D22" s="84">
        <f>'Mercan. contene. tránsito'!B35</f>
        <v>9446618</v>
      </c>
      <c r="E22" s="84">
        <f>'Mercan. contene. tránsito'!C35</f>
        <v>10062300</v>
      </c>
      <c r="F22" s="84">
        <f>'Mercan. contene. tránsito'!D35</f>
        <v>33464507</v>
      </c>
      <c r="G22" s="84">
        <f>'Mercan. contene. tránsito'!E35</f>
        <v>37649004</v>
      </c>
      <c r="H22" s="44">
        <f>G22-F22</f>
        <v>4184497</v>
      </c>
      <c r="I22" s="45">
        <f t="shared" si="6"/>
        <v>12.504284016495447</v>
      </c>
    </row>
    <row r="23" spans="1:9" x14ac:dyDescent="0.3">
      <c r="A23" s="93"/>
      <c r="B23" s="92" t="s">
        <v>21</v>
      </c>
      <c r="C23" s="43" t="s">
        <v>22</v>
      </c>
      <c r="D23" s="84">
        <f>'Ro-Ro'!B35</f>
        <v>4836354</v>
      </c>
      <c r="E23" s="84">
        <f>'Ro-Ro'!C35</f>
        <v>5344141</v>
      </c>
      <c r="F23" s="84">
        <f>'Ro-Ro'!D35</f>
        <v>18679125</v>
      </c>
      <c r="G23" s="84">
        <f>'Ro-Ro'!E35</f>
        <v>20156257</v>
      </c>
      <c r="H23" s="44">
        <f t="shared" ref="H23:H36" si="7">G23-F23</f>
        <v>1477132</v>
      </c>
      <c r="I23" s="45">
        <f t="shared" si="6"/>
        <v>7.9079293061104323</v>
      </c>
    </row>
    <row r="24" spans="1:9" x14ac:dyDescent="0.3">
      <c r="A24" s="93"/>
      <c r="B24" s="94"/>
      <c r="C24" s="58" t="s">
        <v>152</v>
      </c>
      <c r="D24" s="84">
        <f>'Ro-Ro remolques'!B35</f>
        <v>112524</v>
      </c>
      <c r="E24" s="84">
        <f>'Ro-Ro remolques'!C35</f>
        <v>126033</v>
      </c>
      <c r="F24" s="84">
        <f>'Ro-Ro remolques'!D35</f>
        <v>443780</v>
      </c>
      <c r="G24" s="84">
        <f>'Ro-Ro remolques'!E35</f>
        <v>477041</v>
      </c>
      <c r="H24" s="44">
        <f t="shared" si="7"/>
        <v>33261</v>
      </c>
      <c r="I24" s="45">
        <f t="shared" si="6"/>
        <v>7.4949299202307458</v>
      </c>
    </row>
    <row r="25" spans="1:9" x14ac:dyDescent="0.3">
      <c r="A25" s="93"/>
      <c r="B25" s="96" t="s">
        <v>140</v>
      </c>
      <c r="C25" s="58" t="s">
        <v>139</v>
      </c>
      <c r="D25" s="84">
        <f>TEUS!B35</f>
        <v>1324477</v>
      </c>
      <c r="E25" s="84">
        <f>TEUS!C35</f>
        <v>1419683</v>
      </c>
      <c r="F25" s="84">
        <f>TEUS!D35</f>
        <v>4942660</v>
      </c>
      <c r="G25" s="84">
        <f>TEUS!E35</f>
        <v>5493261</v>
      </c>
      <c r="H25" s="44">
        <f t="shared" si="7"/>
        <v>550601</v>
      </c>
      <c r="I25" s="45">
        <f t="shared" si="6"/>
        <v>11.139770892596289</v>
      </c>
    </row>
    <row r="26" spans="1:9" x14ac:dyDescent="0.3">
      <c r="A26" s="93"/>
      <c r="B26" s="93"/>
      <c r="C26" s="43" t="s">
        <v>141</v>
      </c>
      <c r="D26" s="84">
        <f>'TEUS tránsito'!B35</f>
        <v>734902</v>
      </c>
      <c r="E26" s="84">
        <f>'TEUS tránsito'!C35</f>
        <v>764011</v>
      </c>
      <c r="F26" s="84">
        <f>'TEUS tránsito'!D35</f>
        <v>2615343</v>
      </c>
      <c r="G26" s="84">
        <f>'TEUS tránsito'!E35</f>
        <v>2983979</v>
      </c>
      <c r="H26" s="44">
        <f t="shared" si="7"/>
        <v>368636</v>
      </c>
      <c r="I26" s="45">
        <f t="shared" si="6"/>
        <v>14.095130160747559</v>
      </c>
    </row>
    <row r="27" spans="1:9" x14ac:dyDescent="0.3">
      <c r="A27" s="93"/>
      <c r="B27" s="93"/>
      <c r="C27" s="43" t="s">
        <v>142</v>
      </c>
      <c r="D27" s="84">
        <f>'TEUS nacional'!B35</f>
        <v>154259</v>
      </c>
      <c r="E27" s="84">
        <f>'TEUS nacional'!C35</f>
        <v>171381</v>
      </c>
      <c r="F27" s="84">
        <f>'TEUS nacional'!D35</f>
        <v>627172</v>
      </c>
      <c r="G27" s="84">
        <f>'TEUS nacional'!E35</f>
        <v>651471</v>
      </c>
      <c r="H27" s="44">
        <f t="shared" si="7"/>
        <v>24299</v>
      </c>
      <c r="I27" s="45">
        <f t="shared" si="6"/>
        <v>3.8743757693264342</v>
      </c>
    </row>
    <row r="28" spans="1:9" x14ac:dyDescent="0.3">
      <c r="A28" s="93"/>
      <c r="B28" s="93"/>
      <c r="C28" s="43" t="s">
        <v>143</v>
      </c>
      <c r="D28" s="84">
        <f>'TEUS exterior'!B35</f>
        <v>435316</v>
      </c>
      <c r="E28" s="84">
        <f>'TEUS exterior'!C35</f>
        <v>484293</v>
      </c>
      <c r="F28" s="84">
        <f>'TEUS exterior'!D35</f>
        <v>1700146</v>
      </c>
      <c r="G28" s="84">
        <f>'TEUS exterior'!E35</f>
        <v>1857809</v>
      </c>
      <c r="H28" s="44">
        <f t="shared" si="7"/>
        <v>157663</v>
      </c>
      <c r="I28" s="45">
        <f t="shared" si="6"/>
        <v>9.2734976878456337</v>
      </c>
    </row>
    <row r="29" spans="1:9" x14ac:dyDescent="0.3">
      <c r="A29" s="93"/>
      <c r="B29" s="94"/>
      <c r="C29" s="43" t="s">
        <v>144</v>
      </c>
      <c r="D29" s="84">
        <f>'TEUS nacional y exterior'!B35</f>
        <v>589575</v>
      </c>
      <c r="E29" s="84">
        <f>'TEUS nacional y exterior'!C35</f>
        <v>655672</v>
      </c>
      <c r="F29" s="84">
        <f>'TEUS nacional y exterior'!D35</f>
        <v>2327318</v>
      </c>
      <c r="G29" s="84">
        <f>'TEUS nacional y exterior'!E35</f>
        <v>2509281</v>
      </c>
      <c r="H29" s="44">
        <f t="shared" si="7"/>
        <v>181963</v>
      </c>
      <c r="I29" s="45">
        <f t="shared" si="6"/>
        <v>7.8185705606195626</v>
      </c>
    </row>
    <row r="30" spans="1:9" x14ac:dyDescent="0.3">
      <c r="A30" s="93"/>
      <c r="B30" s="92" t="s">
        <v>23</v>
      </c>
      <c r="C30" s="58" t="s">
        <v>168</v>
      </c>
      <c r="D30" s="84">
        <f>'Pasajeros total'!B35</f>
        <v>2720853</v>
      </c>
      <c r="E30" s="84">
        <f>'Pasajeros total'!C35</f>
        <v>2854508</v>
      </c>
      <c r="F30" s="84">
        <f>'Pasajeros total'!D35</f>
        <v>7637585</v>
      </c>
      <c r="G30" s="84">
        <f>'Pasajeros total'!E35</f>
        <v>8634049</v>
      </c>
      <c r="H30" s="44">
        <f t="shared" si="7"/>
        <v>996464</v>
      </c>
      <c r="I30" s="45">
        <f t="shared" si="6"/>
        <v>13.046846614473026</v>
      </c>
    </row>
    <row r="31" spans="1:9" x14ac:dyDescent="0.3">
      <c r="A31" s="93"/>
      <c r="B31" s="94"/>
      <c r="C31" s="58" t="s">
        <v>169</v>
      </c>
      <c r="D31" s="84">
        <f>'Pasajeros crucero'!B35</f>
        <v>805803</v>
      </c>
      <c r="E31" s="84">
        <f>'Pasajeros crucero'!C35</f>
        <v>1076864</v>
      </c>
      <c r="F31" s="84">
        <f>'Pasajeros crucero'!D35</f>
        <v>1892824</v>
      </c>
      <c r="G31" s="84">
        <f>'Pasajeros crucero'!E35</f>
        <v>2724391</v>
      </c>
      <c r="H31" s="44">
        <f t="shared" si="7"/>
        <v>831567</v>
      </c>
      <c r="I31" s="45">
        <f t="shared" si="6"/>
        <v>43.932610744580586</v>
      </c>
    </row>
    <row r="32" spans="1:9" x14ac:dyDescent="0.3">
      <c r="A32" s="93"/>
      <c r="B32" s="96" t="s">
        <v>153</v>
      </c>
      <c r="C32" s="43" t="s">
        <v>145</v>
      </c>
      <c r="D32" s="84">
        <f>'Automóviles régimen pasaje'!B35</f>
        <v>399051</v>
      </c>
      <c r="E32" s="84">
        <f>'Automóviles régimen pasaje'!C35</f>
        <v>380133</v>
      </c>
      <c r="F32" s="84">
        <f>'Automóviles régimen pasaje'!D35</f>
        <v>1211666</v>
      </c>
      <c r="G32" s="84">
        <f>'Automóviles régimen pasaje'!E35</f>
        <v>1306023</v>
      </c>
      <c r="H32" s="44">
        <f t="shared" si="7"/>
        <v>94357</v>
      </c>
      <c r="I32" s="45">
        <f t="shared" si="6"/>
        <v>7.7873770494509245</v>
      </c>
    </row>
    <row r="33" spans="1:9" x14ac:dyDescent="0.3">
      <c r="A33" s="93"/>
      <c r="B33" s="94"/>
      <c r="C33" s="58" t="s">
        <v>117</v>
      </c>
      <c r="D33" s="84">
        <f>'Automóviles régimen mercancía'!B35</f>
        <v>273962</v>
      </c>
      <c r="E33" s="84">
        <f>'Automóviles régimen mercancía'!C35</f>
        <v>309050</v>
      </c>
      <c r="F33" s="84">
        <f>'Automóviles régimen mercancía'!D35</f>
        <v>1136714</v>
      </c>
      <c r="G33" s="84">
        <f>'Automóviles régimen mercancía'!E35</f>
        <v>1180003</v>
      </c>
      <c r="H33" s="44">
        <f t="shared" si="7"/>
        <v>43289</v>
      </c>
      <c r="I33" s="45">
        <f t="shared" si="6"/>
        <v>3.8082578379434011</v>
      </c>
    </row>
    <row r="34" spans="1:9" x14ac:dyDescent="0.3">
      <c r="A34" s="93"/>
      <c r="B34" s="92" t="s">
        <v>24</v>
      </c>
      <c r="C34" s="43" t="s">
        <v>146</v>
      </c>
      <c r="D34" s="84">
        <f>'Buques número'!B35</f>
        <v>11832</v>
      </c>
      <c r="E34" s="84">
        <f>'Buques número'!C35</f>
        <v>12762</v>
      </c>
      <c r="F34" s="84">
        <f>'Buques número'!D35</f>
        <v>43655</v>
      </c>
      <c r="G34" s="84">
        <f>'Buques número'!E35</f>
        <v>45910</v>
      </c>
      <c r="H34" s="44">
        <f t="shared" si="7"/>
        <v>2255</v>
      </c>
      <c r="I34" s="45">
        <f t="shared" si="6"/>
        <v>5.1655022334211367</v>
      </c>
    </row>
    <row r="35" spans="1:9" x14ac:dyDescent="0.3">
      <c r="A35" s="93"/>
      <c r="B35" s="93"/>
      <c r="C35" s="43" t="s">
        <v>25</v>
      </c>
      <c r="D35" s="84">
        <f>'Buques GT'!B35</f>
        <v>179076859</v>
      </c>
      <c r="E35" s="84">
        <f>'Buques GT'!C35</f>
        <v>195829988</v>
      </c>
      <c r="F35" s="84">
        <f>'Buques GT'!D35</f>
        <v>659200279</v>
      </c>
      <c r="G35" s="84">
        <f>'Buques GT'!E35</f>
        <v>710511651</v>
      </c>
      <c r="H35" s="44">
        <f t="shared" si="7"/>
        <v>51311372</v>
      </c>
      <c r="I35" s="45">
        <f t="shared" si="6"/>
        <v>7.7838820210814816</v>
      </c>
    </row>
    <row r="36" spans="1:9" x14ac:dyDescent="0.3">
      <c r="A36" s="95"/>
      <c r="B36" s="97"/>
      <c r="C36" s="43" t="s">
        <v>147</v>
      </c>
      <c r="D36" s="84">
        <f>Cruceros!B35</f>
        <v>421</v>
      </c>
      <c r="E36" s="84">
        <f>Cruceros!C35</f>
        <v>521</v>
      </c>
      <c r="F36" s="84">
        <f>Cruceros!D35</f>
        <v>944</v>
      </c>
      <c r="G36" s="84">
        <f>Cruceros!E35</f>
        <v>1233</v>
      </c>
      <c r="H36" s="44">
        <f t="shared" si="7"/>
        <v>289</v>
      </c>
      <c r="I36" s="45">
        <f t="shared" si="6"/>
        <v>30.61440677966101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665287</v>
      </c>
      <c r="C7" s="30">
        <v>1293626</v>
      </c>
      <c r="D7" s="30">
        <v>4052057</v>
      </c>
      <c r="E7" s="30">
        <v>5084140</v>
      </c>
      <c r="F7" s="11">
        <f>((E7*100)/D7)-100</f>
        <v>25.470594317898289</v>
      </c>
      <c r="G7" s="1"/>
      <c r="H7" s="1"/>
      <c r="I7" s="1"/>
    </row>
    <row r="8" spans="1:12" x14ac:dyDescent="0.3">
      <c r="A8" s="12" t="s">
        <v>31</v>
      </c>
      <c r="B8" s="31">
        <v>355582</v>
      </c>
      <c r="C8" s="31">
        <v>238184</v>
      </c>
      <c r="D8" s="31">
        <v>1118005</v>
      </c>
      <c r="E8" s="31">
        <v>1030172</v>
      </c>
      <c r="F8" s="14">
        <f t="shared" ref="F8:F34" si="0">((E8*100)/D8)-100</f>
        <v>-7.8562260455006907</v>
      </c>
      <c r="G8" s="1"/>
      <c r="H8" s="1"/>
      <c r="I8" s="1"/>
    </row>
    <row r="9" spans="1:12" x14ac:dyDescent="0.3">
      <c r="A9" s="9" t="s">
        <v>157</v>
      </c>
      <c r="B9" s="30">
        <v>515860</v>
      </c>
      <c r="C9" s="30">
        <v>464368</v>
      </c>
      <c r="D9" s="30">
        <v>2035013</v>
      </c>
      <c r="E9" s="30">
        <v>2026337</v>
      </c>
      <c r="F9" s="11">
        <f t="shared" si="0"/>
        <v>-0.4263363428145226</v>
      </c>
      <c r="G9" s="1"/>
      <c r="H9" s="1"/>
      <c r="I9" s="1"/>
    </row>
    <row r="10" spans="1:12" x14ac:dyDescent="0.3">
      <c r="A10" s="12" t="s">
        <v>159</v>
      </c>
      <c r="B10" s="31">
        <v>406379</v>
      </c>
      <c r="C10" s="31">
        <v>374440</v>
      </c>
      <c r="D10" s="31">
        <v>1514058</v>
      </c>
      <c r="E10" s="31">
        <v>1687986</v>
      </c>
      <c r="F10" s="14">
        <f t="shared" si="0"/>
        <v>11.487538786492991</v>
      </c>
      <c r="G10" s="1"/>
      <c r="H10" s="1"/>
      <c r="I10" s="1"/>
    </row>
    <row r="11" spans="1:12" x14ac:dyDescent="0.3">
      <c r="A11" s="9" t="s">
        <v>160</v>
      </c>
      <c r="B11" s="30">
        <v>8945090</v>
      </c>
      <c r="C11" s="30">
        <v>9116527</v>
      </c>
      <c r="D11" s="30">
        <v>32605438</v>
      </c>
      <c r="E11" s="30">
        <v>36539516</v>
      </c>
      <c r="F11" s="11">
        <f t="shared" si="0"/>
        <v>12.065711247307888</v>
      </c>
      <c r="G11" s="1"/>
      <c r="H11" s="1"/>
      <c r="I11" s="1"/>
    </row>
    <row r="12" spans="1:12" x14ac:dyDescent="0.3">
      <c r="A12" s="12" t="s">
        <v>161</v>
      </c>
      <c r="B12" s="31">
        <v>227059</v>
      </c>
      <c r="C12" s="31">
        <v>280319</v>
      </c>
      <c r="D12" s="31">
        <v>1257177</v>
      </c>
      <c r="E12" s="31">
        <v>1279854</v>
      </c>
      <c r="F12" s="14">
        <f t="shared" si="0"/>
        <v>1.8038032830699251</v>
      </c>
      <c r="G12" s="1"/>
      <c r="H12" s="1"/>
      <c r="I12" s="1"/>
    </row>
    <row r="13" spans="1:12" x14ac:dyDescent="0.3">
      <c r="A13" s="9" t="s">
        <v>32</v>
      </c>
      <c r="B13" s="30">
        <v>1358483</v>
      </c>
      <c r="C13" s="30">
        <v>1431013</v>
      </c>
      <c r="D13" s="30">
        <v>4740549</v>
      </c>
      <c r="E13" s="30">
        <v>5003882</v>
      </c>
      <c r="F13" s="11">
        <f t="shared" si="0"/>
        <v>5.5549051386242354</v>
      </c>
      <c r="G13" s="1"/>
      <c r="H13" s="1"/>
      <c r="I13" s="1"/>
    </row>
    <row r="14" spans="1:12" x14ac:dyDescent="0.3">
      <c r="A14" s="12" t="s">
        <v>33</v>
      </c>
      <c r="B14" s="31">
        <v>4369564</v>
      </c>
      <c r="C14" s="31">
        <v>5385152</v>
      </c>
      <c r="D14" s="31">
        <v>18348148</v>
      </c>
      <c r="E14" s="31">
        <v>21987149</v>
      </c>
      <c r="F14" s="14">
        <f t="shared" si="0"/>
        <v>19.83306980083222</v>
      </c>
      <c r="G14" s="1"/>
      <c r="H14" s="1"/>
      <c r="I14" s="1"/>
    </row>
    <row r="15" spans="1:12" x14ac:dyDescent="0.3">
      <c r="A15" s="9" t="s">
        <v>34</v>
      </c>
      <c r="B15" s="30">
        <v>3164246</v>
      </c>
      <c r="C15" s="30">
        <v>2993029</v>
      </c>
      <c r="D15" s="30">
        <v>10283085</v>
      </c>
      <c r="E15" s="30">
        <v>11684159</v>
      </c>
      <c r="F15" s="11">
        <f t="shared" si="0"/>
        <v>13.625035677522845</v>
      </c>
      <c r="G15" s="1"/>
      <c r="H15" s="1"/>
      <c r="I15" s="1"/>
    </row>
    <row r="16" spans="1:12" x14ac:dyDescent="0.3">
      <c r="A16" s="12" t="s">
        <v>35</v>
      </c>
      <c r="B16" s="31">
        <v>2660249</v>
      </c>
      <c r="C16" s="31">
        <v>2832522</v>
      </c>
      <c r="D16" s="31">
        <v>11233111</v>
      </c>
      <c r="E16" s="31">
        <v>10778176</v>
      </c>
      <c r="F16" s="14">
        <f t="shared" si="0"/>
        <v>-4.0499466265400628</v>
      </c>
      <c r="G16" s="1"/>
      <c r="H16" s="1"/>
      <c r="I16" s="1"/>
    </row>
    <row r="17" spans="1:9" x14ac:dyDescent="0.3">
      <c r="A17" s="9" t="s">
        <v>162</v>
      </c>
      <c r="B17" s="30">
        <v>1619016</v>
      </c>
      <c r="C17" s="30">
        <v>1845815</v>
      </c>
      <c r="D17" s="30">
        <v>5887572</v>
      </c>
      <c r="E17" s="30">
        <v>6583501</v>
      </c>
      <c r="F17" s="11">
        <f t="shared" si="0"/>
        <v>11.820305552101956</v>
      </c>
      <c r="G17" s="1"/>
      <c r="H17" s="1"/>
      <c r="I17" s="1"/>
    </row>
    <row r="18" spans="1:9" x14ac:dyDescent="0.3">
      <c r="A18" s="12" t="s">
        <v>36</v>
      </c>
      <c r="B18" s="31">
        <v>200764</v>
      </c>
      <c r="C18" s="31">
        <v>256542</v>
      </c>
      <c r="D18" s="31">
        <v>857390</v>
      </c>
      <c r="E18" s="31">
        <v>845876</v>
      </c>
      <c r="F18" s="14">
        <f t="shared" si="0"/>
        <v>-1.3429127934778791</v>
      </c>
      <c r="G18" s="1"/>
      <c r="H18" s="1"/>
      <c r="I18" s="1"/>
    </row>
    <row r="19" spans="1:9" x14ac:dyDescent="0.3">
      <c r="A19" s="9" t="s">
        <v>37</v>
      </c>
      <c r="B19" s="30">
        <v>892899</v>
      </c>
      <c r="C19" s="30">
        <v>1257238</v>
      </c>
      <c r="D19" s="30">
        <v>4612279</v>
      </c>
      <c r="E19" s="30">
        <v>4289779</v>
      </c>
      <c r="F19" s="11">
        <f t="shared" si="0"/>
        <v>-6.9922049381661395</v>
      </c>
      <c r="G19" s="1"/>
      <c r="H19" s="1"/>
      <c r="I19" s="1"/>
    </row>
    <row r="20" spans="1:9" x14ac:dyDescent="0.3">
      <c r="A20" s="12" t="s">
        <v>163</v>
      </c>
      <c r="B20" s="31">
        <v>2068723</v>
      </c>
      <c r="C20" s="31">
        <v>1767065</v>
      </c>
      <c r="D20" s="31">
        <v>7427834</v>
      </c>
      <c r="E20" s="31">
        <v>6467681</v>
      </c>
      <c r="F20" s="14">
        <f t="shared" si="0"/>
        <v>-12.926419734205155</v>
      </c>
      <c r="G20" s="1"/>
      <c r="H20" s="1"/>
      <c r="I20" s="1"/>
    </row>
    <row r="21" spans="1:9" x14ac:dyDescent="0.3">
      <c r="A21" s="9" t="s">
        <v>38</v>
      </c>
      <c r="B21" s="30">
        <v>2111441</v>
      </c>
      <c r="C21" s="30">
        <v>2839516</v>
      </c>
      <c r="D21" s="30">
        <v>9898463</v>
      </c>
      <c r="E21" s="30">
        <v>10680168</v>
      </c>
      <c r="F21" s="11">
        <f t="shared" si="0"/>
        <v>7.8972361668675291</v>
      </c>
      <c r="G21" s="1"/>
      <c r="H21" s="1"/>
      <c r="I21" s="1"/>
    </row>
    <row r="22" spans="1:9" x14ac:dyDescent="0.3">
      <c r="A22" s="12" t="s">
        <v>59</v>
      </c>
      <c r="B22" s="31">
        <v>2263988</v>
      </c>
      <c r="C22" s="31">
        <v>2413258</v>
      </c>
      <c r="D22" s="31">
        <v>8502551</v>
      </c>
      <c r="E22" s="31">
        <v>9006183</v>
      </c>
      <c r="F22" s="14">
        <f t="shared" si="0"/>
        <v>5.923304664682405</v>
      </c>
      <c r="G22" s="1"/>
      <c r="H22" s="1"/>
      <c r="I22" s="1"/>
    </row>
    <row r="23" spans="1:9" x14ac:dyDescent="0.3">
      <c r="A23" s="9" t="s">
        <v>164</v>
      </c>
      <c r="B23" s="30">
        <v>118485</v>
      </c>
      <c r="C23" s="30">
        <v>226473</v>
      </c>
      <c r="D23" s="30">
        <v>798457</v>
      </c>
      <c r="E23" s="30">
        <v>908150</v>
      </c>
      <c r="F23" s="11">
        <f t="shared" si="0"/>
        <v>13.738122403585919</v>
      </c>
      <c r="G23" s="1"/>
      <c r="H23" s="1"/>
      <c r="I23" s="1"/>
    </row>
    <row r="24" spans="1:9" x14ac:dyDescent="0.3">
      <c r="A24" s="12" t="s">
        <v>166</v>
      </c>
      <c r="B24" s="31">
        <v>189219</v>
      </c>
      <c r="C24" s="31">
        <v>174646</v>
      </c>
      <c r="D24" s="31">
        <v>754179</v>
      </c>
      <c r="E24" s="31">
        <v>809122</v>
      </c>
      <c r="F24" s="14">
        <f t="shared" si="0"/>
        <v>7.2851405302985057</v>
      </c>
      <c r="G24" s="1"/>
      <c r="H24" s="1"/>
      <c r="I24" s="1"/>
    </row>
    <row r="25" spans="1:9" x14ac:dyDescent="0.3">
      <c r="A25" s="9" t="s">
        <v>39</v>
      </c>
      <c r="B25" s="30">
        <v>91626</v>
      </c>
      <c r="C25" s="30">
        <v>72743</v>
      </c>
      <c r="D25" s="30">
        <v>371607</v>
      </c>
      <c r="E25" s="30">
        <v>286380</v>
      </c>
      <c r="F25" s="11">
        <f t="shared" si="0"/>
        <v>-22.934713285810005</v>
      </c>
      <c r="G25" s="1"/>
      <c r="H25" s="1"/>
      <c r="I25" s="1"/>
    </row>
    <row r="26" spans="1:9" x14ac:dyDescent="0.3">
      <c r="A26" s="12" t="s">
        <v>40</v>
      </c>
      <c r="B26" s="31">
        <v>163010</v>
      </c>
      <c r="C26" s="31">
        <v>280256</v>
      </c>
      <c r="D26" s="31">
        <v>730986</v>
      </c>
      <c r="E26" s="31">
        <v>1006169</v>
      </c>
      <c r="F26" s="14">
        <f t="shared" si="0"/>
        <v>37.645454222105485</v>
      </c>
      <c r="G26" s="1"/>
      <c r="H26" s="1"/>
      <c r="I26" s="1"/>
    </row>
    <row r="27" spans="1:9" x14ac:dyDescent="0.3">
      <c r="A27" s="9" t="s">
        <v>41</v>
      </c>
      <c r="B27" s="30">
        <v>246653</v>
      </c>
      <c r="C27" s="30">
        <v>250106</v>
      </c>
      <c r="D27" s="30">
        <v>943142</v>
      </c>
      <c r="E27" s="30">
        <v>967277</v>
      </c>
      <c r="F27" s="11">
        <f t="shared" si="0"/>
        <v>2.5589995992120009</v>
      </c>
      <c r="G27" s="1"/>
      <c r="H27" s="1"/>
      <c r="I27" s="1"/>
    </row>
    <row r="28" spans="1:9" x14ac:dyDescent="0.3">
      <c r="A28" s="12" t="s">
        <v>42</v>
      </c>
      <c r="B28" s="31">
        <v>1091183</v>
      </c>
      <c r="C28" s="31">
        <v>1118000</v>
      </c>
      <c r="D28" s="31">
        <v>4422173</v>
      </c>
      <c r="E28" s="31">
        <v>4509165</v>
      </c>
      <c r="F28" s="14">
        <f t="shared" si="0"/>
        <v>1.9671776748670879</v>
      </c>
      <c r="G28" s="1"/>
      <c r="H28" s="1"/>
      <c r="I28" s="1"/>
    </row>
    <row r="29" spans="1:9" x14ac:dyDescent="0.3">
      <c r="A29" s="9" t="s">
        <v>43</v>
      </c>
      <c r="B29" s="30">
        <v>465573</v>
      </c>
      <c r="C29" s="30">
        <v>574105</v>
      </c>
      <c r="D29" s="30">
        <v>1605060</v>
      </c>
      <c r="E29" s="30">
        <v>1916224</v>
      </c>
      <c r="F29" s="11">
        <f t="shared" si="0"/>
        <v>19.386440382290999</v>
      </c>
      <c r="G29" s="1"/>
      <c r="H29" s="1"/>
      <c r="I29" s="1"/>
    </row>
    <row r="30" spans="1:9" x14ac:dyDescent="0.3">
      <c r="A30" s="12" t="s">
        <v>44</v>
      </c>
      <c r="B30" s="31">
        <v>292410</v>
      </c>
      <c r="C30" s="31">
        <v>366451</v>
      </c>
      <c r="D30" s="31">
        <v>1286501</v>
      </c>
      <c r="E30" s="31">
        <v>1430677</v>
      </c>
      <c r="F30" s="14">
        <f t="shared" si="0"/>
        <v>11.206831553181843</v>
      </c>
      <c r="G30" s="1"/>
      <c r="H30" s="1"/>
      <c r="I30" s="1"/>
    </row>
    <row r="31" spans="1:9" x14ac:dyDescent="0.3">
      <c r="A31" s="9" t="s">
        <v>45</v>
      </c>
      <c r="B31" s="30">
        <v>2764102</v>
      </c>
      <c r="C31" s="30">
        <v>3050076</v>
      </c>
      <c r="D31" s="30">
        <v>10740593</v>
      </c>
      <c r="E31" s="30">
        <v>11453929</v>
      </c>
      <c r="F31" s="11">
        <f t="shared" si="0"/>
        <v>6.6414954928466301</v>
      </c>
      <c r="G31" s="1"/>
      <c r="H31" s="1"/>
      <c r="I31" s="1"/>
    </row>
    <row r="32" spans="1:9" x14ac:dyDescent="0.3">
      <c r="A32" s="12" t="s">
        <v>46</v>
      </c>
      <c r="B32" s="31">
        <v>6558007</v>
      </c>
      <c r="C32" s="31">
        <v>6720091</v>
      </c>
      <c r="D32" s="31">
        <v>23915844</v>
      </c>
      <c r="E32" s="31">
        <v>24767472</v>
      </c>
      <c r="F32" s="14">
        <f t="shared" si="0"/>
        <v>3.5609364235692453</v>
      </c>
      <c r="G32" s="1"/>
      <c r="H32" s="1"/>
      <c r="I32" s="1"/>
    </row>
    <row r="33" spans="1:9" x14ac:dyDescent="0.3">
      <c r="A33" s="9" t="s">
        <v>47</v>
      </c>
      <c r="B33" s="30">
        <v>354637</v>
      </c>
      <c r="C33" s="30">
        <v>381736</v>
      </c>
      <c r="D33" s="30">
        <v>1316055</v>
      </c>
      <c r="E33" s="30">
        <v>1393530</v>
      </c>
      <c r="F33" s="11">
        <f t="shared" si="0"/>
        <v>5.8869120211541315</v>
      </c>
      <c r="G33" s="1"/>
      <c r="H33" s="1"/>
      <c r="I33" s="1"/>
    </row>
    <row r="34" spans="1:9" x14ac:dyDescent="0.3">
      <c r="A34" s="12" t="s">
        <v>165</v>
      </c>
      <c r="B34" s="31">
        <v>100597</v>
      </c>
      <c r="C34" s="31">
        <v>105560</v>
      </c>
      <c r="D34" s="31">
        <v>360269</v>
      </c>
      <c r="E34" s="31">
        <v>371595</v>
      </c>
      <c r="F34" s="14">
        <f t="shared" si="0"/>
        <v>3.1437620222666993</v>
      </c>
      <c r="G34" s="1"/>
      <c r="H34" s="1"/>
      <c r="I34" s="1"/>
    </row>
    <row r="35" spans="1:9" x14ac:dyDescent="0.3">
      <c r="A35" s="15" t="s">
        <v>48</v>
      </c>
      <c r="B35" s="16">
        <f>SUM(B7:B34)</f>
        <v>44260132</v>
      </c>
      <c r="C35" s="16">
        <f t="shared" ref="C35:E35" si="1">SUM(C7:C34)</f>
        <v>48108857</v>
      </c>
      <c r="D35" s="16">
        <f t="shared" si="1"/>
        <v>171617596</v>
      </c>
      <c r="E35" s="16">
        <f t="shared" si="1"/>
        <v>184794249</v>
      </c>
      <c r="F35" s="17">
        <f t="shared" ref="F35" si="2">((E35*100)/D35)-100</f>
        <v>7.6779149149717654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5084140</v>
      </c>
      <c r="C39" s="37">
        <f t="shared" si="4"/>
        <v>4052057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36539516</v>
      </c>
      <c r="G39" s="36">
        <f>LOOKUP(E39,$A$39:$A$66,$C$39:$C$66)</f>
        <v>32605438</v>
      </c>
    </row>
    <row r="40" spans="1:9" x14ac:dyDescent="0.3">
      <c r="A40" s="36" t="str">
        <f t="shared" si="5"/>
        <v>ALICANTE</v>
      </c>
      <c r="B40" s="37">
        <f t="shared" si="3"/>
        <v>1030172</v>
      </c>
      <c r="C40" s="37">
        <f t="shared" si="4"/>
        <v>1118005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66" si="8">LOOKUP(E40,$A$39:$A$66,$B$39:$B$66)</f>
        <v>24767472</v>
      </c>
      <c r="G40" s="36">
        <f t="shared" ref="G40:G66" si="9">LOOKUP(E40,$A$39:$A$66,$C$39:$C$66)</f>
        <v>23915844</v>
      </c>
    </row>
    <row r="41" spans="1:9" x14ac:dyDescent="0.3">
      <c r="A41" s="36" t="str">
        <f t="shared" si="5"/>
        <v>ALMERÍA</v>
      </c>
      <c r="B41" s="37">
        <f t="shared" si="3"/>
        <v>2026337</v>
      </c>
      <c r="C41" s="37">
        <f t="shared" si="4"/>
        <v>2035013</v>
      </c>
      <c r="D41" s="37">
        <f t="shared" si="7"/>
        <v>15</v>
      </c>
      <c r="E41" s="36" t="str">
        <f t="shared" si="6"/>
        <v>BARCELONA</v>
      </c>
      <c r="F41" s="36">
        <f t="shared" si="8"/>
        <v>21987149</v>
      </c>
      <c r="G41" s="36">
        <f t="shared" si="9"/>
        <v>18348148</v>
      </c>
    </row>
    <row r="42" spans="1:9" x14ac:dyDescent="0.3">
      <c r="A42" s="36" t="str">
        <f t="shared" si="5"/>
        <v>AVILÉS</v>
      </c>
      <c r="B42" s="37">
        <f t="shared" si="3"/>
        <v>1687986</v>
      </c>
      <c r="C42" s="37">
        <f t="shared" si="4"/>
        <v>1514058</v>
      </c>
      <c r="D42" s="37">
        <f t="shared" si="7"/>
        <v>17</v>
      </c>
      <c r="E42" s="36" t="str">
        <f t="shared" si="6"/>
        <v>BILBAO</v>
      </c>
      <c r="F42" s="36">
        <f t="shared" si="8"/>
        <v>11684159</v>
      </c>
      <c r="G42" s="36">
        <f t="shared" si="9"/>
        <v>10283085</v>
      </c>
    </row>
    <row r="43" spans="1:9" x14ac:dyDescent="0.3">
      <c r="A43" s="36" t="str">
        <f t="shared" si="5"/>
        <v>BAHÍA DE ALGECIRAS</v>
      </c>
      <c r="B43" s="37">
        <f t="shared" si="3"/>
        <v>36539516</v>
      </c>
      <c r="C43" s="37">
        <f t="shared" si="4"/>
        <v>32605438</v>
      </c>
      <c r="D43" s="37">
        <f t="shared" si="7"/>
        <v>1</v>
      </c>
      <c r="E43" s="36" t="str">
        <f t="shared" si="6"/>
        <v>TARRAGONA</v>
      </c>
      <c r="F43" s="36">
        <f t="shared" si="8"/>
        <v>11453929</v>
      </c>
      <c r="G43" s="36">
        <f t="shared" si="9"/>
        <v>10740593</v>
      </c>
    </row>
    <row r="44" spans="1:9" x14ac:dyDescent="0.3">
      <c r="A44" s="36" t="str">
        <f t="shared" si="5"/>
        <v>BAHÍA DE CÁDIZ</v>
      </c>
      <c r="B44" s="37">
        <f t="shared" si="3"/>
        <v>1279854</v>
      </c>
      <c r="C44" s="37">
        <f t="shared" si="4"/>
        <v>1257177</v>
      </c>
      <c r="D44" s="37">
        <f t="shared" si="7"/>
        <v>20</v>
      </c>
      <c r="E44" s="36" t="str">
        <f t="shared" si="6"/>
        <v>CARTAGENA</v>
      </c>
      <c r="F44" s="36">
        <f t="shared" si="8"/>
        <v>10778176</v>
      </c>
      <c r="G44" s="36">
        <f t="shared" si="9"/>
        <v>11233111</v>
      </c>
    </row>
    <row r="45" spans="1:9" x14ac:dyDescent="0.3">
      <c r="A45" s="36" t="str">
        <f t="shared" si="5"/>
        <v>BALEARES</v>
      </c>
      <c r="B45" s="37">
        <f t="shared" si="3"/>
        <v>5003882</v>
      </c>
      <c r="C45" s="37">
        <f t="shared" si="4"/>
        <v>4740549</v>
      </c>
      <c r="D45" s="37">
        <f t="shared" si="7"/>
        <v>12</v>
      </c>
      <c r="E45" s="36" t="str">
        <f t="shared" si="6"/>
        <v>HUELVA</v>
      </c>
      <c r="F45" s="36">
        <f t="shared" si="8"/>
        <v>10680168</v>
      </c>
      <c r="G45" s="36">
        <f t="shared" si="9"/>
        <v>9898463</v>
      </c>
    </row>
    <row r="46" spans="1:9" x14ac:dyDescent="0.3">
      <c r="A46" s="36" t="str">
        <f t="shared" si="5"/>
        <v>BARCELONA</v>
      </c>
      <c r="B46" s="37">
        <f t="shared" si="3"/>
        <v>21987149</v>
      </c>
      <c r="C46" s="37">
        <f t="shared" si="4"/>
        <v>18348148</v>
      </c>
      <c r="D46" s="37">
        <f t="shared" si="7"/>
        <v>3</v>
      </c>
      <c r="E46" s="36" t="str">
        <f t="shared" si="6"/>
        <v>LAS PALMAS</v>
      </c>
      <c r="F46" s="36">
        <f t="shared" si="8"/>
        <v>9006183</v>
      </c>
      <c r="G46" s="36">
        <f t="shared" si="9"/>
        <v>8502551</v>
      </c>
    </row>
    <row r="47" spans="1:9" x14ac:dyDescent="0.3">
      <c r="A47" s="36" t="str">
        <f t="shared" si="5"/>
        <v>BILBAO</v>
      </c>
      <c r="B47" s="37">
        <f t="shared" si="3"/>
        <v>11684159</v>
      </c>
      <c r="C47" s="37">
        <f t="shared" si="4"/>
        <v>10283085</v>
      </c>
      <c r="D47" s="37">
        <f t="shared" si="7"/>
        <v>4</v>
      </c>
      <c r="E47" s="36" t="str">
        <f t="shared" si="6"/>
        <v>CASTELLÓN</v>
      </c>
      <c r="F47" s="36">
        <f t="shared" si="8"/>
        <v>6583501</v>
      </c>
      <c r="G47" s="36">
        <f t="shared" si="9"/>
        <v>5887572</v>
      </c>
    </row>
    <row r="48" spans="1:9" x14ac:dyDescent="0.3">
      <c r="A48" s="36" t="str">
        <f t="shared" si="5"/>
        <v>CARTAGENA</v>
      </c>
      <c r="B48" s="37">
        <f t="shared" si="3"/>
        <v>10778176</v>
      </c>
      <c r="C48" s="37">
        <f t="shared" si="4"/>
        <v>11233111</v>
      </c>
      <c r="D48" s="37">
        <f t="shared" si="7"/>
        <v>6</v>
      </c>
      <c r="E48" s="36" t="str">
        <f t="shared" si="6"/>
        <v>GIJÓN</v>
      </c>
      <c r="F48" s="36">
        <f t="shared" si="8"/>
        <v>6467681</v>
      </c>
      <c r="G48" s="36">
        <f t="shared" si="9"/>
        <v>7427834</v>
      </c>
    </row>
    <row r="49" spans="1:7" x14ac:dyDescent="0.3">
      <c r="A49" s="36" t="str">
        <f t="shared" si="5"/>
        <v>CASTELLÓN</v>
      </c>
      <c r="B49" s="37">
        <f t="shared" si="3"/>
        <v>6583501</v>
      </c>
      <c r="C49" s="37">
        <f t="shared" si="4"/>
        <v>5887572</v>
      </c>
      <c r="D49" s="37">
        <f t="shared" si="7"/>
        <v>9</v>
      </c>
      <c r="E49" s="36" t="str">
        <f t="shared" si="6"/>
        <v>A CORUÑA</v>
      </c>
      <c r="F49" s="36">
        <f t="shared" si="8"/>
        <v>5084140</v>
      </c>
      <c r="G49" s="36">
        <f t="shared" si="9"/>
        <v>4052057</v>
      </c>
    </row>
    <row r="50" spans="1:7" x14ac:dyDescent="0.3">
      <c r="A50" s="36" t="str">
        <f t="shared" si="5"/>
        <v>CEUTA</v>
      </c>
      <c r="B50" s="37">
        <f t="shared" si="3"/>
        <v>845876</v>
      </c>
      <c r="C50" s="37">
        <f t="shared" si="4"/>
        <v>857390</v>
      </c>
      <c r="D50" s="37">
        <f t="shared" si="7"/>
        <v>25</v>
      </c>
      <c r="E50" s="36" t="str">
        <f t="shared" si="6"/>
        <v>BALEARES</v>
      </c>
      <c r="F50" s="36">
        <f t="shared" si="8"/>
        <v>5003882</v>
      </c>
      <c r="G50" s="36">
        <f t="shared" si="9"/>
        <v>4740549</v>
      </c>
    </row>
    <row r="51" spans="1:7" x14ac:dyDescent="0.3">
      <c r="A51" s="36" t="str">
        <f t="shared" si="5"/>
        <v>FERROL-SAN CIBRAO</v>
      </c>
      <c r="B51" s="37">
        <f t="shared" si="3"/>
        <v>4289779</v>
      </c>
      <c r="C51" s="37">
        <f t="shared" si="4"/>
        <v>4612279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4509165</v>
      </c>
      <c r="G51" s="36">
        <f t="shared" si="9"/>
        <v>4422173</v>
      </c>
    </row>
    <row r="52" spans="1:7" x14ac:dyDescent="0.3">
      <c r="A52" s="36" t="str">
        <f t="shared" si="5"/>
        <v>GIJÓN</v>
      </c>
      <c r="B52" s="37">
        <f t="shared" si="3"/>
        <v>6467681</v>
      </c>
      <c r="C52" s="37">
        <f t="shared" si="4"/>
        <v>7427834</v>
      </c>
      <c r="D52" s="37">
        <f t="shared" si="7"/>
        <v>10</v>
      </c>
      <c r="E52" s="36" t="str">
        <f t="shared" si="6"/>
        <v>FERROL-SAN CIBRAO</v>
      </c>
      <c r="F52" s="36">
        <f t="shared" si="8"/>
        <v>4289779</v>
      </c>
      <c r="G52" s="36">
        <f t="shared" si="9"/>
        <v>4612279</v>
      </c>
    </row>
    <row r="53" spans="1:7" x14ac:dyDescent="0.3">
      <c r="A53" s="36" t="str">
        <f t="shared" si="5"/>
        <v>HUELVA</v>
      </c>
      <c r="B53" s="37">
        <f t="shared" si="3"/>
        <v>10680168</v>
      </c>
      <c r="C53" s="37">
        <f t="shared" si="4"/>
        <v>9898463</v>
      </c>
      <c r="D53" s="37">
        <f t="shared" si="7"/>
        <v>7</v>
      </c>
      <c r="E53" s="36" t="str">
        <f t="shared" si="6"/>
        <v>ALMERÍA</v>
      </c>
      <c r="F53" s="36">
        <f t="shared" si="8"/>
        <v>2026337</v>
      </c>
      <c r="G53" s="36">
        <f t="shared" si="9"/>
        <v>2035013</v>
      </c>
    </row>
    <row r="54" spans="1:7" x14ac:dyDescent="0.3">
      <c r="A54" s="36" t="str">
        <f t="shared" si="5"/>
        <v>LAS PALMAS</v>
      </c>
      <c r="B54" s="37">
        <f t="shared" si="3"/>
        <v>9006183</v>
      </c>
      <c r="C54" s="37">
        <f t="shared" si="4"/>
        <v>8502551</v>
      </c>
      <c r="D54" s="37">
        <f t="shared" si="7"/>
        <v>8</v>
      </c>
      <c r="E54" s="36" t="str">
        <f t="shared" si="6"/>
        <v>SANTANDER</v>
      </c>
      <c r="F54" s="36">
        <f t="shared" si="8"/>
        <v>1916224</v>
      </c>
      <c r="G54" s="36">
        <f t="shared" si="9"/>
        <v>1605060</v>
      </c>
    </row>
    <row r="55" spans="1:7" x14ac:dyDescent="0.3">
      <c r="A55" s="36" t="str">
        <f t="shared" si="5"/>
        <v>MÁLAGA</v>
      </c>
      <c r="B55" s="37">
        <f t="shared" si="3"/>
        <v>908150</v>
      </c>
      <c r="C55" s="37">
        <f t="shared" si="4"/>
        <v>798457</v>
      </c>
      <c r="D55" s="37">
        <f t="shared" si="7"/>
        <v>24</v>
      </c>
      <c r="E55" s="36" t="str">
        <f t="shared" si="6"/>
        <v>AVILÉS</v>
      </c>
      <c r="F55" s="36">
        <f t="shared" si="8"/>
        <v>1687986</v>
      </c>
      <c r="G55" s="36">
        <f t="shared" si="9"/>
        <v>1514058</v>
      </c>
    </row>
    <row r="56" spans="1:7" x14ac:dyDescent="0.3">
      <c r="A56" s="36" t="str">
        <f t="shared" si="5"/>
        <v>MARÍN Y RÍA DE PONTEVEDRA</v>
      </c>
      <c r="B56" s="37">
        <f t="shared" si="3"/>
        <v>809122</v>
      </c>
      <c r="C56" s="37">
        <f t="shared" si="4"/>
        <v>754179</v>
      </c>
      <c r="D56" s="37">
        <f t="shared" si="7"/>
        <v>26</v>
      </c>
      <c r="E56" s="36" t="str">
        <f t="shared" si="6"/>
        <v>SEVILLA</v>
      </c>
      <c r="F56" s="36">
        <f t="shared" si="8"/>
        <v>1430677</v>
      </c>
      <c r="G56" s="36">
        <f t="shared" si="9"/>
        <v>1286501</v>
      </c>
    </row>
    <row r="57" spans="1:7" x14ac:dyDescent="0.3">
      <c r="A57" s="36" t="str">
        <f t="shared" si="5"/>
        <v>MELILLA</v>
      </c>
      <c r="B57" s="37">
        <f t="shared" si="3"/>
        <v>286380</v>
      </c>
      <c r="C57" s="37">
        <f t="shared" si="4"/>
        <v>371607</v>
      </c>
      <c r="D57" s="37">
        <f t="shared" si="7"/>
        <v>28</v>
      </c>
      <c r="E57" s="36" t="str">
        <f t="shared" si="6"/>
        <v>VIGO</v>
      </c>
      <c r="F57" s="36">
        <f t="shared" si="8"/>
        <v>1393530</v>
      </c>
      <c r="G57" s="36">
        <f t="shared" si="9"/>
        <v>1316055</v>
      </c>
    </row>
    <row r="58" spans="1:7" x14ac:dyDescent="0.3">
      <c r="A58" s="36" t="str">
        <f t="shared" si="5"/>
        <v>MOTRIL</v>
      </c>
      <c r="B58" s="37">
        <f t="shared" si="3"/>
        <v>1006169</v>
      </c>
      <c r="C58" s="37">
        <f t="shared" si="4"/>
        <v>730986</v>
      </c>
      <c r="D58" s="37">
        <f t="shared" si="7"/>
        <v>22</v>
      </c>
      <c r="E58" s="36" t="str">
        <f t="shared" si="6"/>
        <v>BAHÍA DE CÁDIZ</v>
      </c>
      <c r="F58" s="36">
        <f t="shared" si="8"/>
        <v>1279854</v>
      </c>
      <c r="G58" s="36">
        <f t="shared" si="9"/>
        <v>1257177</v>
      </c>
    </row>
    <row r="59" spans="1:7" x14ac:dyDescent="0.3">
      <c r="A59" s="36" t="str">
        <f t="shared" si="5"/>
        <v>PASAIA</v>
      </c>
      <c r="B59" s="37">
        <f t="shared" si="3"/>
        <v>967277</v>
      </c>
      <c r="C59" s="37">
        <f t="shared" si="4"/>
        <v>943142</v>
      </c>
      <c r="D59" s="37">
        <f t="shared" si="7"/>
        <v>23</v>
      </c>
      <c r="E59" s="36" t="str">
        <f t="shared" si="6"/>
        <v>ALICANTE</v>
      </c>
      <c r="F59" s="36">
        <f t="shared" si="8"/>
        <v>1030172</v>
      </c>
      <c r="G59" s="36">
        <f t="shared" si="9"/>
        <v>1118005</v>
      </c>
    </row>
    <row r="60" spans="1:7" x14ac:dyDescent="0.3">
      <c r="A60" s="36" t="str">
        <f t="shared" si="5"/>
        <v>SANTA CRUZ DE TENERIFE</v>
      </c>
      <c r="B60" s="37">
        <f t="shared" si="3"/>
        <v>4509165</v>
      </c>
      <c r="C60" s="37">
        <f t="shared" si="4"/>
        <v>4422173</v>
      </c>
      <c r="D60" s="37">
        <f t="shared" si="7"/>
        <v>13</v>
      </c>
      <c r="E60" s="36" t="str">
        <f t="shared" si="6"/>
        <v>MOTRIL</v>
      </c>
      <c r="F60" s="36">
        <f t="shared" si="8"/>
        <v>1006169</v>
      </c>
      <c r="G60" s="36">
        <f t="shared" si="9"/>
        <v>730986</v>
      </c>
    </row>
    <row r="61" spans="1:7" x14ac:dyDescent="0.3">
      <c r="A61" s="36" t="str">
        <f t="shared" si="5"/>
        <v>SANTANDER</v>
      </c>
      <c r="B61" s="37">
        <f t="shared" si="3"/>
        <v>1916224</v>
      </c>
      <c r="C61" s="37">
        <f t="shared" si="4"/>
        <v>1605060</v>
      </c>
      <c r="D61" s="37">
        <f t="shared" si="7"/>
        <v>16</v>
      </c>
      <c r="E61" s="36" t="str">
        <f t="shared" si="6"/>
        <v>PASAIA</v>
      </c>
      <c r="F61" s="36">
        <f t="shared" si="8"/>
        <v>967277</v>
      </c>
      <c r="G61" s="36">
        <f t="shared" si="9"/>
        <v>943142</v>
      </c>
    </row>
    <row r="62" spans="1:7" x14ac:dyDescent="0.3">
      <c r="A62" s="36" t="str">
        <f t="shared" si="5"/>
        <v>SEVILLA</v>
      </c>
      <c r="B62" s="37">
        <f t="shared" si="3"/>
        <v>1430677</v>
      </c>
      <c r="C62" s="37">
        <f t="shared" si="4"/>
        <v>1286501</v>
      </c>
      <c r="D62" s="37">
        <f t="shared" si="7"/>
        <v>18</v>
      </c>
      <c r="E62" s="36" t="str">
        <f t="shared" si="6"/>
        <v>MÁLAGA</v>
      </c>
      <c r="F62" s="36">
        <f t="shared" si="8"/>
        <v>908150</v>
      </c>
      <c r="G62" s="36">
        <f t="shared" si="9"/>
        <v>798457</v>
      </c>
    </row>
    <row r="63" spans="1:7" x14ac:dyDescent="0.3">
      <c r="A63" s="36" t="str">
        <f t="shared" si="5"/>
        <v>TARRAGONA</v>
      </c>
      <c r="B63" s="37">
        <f t="shared" si="3"/>
        <v>11453929</v>
      </c>
      <c r="C63" s="37">
        <f t="shared" si="4"/>
        <v>10740593</v>
      </c>
      <c r="D63" s="37">
        <f t="shared" si="7"/>
        <v>5</v>
      </c>
      <c r="E63" s="36" t="str">
        <f t="shared" si="6"/>
        <v>CEUTA</v>
      </c>
      <c r="F63" s="36">
        <f t="shared" si="8"/>
        <v>845876</v>
      </c>
      <c r="G63" s="36">
        <f t="shared" si="9"/>
        <v>857390</v>
      </c>
    </row>
    <row r="64" spans="1:7" x14ac:dyDescent="0.3">
      <c r="A64" s="36" t="str">
        <f t="shared" si="5"/>
        <v>VALENCIA</v>
      </c>
      <c r="B64" s="37">
        <f t="shared" si="3"/>
        <v>24767472</v>
      </c>
      <c r="C64" s="37">
        <f t="shared" si="4"/>
        <v>23915844</v>
      </c>
      <c r="D64" s="37">
        <f t="shared" si="7"/>
        <v>2</v>
      </c>
      <c r="E64" s="36" t="str">
        <f t="shared" si="6"/>
        <v>MARÍN Y RÍA DE PONTEVEDRA</v>
      </c>
      <c r="F64" s="36">
        <f t="shared" si="8"/>
        <v>809122</v>
      </c>
      <c r="G64" s="36">
        <f t="shared" si="9"/>
        <v>754179</v>
      </c>
    </row>
    <row r="65" spans="1:7" x14ac:dyDescent="0.3">
      <c r="A65" s="36" t="str">
        <f t="shared" si="5"/>
        <v>VIGO</v>
      </c>
      <c r="B65" s="37">
        <f t="shared" si="3"/>
        <v>1393530</v>
      </c>
      <c r="C65" s="37">
        <f t="shared" si="4"/>
        <v>1316055</v>
      </c>
      <c r="D65" s="37">
        <f t="shared" si="7"/>
        <v>19</v>
      </c>
      <c r="E65" s="36" t="str">
        <f t="shared" si="6"/>
        <v>VILAGARCÍA</v>
      </c>
      <c r="F65" s="36">
        <f t="shared" si="8"/>
        <v>371595</v>
      </c>
      <c r="G65" s="36">
        <f t="shared" si="9"/>
        <v>360269</v>
      </c>
    </row>
    <row r="66" spans="1:7" x14ac:dyDescent="0.3">
      <c r="A66" s="36" t="str">
        <f t="shared" si="5"/>
        <v>VILAGARCÍA</v>
      </c>
      <c r="B66" s="37">
        <f t="shared" si="3"/>
        <v>371595</v>
      </c>
      <c r="C66" s="37">
        <f t="shared" si="4"/>
        <v>360269</v>
      </c>
      <c r="D66" s="37">
        <f t="shared" si="7"/>
        <v>27</v>
      </c>
      <c r="E66" s="36" t="str">
        <f t="shared" si="6"/>
        <v>MELILLA</v>
      </c>
      <c r="F66" s="36">
        <f t="shared" si="8"/>
        <v>286380</v>
      </c>
      <c r="G66" s="36">
        <f t="shared" si="9"/>
        <v>371607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637902</v>
      </c>
      <c r="C7" s="30">
        <v>1259035</v>
      </c>
      <c r="D7" s="30">
        <v>3938203</v>
      </c>
      <c r="E7" s="30">
        <v>4950472</v>
      </c>
      <c r="F7" s="11">
        <f>((E7*100)/D7)-100</f>
        <v>25.70382989398972</v>
      </c>
      <c r="G7" s="1"/>
      <c r="H7" s="1"/>
      <c r="I7" s="1"/>
    </row>
    <row r="8" spans="1:12" x14ac:dyDescent="0.3">
      <c r="A8" s="12" t="s">
        <v>31</v>
      </c>
      <c r="B8" s="31">
        <v>353743</v>
      </c>
      <c r="C8" s="31">
        <v>236024</v>
      </c>
      <c r="D8" s="31">
        <v>1110954</v>
      </c>
      <c r="E8" s="31">
        <v>1020499</v>
      </c>
      <c r="F8" s="14">
        <f t="shared" ref="F8:F34" si="0">((E8*100)/D8)-100</f>
        <v>-8.1421012931228489</v>
      </c>
      <c r="G8" s="1"/>
      <c r="H8" s="1"/>
      <c r="I8" s="1"/>
    </row>
    <row r="9" spans="1:12" x14ac:dyDescent="0.3">
      <c r="A9" s="9" t="s">
        <v>157</v>
      </c>
      <c r="B9" s="30">
        <v>510438</v>
      </c>
      <c r="C9" s="30">
        <v>457387</v>
      </c>
      <c r="D9" s="30">
        <v>2013811</v>
      </c>
      <c r="E9" s="30">
        <v>2001289</v>
      </c>
      <c r="F9" s="11">
        <f t="shared" si="0"/>
        <v>-0.62180611785316842</v>
      </c>
      <c r="G9" s="1"/>
      <c r="H9" s="1"/>
      <c r="I9" s="1"/>
    </row>
    <row r="10" spans="1:12" x14ac:dyDescent="0.3">
      <c r="A10" s="12" t="s">
        <v>159</v>
      </c>
      <c r="B10" s="31">
        <v>401040</v>
      </c>
      <c r="C10" s="31">
        <v>368437</v>
      </c>
      <c r="D10" s="31">
        <v>1495433</v>
      </c>
      <c r="E10" s="31">
        <v>1666376</v>
      </c>
      <c r="F10" s="14">
        <f t="shared" si="0"/>
        <v>11.431003595614115</v>
      </c>
      <c r="G10" s="1"/>
      <c r="H10" s="1"/>
      <c r="I10" s="1"/>
    </row>
    <row r="11" spans="1:12" x14ac:dyDescent="0.3">
      <c r="A11" s="9" t="s">
        <v>160</v>
      </c>
      <c r="B11" s="30">
        <v>8446386</v>
      </c>
      <c r="C11" s="30">
        <v>8888125</v>
      </c>
      <c r="D11" s="30">
        <v>30759330</v>
      </c>
      <c r="E11" s="30">
        <v>34294420</v>
      </c>
      <c r="F11" s="11">
        <f t="shared" si="0"/>
        <v>11.492740576599033</v>
      </c>
      <c r="G11" s="1"/>
      <c r="H11" s="1"/>
      <c r="I11" s="1"/>
    </row>
    <row r="12" spans="1:12" x14ac:dyDescent="0.3">
      <c r="A12" s="12" t="s">
        <v>161</v>
      </c>
      <c r="B12" s="31">
        <v>216487</v>
      </c>
      <c r="C12" s="31">
        <v>272950</v>
      </c>
      <c r="D12" s="31">
        <v>1215283</v>
      </c>
      <c r="E12" s="31">
        <v>1247723</v>
      </c>
      <c r="F12" s="14">
        <f t="shared" si="0"/>
        <v>2.6693371009057216</v>
      </c>
      <c r="G12" s="1"/>
      <c r="H12" s="1"/>
      <c r="I12" s="1"/>
    </row>
    <row r="13" spans="1:12" x14ac:dyDescent="0.3">
      <c r="A13" s="9" t="s">
        <v>32</v>
      </c>
      <c r="B13" s="30">
        <v>1342258</v>
      </c>
      <c r="C13" s="30">
        <v>1408167</v>
      </c>
      <c r="D13" s="30">
        <v>4711532</v>
      </c>
      <c r="E13" s="30">
        <v>4952457</v>
      </c>
      <c r="F13" s="11">
        <f t="shared" si="0"/>
        <v>5.113517216905251</v>
      </c>
      <c r="G13" s="1"/>
      <c r="H13" s="1"/>
      <c r="I13" s="1"/>
    </row>
    <row r="14" spans="1:12" x14ac:dyDescent="0.3">
      <c r="A14" s="12" t="s">
        <v>33</v>
      </c>
      <c r="B14" s="31">
        <v>4269251</v>
      </c>
      <c r="C14" s="31">
        <v>5216619</v>
      </c>
      <c r="D14" s="31">
        <v>18054468</v>
      </c>
      <c r="E14" s="31">
        <v>21455322</v>
      </c>
      <c r="F14" s="14">
        <f t="shared" si="0"/>
        <v>18.836633679818206</v>
      </c>
      <c r="G14" s="1"/>
      <c r="H14" s="1"/>
      <c r="I14" s="1"/>
    </row>
    <row r="15" spans="1:12" x14ac:dyDescent="0.3">
      <c r="A15" s="9" t="s">
        <v>34</v>
      </c>
      <c r="B15" s="30">
        <v>3154457</v>
      </c>
      <c r="C15" s="30">
        <v>2983488</v>
      </c>
      <c r="D15" s="30">
        <v>10248683</v>
      </c>
      <c r="E15" s="30">
        <v>11648729</v>
      </c>
      <c r="F15" s="11">
        <f t="shared" si="0"/>
        <v>13.660740604426934</v>
      </c>
      <c r="G15" s="1"/>
      <c r="H15" s="1"/>
      <c r="I15" s="1"/>
    </row>
    <row r="16" spans="1:12" x14ac:dyDescent="0.3">
      <c r="A16" s="12" t="s">
        <v>35</v>
      </c>
      <c r="B16" s="31">
        <v>2655568</v>
      </c>
      <c r="C16" s="31">
        <v>2827711</v>
      </c>
      <c r="D16" s="31">
        <v>11217877</v>
      </c>
      <c r="E16" s="31">
        <v>10759801</v>
      </c>
      <c r="F16" s="14">
        <f t="shared" si="0"/>
        <v>-4.0834464489136337</v>
      </c>
      <c r="G16" s="1"/>
      <c r="H16" s="1"/>
      <c r="I16" s="1"/>
    </row>
    <row r="17" spans="1:9" x14ac:dyDescent="0.3">
      <c r="A17" s="9" t="s">
        <v>162</v>
      </c>
      <c r="B17" s="30">
        <v>1616972</v>
      </c>
      <c r="C17" s="30">
        <v>1843561</v>
      </c>
      <c r="D17" s="30">
        <v>5879643</v>
      </c>
      <c r="E17" s="30">
        <v>6575985</v>
      </c>
      <c r="F17" s="11">
        <f t="shared" si="0"/>
        <v>11.843270076091358</v>
      </c>
      <c r="G17" s="1"/>
      <c r="H17" s="1"/>
      <c r="I17" s="1"/>
    </row>
    <row r="18" spans="1:9" x14ac:dyDescent="0.3">
      <c r="A18" s="12" t="s">
        <v>36</v>
      </c>
      <c r="B18" s="31">
        <v>152543</v>
      </c>
      <c r="C18" s="31">
        <v>186535</v>
      </c>
      <c r="D18" s="31">
        <v>664189</v>
      </c>
      <c r="E18" s="31">
        <v>587593</v>
      </c>
      <c r="F18" s="14">
        <f t="shared" si="0"/>
        <v>-11.532259642963069</v>
      </c>
      <c r="G18" s="1"/>
      <c r="H18" s="1"/>
      <c r="I18" s="1"/>
    </row>
    <row r="19" spans="1:9" x14ac:dyDescent="0.3">
      <c r="A19" s="9" t="s">
        <v>37</v>
      </c>
      <c r="B19" s="30">
        <v>891493</v>
      </c>
      <c r="C19" s="30">
        <v>1255991</v>
      </c>
      <c r="D19" s="30">
        <v>4608046</v>
      </c>
      <c r="E19" s="30">
        <v>4280595</v>
      </c>
      <c r="F19" s="11">
        <f t="shared" si="0"/>
        <v>-7.1060705557192847</v>
      </c>
      <c r="G19" s="1"/>
      <c r="H19" s="1"/>
      <c r="I19" s="1"/>
    </row>
    <row r="20" spans="1:9" x14ac:dyDescent="0.3">
      <c r="A20" s="12" t="s">
        <v>163</v>
      </c>
      <c r="B20" s="31">
        <v>2064291</v>
      </c>
      <c r="C20" s="31">
        <v>1763794</v>
      </c>
      <c r="D20" s="31">
        <v>7406982</v>
      </c>
      <c r="E20" s="31">
        <v>6452017</v>
      </c>
      <c r="F20" s="14">
        <f t="shared" si="0"/>
        <v>-12.89276793166232</v>
      </c>
      <c r="G20" s="1"/>
      <c r="H20" s="1"/>
      <c r="I20" s="1"/>
    </row>
    <row r="21" spans="1:9" x14ac:dyDescent="0.3">
      <c r="A21" s="9" t="s">
        <v>38</v>
      </c>
      <c r="B21" s="30">
        <v>2101822</v>
      </c>
      <c r="C21" s="30">
        <v>2827077</v>
      </c>
      <c r="D21" s="30">
        <v>9845402</v>
      </c>
      <c r="E21" s="30">
        <v>10625944</v>
      </c>
      <c r="F21" s="11">
        <f t="shared" si="0"/>
        <v>7.9279850634844564</v>
      </c>
      <c r="G21" s="1"/>
      <c r="H21" s="1"/>
      <c r="I21" s="1"/>
    </row>
    <row r="22" spans="1:9" x14ac:dyDescent="0.3">
      <c r="A22" s="12" t="s">
        <v>59</v>
      </c>
      <c r="B22" s="31">
        <v>2051226</v>
      </c>
      <c r="C22" s="31">
        <v>2154940</v>
      </c>
      <c r="D22" s="31">
        <v>7647103</v>
      </c>
      <c r="E22" s="31">
        <v>8068709</v>
      </c>
      <c r="F22" s="14">
        <f t="shared" si="0"/>
        <v>5.5132773809899049</v>
      </c>
      <c r="G22" s="1"/>
      <c r="H22" s="1"/>
      <c r="I22" s="1"/>
    </row>
    <row r="23" spans="1:9" x14ac:dyDescent="0.3">
      <c r="A23" s="9" t="s">
        <v>164</v>
      </c>
      <c r="B23" s="30">
        <v>107663</v>
      </c>
      <c r="C23" s="30">
        <v>216937</v>
      </c>
      <c r="D23" s="30">
        <v>766680</v>
      </c>
      <c r="E23" s="30">
        <v>882233</v>
      </c>
      <c r="F23" s="11">
        <f t="shared" si="0"/>
        <v>15.071868315333646</v>
      </c>
      <c r="G23" s="1"/>
      <c r="H23" s="1"/>
      <c r="I23" s="1"/>
    </row>
    <row r="24" spans="1:9" x14ac:dyDescent="0.3">
      <c r="A24" s="12" t="s">
        <v>166</v>
      </c>
      <c r="B24" s="31">
        <v>187583</v>
      </c>
      <c r="C24" s="31">
        <v>172174</v>
      </c>
      <c r="D24" s="31">
        <v>747095</v>
      </c>
      <c r="E24" s="31">
        <v>800365</v>
      </c>
      <c r="F24" s="14">
        <f t="shared" si="0"/>
        <v>7.130284635822747</v>
      </c>
      <c r="G24" s="1"/>
      <c r="H24" s="1"/>
      <c r="I24" s="1"/>
    </row>
    <row r="25" spans="1:9" x14ac:dyDescent="0.3">
      <c r="A25" s="9" t="s">
        <v>39</v>
      </c>
      <c r="B25" s="30">
        <v>91588</v>
      </c>
      <c r="C25" s="30">
        <v>72674</v>
      </c>
      <c r="D25" s="30">
        <v>370315</v>
      </c>
      <c r="E25" s="30">
        <v>284901</v>
      </c>
      <c r="F25" s="11">
        <f t="shared" si="0"/>
        <v>-23.065228251623623</v>
      </c>
      <c r="G25" s="1"/>
      <c r="H25" s="1"/>
      <c r="I25" s="1"/>
    </row>
    <row r="26" spans="1:9" x14ac:dyDescent="0.3">
      <c r="A26" s="12" t="s">
        <v>40</v>
      </c>
      <c r="B26" s="31">
        <v>160109</v>
      </c>
      <c r="C26" s="31">
        <v>277921</v>
      </c>
      <c r="D26" s="31">
        <v>718166</v>
      </c>
      <c r="E26" s="31">
        <v>993680</v>
      </c>
      <c r="F26" s="14">
        <f t="shared" si="0"/>
        <v>38.363553830172975</v>
      </c>
      <c r="G26" s="1"/>
      <c r="H26" s="1"/>
      <c r="I26" s="1"/>
    </row>
    <row r="27" spans="1:9" x14ac:dyDescent="0.3">
      <c r="A27" s="9" t="s">
        <v>41</v>
      </c>
      <c r="B27" s="30">
        <v>243243</v>
      </c>
      <c r="C27" s="30">
        <v>245321</v>
      </c>
      <c r="D27" s="30">
        <v>923503</v>
      </c>
      <c r="E27" s="30">
        <v>948622</v>
      </c>
      <c r="F27" s="11">
        <f t="shared" si="0"/>
        <v>2.7199695074082086</v>
      </c>
      <c r="G27" s="1"/>
      <c r="H27" s="1"/>
      <c r="I27" s="1"/>
    </row>
    <row r="28" spans="1:9" x14ac:dyDescent="0.3">
      <c r="A28" s="12" t="s">
        <v>42</v>
      </c>
      <c r="B28" s="31">
        <v>1013032</v>
      </c>
      <c r="C28" s="31">
        <v>1061261</v>
      </c>
      <c r="D28" s="31">
        <v>4164584</v>
      </c>
      <c r="E28" s="31">
        <v>4287565</v>
      </c>
      <c r="F28" s="14">
        <f t="shared" si="0"/>
        <v>2.9530200375355662</v>
      </c>
      <c r="G28" s="1"/>
      <c r="H28" s="1"/>
      <c r="I28" s="1"/>
    </row>
    <row r="29" spans="1:9" x14ac:dyDescent="0.3">
      <c r="A29" s="9" t="s">
        <v>43</v>
      </c>
      <c r="B29" s="30">
        <v>464726</v>
      </c>
      <c r="C29" s="30">
        <v>571775</v>
      </c>
      <c r="D29" s="30">
        <v>1601557</v>
      </c>
      <c r="E29" s="30">
        <v>1907156</v>
      </c>
      <c r="F29" s="11">
        <f t="shared" si="0"/>
        <v>19.08136894284749</v>
      </c>
      <c r="G29" s="1"/>
      <c r="H29" s="1"/>
      <c r="I29" s="1"/>
    </row>
    <row r="30" spans="1:9" x14ac:dyDescent="0.3">
      <c r="A30" s="12" t="s">
        <v>44</v>
      </c>
      <c r="B30" s="31">
        <v>291048</v>
      </c>
      <c r="C30" s="31">
        <v>366066</v>
      </c>
      <c r="D30" s="31">
        <v>1281710</v>
      </c>
      <c r="E30" s="31">
        <v>1429232</v>
      </c>
      <c r="F30" s="14">
        <f t="shared" si="0"/>
        <v>11.509779903410291</v>
      </c>
      <c r="G30" s="1"/>
      <c r="H30" s="1"/>
      <c r="I30" s="1"/>
    </row>
    <row r="31" spans="1:9" x14ac:dyDescent="0.3">
      <c r="A31" s="9" t="s">
        <v>45</v>
      </c>
      <c r="B31" s="30">
        <v>2759494</v>
      </c>
      <c r="C31" s="30">
        <v>3044197</v>
      </c>
      <c r="D31" s="30">
        <v>10721030</v>
      </c>
      <c r="E31" s="30">
        <v>11423941</v>
      </c>
      <c r="F31" s="11">
        <f t="shared" si="0"/>
        <v>6.5563756467428931</v>
      </c>
      <c r="G31" s="1"/>
      <c r="H31" s="1"/>
      <c r="I31" s="1"/>
    </row>
    <row r="32" spans="1:9" x14ac:dyDescent="0.3">
      <c r="A32" s="12" t="s">
        <v>46</v>
      </c>
      <c r="B32" s="31">
        <v>6532925</v>
      </c>
      <c r="C32" s="31">
        <v>6685300</v>
      </c>
      <c r="D32" s="31">
        <v>23823344</v>
      </c>
      <c r="E32" s="31">
        <v>24664593</v>
      </c>
      <c r="F32" s="14">
        <f t="shared" si="0"/>
        <v>3.5311961242720571</v>
      </c>
      <c r="G32" s="1"/>
      <c r="H32" s="1"/>
      <c r="I32" s="1"/>
    </row>
    <row r="33" spans="1:9" x14ac:dyDescent="0.3">
      <c r="A33" s="9" t="s">
        <v>47</v>
      </c>
      <c r="B33" s="30">
        <v>336225</v>
      </c>
      <c r="C33" s="30">
        <v>366199</v>
      </c>
      <c r="D33" s="30">
        <v>1241300</v>
      </c>
      <c r="E33" s="30">
        <v>1327587</v>
      </c>
      <c r="F33" s="11">
        <f t="shared" si="0"/>
        <v>6.9513413356964406</v>
      </c>
      <c r="G33" s="1"/>
      <c r="H33" s="1"/>
      <c r="I33" s="1"/>
    </row>
    <row r="34" spans="1:9" x14ac:dyDescent="0.3">
      <c r="A34" s="12" t="s">
        <v>165</v>
      </c>
      <c r="B34" s="31">
        <v>100336</v>
      </c>
      <c r="C34" s="31">
        <v>105377</v>
      </c>
      <c r="D34" s="31">
        <v>358603</v>
      </c>
      <c r="E34" s="31">
        <v>370098</v>
      </c>
      <c r="F34" s="14">
        <f t="shared" si="0"/>
        <v>3.2054946556498436</v>
      </c>
      <c r="G34" s="1"/>
      <c r="H34" s="1"/>
      <c r="I34" s="1"/>
    </row>
    <row r="35" spans="1:9" x14ac:dyDescent="0.3">
      <c r="A35" s="15" t="s">
        <v>48</v>
      </c>
      <c r="B35" s="16">
        <f>SUM(B7:B34)</f>
        <v>43153849</v>
      </c>
      <c r="C35" s="16">
        <f t="shared" ref="C35:E35" si="1">SUM(C7:C34)</f>
        <v>47135043</v>
      </c>
      <c r="D35" s="16">
        <f t="shared" si="1"/>
        <v>167534826</v>
      </c>
      <c r="E35" s="16">
        <f t="shared" si="1"/>
        <v>179907904</v>
      </c>
      <c r="F35" s="17">
        <f t="shared" ref="F35" si="2">((E35*100)/D35)-100</f>
        <v>7.3853766977380531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4950472</v>
      </c>
      <c r="C39" s="37">
        <f t="shared" si="4"/>
        <v>3938203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34294420</v>
      </c>
      <c r="G39" s="36">
        <f>LOOKUP(E39,$A$39:$A$66,$C$39:$C$66)</f>
        <v>30759330</v>
      </c>
    </row>
    <row r="40" spans="1:9" x14ac:dyDescent="0.3">
      <c r="A40" s="36" t="str">
        <f t="shared" si="5"/>
        <v>ALICANTE</v>
      </c>
      <c r="B40" s="37">
        <f t="shared" si="3"/>
        <v>1020499</v>
      </c>
      <c r="C40" s="37">
        <f t="shared" si="4"/>
        <v>1110954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24664593</v>
      </c>
      <c r="G40" s="36">
        <f t="shared" ref="G40:G66" si="9">LOOKUP(E40,$A$39:$A$66,$C$39:$C$66)</f>
        <v>23823344</v>
      </c>
    </row>
    <row r="41" spans="1:9" x14ac:dyDescent="0.3">
      <c r="A41" s="36" t="str">
        <f t="shared" si="5"/>
        <v>ALMERÍA</v>
      </c>
      <c r="B41" s="37">
        <f t="shared" si="3"/>
        <v>2001289</v>
      </c>
      <c r="C41" s="37">
        <f t="shared" si="4"/>
        <v>2013811</v>
      </c>
      <c r="D41" s="37">
        <f t="shared" si="7"/>
        <v>15</v>
      </c>
      <c r="E41" s="36" t="str">
        <f t="shared" si="6"/>
        <v>BARCELONA</v>
      </c>
      <c r="F41" s="36">
        <f t="shared" si="8"/>
        <v>21455322</v>
      </c>
      <c r="G41" s="36">
        <f t="shared" si="9"/>
        <v>18054468</v>
      </c>
    </row>
    <row r="42" spans="1:9" x14ac:dyDescent="0.3">
      <c r="A42" s="36" t="str">
        <f t="shared" si="5"/>
        <v>AVILÉS</v>
      </c>
      <c r="B42" s="37">
        <f t="shared" si="3"/>
        <v>1666376</v>
      </c>
      <c r="C42" s="37">
        <f t="shared" si="4"/>
        <v>1495433</v>
      </c>
      <c r="D42" s="37">
        <f t="shared" si="7"/>
        <v>17</v>
      </c>
      <c r="E42" s="36" t="str">
        <f t="shared" si="6"/>
        <v>BILBAO</v>
      </c>
      <c r="F42" s="36">
        <f t="shared" si="8"/>
        <v>11648729</v>
      </c>
      <c r="G42" s="36">
        <f t="shared" si="9"/>
        <v>10248683</v>
      </c>
    </row>
    <row r="43" spans="1:9" x14ac:dyDescent="0.3">
      <c r="A43" s="36" t="str">
        <f t="shared" si="5"/>
        <v>BAHÍA DE ALGECIRAS</v>
      </c>
      <c r="B43" s="37">
        <f t="shared" si="3"/>
        <v>34294420</v>
      </c>
      <c r="C43" s="37">
        <f t="shared" si="4"/>
        <v>30759330</v>
      </c>
      <c r="D43" s="37">
        <f t="shared" si="7"/>
        <v>1</v>
      </c>
      <c r="E43" s="36" t="str">
        <f t="shared" si="6"/>
        <v>TARRAGONA</v>
      </c>
      <c r="F43" s="36">
        <f t="shared" si="8"/>
        <v>11423941</v>
      </c>
      <c r="G43" s="36">
        <f t="shared" si="9"/>
        <v>10721030</v>
      </c>
    </row>
    <row r="44" spans="1:9" x14ac:dyDescent="0.3">
      <c r="A44" s="36" t="str">
        <f t="shared" si="5"/>
        <v>BAHÍA DE CÁDIZ</v>
      </c>
      <c r="B44" s="37">
        <f t="shared" si="3"/>
        <v>1247723</v>
      </c>
      <c r="C44" s="37">
        <f t="shared" si="4"/>
        <v>1215283</v>
      </c>
      <c r="D44" s="37">
        <f t="shared" si="7"/>
        <v>20</v>
      </c>
      <c r="E44" s="36" t="str">
        <f t="shared" si="6"/>
        <v>CARTAGENA</v>
      </c>
      <c r="F44" s="36">
        <f t="shared" si="8"/>
        <v>10759801</v>
      </c>
      <c r="G44" s="36">
        <f t="shared" si="9"/>
        <v>11217877</v>
      </c>
    </row>
    <row r="45" spans="1:9" x14ac:dyDescent="0.3">
      <c r="A45" s="36" t="str">
        <f t="shared" si="5"/>
        <v>BALEARES</v>
      </c>
      <c r="B45" s="37">
        <f t="shared" si="3"/>
        <v>4952457</v>
      </c>
      <c r="C45" s="37">
        <f t="shared" si="4"/>
        <v>4711532</v>
      </c>
      <c r="D45" s="37">
        <f t="shared" si="7"/>
        <v>11</v>
      </c>
      <c r="E45" s="36" t="str">
        <f t="shared" si="6"/>
        <v>HUELVA</v>
      </c>
      <c r="F45" s="36">
        <f t="shared" si="8"/>
        <v>10625944</v>
      </c>
      <c r="G45" s="36">
        <f t="shared" si="9"/>
        <v>9845402</v>
      </c>
    </row>
    <row r="46" spans="1:9" x14ac:dyDescent="0.3">
      <c r="A46" s="36" t="str">
        <f t="shared" si="5"/>
        <v>BARCELONA</v>
      </c>
      <c r="B46" s="37">
        <f t="shared" si="3"/>
        <v>21455322</v>
      </c>
      <c r="C46" s="37">
        <f t="shared" si="4"/>
        <v>18054468</v>
      </c>
      <c r="D46" s="37">
        <f t="shared" si="7"/>
        <v>3</v>
      </c>
      <c r="E46" s="36" t="str">
        <f t="shared" si="6"/>
        <v>LAS PALMAS</v>
      </c>
      <c r="F46" s="36">
        <f t="shared" si="8"/>
        <v>8068709</v>
      </c>
      <c r="G46" s="36">
        <f t="shared" si="9"/>
        <v>7647103</v>
      </c>
    </row>
    <row r="47" spans="1:9" x14ac:dyDescent="0.3">
      <c r="A47" s="36" t="str">
        <f t="shared" si="5"/>
        <v>BILBAO</v>
      </c>
      <c r="B47" s="37">
        <f t="shared" si="3"/>
        <v>11648729</v>
      </c>
      <c r="C47" s="37">
        <f t="shared" si="4"/>
        <v>10248683</v>
      </c>
      <c r="D47" s="37">
        <f t="shared" si="7"/>
        <v>4</v>
      </c>
      <c r="E47" s="36" t="str">
        <f t="shared" si="6"/>
        <v>CASTELLÓN</v>
      </c>
      <c r="F47" s="36">
        <f t="shared" si="8"/>
        <v>6575985</v>
      </c>
      <c r="G47" s="36">
        <f t="shared" si="9"/>
        <v>5879643</v>
      </c>
    </row>
    <row r="48" spans="1:9" x14ac:dyDescent="0.3">
      <c r="A48" s="36" t="str">
        <f t="shared" si="5"/>
        <v>CARTAGENA</v>
      </c>
      <c r="B48" s="37">
        <f t="shared" si="3"/>
        <v>10759801</v>
      </c>
      <c r="C48" s="37">
        <f t="shared" si="4"/>
        <v>11217877</v>
      </c>
      <c r="D48" s="37">
        <f t="shared" si="7"/>
        <v>6</v>
      </c>
      <c r="E48" s="36" t="str">
        <f t="shared" si="6"/>
        <v>GIJÓN</v>
      </c>
      <c r="F48" s="36">
        <f t="shared" si="8"/>
        <v>6452017</v>
      </c>
      <c r="G48" s="36">
        <f t="shared" si="9"/>
        <v>7406982</v>
      </c>
    </row>
    <row r="49" spans="1:7" x14ac:dyDescent="0.3">
      <c r="A49" s="36" t="str">
        <f t="shared" si="5"/>
        <v>CASTELLÓN</v>
      </c>
      <c r="B49" s="37">
        <f t="shared" si="3"/>
        <v>6575985</v>
      </c>
      <c r="C49" s="37">
        <f t="shared" si="4"/>
        <v>5879643</v>
      </c>
      <c r="D49" s="37">
        <f t="shared" si="7"/>
        <v>9</v>
      </c>
      <c r="E49" s="36" t="str">
        <f t="shared" si="6"/>
        <v>BALEARES</v>
      </c>
      <c r="F49" s="36">
        <f t="shared" si="8"/>
        <v>4952457</v>
      </c>
      <c r="G49" s="36">
        <f t="shared" si="9"/>
        <v>4711532</v>
      </c>
    </row>
    <row r="50" spans="1:7" x14ac:dyDescent="0.3">
      <c r="A50" s="36" t="str">
        <f t="shared" si="5"/>
        <v>CEUTA</v>
      </c>
      <c r="B50" s="37">
        <f t="shared" si="3"/>
        <v>587593</v>
      </c>
      <c r="C50" s="37">
        <f t="shared" si="4"/>
        <v>664189</v>
      </c>
      <c r="D50" s="37">
        <f t="shared" si="7"/>
        <v>26</v>
      </c>
      <c r="E50" s="36" t="str">
        <f t="shared" si="6"/>
        <v>A CORUÑA</v>
      </c>
      <c r="F50" s="36">
        <f t="shared" si="8"/>
        <v>4950472</v>
      </c>
      <c r="G50" s="36">
        <f t="shared" si="9"/>
        <v>3938203</v>
      </c>
    </row>
    <row r="51" spans="1:7" x14ac:dyDescent="0.3">
      <c r="A51" s="36" t="str">
        <f t="shared" si="5"/>
        <v>FERROL-SAN CIBRAO</v>
      </c>
      <c r="B51" s="37">
        <f t="shared" si="3"/>
        <v>4280595</v>
      </c>
      <c r="C51" s="37">
        <f t="shared" si="4"/>
        <v>4608046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4287565</v>
      </c>
      <c r="G51" s="36">
        <f t="shared" si="9"/>
        <v>4164584</v>
      </c>
    </row>
    <row r="52" spans="1:7" x14ac:dyDescent="0.3">
      <c r="A52" s="36" t="str">
        <f t="shared" si="5"/>
        <v>GIJÓN</v>
      </c>
      <c r="B52" s="37">
        <f t="shared" si="3"/>
        <v>6452017</v>
      </c>
      <c r="C52" s="37">
        <f t="shared" si="4"/>
        <v>7406982</v>
      </c>
      <c r="D52" s="37">
        <f t="shared" si="7"/>
        <v>10</v>
      </c>
      <c r="E52" s="36" t="str">
        <f t="shared" si="6"/>
        <v>FERROL-SAN CIBRAO</v>
      </c>
      <c r="F52" s="36">
        <f t="shared" si="8"/>
        <v>4280595</v>
      </c>
      <c r="G52" s="36">
        <f t="shared" si="9"/>
        <v>4608046</v>
      </c>
    </row>
    <row r="53" spans="1:7" x14ac:dyDescent="0.3">
      <c r="A53" s="36" t="str">
        <f t="shared" si="5"/>
        <v>HUELVA</v>
      </c>
      <c r="B53" s="37">
        <f t="shared" si="3"/>
        <v>10625944</v>
      </c>
      <c r="C53" s="37">
        <f t="shared" si="4"/>
        <v>9845402</v>
      </c>
      <c r="D53" s="37">
        <f t="shared" si="7"/>
        <v>7</v>
      </c>
      <c r="E53" s="36" t="str">
        <f t="shared" si="6"/>
        <v>ALMERÍA</v>
      </c>
      <c r="F53" s="36">
        <f t="shared" si="8"/>
        <v>2001289</v>
      </c>
      <c r="G53" s="36">
        <f t="shared" si="9"/>
        <v>2013811</v>
      </c>
    </row>
    <row r="54" spans="1:7" x14ac:dyDescent="0.3">
      <c r="A54" s="36" t="str">
        <f t="shared" si="5"/>
        <v>LAS PALMAS</v>
      </c>
      <c r="B54" s="37">
        <f t="shared" si="3"/>
        <v>8068709</v>
      </c>
      <c r="C54" s="37">
        <f t="shared" si="4"/>
        <v>7647103</v>
      </c>
      <c r="D54" s="37">
        <f t="shared" si="7"/>
        <v>8</v>
      </c>
      <c r="E54" s="36" t="str">
        <f t="shared" si="6"/>
        <v>SANTANDER</v>
      </c>
      <c r="F54" s="36">
        <f t="shared" si="8"/>
        <v>1907156</v>
      </c>
      <c r="G54" s="36">
        <f t="shared" si="9"/>
        <v>1601557</v>
      </c>
    </row>
    <row r="55" spans="1:7" x14ac:dyDescent="0.3">
      <c r="A55" s="36" t="str">
        <f t="shared" si="5"/>
        <v>MÁLAGA</v>
      </c>
      <c r="B55" s="37">
        <f t="shared" si="3"/>
        <v>882233</v>
      </c>
      <c r="C55" s="37">
        <f t="shared" si="4"/>
        <v>766680</v>
      </c>
      <c r="D55" s="37">
        <f t="shared" si="7"/>
        <v>24</v>
      </c>
      <c r="E55" s="36" t="str">
        <f t="shared" si="6"/>
        <v>AVILÉS</v>
      </c>
      <c r="F55" s="36">
        <f t="shared" si="8"/>
        <v>1666376</v>
      </c>
      <c r="G55" s="36">
        <f t="shared" si="9"/>
        <v>1495433</v>
      </c>
    </row>
    <row r="56" spans="1:7" x14ac:dyDescent="0.3">
      <c r="A56" s="36" t="str">
        <f t="shared" si="5"/>
        <v>MARÍN Y RÍA DE PONTEVEDRA</v>
      </c>
      <c r="B56" s="37">
        <f t="shared" si="3"/>
        <v>800365</v>
      </c>
      <c r="C56" s="37">
        <f t="shared" si="4"/>
        <v>747095</v>
      </c>
      <c r="D56" s="37">
        <f t="shared" si="7"/>
        <v>25</v>
      </c>
      <c r="E56" s="36" t="str">
        <f t="shared" si="6"/>
        <v>SEVILLA</v>
      </c>
      <c r="F56" s="36">
        <f t="shared" ref="F56:F66" si="10">LOOKUP(E56,$A$39:$A$66,$B$39:$B$66)</f>
        <v>1429232</v>
      </c>
      <c r="G56" s="36">
        <f t="shared" si="9"/>
        <v>1281710</v>
      </c>
    </row>
    <row r="57" spans="1:7" x14ac:dyDescent="0.3">
      <c r="A57" s="36" t="str">
        <f t="shared" si="5"/>
        <v>MELILLA</v>
      </c>
      <c r="B57" s="37">
        <f t="shared" si="3"/>
        <v>284901</v>
      </c>
      <c r="C57" s="37">
        <f t="shared" si="4"/>
        <v>370315</v>
      </c>
      <c r="D57" s="37">
        <f t="shared" si="7"/>
        <v>28</v>
      </c>
      <c r="E57" s="36" t="str">
        <f t="shared" si="6"/>
        <v>VIGO</v>
      </c>
      <c r="F57" s="36">
        <f t="shared" si="10"/>
        <v>1327587</v>
      </c>
      <c r="G57" s="36">
        <f t="shared" si="9"/>
        <v>1241300</v>
      </c>
    </row>
    <row r="58" spans="1:7" x14ac:dyDescent="0.3">
      <c r="A58" s="36" t="str">
        <f t="shared" si="5"/>
        <v>MOTRIL</v>
      </c>
      <c r="B58" s="37">
        <f t="shared" si="3"/>
        <v>993680</v>
      </c>
      <c r="C58" s="37">
        <f t="shared" si="4"/>
        <v>718166</v>
      </c>
      <c r="D58" s="37">
        <f t="shared" si="7"/>
        <v>22</v>
      </c>
      <c r="E58" s="36" t="str">
        <f t="shared" si="6"/>
        <v>BAHÍA DE CÁDIZ</v>
      </c>
      <c r="F58" s="36">
        <f t="shared" si="10"/>
        <v>1247723</v>
      </c>
      <c r="G58" s="36">
        <f t="shared" si="9"/>
        <v>1215283</v>
      </c>
    </row>
    <row r="59" spans="1:7" x14ac:dyDescent="0.3">
      <c r="A59" s="36" t="str">
        <f t="shared" si="5"/>
        <v>PASAIA</v>
      </c>
      <c r="B59" s="37">
        <f t="shared" si="3"/>
        <v>948622</v>
      </c>
      <c r="C59" s="37">
        <f t="shared" si="4"/>
        <v>923503</v>
      </c>
      <c r="D59" s="37">
        <f t="shared" si="7"/>
        <v>23</v>
      </c>
      <c r="E59" s="36" t="str">
        <f t="shared" si="6"/>
        <v>ALICANTE</v>
      </c>
      <c r="F59" s="36">
        <f t="shared" si="10"/>
        <v>1020499</v>
      </c>
      <c r="G59" s="36">
        <f t="shared" si="9"/>
        <v>1110954</v>
      </c>
    </row>
    <row r="60" spans="1:7" x14ac:dyDescent="0.3">
      <c r="A60" s="36" t="str">
        <f t="shared" si="5"/>
        <v>SANTA CRUZ DE TENERIFE</v>
      </c>
      <c r="B60" s="37">
        <f t="shared" si="3"/>
        <v>4287565</v>
      </c>
      <c r="C60" s="37">
        <f t="shared" si="4"/>
        <v>4164584</v>
      </c>
      <c r="D60" s="37">
        <f t="shared" si="7"/>
        <v>13</v>
      </c>
      <c r="E60" s="36" t="str">
        <f t="shared" si="6"/>
        <v>MOTRIL</v>
      </c>
      <c r="F60" s="36">
        <f t="shared" si="10"/>
        <v>993680</v>
      </c>
      <c r="G60" s="36">
        <f t="shared" si="9"/>
        <v>718166</v>
      </c>
    </row>
    <row r="61" spans="1:7" x14ac:dyDescent="0.3">
      <c r="A61" s="36" t="str">
        <f t="shared" si="5"/>
        <v>SANTANDER</v>
      </c>
      <c r="B61" s="37">
        <f t="shared" si="3"/>
        <v>1907156</v>
      </c>
      <c r="C61" s="37">
        <f t="shared" si="4"/>
        <v>1601557</v>
      </c>
      <c r="D61" s="37">
        <f t="shared" si="7"/>
        <v>16</v>
      </c>
      <c r="E61" s="36" t="str">
        <f t="shared" si="6"/>
        <v>PASAIA</v>
      </c>
      <c r="F61" s="36">
        <f t="shared" si="10"/>
        <v>948622</v>
      </c>
      <c r="G61" s="36">
        <f t="shared" si="9"/>
        <v>923503</v>
      </c>
    </row>
    <row r="62" spans="1:7" x14ac:dyDescent="0.3">
      <c r="A62" s="36" t="str">
        <f t="shared" si="5"/>
        <v>SEVILLA</v>
      </c>
      <c r="B62" s="37">
        <f t="shared" si="3"/>
        <v>1429232</v>
      </c>
      <c r="C62" s="37">
        <f t="shared" si="4"/>
        <v>1281710</v>
      </c>
      <c r="D62" s="37">
        <f t="shared" si="7"/>
        <v>18</v>
      </c>
      <c r="E62" s="36" t="str">
        <f t="shared" si="6"/>
        <v>MÁLAGA</v>
      </c>
      <c r="F62" s="36">
        <f t="shared" si="10"/>
        <v>882233</v>
      </c>
      <c r="G62" s="36">
        <f t="shared" si="9"/>
        <v>766680</v>
      </c>
    </row>
    <row r="63" spans="1:7" x14ac:dyDescent="0.3">
      <c r="A63" s="36" t="str">
        <f t="shared" si="5"/>
        <v>TARRAGONA</v>
      </c>
      <c r="B63" s="37">
        <f t="shared" si="3"/>
        <v>11423941</v>
      </c>
      <c r="C63" s="37">
        <f t="shared" si="4"/>
        <v>10721030</v>
      </c>
      <c r="D63" s="37">
        <f t="shared" si="7"/>
        <v>5</v>
      </c>
      <c r="E63" s="36" t="str">
        <f t="shared" si="6"/>
        <v>MARÍN Y RÍA DE PONTEVEDRA</v>
      </c>
      <c r="F63" s="36">
        <f t="shared" si="10"/>
        <v>800365</v>
      </c>
      <c r="G63" s="36">
        <f t="shared" si="9"/>
        <v>747095</v>
      </c>
    </row>
    <row r="64" spans="1:7" x14ac:dyDescent="0.3">
      <c r="A64" s="36" t="str">
        <f t="shared" si="5"/>
        <v>VALENCIA</v>
      </c>
      <c r="B64" s="37">
        <f t="shared" si="3"/>
        <v>24664593</v>
      </c>
      <c r="C64" s="37">
        <f t="shared" si="4"/>
        <v>23823344</v>
      </c>
      <c r="D64" s="37">
        <f t="shared" si="7"/>
        <v>2</v>
      </c>
      <c r="E64" s="36" t="str">
        <f t="shared" si="6"/>
        <v>CEUTA</v>
      </c>
      <c r="F64" s="36">
        <f t="shared" si="10"/>
        <v>587593</v>
      </c>
      <c r="G64" s="36">
        <f t="shared" si="9"/>
        <v>664189</v>
      </c>
    </row>
    <row r="65" spans="1:7" x14ac:dyDescent="0.3">
      <c r="A65" s="36" t="str">
        <f t="shared" si="5"/>
        <v>VIGO</v>
      </c>
      <c r="B65" s="37">
        <f t="shared" si="3"/>
        <v>1327587</v>
      </c>
      <c r="C65" s="37">
        <f t="shared" si="4"/>
        <v>1241300</v>
      </c>
      <c r="D65" s="37">
        <f t="shared" si="7"/>
        <v>19</v>
      </c>
      <c r="E65" s="36" t="str">
        <f t="shared" si="6"/>
        <v>VILAGARCÍA</v>
      </c>
      <c r="F65" s="36">
        <f t="shared" si="10"/>
        <v>370098</v>
      </c>
      <c r="G65" s="36">
        <f t="shared" si="9"/>
        <v>358603</v>
      </c>
    </row>
    <row r="66" spans="1:7" x14ac:dyDescent="0.3">
      <c r="A66" s="36" t="str">
        <f t="shared" si="5"/>
        <v>VILAGARCÍA</v>
      </c>
      <c r="B66" s="37">
        <f t="shared" si="3"/>
        <v>370098</v>
      </c>
      <c r="C66" s="37">
        <f t="shared" si="4"/>
        <v>358603</v>
      </c>
      <c r="D66" s="37">
        <f t="shared" si="7"/>
        <v>27</v>
      </c>
      <c r="E66" s="36" t="str">
        <f t="shared" si="6"/>
        <v>MELILLA</v>
      </c>
      <c r="F66" s="36">
        <f t="shared" si="10"/>
        <v>284901</v>
      </c>
      <c r="G66" s="36">
        <f t="shared" si="9"/>
        <v>370315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312663</v>
      </c>
      <c r="C7" s="30">
        <v>854971</v>
      </c>
      <c r="D7" s="30">
        <v>2401029</v>
      </c>
      <c r="E7" s="30">
        <v>3170211</v>
      </c>
      <c r="F7" s="11">
        <f>((E7*100)/D7)-100</f>
        <v>32.035514773041058</v>
      </c>
      <c r="G7" s="1"/>
      <c r="H7" s="1"/>
      <c r="I7" s="1"/>
    </row>
    <row r="8" spans="1:12" x14ac:dyDescent="0.3">
      <c r="A8" s="12" t="s">
        <v>31</v>
      </c>
      <c r="B8" s="31">
        <v>2100</v>
      </c>
      <c r="C8" s="31">
        <v>5215</v>
      </c>
      <c r="D8" s="31">
        <v>13845</v>
      </c>
      <c r="E8" s="31">
        <v>19660</v>
      </c>
      <c r="F8" s="14">
        <f t="shared" ref="F8:F34" si="0">((E8*100)/D8)-100</f>
        <v>42.000722282412426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1500</v>
      </c>
      <c r="D9" s="30">
        <v>10103</v>
      </c>
      <c r="E9" s="30">
        <v>13813</v>
      </c>
      <c r="F9" s="11">
        <f t="shared" si="0"/>
        <v>36.721765812135004</v>
      </c>
      <c r="G9" s="1"/>
      <c r="H9" s="1"/>
      <c r="I9" s="1"/>
    </row>
    <row r="10" spans="1:12" x14ac:dyDescent="0.3">
      <c r="A10" s="12" t="s">
        <v>159</v>
      </c>
      <c r="B10" s="31">
        <v>61724</v>
      </c>
      <c r="C10" s="31">
        <v>79905</v>
      </c>
      <c r="D10" s="31">
        <v>212410</v>
      </c>
      <c r="E10" s="31">
        <v>212862</v>
      </c>
      <c r="F10" s="14">
        <f t="shared" si="0"/>
        <v>0.21279600772091101</v>
      </c>
      <c r="G10" s="1"/>
      <c r="H10" s="1"/>
      <c r="I10" s="1"/>
    </row>
    <row r="11" spans="1:12" x14ac:dyDescent="0.3">
      <c r="A11" s="9" t="s">
        <v>160</v>
      </c>
      <c r="B11" s="30">
        <v>2427710</v>
      </c>
      <c r="C11" s="30">
        <v>2561616</v>
      </c>
      <c r="D11" s="30">
        <v>9319554</v>
      </c>
      <c r="E11" s="30">
        <v>10683911</v>
      </c>
      <c r="F11" s="11">
        <f t="shared" si="0"/>
        <v>14.639724175641888</v>
      </c>
      <c r="G11" s="1"/>
      <c r="H11" s="1"/>
      <c r="I11" s="1"/>
    </row>
    <row r="12" spans="1:12" x14ac:dyDescent="0.3">
      <c r="A12" s="12" t="s">
        <v>161</v>
      </c>
      <c r="B12" s="31">
        <v>32871</v>
      </c>
      <c r="C12" s="31">
        <v>28443</v>
      </c>
      <c r="D12" s="31">
        <v>143337</v>
      </c>
      <c r="E12" s="31">
        <v>71775</v>
      </c>
      <c r="F12" s="14">
        <f t="shared" si="0"/>
        <v>-49.925699575127148</v>
      </c>
      <c r="G12" s="1"/>
      <c r="H12" s="1"/>
      <c r="I12" s="1"/>
    </row>
    <row r="13" spans="1:12" x14ac:dyDescent="0.3">
      <c r="A13" s="9" t="s">
        <v>32</v>
      </c>
      <c r="B13" s="30">
        <v>140348</v>
      </c>
      <c r="C13" s="30">
        <v>162371</v>
      </c>
      <c r="D13" s="30">
        <v>395289</v>
      </c>
      <c r="E13" s="30">
        <v>485460</v>
      </c>
      <c r="F13" s="11">
        <f t="shared" si="0"/>
        <v>22.811411397736848</v>
      </c>
      <c r="G13" s="1"/>
      <c r="H13" s="1"/>
      <c r="I13" s="1"/>
    </row>
    <row r="14" spans="1:12" x14ac:dyDescent="0.3">
      <c r="A14" s="12" t="s">
        <v>33</v>
      </c>
      <c r="B14" s="31">
        <v>1034619</v>
      </c>
      <c r="C14" s="31">
        <v>892336</v>
      </c>
      <c r="D14" s="31">
        <v>4558646</v>
      </c>
      <c r="E14" s="31">
        <v>4957909</v>
      </c>
      <c r="F14" s="14">
        <f t="shared" si="0"/>
        <v>8.7583681645822082</v>
      </c>
      <c r="G14" s="1"/>
      <c r="H14" s="1"/>
      <c r="I14" s="1"/>
    </row>
    <row r="15" spans="1:12" x14ac:dyDescent="0.3">
      <c r="A15" s="9" t="s">
        <v>34</v>
      </c>
      <c r="B15" s="30">
        <v>2021902</v>
      </c>
      <c r="C15" s="30">
        <v>1676346</v>
      </c>
      <c r="D15" s="30">
        <v>5981425</v>
      </c>
      <c r="E15" s="30">
        <v>6737907</v>
      </c>
      <c r="F15" s="11">
        <f t="shared" si="0"/>
        <v>12.647186916161289</v>
      </c>
      <c r="G15" s="1"/>
      <c r="H15" s="1"/>
      <c r="I15" s="1"/>
    </row>
    <row r="16" spans="1:12" x14ac:dyDescent="0.3">
      <c r="A16" s="12" t="s">
        <v>35</v>
      </c>
      <c r="B16" s="31">
        <v>2032509</v>
      </c>
      <c r="C16" s="31">
        <v>2139988</v>
      </c>
      <c r="D16" s="31">
        <v>8999640</v>
      </c>
      <c r="E16" s="31">
        <v>8241879</v>
      </c>
      <c r="F16" s="14">
        <f t="shared" si="0"/>
        <v>-8.4199034628051805</v>
      </c>
      <c r="G16" s="1"/>
      <c r="H16" s="1"/>
      <c r="I16" s="1"/>
    </row>
    <row r="17" spans="1:9" x14ac:dyDescent="0.3">
      <c r="A17" s="9" t="s">
        <v>162</v>
      </c>
      <c r="B17" s="30">
        <v>601253</v>
      </c>
      <c r="C17" s="30">
        <v>1008917</v>
      </c>
      <c r="D17" s="30">
        <v>2673707</v>
      </c>
      <c r="E17" s="30">
        <v>3437275</v>
      </c>
      <c r="F17" s="11">
        <f t="shared" si="0"/>
        <v>28.558402248264315</v>
      </c>
      <c r="G17" s="1"/>
      <c r="H17" s="1"/>
      <c r="I17" s="1"/>
    </row>
    <row r="18" spans="1:9" x14ac:dyDescent="0.3">
      <c r="A18" s="12" t="s">
        <v>36</v>
      </c>
      <c r="B18" s="31">
        <v>78518</v>
      </c>
      <c r="C18" s="31">
        <v>114594</v>
      </c>
      <c r="D18" s="31">
        <v>317855</v>
      </c>
      <c r="E18" s="31">
        <v>327231</v>
      </c>
      <c r="F18" s="14">
        <f t="shared" si="0"/>
        <v>2.9497726950968257</v>
      </c>
      <c r="G18" s="1"/>
      <c r="H18" s="1"/>
      <c r="I18" s="1"/>
    </row>
    <row r="19" spans="1:9" x14ac:dyDescent="0.3">
      <c r="A19" s="9" t="s">
        <v>37</v>
      </c>
      <c r="B19" s="30">
        <v>208719</v>
      </c>
      <c r="C19" s="30">
        <v>217153</v>
      </c>
      <c r="D19" s="30">
        <v>836260</v>
      </c>
      <c r="E19" s="30">
        <v>674491</v>
      </c>
      <c r="F19" s="11">
        <f t="shared" si="0"/>
        <v>-19.344342668548066</v>
      </c>
      <c r="G19" s="1"/>
      <c r="H19" s="1"/>
      <c r="I19" s="1"/>
    </row>
    <row r="20" spans="1:9" x14ac:dyDescent="0.3">
      <c r="A20" s="12" t="s">
        <v>163</v>
      </c>
      <c r="B20" s="31">
        <v>109128</v>
      </c>
      <c r="C20" s="31">
        <v>58340</v>
      </c>
      <c r="D20" s="31">
        <v>310061</v>
      </c>
      <c r="E20" s="31">
        <v>258212</v>
      </c>
      <c r="F20" s="14">
        <f t="shared" si="0"/>
        <v>-16.72219337485204</v>
      </c>
      <c r="G20" s="1"/>
      <c r="H20" s="1"/>
      <c r="I20" s="1"/>
    </row>
    <row r="21" spans="1:9" x14ac:dyDescent="0.3">
      <c r="A21" s="9" t="s">
        <v>38</v>
      </c>
      <c r="B21" s="30">
        <v>1720460</v>
      </c>
      <c r="C21" s="30">
        <v>2157948</v>
      </c>
      <c r="D21" s="30">
        <v>7854407</v>
      </c>
      <c r="E21" s="30">
        <v>8055704</v>
      </c>
      <c r="F21" s="11">
        <f t="shared" si="0"/>
        <v>2.5628542040156503</v>
      </c>
      <c r="G21" s="1"/>
      <c r="H21" s="1"/>
      <c r="I21" s="1"/>
    </row>
    <row r="22" spans="1:9" x14ac:dyDescent="0.3">
      <c r="A22" s="12" t="s">
        <v>59</v>
      </c>
      <c r="B22" s="31">
        <v>668689</v>
      </c>
      <c r="C22" s="31">
        <v>636517</v>
      </c>
      <c r="D22" s="31">
        <v>2450445</v>
      </c>
      <c r="E22" s="31">
        <v>2281358</v>
      </c>
      <c r="F22" s="14">
        <f t="shared" si="0"/>
        <v>-6.9002568921155074</v>
      </c>
      <c r="G22" s="1"/>
      <c r="H22" s="1"/>
      <c r="I22" s="1"/>
    </row>
    <row r="23" spans="1:9" x14ac:dyDescent="0.3">
      <c r="A23" s="9" t="s">
        <v>164</v>
      </c>
      <c r="B23" s="30">
        <v>13671</v>
      </c>
      <c r="C23" s="30">
        <v>7282</v>
      </c>
      <c r="D23" s="30">
        <v>44537</v>
      </c>
      <c r="E23" s="30">
        <v>17971</v>
      </c>
      <c r="F23" s="11">
        <f t="shared" si="0"/>
        <v>-59.649280373621934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4212</v>
      </c>
      <c r="C25" s="30">
        <v>5229</v>
      </c>
      <c r="D25" s="30">
        <v>23639</v>
      </c>
      <c r="E25" s="30">
        <v>23492</v>
      </c>
      <c r="F25" s="11">
        <f t="shared" si="0"/>
        <v>-0.6218537163162523</v>
      </c>
      <c r="G25" s="1"/>
      <c r="H25" s="1"/>
      <c r="I25" s="1"/>
    </row>
    <row r="26" spans="1:9" x14ac:dyDescent="0.3">
      <c r="A26" s="12" t="s">
        <v>40</v>
      </c>
      <c r="B26" s="31">
        <v>29451</v>
      </c>
      <c r="C26" s="31">
        <v>123123</v>
      </c>
      <c r="D26" s="31">
        <v>284703</v>
      </c>
      <c r="E26" s="31">
        <v>464312</v>
      </c>
      <c r="F26" s="14">
        <f t="shared" si="0"/>
        <v>63.086444470202281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458032</v>
      </c>
      <c r="C28" s="31">
        <v>402788</v>
      </c>
      <c r="D28" s="31">
        <v>1873112</v>
      </c>
      <c r="E28" s="31">
        <v>1645123</v>
      </c>
      <c r="F28" s="14">
        <f t="shared" si="0"/>
        <v>-12.171669392967431</v>
      </c>
      <c r="G28" s="1"/>
      <c r="H28" s="1"/>
      <c r="I28" s="1"/>
    </row>
    <row r="29" spans="1:9" x14ac:dyDescent="0.3">
      <c r="A29" s="9" t="s">
        <v>43</v>
      </c>
      <c r="B29" s="30">
        <v>18152</v>
      </c>
      <c r="C29" s="30">
        <v>27127</v>
      </c>
      <c r="D29" s="30">
        <v>46733</v>
      </c>
      <c r="E29" s="30">
        <v>112039</v>
      </c>
      <c r="F29" s="11">
        <f t="shared" si="0"/>
        <v>139.74279417114244</v>
      </c>
      <c r="G29" s="1"/>
      <c r="H29" s="1"/>
      <c r="I29" s="1"/>
    </row>
    <row r="30" spans="1:9" x14ac:dyDescent="0.3">
      <c r="A30" s="12" t="s">
        <v>44</v>
      </c>
      <c r="B30" s="31">
        <v>38500</v>
      </c>
      <c r="C30" s="31">
        <v>21357</v>
      </c>
      <c r="D30" s="31">
        <v>126509</v>
      </c>
      <c r="E30" s="31">
        <v>82727</v>
      </c>
      <c r="F30" s="14">
        <f t="shared" si="0"/>
        <v>-34.60781446379309</v>
      </c>
      <c r="G30" s="1"/>
      <c r="H30" s="1"/>
      <c r="I30" s="1"/>
    </row>
    <row r="31" spans="1:9" x14ac:dyDescent="0.3">
      <c r="A31" s="9" t="s">
        <v>45</v>
      </c>
      <c r="B31" s="30">
        <v>1819520</v>
      </c>
      <c r="C31" s="30">
        <v>2044341</v>
      </c>
      <c r="D31" s="30">
        <v>7087954</v>
      </c>
      <c r="E31" s="30">
        <v>7172079</v>
      </c>
      <c r="F31" s="11">
        <f t="shared" si="0"/>
        <v>1.1868728267705961</v>
      </c>
      <c r="G31" s="1"/>
      <c r="H31" s="1"/>
      <c r="I31" s="1"/>
    </row>
    <row r="32" spans="1:9" x14ac:dyDescent="0.3">
      <c r="A32" s="12" t="s">
        <v>46</v>
      </c>
      <c r="B32" s="31">
        <v>163175</v>
      </c>
      <c r="C32" s="31">
        <v>212415</v>
      </c>
      <c r="D32" s="31">
        <v>1191987</v>
      </c>
      <c r="E32" s="31">
        <v>791835</v>
      </c>
      <c r="F32" s="14">
        <f t="shared" si="0"/>
        <v>-33.570164775286983</v>
      </c>
      <c r="G32" s="1"/>
      <c r="H32" s="1"/>
      <c r="I32" s="1"/>
    </row>
    <row r="33" spans="1:9" x14ac:dyDescent="0.3">
      <c r="A33" s="9" t="s">
        <v>47</v>
      </c>
      <c r="B33" s="30">
        <v>4970</v>
      </c>
      <c r="C33" s="30">
        <v>6544</v>
      </c>
      <c r="D33" s="30">
        <v>19617</v>
      </c>
      <c r="E33" s="30">
        <v>35002</v>
      </c>
      <c r="F33" s="11">
        <f t="shared" si="0"/>
        <v>78.426874649538661</v>
      </c>
      <c r="G33" s="1"/>
      <c r="H33" s="1"/>
      <c r="I33" s="1"/>
    </row>
    <row r="34" spans="1:9" x14ac:dyDescent="0.3">
      <c r="A34" s="12" t="s">
        <v>165</v>
      </c>
      <c r="B34" s="31">
        <v>14182</v>
      </c>
      <c r="C34" s="31">
        <v>15411</v>
      </c>
      <c r="D34" s="31">
        <v>56893</v>
      </c>
      <c r="E34" s="31">
        <v>54191</v>
      </c>
      <c r="F34" s="14">
        <f t="shared" si="0"/>
        <v>-4.7492661663121964</v>
      </c>
      <c r="G34" s="1"/>
      <c r="H34" s="1"/>
      <c r="I34" s="1"/>
    </row>
    <row r="35" spans="1:9" x14ac:dyDescent="0.3">
      <c r="A35" s="15" t="s">
        <v>48</v>
      </c>
      <c r="B35" s="16">
        <f>SUM(B7:B34)</f>
        <v>14017078</v>
      </c>
      <c r="C35" s="16">
        <f t="shared" ref="C35:E35" si="1">SUM(C7:C34)</f>
        <v>15461777</v>
      </c>
      <c r="D35" s="16">
        <f t="shared" si="1"/>
        <v>57233697</v>
      </c>
      <c r="E35" s="16">
        <f t="shared" si="1"/>
        <v>60028429</v>
      </c>
      <c r="F35" s="17">
        <f t="shared" ref="F35" si="2">((E35*100)/D35)-100</f>
        <v>4.8830184777334864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3170211</v>
      </c>
      <c r="C39" s="37">
        <f t="shared" si="4"/>
        <v>2401029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10683911</v>
      </c>
      <c r="G39" s="36">
        <f>LOOKUP(E39,$A$39:$A$66,$C$39:$C$66)</f>
        <v>9319554</v>
      </c>
    </row>
    <row r="40" spans="1:9" x14ac:dyDescent="0.3">
      <c r="A40" s="36" t="str">
        <f t="shared" si="5"/>
        <v>ALICANTE</v>
      </c>
      <c r="B40" s="37">
        <f t="shared" si="3"/>
        <v>19660</v>
      </c>
      <c r="C40" s="37">
        <f t="shared" si="4"/>
        <v>13845</v>
      </c>
      <c r="D40" s="37">
        <f t="shared" ref="D40:D66" si="7">_xlfn.RANK.EQ(B40,$B$39:$B$66)+COUNTIF($B$39:$B$66,B40)-1</f>
        <v>24</v>
      </c>
      <c r="E40" s="36" t="str">
        <f t="shared" si="6"/>
        <v>CARTAGENA</v>
      </c>
      <c r="F40" s="36">
        <f t="shared" ref="F40:F55" si="8">LOOKUP(E40,$A$39:$A$66,$B$39:$B$66)</f>
        <v>8241879</v>
      </c>
      <c r="G40" s="36">
        <f t="shared" ref="G40:G66" si="9">LOOKUP(E40,$A$39:$A$66,$C$39:$C$66)</f>
        <v>8999640</v>
      </c>
    </row>
    <row r="41" spans="1:9" x14ac:dyDescent="0.3">
      <c r="A41" s="36" t="str">
        <f t="shared" si="5"/>
        <v>ALMERÍA</v>
      </c>
      <c r="B41" s="37">
        <f t="shared" si="3"/>
        <v>13813</v>
      </c>
      <c r="C41" s="37">
        <f t="shared" si="4"/>
        <v>10103</v>
      </c>
      <c r="D41" s="37">
        <f t="shared" si="7"/>
        <v>26</v>
      </c>
      <c r="E41" s="36" t="str">
        <f t="shared" si="6"/>
        <v>HUELVA</v>
      </c>
      <c r="F41" s="36">
        <f t="shared" si="8"/>
        <v>8055704</v>
      </c>
      <c r="G41" s="36">
        <f t="shared" si="9"/>
        <v>7854407</v>
      </c>
    </row>
    <row r="42" spans="1:9" x14ac:dyDescent="0.3">
      <c r="A42" s="36" t="str">
        <f t="shared" si="5"/>
        <v>AVILÉS</v>
      </c>
      <c r="B42" s="37">
        <f t="shared" si="3"/>
        <v>212862</v>
      </c>
      <c r="C42" s="37">
        <f t="shared" si="4"/>
        <v>212410</v>
      </c>
      <c r="D42" s="37">
        <f t="shared" si="7"/>
        <v>17</v>
      </c>
      <c r="E42" s="36" t="str">
        <f t="shared" si="6"/>
        <v>TARRAGONA</v>
      </c>
      <c r="F42" s="36">
        <f t="shared" si="8"/>
        <v>7172079</v>
      </c>
      <c r="G42" s="36">
        <f t="shared" si="9"/>
        <v>7087954</v>
      </c>
    </row>
    <row r="43" spans="1:9" x14ac:dyDescent="0.3">
      <c r="A43" s="36" t="str">
        <f t="shared" si="5"/>
        <v>BAHÍA DE ALGECIRAS</v>
      </c>
      <c r="B43" s="37">
        <f t="shared" si="3"/>
        <v>10683911</v>
      </c>
      <c r="C43" s="37">
        <f t="shared" si="4"/>
        <v>9319554</v>
      </c>
      <c r="D43" s="37">
        <f t="shared" si="7"/>
        <v>1</v>
      </c>
      <c r="E43" s="36" t="str">
        <f t="shared" si="6"/>
        <v>BILBAO</v>
      </c>
      <c r="F43" s="36">
        <f t="shared" si="8"/>
        <v>6737907</v>
      </c>
      <c r="G43" s="36">
        <f t="shared" si="9"/>
        <v>5981425</v>
      </c>
    </row>
    <row r="44" spans="1:9" x14ac:dyDescent="0.3">
      <c r="A44" s="36" t="str">
        <f t="shared" si="5"/>
        <v>BAHÍA DE CÁDIZ</v>
      </c>
      <c r="B44" s="37">
        <f t="shared" si="3"/>
        <v>71775</v>
      </c>
      <c r="C44" s="37">
        <f t="shared" si="4"/>
        <v>143337</v>
      </c>
      <c r="D44" s="37">
        <f t="shared" si="7"/>
        <v>20</v>
      </c>
      <c r="E44" s="36" t="str">
        <f t="shared" si="6"/>
        <v>BARCELONA</v>
      </c>
      <c r="F44" s="36">
        <f t="shared" si="8"/>
        <v>4957909</v>
      </c>
      <c r="G44" s="36">
        <f t="shared" si="9"/>
        <v>4558646</v>
      </c>
    </row>
    <row r="45" spans="1:9" x14ac:dyDescent="0.3">
      <c r="A45" s="36" t="str">
        <f t="shared" si="5"/>
        <v>BALEARES</v>
      </c>
      <c r="B45" s="37">
        <f t="shared" si="3"/>
        <v>485460</v>
      </c>
      <c r="C45" s="37">
        <f t="shared" si="4"/>
        <v>395289</v>
      </c>
      <c r="D45" s="37">
        <f t="shared" si="7"/>
        <v>13</v>
      </c>
      <c r="E45" s="36" t="str">
        <f t="shared" si="6"/>
        <v>CASTELLÓN</v>
      </c>
      <c r="F45" s="36">
        <f t="shared" si="8"/>
        <v>3437275</v>
      </c>
      <c r="G45" s="36">
        <f t="shared" si="9"/>
        <v>2673707</v>
      </c>
    </row>
    <row r="46" spans="1:9" x14ac:dyDescent="0.3">
      <c r="A46" s="36" t="str">
        <f t="shared" si="5"/>
        <v>BARCELONA</v>
      </c>
      <c r="B46" s="37">
        <f t="shared" si="3"/>
        <v>4957909</v>
      </c>
      <c r="C46" s="37">
        <f t="shared" si="4"/>
        <v>4558646</v>
      </c>
      <c r="D46" s="37">
        <f t="shared" si="7"/>
        <v>6</v>
      </c>
      <c r="E46" s="36" t="str">
        <f t="shared" si="6"/>
        <v>A CORUÑA</v>
      </c>
      <c r="F46" s="36">
        <f t="shared" si="8"/>
        <v>3170211</v>
      </c>
      <c r="G46" s="36">
        <f t="shared" si="9"/>
        <v>2401029</v>
      </c>
    </row>
    <row r="47" spans="1:9" x14ac:dyDescent="0.3">
      <c r="A47" s="36" t="str">
        <f t="shared" si="5"/>
        <v>BILBAO</v>
      </c>
      <c r="B47" s="37">
        <f t="shared" si="3"/>
        <v>6737907</v>
      </c>
      <c r="C47" s="37">
        <f t="shared" si="4"/>
        <v>5981425</v>
      </c>
      <c r="D47" s="37">
        <f t="shared" si="7"/>
        <v>5</v>
      </c>
      <c r="E47" s="36" t="str">
        <f t="shared" si="6"/>
        <v>LAS PALMAS</v>
      </c>
      <c r="F47" s="36">
        <f t="shared" si="8"/>
        <v>2281358</v>
      </c>
      <c r="G47" s="36">
        <f t="shared" si="9"/>
        <v>2450445</v>
      </c>
    </row>
    <row r="48" spans="1:9" x14ac:dyDescent="0.3">
      <c r="A48" s="36" t="str">
        <f t="shared" si="5"/>
        <v>CARTAGENA</v>
      </c>
      <c r="B48" s="37">
        <f t="shared" si="3"/>
        <v>8241879</v>
      </c>
      <c r="C48" s="37">
        <f t="shared" si="4"/>
        <v>8999640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1645123</v>
      </c>
      <c r="G48" s="36">
        <f t="shared" si="9"/>
        <v>1873112</v>
      </c>
    </row>
    <row r="49" spans="1:7" x14ac:dyDescent="0.3">
      <c r="A49" s="36" t="str">
        <f t="shared" si="5"/>
        <v>CASTELLÓN</v>
      </c>
      <c r="B49" s="37">
        <f t="shared" si="3"/>
        <v>3437275</v>
      </c>
      <c r="C49" s="37">
        <f t="shared" si="4"/>
        <v>2673707</v>
      </c>
      <c r="D49" s="37">
        <f t="shared" si="7"/>
        <v>7</v>
      </c>
      <c r="E49" s="36" t="str">
        <f t="shared" si="6"/>
        <v>VALENCIA</v>
      </c>
      <c r="F49" s="36">
        <f t="shared" si="8"/>
        <v>791835</v>
      </c>
      <c r="G49" s="36">
        <f t="shared" si="9"/>
        <v>1191987</v>
      </c>
    </row>
    <row r="50" spans="1:7" x14ac:dyDescent="0.3">
      <c r="A50" s="36" t="str">
        <f t="shared" si="5"/>
        <v>CEUTA</v>
      </c>
      <c r="B50" s="37">
        <f t="shared" si="3"/>
        <v>327231</v>
      </c>
      <c r="C50" s="37">
        <f t="shared" si="4"/>
        <v>317855</v>
      </c>
      <c r="D50" s="37">
        <f t="shared" si="7"/>
        <v>15</v>
      </c>
      <c r="E50" s="36" t="str">
        <f t="shared" si="6"/>
        <v>FERROL-SAN CIBRAO</v>
      </c>
      <c r="F50" s="36">
        <f t="shared" si="8"/>
        <v>674491</v>
      </c>
      <c r="G50" s="36">
        <f t="shared" si="9"/>
        <v>836260</v>
      </c>
    </row>
    <row r="51" spans="1:7" x14ac:dyDescent="0.3">
      <c r="A51" s="36" t="str">
        <f t="shared" si="5"/>
        <v>FERROL-SAN CIBRAO</v>
      </c>
      <c r="B51" s="37">
        <f t="shared" si="3"/>
        <v>674491</v>
      </c>
      <c r="C51" s="37">
        <f t="shared" si="4"/>
        <v>836260</v>
      </c>
      <c r="D51" s="37">
        <f t="shared" si="7"/>
        <v>12</v>
      </c>
      <c r="E51" s="36" t="str">
        <f t="shared" si="6"/>
        <v>BALEARES</v>
      </c>
      <c r="F51" s="36">
        <f t="shared" si="8"/>
        <v>485460</v>
      </c>
      <c r="G51" s="36">
        <f t="shared" si="9"/>
        <v>395289</v>
      </c>
    </row>
    <row r="52" spans="1:7" x14ac:dyDescent="0.3">
      <c r="A52" s="36" t="str">
        <f t="shared" si="5"/>
        <v>GIJÓN</v>
      </c>
      <c r="B52" s="37">
        <f t="shared" si="3"/>
        <v>258212</v>
      </c>
      <c r="C52" s="37">
        <f t="shared" si="4"/>
        <v>310061</v>
      </c>
      <c r="D52" s="37">
        <f t="shared" si="7"/>
        <v>16</v>
      </c>
      <c r="E52" s="36" t="str">
        <f t="shared" si="6"/>
        <v>MOTRIL</v>
      </c>
      <c r="F52" s="36">
        <f t="shared" si="8"/>
        <v>464312</v>
      </c>
      <c r="G52" s="36">
        <f t="shared" si="9"/>
        <v>284703</v>
      </c>
    </row>
    <row r="53" spans="1:7" x14ac:dyDescent="0.3">
      <c r="A53" s="36" t="str">
        <f t="shared" si="5"/>
        <v>HUELVA</v>
      </c>
      <c r="B53" s="37">
        <f t="shared" si="3"/>
        <v>8055704</v>
      </c>
      <c r="C53" s="37">
        <f t="shared" si="4"/>
        <v>7854407</v>
      </c>
      <c r="D53" s="37">
        <f t="shared" si="7"/>
        <v>3</v>
      </c>
      <c r="E53" s="36" t="str">
        <f t="shared" si="6"/>
        <v>CEUTA</v>
      </c>
      <c r="F53" s="36">
        <f t="shared" si="8"/>
        <v>327231</v>
      </c>
      <c r="G53" s="36">
        <f t="shared" si="9"/>
        <v>317855</v>
      </c>
    </row>
    <row r="54" spans="1:7" x14ac:dyDescent="0.3">
      <c r="A54" s="36" t="str">
        <f t="shared" si="5"/>
        <v>LAS PALMAS</v>
      </c>
      <c r="B54" s="37">
        <f t="shared" si="3"/>
        <v>2281358</v>
      </c>
      <c r="C54" s="37">
        <f t="shared" si="4"/>
        <v>2450445</v>
      </c>
      <c r="D54" s="37">
        <f t="shared" si="7"/>
        <v>9</v>
      </c>
      <c r="E54" s="36" t="str">
        <f t="shared" si="6"/>
        <v>GIJÓN</v>
      </c>
      <c r="F54" s="36">
        <f t="shared" si="8"/>
        <v>258212</v>
      </c>
      <c r="G54" s="36">
        <f t="shared" si="9"/>
        <v>310061</v>
      </c>
    </row>
    <row r="55" spans="1:7" x14ac:dyDescent="0.3">
      <c r="A55" s="36" t="str">
        <f t="shared" si="5"/>
        <v>MÁLAGA</v>
      </c>
      <c r="B55" s="37">
        <f t="shared" si="3"/>
        <v>17971</v>
      </c>
      <c r="C55" s="37">
        <f t="shared" si="4"/>
        <v>44537</v>
      </c>
      <c r="D55" s="37">
        <f t="shared" si="7"/>
        <v>25</v>
      </c>
      <c r="E55" s="36" t="str">
        <f t="shared" si="6"/>
        <v>AVILÉS</v>
      </c>
      <c r="F55" s="36">
        <f t="shared" si="8"/>
        <v>212862</v>
      </c>
      <c r="G55" s="36">
        <f t="shared" si="9"/>
        <v>212410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SANTANDER</v>
      </c>
      <c r="F56" s="36">
        <f t="shared" ref="F56:F66" si="10">LOOKUP(E56,$A$39:$A$66,$B$39:$B$66)</f>
        <v>112039</v>
      </c>
      <c r="G56" s="36">
        <f t="shared" si="9"/>
        <v>46733</v>
      </c>
    </row>
    <row r="57" spans="1:7" x14ac:dyDescent="0.3">
      <c r="A57" s="36" t="str">
        <f t="shared" si="5"/>
        <v>MELILLA</v>
      </c>
      <c r="B57" s="37">
        <f t="shared" si="3"/>
        <v>23492</v>
      </c>
      <c r="C57" s="37">
        <f t="shared" si="4"/>
        <v>23639</v>
      </c>
      <c r="D57" s="37">
        <f t="shared" si="7"/>
        <v>23</v>
      </c>
      <c r="E57" s="36" t="str">
        <f t="shared" si="6"/>
        <v>SEVILLA</v>
      </c>
      <c r="F57" s="36">
        <f t="shared" si="10"/>
        <v>82727</v>
      </c>
      <c r="G57" s="36">
        <f t="shared" si="9"/>
        <v>126509</v>
      </c>
    </row>
    <row r="58" spans="1:7" x14ac:dyDescent="0.3">
      <c r="A58" s="36" t="str">
        <f t="shared" si="5"/>
        <v>MOTRIL</v>
      </c>
      <c r="B58" s="37">
        <f t="shared" si="3"/>
        <v>464312</v>
      </c>
      <c r="C58" s="37">
        <f t="shared" si="4"/>
        <v>284703</v>
      </c>
      <c r="D58" s="37">
        <f t="shared" si="7"/>
        <v>14</v>
      </c>
      <c r="E58" s="36" t="str">
        <f t="shared" si="6"/>
        <v>BAHÍA DE CÁDIZ</v>
      </c>
      <c r="F58" s="36">
        <f t="shared" si="10"/>
        <v>71775</v>
      </c>
      <c r="G58" s="36">
        <f t="shared" si="9"/>
        <v>143337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54191</v>
      </c>
      <c r="G59" s="36">
        <f t="shared" si="9"/>
        <v>56893</v>
      </c>
    </row>
    <row r="60" spans="1:7" x14ac:dyDescent="0.3">
      <c r="A60" s="36" t="str">
        <f t="shared" si="5"/>
        <v>SANTA CRUZ DE TENERIFE</v>
      </c>
      <c r="B60" s="37">
        <f t="shared" si="3"/>
        <v>1645123</v>
      </c>
      <c r="C60" s="37">
        <f t="shared" si="4"/>
        <v>1873112</v>
      </c>
      <c r="D60" s="37">
        <f t="shared" si="7"/>
        <v>10</v>
      </c>
      <c r="E60" s="36" t="str">
        <f t="shared" si="6"/>
        <v>VIGO</v>
      </c>
      <c r="F60" s="36">
        <f t="shared" si="10"/>
        <v>35002</v>
      </c>
      <c r="G60" s="36">
        <f t="shared" si="9"/>
        <v>19617</v>
      </c>
    </row>
    <row r="61" spans="1:7" x14ac:dyDescent="0.3">
      <c r="A61" s="36" t="str">
        <f t="shared" si="5"/>
        <v>SANTANDER</v>
      </c>
      <c r="B61" s="37">
        <f t="shared" si="3"/>
        <v>112039</v>
      </c>
      <c r="C61" s="37">
        <f t="shared" si="4"/>
        <v>46733</v>
      </c>
      <c r="D61" s="37">
        <f t="shared" si="7"/>
        <v>18</v>
      </c>
      <c r="E61" s="36" t="str">
        <f t="shared" si="6"/>
        <v>MELILLA</v>
      </c>
      <c r="F61" s="36">
        <f t="shared" si="10"/>
        <v>23492</v>
      </c>
      <c r="G61" s="36">
        <f t="shared" si="9"/>
        <v>23639</v>
      </c>
    </row>
    <row r="62" spans="1:7" x14ac:dyDescent="0.3">
      <c r="A62" s="36" t="str">
        <f t="shared" si="5"/>
        <v>SEVILLA</v>
      </c>
      <c r="B62" s="37">
        <f t="shared" si="3"/>
        <v>82727</v>
      </c>
      <c r="C62" s="37">
        <f t="shared" si="4"/>
        <v>126509</v>
      </c>
      <c r="D62" s="37">
        <f t="shared" si="7"/>
        <v>19</v>
      </c>
      <c r="E62" s="36" t="str">
        <f t="shared" si="6"/>
        <v>ALICANTE</v>
      </c>
      <c r="F62" s="36">
        <f t="shared" si="10"/>
        <v>19660</v>
      </c>
      <c r="G62" s="36">
        <f t="shared" si="9"/>
        <v>13845</v>
      </c>
    </row>
    <row r="63" spans="1:7" x14ac:dyDescent="0.3">
      <c r="A63" s="36" t="str">
        <f t="shared" si="5"/>
        <v>TARRAGONA</v>
      </c>
      <c r="B63" s="37">
        <f t="shared" si="3"/>
        <v>7172079</v>
      </c>
      <c r="C63" s="37">
        <f t="shared" si="4"/>
        <v>7087954</v>
      </c>
      <c r="D63" s="37">
        <f t="shared" si="7"/>
        <v>4</v>
      </c>
      <c r="E63" s="36" t="str">
        <f t="shared" si="6"/>
        <v>MÁLAGA</v>
      </c>
      <c r="F63" s="36">
        <f t="shared" si="10"/>
        <v>17971</v>
      </c>
      <c r="G63" s="36">
        <f t="shared" si="9"/>
        <v>44537</v>
      </c>
    </row>
    <row r="64" spans="1:7" x14ac:dyDescent="0.3">
      <c r="A64" s="36" t="str">
        <f t="shared" si="5"/>
        <v>VALENCIA</v>
      </c>
      <c r="B64" s="37">
        <f t="shared" si="3"/>
        <v>791835</v>
      </c>
      <c r="C64" s="37">
        <f t="shared" si="4"/>
        <v>1191987</v>
      </c>
      <c r="D64" s="37">
        <f t="shared" si="7"/>
        <v>11</v>
      </c>
      <c r="E64" s="36" t="str">
        <f t="shared" si="6"/>
        <v>ALMERÍA</v>
      </c>
      <c r="F64" s="36">
        <f t="shared" si="10"/>
        <v>13813</v>
      </c>
      <c r="G64" s="36">
        <f t="shared" si="9"/>
        <v>10103</v>
      </c>
    </row>
    <row r="65" spans="1:7" x14ac:dyDescent="0.3">
      <c r="A65" s="36" t="str">
        <f t="shared" si="5"/>
        <v>VIGO</v>
      </c>
      <c r="B65" s="37">
        <f t="shared" si="3"/>
        <v>35002</v>
      </c>
      <c r="C65" s="37">
        <f t="shared" si="4"/>
        <v>19617</v>
      </c>
      <c r="D65" s="37">
        <f t="shared" si="7"/>
        <v>22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54191</v>
      </c>
      <c r="C66" s="37">
        <f t="shared" si="4"/>
        <v>56893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236125</v>
      </c>
      <c r="C7" s="30">
        <v>325861</v>
      </c>
      <c r="D7" s="30">
        <v>1245787</v>
      </c>
      <c r="E7" s="30">
        <v>1468244</v>
      </c>
      <c r="F7" s="11">
        <f>((E7*100)/D7)-100</f>
        <v>17.856744371228785</v>
      </c>
      <c r="G7" s="1"/>
      <c r="H7" s="1"/>
      <c r="I7" s="1"/>
    </row>
    <row r="8" spans="1:12" x14ac:dyDescent="0.3">
      <c r="A8" s="12" t="s">
        <v>31</v>
      </c>
      <c r="B8" s="31">
        <v>230214</v>
      </c>
      <c r="C8" s="31">
        <v>89054</v>
      </c>
      <c r="D8" s="31">
        <v>601264</v>
      </c>
      <c r="E8" s="31">
        <v>516117</v>
      </c>
      <c r="F8" s="14">
        <f t="shared" ref="F8:F34" si="0">((E8*100)/D8)-100</f>
        <v>-14.161333457516164</v>
      </c>
      <c r="G8" s="1"/>
      <c r="H8" s="1"/>
      <c r="I8" s="1"/>
    </row>
    <row r="9" spans="1:12" x14ac:dyDescent="0.3">
      <c r="A9" s="9" t="s">
        <v>157</v>
      </c>
      <c r="B9" s="30">
        <v>461550</v>
      </c>
      <c r="C9" s="30">
        <v>417505</v>
      </c>
      <c r="D9" s="30">
        <v>1806663</v>
      </c>
      <c r="E9" s="30">
        <v>1839568</v>
      </c>
      <c r="F9" s="11">
        <f t="shared" si="0"/>
        <v>1.8213136594926738</v>
      </c>
      <c r="G9" s="1"/>
      <c r="H9" s="1"/>
      <c r="I9" s="1"/>
    </row>
    <row r="10" spans="1:12" x14ac:dyDescent="0.3">
      <c r="A10" s="12" t="s">
        <v>159</v>
      </c>
      <c r="B10" s="31">
        <v>261037</v>
      </c>
      <c r="C10" s="31">
        <v>193741</v>
      </c>
      <c r="D10" s="31">
        <v>914235</v>
      </c>
      <c r="E10" s="31">
        <v>997618</v>
      </c>
      <c r="F10" s="14">
        <f t="shared" si="0"/>
        <v>9.1205215289285633</v>
      </c>
      <c r="G10" s="1"/>
      <c r="H10" s="1"/>
      <c r="I10" s="1"/>
    </row>
    <row r="11" spans="1:12" x14ac:dyDescent="0.3">
      <c r="A11" s="9" t="s">
        <v>160</v>
      </c>
      <c r="B11" s="30">
        <v>220031</v>
      </c>
      <c r="C11" s="30">
        <v>217098</v>
      </c>
      <c r="D11" s="30">
        <v>626075</v>
      </c>
      <c r="E11" s="30">
        <v>530728</v>
      </c>
      <c r="F11" s="11">
        <f t="shared" si="0"/>
        <v>-15.229325560036742</v>
      </c>
      <c r="G11" s="1"/>
      <c r="H11" s="1"/>
      <c r="I11" s="1"/>
    </row>
    <row r="12" spans="1:12" x14ac:dyDescent="0.3">
      <c r="A12" s="12" t="s">
        <v>161</v>
      </c>
      <c r="B12" s="31">
        <v>51302</v>
      </c>
      <c r="C12" s="31">
        <v>128156</v>
      </c>
      <c r="D12" s="31">
        <v>516124</v>
      </c>
      <c r="E12" s="31">
        <v>657107</v>
      </c>
      <c r="F12" s="14">
        <f t="shared" si="0"/>
        <v>27.315722578295137</v>
      </c>
      <c r="G12" s="1"/>
      <c r="H12" s="1"/>
      <c r="I12" s="1"/>
    </row>
    <row r="13" spans="1:12" x14ac:dyDescent="0.3">
      <c r="A13" s="9" t="s">
        <v>32</v>
      </c>
      <c r="B13" s="30">
        <v>135642</v>
      </c>
      <c r="C13" s="30">
        <v>144344</v>
      </c>
      <c r="D13" s="30">
        <v>514031</v>
      </c>
      <c r="E13" s="30">
        <v>522808</v>
      </c>
      <c r="F13" s="11">
        <f t="shared" si="0"/>
        <v>1.707484568051342</v>
      </c>
      <c r="G13" s="1"/>
      <c r="H13" s="1"/>
      <c r="I13" s="1"/>
    </row>
    <row r="14" spans="1:12" x14ac:dyDescent="0.3">
      <c r="A14" s="12" t="s">
        <v>33</v>
      </c>
      <c r="B14" s="31">
        <v>276843</v>
      </c>
      <c r="C14" s="31">
        <v>405263</v>
      </c>
      <c r="D14" s="31">
        <v>1174288</v>
      </c>
      <c r="E14" s="31">
        <v>1593315</v>
      </c>
      <c r="F14" s="14">
        <f t="shared" si="0"/>
        <v>35.683495019961043</v>
      </c>
      <c r="G14" s="1"/>
      <c r="H14" s="1"/>
      <c r="I14" s="1"/>
    </row>
    <row r="15" spans="1:12" x14ac:dyDescent="0.3">
      <c r="A15" s="9" t="s">
        <v>34</v>
      </c>
      <c r="B15" s="30">
        <v>401369</v>
      </c>
      <c r="C15" s="30">
        <v>413621</v>
      </c>
      <c r="D15" s="30">
        <v>1292926</v>
      </c>
      <c r="E15" s="30">
        <v>1625014</v>
      </c>
      <c r="F15" s="11">
        <f t="shared" si="0"/>
        <v>25.684996666475882</v>
      </c>
      <c r="G15" s="1"/>
      <c r="H15" s="1"/>
      <c r="I15" s="1"/>
    </row>
    <row r="16" spans="1:12" x14ac:dyDescent="0.3">
      <c r="A16" s="12" t="s">
        <v>35</v>
      </c>
      <c r="B16" s="31">
        <v>509592</v>
      </c>
      <c r="C16" s="31">
        <v>562834</v>
      </c>
      <c r="D16" s="31">
        <v>1795428</v>
      </c>
      <c r="E16" s="31">
        <v>2069784</v>
      </c>
      <c r="F16" s="14">
        <f t="shared" si="0"/>
        <v>15.28081326569486</v>
      </c>
      <c r="G16" s="1"/>
      <c r="H16" s="1"/>
      <c r="I16" s="1"/>
    </row>
    <row r="17" spans="1:9" x14ac:dyDescent="0.3">
      <c r="A17" s="9" t="s">
        <v>162</v>
      </c>
      <c r="B17" s="30">
        <v>661665</v>
      </c>
      <c r="C17" s="30">
        <v>528346</v>
      </c>
      <c r="D17" s="30">
        <v>1934431</v>
      </c>
      <c r="E17" s="30">
        <v>1979655</v>
      </c>
      <c r="F17" s="11">
        <f t="shared" si="0"/>
        <v>2.3378450820939065</v>
      </c>
      <c r="G17" s="1"/>
      <c r="H17" s="1"/>
      <c r="I17" s="1"/>
    </row>
    <row r="18" spans="1:9" x14ac:dyDescent="0.3">
      <c r="A18" s="12" t="s">
        <v>36</v>
      </c>
      <c r="B18" s="31">
        <v>675</v>
      </c>
      <c r="C18" s="31">
        <v>5089</v>
      </c>
      <c r="D18" s="31">
        <v>10407</v>
      </c>
      <c r="E18" s="31">
        <v>12343</v>
      </c>
      <c r="F18" s="14">
        <f t="shared" si="0"/>
        <v>18.602863457288365</v>
      </c>
      <c r="G18" s="1"/>
      <c r="H18" s="1"/>
      <c r="I18" s="1"/>
    </row>
    <row r="19" spans="1:9" x14ac:dyDescent="0.3">
      <c r="A19" s="9" t="s">
        <v>37</v>
      </c>
      <c r="B19" s="30">
        <v>622892</v>
      </c>
      <c r="C19" s="30">
        <v>941600</v>
      </c>
      <c r="D19" s="30">
        <v>3579111</v>
      </c>
      <c r="E19" s="30">
        <v>3390153</v>
      </c>
      <c r="F19" s="11">
        <f t="shared" si="0"/>
        <v>-5.2794674431723365</v>
      </c>
      <c r="G19" s="1"/>
      <c r="H19" s="1"/>
      <c r="I19" s="1"/>
    </row>
    <row r="20" spans="1:9" x14ac:dyDescent="0.3">
      <c r="A20" s="12" t="s">
        <v>163</v>
      </c>
      <c r="B20" s="31">
        <v>1815288</v>
      </c>
      <c r="C20" s="31">
        <v>1563122</v>
      </c>
      <c r="D20" s="31">
        <v>6537778</v>
      </c>
      <c r="E20" s="31">
        <v>5681940</v>
      </c>
      <c r="F20" s="14">
        <f t="shared" si="0"/>
        <v>-13.090655571357729</v>
      </c>
      <c r="G20" s="1"/>
      <c r="H20" s="1"/>
      <c r="I20" s="1"/>
    </row>
    <row r="21" spans="1:9" x14ac:dyDescent="0.3">
      <c r="A21" s="9" t="s">
        <v>38</v>
      </c>
      <c r="B21" s="30">
        <v>303481</v>
      </c>
      <c r="C21" s="30">
        <v>592026</v>
      </c>
      <c r="D21" s="30">
        <v>1749752</v>
      </c>
      <c r="E21" s="30">
        <v>2257687</v>
      </c>
      <c r="F21" s="11">
        <f t="shared" si="0"/>
        <v>29.028970962742136</v>
      </c>
      <c r="G21" s="1"/>
      <c r="H21" s="1"/>
      <c r="I21" s="1"/>
    </row>
    <row r="22" spans="1:9" x14ac:dyDescent="0.3">
      <c r="A22" s="12" t="s">
        <v>59</v>
      </c>
      <c r="B22" s="31">
        <v>46487</v>
      </c>
      <c r="C22" s="31">
        <v>40529</v>
      </c>
      <c r="D22" s="31">
        <v>140396</v>
      </c>
      <c r="E22" s="31">
        <v>149407</v>
      </c>
      <c r="F22" s="14">
        <f t="shared" si="0"/>
        <v>6.4182740249009953</v>
      </c>
      <c r="G22" s="1"/>
      <c r="H22" s="1"/>
      <c r="I22" s="1"/>
    </row>
    <row r="23" spans="1:9" x14ac:dyDescent="0.3">
      <c r="A23" s="9" t="s">
        <v>164</v>
      </c>
      <c r="B23" s="30">
        <v>31018</v>
      </c>
      <c r="C23" s="30">
        <v>128999</v>
      </c>
      <c r="D23" s="30">
        <v>390318</v>
      </c>
      <c r="E23" s="30">
        <v>521550</v>
      </c>
      <c r="F23" s="11">
        <f t="shared" si="0"/>
        <v>33.621816057676057</v>
      </c>
      <c r="G23" s="1"/>
      <c r="H23" s="1"/>
      <c r="I23" s="1"/>
    </row>
    <row r="24" spans="1:9" x14ac:dyDescent="0.3">
      <c r="A24" s="12" t="s">
        <v>166</v>
      </c>
      <c r="B24" s="31">
        <v>33233</v>
      </c>
      <c r="C24" s="31">
        <v>42744</v>
      </c>
      <c r="D24" s="31">
        <v>233362</v>
      </c>
      <c r="E24" s="31">
        <v>300946</v>
      </c>
      <c r="F24" s="14">
        <f t="shared" si="0"/>
        <v>28.961013361215635</v>
      </c>
      <c r="G24" s="1"/>
      <c r="H24" s="1"/>
      <c r="I24" s="1"/>
    </row>
    <row r="25" spans="1:9" x14ac:dyDescent="0.3">
      <c r="A25" s="9" t="s">
        <v>39</v>
      </c>
      <c r="B25" s="30">
        <v>2328</v>
      </c>
      <c r="C25" s="30">
        <v>1350</v>
      </c>
      <c r="D25" s="30">
        <v>3829</v>
      </c>
      <c r="E25" s="30">
        <v>1374</v>
      </c>
      <c r="F25" s="11">
        <f t="shared" si="0"/>
        <v>-64.115957168973623</v>
      </c>
      <c r="G25" s="1"/>
      <c r="H25" s="1"/>
      <c r="I25" s="1"/>
    </row>
    <row r="26" spans="1:9" x14ac:dyDescent="0.3">
      <c r="A26" s="12" t="s">
        <v>40</v>
      </c>
      <c r="B26" s="31">
        <v>19583</v>
      </c>
      <c r="C26" s="31">
        <v>55839</v>
      </c>
      <c r="D26" s="31">
        <v>150449</v>
      </c>
      <c r="E26" s="31">
        <v>179257</v>
      </c>
      <c r="F26" s="14">
        <f t="shared" si="0"/>
        <v>19.148016935971654</v>
      </c>
      <c r="G26" s="1"/>
      <c r="H26" s="1"/>
      <c r="I26" s="1"/>
    </row>
    <row r="27" spans="1:9" x14ac:dyDescent="0.3">
      <c r="A27" s="9" t="s">
        <v>41</v>
      </c>
      <c r="B27" s="30">
        <v>47287</v>
      </c>
      <c r="C27" s="30">
        <v>65699</v>
      </c>
      <c r="D27" s="30">
        <v>227613</v>
      </c>
      <c r="E27" s="30">
        <v>247209</v>
      </c>
      <c r="F27" s="11">
        <f t="shared" si="0"/>
        <v>8.6093500810586363</v>
      </c>
      <c r="G27" s="1"/>
      <c r="H27" s="1"/>
      <c r="I27" s="1"/>
    </row>
    <row r="28" spans="1:9" x14ac:dyDescent="0.3">
      <c r="A28" s="12" t="s">
        <v>42</v>
      </c>
      <c r="B28" s="31">
        <v>32448</v>
      </c>
      <c r="C28" s="31">
        <v>42298</v>
      </c>
      <c r="D28" s="31">
        <v>114336</v>
      </c>
      <c r="E28" s="31">
        <v>140235</v>
      </c>
      <c r="F28" s="14">
        <f t="shared" si="0"/>
        <v>22.65165827036104</v>
      </c>
      <c r="G28" s="1"/>
      <c r="H28" s="1"/>
      <c r="I28" s="1"/>
    </row>
    <row r="29" spans="1:9" x14ac:dyDescent="0.3">
      <c r="A29" s="9" t="s">
        <v>43</v>
      </c>
      <c r="B29" s="30">
        <v>292434</v>
      </c>
      <c r="C29" s="30">
        <v>335470</v>
      </c>
      <c r="D29" s="30">
        <v>958735</v>
      </c>
      <c r="E29" s="30">
        <v>1067524</v>
      </c>
      <c r="F29" s="11">
        <f t="shared" si="0"/>
        <v>11.347139720569288</v>
      </c>
      <c r="G29" s="1"/>
      <c r="H29" s="1"/>
      <c r="I29" s="1"/>
    </row>
    <row r="30" spans="1:9" x14ac:dyDescent="0.3">
      <c r="A30" s="12" t="s">
        <v>44</v>
      </c>
      <c r="B30" s="31">
        <v>124294</v>
      </c>
      <c r="C30" s="31">
        <v>145108</v>
      </c>
      <c r="D30" s="31">
        <v>587723</v>
      </c>
      <c r="E30" s="31">
        <v>676160</v>
      </c>
      <c r="F30" s="14">
        <f t="shared" si="0"/>
        <v>15.047394776110508</v>
      </c>
      <c r="G30" s="1"/>
      <c r="H30" s="1"/>
      <c r="I30" s="1"/>
    </row>
    <row r="31" spans="1:9" x14ac:dyDescent="0.3">
      <c r="A31" s="9" t="s">
        <v>45</v>
      </c>
      <c r="B31" s="30">
        <v>768870</v>
      </c>
      <c r="C31" s="30">
        <v>803287</v>
      </c>
      <c r="D31" s="30">
        <v>3030075</v>
      </c>
      <c r="E31" s="30">
        <v>3532719</v>
      </c>
      <c r="F31" s="11">
        <f t="shared" si="0"/>
        <v>16.588500284646415</v>
      </c>
      <c r="G31" s="1"/>
      <c r="H31" s="1"/>
      <c r="I31" s="1"/>
    </row>
    <row r="32" spans="1:9" x14ac:dyDescent="0.3">
      <c r="A32" s="12" t="s">
        <v>46</v>
      </c>
      <c r="B32" s="31">
        <v>184674</v>
      </c>
      <c r="C32" s="31">
        <v>223451</v>
      </c>
      <c r="D32" s="31">
        <v>650530</v>
      </c>
      <c r="E32" s="31">
        <v>766790</v>
      </c>
      <c r="F32" s="14">
        <f t="shared" si="0"/>
        <v>17.871581633437344</v>
      </c>
      <c r="G32" s="1"/>
      <c r="H32" s="1"/>
      <c r="I32" s="1"/>
    </row>
    <row r="33" spans="1:9" x14ac:dyDescent="0.3">
      <c r="A33" s="9" t="s">
        <v>47</v>
      </c>
      <c r="B33" s="30">
        <v>23911</v>
      </c>
      <c r="C33" s="30">
        <v>25053</v>
      </c>
      <c r="D33" s="30">
        <v>77116</v>
      </c>
      <c r="E33" s="30">
        <v>86123</v>
      </c>
      <c r="F33" s="11">
        <f t="shared" si="0"/>
        <v>11.67980704393382</v>
      </c>
      <c r="G33" s="1"/>
      <c r="H33" s="1"/>
      <c r="I33" s="1"/>
    </row>
    <row r="34" spans="1:9" x14ac:dyDescent="0.3">
      <c r="A34" s="12" t="s">
        <v>165</v>
      </c>
      <c r="B34" s="31">
        <v>35687</v>
      </c>
      <c r="C34" s="31">
        <v>33876</v>
      </c>
      <c r="D34" s="31">
        <v>109096</v>
      </c>
      <c r="E34" s="31">
        <v>120046</v>
      </c>
      <c r="F34" s="14">
        <f t="shared" si="0"/>
        <v>10.037031605191757</v>
      </c>
      <c r="G34" s="1"/>
      <c r="H34" s="1"/>
      <c r="I34" s="1"/>
    </row>
    <row r="35" spans="1:9" x14ac:dyDescent="0.3">
      <c r="A35" s="15" t="s">
        <v>48</v>
      </c>
      <c r="B35" s="16">
        <f>SUM(B7:B34)</f>
        <v>7829960</v>
      </c>
      <c r="C35" s="16">
        <f t="shared" ref="C35:E35" si="1">SUM(C7:C34)</f>
        <v>8471363</v>
      </c>
      <c r="D35" s="16">
        <f t="shared" si="1"/>
        <v>30971878</v>
      </c>
      <c r="E35" s="16">
        <f t="shared" si="1"/>
        <v>32931421</v>
      </c>
      <c r="F35" s="17">
        <f t="shared" ref="F35" si="2">((E35*100)/D35)-100</f>
        <v>6.3268459213225583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1468244</v>
      </c>
      <c r="C39" s="37">
        <f t="shared" si="4"/>
        <v>1245787</v>
      </c>
      <c r="D39" s="37">
        <f>_xlfn.RANK.EQ(B39,$B$39:$B$66)+COUNTIF($B$39:$B$66,B39)-1</f>
        <v>10</v>
      </c>
      <c r="E39" s="36" t="str">
        <f t="shared" ref="E39:E66" si="6">INDEX($A$39:$B$66,MATCH(ROW()-38,$D$39:$D$66,0),1)</f>
        <v>GIJÓN</v>
      </c>
      <c r="F39" s="36">
        <f>LOOKUP(E39,$A$39:$A$66,$B$39:$B$66)</f>
        <v>5681940</v>
      </c>
      <c r="G39" s="36">
        <f>LOOKUP(E39,$A$39:$A$66,$C$39:$C$66)</f>
        <v>6537778</v>
      </c>
    </row>
    <row r="40" spans="1:9" x14ac:dyDescent="0.3">
      <c r="A40" s="36" t="str">
        <f t="shared" si="5"/>
        <v>ALICANTE</v>
      </c>
      <c r="B40" s="37">
        <f t="shared" si="3"/>
        <v>516117</v>
      </c>
      <c r="C40" s="37">
        <f t="shared" si="4"/>
        <v>601264</v>
      </c>
      <c r="D40" s="37">
        <f t="shared" ref="D40:D66" si="7">_xlfn.RANK.EQ(B40,$B$39:$B$66)+COUNTIF($B$39:$B$66,B40)-1</f>
        <v>19</v>
      </c>
      <c r="E40" s="36" t="str">
        <f t="shared" si="6"/>
        <v>TARRAGONA</v>
      </c>
      <c r="F40" s="36">
        <f t="shared" ref="F40:F55" si="8">LOOKUP(E40,$A$39:$A$66,$B$39:$B$66)</f>
        <v>3532719</v>
      </c>
      <c r="G40" s="36">
        <f t="shared" ref="G40:G66" si="9">LOOKUP(E40,$A$39:$A$66,$C$39:$C$66)</f>
        <v>3030075</v>
      </c>
    </row>
    <row r="41" spans="1:9" x14ac:dyDescent="0.3">
      <c r="A41" s="36" t="str">
        <f t="shared" si="5"/>
        <v>ALMERÍA</v>
      </c>
      <c r="B41" s="37">
        <f t="shared" si="3"/>
        <v>1839568</v>
      </c>
      <c r="C41" s="37">
        <f t="shared" si="4"/>
        <v>1806663</v>
      </c>
      <c r="D41" s="37">
        <f t="shared" si="7"/>
        <v>7</v>
      </c>
      <c r="E41" s="36" t="str">
        <f t="shared" si="6"/>
        <v>FERROL-SAN CIBRAO</v>
      </c>
      <c r="F41" s="36">
        <f t="shared" si="8"/>
        <v>3390153</v>
      </c>
      <c r="G41" s="36">
        <f t="shared" si="9"/>
        <v>3579111</v>
      </c>
    </row>
    <row r="42" spans="1:9" x14ac:dyDescent="0.3">
      <c r="A42" s="36" t="str">
        <f t="shared" si="5"/>
        <v>AVILÉS</v>
      </c>
      <c r="B42" s="37">
        <f t="shared" si="3"/>
        <v>997618</v>
      </c>
      <c r="C42" s="37">
        <f t="shared" si="4"/>
        <v>914235</v>
      </c>
      <c r="D42" s="37">
        <f t="shared" si="7"/>
        <v>12</v>
      </c>
      <c r="E42" s="36" t="str">
        <f t="shared" si="6"/>
        <v>HUELVA</v>
      </c>
      <c r="F42" s="36">
        <f t="shared" si="8"/>
        <v>2257687</v>
      </c>
      <c r="G42" s="36">
        <f t="shared" si="9"/>
        <v>1749752</v>
      </c>
    </row>
    <row r="43" spans="1:9" x14ac:dyDescent="0.3">
      <c r="A43" s="36" t="str">
        <f t="shared" si="5"/>
        <v>BAHÍA DE ALGECIRAS</v>
      </c>
      <c r="B43" s="37">
        <f t="shared" si="3"/>
        <v>530728</v>
      </c>
      <c r="C43" s="37">
        <f t="shared" si="4"/>
        <v>626075</v>
      </c>
      <c r="D43" s="37">
        <f t="shared" si="7"/>
        <v>16</v>
      </c>
      <c r="E43" s="36" t="str">
        <f t="shared" si="6"/>
        <v>CARTAGENA</v>
      </c>
      <c r="F43" s="36">
        <f t="shared" si="8"/>
        <v>2069784</v>
      </c>
      <c r="G43" s="36">
        <f t="shared" si="9"/>
        <v>1795428</v>
      </c>
    </row>
    <row r="44" spans="1:9" x14ac:dyDescent="0.3">
      <c r="A44" s="36" t="str">
        <f t="shared" si="5"/>
        <v>BAHÍA DE CÁDIZ</v>
      </c>
      <c r="B44" s="37">
        <f t="shared" si="3"/>
        <v>657107</v>
      </c>
      <c r="C44" s="37">
        <f t="shared" si="4"/>
        <v>516124</v>
      </c>
      <c r="D44" s="37">
        <f t="shared" si="7"/>
        <v>15</v>
      </c>
      <c r="E44" s="36" t="str">
        <f t="shared" si="6"/>
        <v>CASTELLÓN</v>
      </c>
      <c r="F44" s="36">
        <f t="shared" si="8"/>
        <v>1979655</v>
      </c>
      <c r="G44" s="36">
        <f t="shared" si="9"/>
        <v>1934431</v>
      </c>
    </row>
    <row r="45" spans="1:9" x14ac:dyDescent="0.3">
      <c r="A45" s="36" t="str">
        <f t="shared" si="5"/>
        <v>BALEARES</v>
      </c>
      <c r="B45" s="37">
        <f t="shared" si="3"/>
        <v>522808</v>
      </c>
      <c r="C45" s="37">
        <f t="shared" si="4"/>
        <v>514031</v>
      </c>
      <c r="D45" s="37">
        <f t="shared" si="7"/>
        <v>17</v>
      </c>
      <c r="E45" s="36" t="str">
        <f t="shared" si="6"/>
        <v>ALMERÍA</v>
      </c>
      <c r="F45" s="36">
        <f t="shared" si="8"/>
        <v>1839568</v>
      </c>
      <c r="G45" s="36">
        <f t="shared" si="9"/>
        <v>1806663</v>
      </c>
    </row>
    <row r="46" spans="1:9" x14ac:dyDescent="0.3">
      <c r="A46" s="36" t="str">
        <f t="shared" si="5"/>
        <v>BARCELONA</v>
      </c>
      <c r="B46" s="37">
        <f t="shared" si="3"/>
        <v>1593315</v>
      </c>
      <c r="C46" s="37">
        <f t="shared" si="4"/>
        <v>1174288</v>
      </c>
      <c r="D46" s="37">
        <f t="shared" si="7"/>
        <v>9</v>
      </c>
      <c r="E46" s="36" t="str">
        <f t="shared" si="6"/>
        <v>BILBAO</v>
      </c>
      <c r="F46" s="36">
        <f t="shared" si="8"/>
        <v>1625014</v>
      </c>
      <c r="G46" s="36">
        <f t="shared" si="9"/>
        <v>1292926</v>
      </c>
    </row>
    <row r="47" spans="1:9" x14ac:dyDescent="0.3">
      <c r="A47" s="36" t="str">
        <f t="shared" si="5"/>
        <v>BILBAO</v>
      </c>
      <c r="B47" s="37">
        <f t="shared" si="3"/>
        <v>1625014</v>
      </c>
      <c r="C47" s="37">
        <f t="shared" si="4"/>
        <v>1292926</v>
      </c>
      <c r="D47" s="37">
        <f t="shared" si="7"/>
        <v>8</v>
      </c>
      <c r="E47" s="36" t="str">
        <f t="shared" si="6"/>
        <v>BARCELONA</v>
      </c>
      <c r="F47" s="36">
        <f t="shared" si="8"/>
        <v>1593315</v>
      </c>
      <c r="G47" s="36">
        <f t="shared" si="9"/>
        <v>1174288</v>
      </c>
    </row>
    <row r="48" spans="1:9" x14ac:dyDescent="0.3">
      <c r="A48" s="36" t="str">
        <f t="shared" si="5"/>
        <v>CARTAGENA</v>
      </c>
      <c r="B48" s="37">
        <f t="shared" si="3"/>
        <v>2069784</v>
      </c>
      <c r="C48" s="37">
        <f t="shared" si="4"/>
        <v>1795428</v>
      </c>
      <c r="D48" s="37">
        <f t="shared" si="7"/>
        <v>5</v>
      </c>
      <c r="E48" s="36" t="str">
        <f t="shared" si="6"/>
        <v>A CORUÑA</v>
      </c>
      <c r="F48" s="36">
        <f t="shared" si="8"/>
        <v>1468244</v>
      </c>
      <c r="G48" s="36">
        <f t="shared" si="9"/>
        <v>1245787</v>
      </c>
    </row>
    <row r="49" spans="1:7" x14ac:dyDescent="0.3">
      <c r="A49" s="36" t="str">
        <f t="shared" si="5"/>
        <v>CASTELLÓN</v>
      </c>
      <c r="B49" s="37">
        <f t="shared" si="3"/>
        <v>1979655</v>
      </c>
      <c r="C49" s="37">
        <f t="shared" si="4"/>
        <v>1934431</v>
      </c>
      <c r="D49" s="37">
        <f t="shared" si="7"/>
        <v>6</v>
      </c>
      <c r="E49" s="36" t="str">
        <f t="shared" si="6"/>
        <v>SANTANDER</v>
      </c>
      <c r="F49" s="36">
        <f t="shared" si="8"/>
        <v>1067524</v>
      </c>
      <c r="G49" s="36">
        <f t="shared" si="9"/>
        <v>958735</v>
      </c>
    </row>
    <row r="50" spans="1:7" x14ac:dyDescent="0.3">
      <c r="A50" s="36" t="str">
        <f t="shared" si="5"/>
        <v>CEUTA</v>
      </c>
      <c r="B50" s="37">
        <f t="shared" si="3"/>
        <v>12343</v>
      </c>
      <c r="C50" s="37">
        <f t="shared" si="4"/>
        <v>10407</v>
      </c>
      <c r="D50" s="37">
        <f t="shared" si="7"/>
        <v>27</v>
      </c>
      <c r="E50" s="36" t="str">
        <f t="shared" si="6"/>
        <v>AVILÉS</v>
      </c>
      <c r="F50" s="36">
        <f t="shared" si="8"/>
        <v>997618</v>
      </c>
      <c r="G50" s="36">
        <f t="shared" si="9"/>
        <v>914235</v>
      </c>
    </row>
    <row r="51" spans="1:7" x14ac:dyDescent="0.3">
      <c r="A51" s="36" t="str">
        <f t="shared" si="5"/>
        <v>FERROL-SAN CIBRAO</v>
      </c>
      <c r="B51" s="37">
        <f t="shared" si="3"/>
        <v>3390153</v>
      </c>
      <c r="C51" s="37">
        <f t="shared" si="4"/>
        <v>3579111</v>
      </c>
      <c r="D51" s="37">
        <f t="shared" si="7"/>
        <v>3</v>
      </c>
      <c r="E51" s="36" t="str">
        <f t="shared" si="6"/>
        <v>VALENCIA</v>
      </c>
      <c r="F51" s="36">
        <f t="shared" si="8"/>
        <v>766790</v>
      </c>
      <c r="G51" s="36">
        <f t="shared" si="9"/>
        <v>650530</v>
      </c>
    </row>
    <row r="52" spans="1:7" x14ac:dyDescent="0.3">
      <c r="A52" s="36" t="str">
        <f t="shared" si="5"/>
        <v>GIJÓN</v>
      </c>
      <c r="B52" s="37">
        <f t="shared" si="3"/>
        <v>5681940</v>
      </c>
      <c r="C52" s="37">
        <f t="shared" si="4"/>
        <v>6537778</v>
      </c>
      <c r="D52" s="37">
        <f t="shared" si="7"/>
        <v>1</v>
      </c>
      <c r="E52" s="36" t="str">
        <f t="shared" si="6"/>
        <v>SEVILLA</v>
      </c>
      <c r="F52" s="36">
        <f t="shared" si="8"/>
        <v>676160</v>
      </c>
      <c r="G52" s="36">
        <f t="shared" si="9"/>
        <v>587723</v>
      </c>
    </row>
    <row r="53" spans="1:7" x14ac:dyDescent="0.3">
      <c r="A53" s="36" t="str">
        <f t="shared" si="5"/>
        <v>HUELVA</v>
      </c>
      <c r="B53" s="37">
        <f t="shared" si="3"/>
        <v>2257687</v>
      </c>
      <c r="C53" s="37">
        <f t="shared" si="4"/>
        <v>1749752</v>
      </c>
      <c r="D53" s="37">
        <f t="shared" si="7"/>
        <v>4</v>
      </c>
      <c r="E53" s="36" t="str">
        <f t="shared" si="6"/>
        <v>BAHÍA DE CÁDIZ</v>
      </c>
      <c r="F53" s="36">
        <f t="shared" si="8"/>
        <v>657107</v>
      </c>
      <c r="G53" s="36">
        <f t="shared" si="9"/>
        <v>516124</v>
      </c>
    </row>
    <row r="54" spans="1:7" x14ac:dyDescent="0.3">
      <c r="A54" s="36" t="str">
        <f t="shared" si="5"/>
        <v>LAS PALMAS</v>
      </c>
      <c r="B54" s="37">
        <f t="shared" si="3"/>
        <v>149407</v>
      </c>
      <c r="C54" s="37">
        <f t="shared" si="4"/>
        <v>140396</v>
      </c>
      <c r="D54" s="37">
        <f t="shared" si="7"/>
        <v>23</v>
      </c>
      <c r="E54" s="36" t="str">
        <f t="shared" si="6"/>
        <v>BAHÍA DE ALGECIRAS</v>
      </c>
      <c r="F54" s="36">
        <f t="shared" si="8"/>
        <v>530728</v>
      </c>
      <c r="G54" s="36">
        <f t="shared" si="9"/>
        <v>626075</v>
      </c>
    </row>
    <row r="55" spans="1:7" x14ac:dyDescent="0.3">
      <c r="A55" s="36" t="str">
        <f t="shared" si="5"/>
        <v>MÁLAGA</v>
      </c>
      <c r="B55" s="37">
        <f t="shared" si="3"/>
        <v>521550</v>
      </c>
      <c r="C55" s="37">
        <f t="shared" si="4"/>
        <v>390318</v>
      </c>
      <c r="D55" s="37">
        <f t="shared" si="7"/>
        <v>18</v>
      </c>
      <c r="E55" s="36" t="str">
        <f t="shared" si="6"/>
        <v>BALEARES</v>
      </c>
      <c r="F55" s="36">
        <f t="shared" si="8"/>
        <v>522808</v>
      </c>
      <c r="G55" s="36">
        <f t="shared" si="9"/>
        <v>514031</v>
      </c>
    </row>
    <row r="56" spans="1:7" x14ac:dyDescent="0.3">
      <c r="A56" s="36" t="str">
        <f t="shared" si="5"/>
        <v>MARÍN Y RÍA DE PONTEVEDRA</v>
      </c>
      <c r="B56" s="37">
        <f t="shared" si="3"/>
        <v>300946</v>
      </c>
      <c r="C56" s="37">
        <f t="shared" si="4"/>
        <v>233362</v>
      </c>
      <c r="D56" s="37">
        <f t="shared" si="7"/>
        <v>20</v>
      </c>
      <c r="E56" s="36" t="str">
        <f t="shared" si="6"/>
        <v>MÁLAGA</v>
      </c>
      <c r="F56" s="36">
        <f t="shared" ref="F56:F66" si="10">LOOKUP(E56,$A$39:$A$66,$B$39:$B$66)</f>
        <v>521550</v>
      </c>
      <c r="G56" s="36">
        <f t="shared" si="9"/>
        <v>390318</v>
      </c>
    </row>
    <row r="57" spans="1:7" x14ac:dyDescent="0.3">
      <c r="A57" s="36" t="str">
        <f t="shared" si="5"/>
        <v>MELILLA</v>
      </c>
      <c r="B57" s="37">
        <f t="shared" si="3"/>
        <v>1374</v>
      </c>
      <c r="C57" s="37">
        <f t="shared" si="4"/>
        <v>3829</v>
      </c>
      <c r="D57" s="37">
        <f t="shared" si="7"/>
        <v>28</v>
      </c>
      <c r="E57" s="36" t="str">
        <f t="shared" si="6"/>
        <v>ALICANTE</v>
      </c>
      <c r="F57" s="36">
        <f t="shared" si="10"/>
        <v>516117</v>
      </c>
      <c r="G57" s="36">
        <f t="shared" si="9"/>
        <v>601264</v>
      </c>
    </row>
    <row r="58" spans="1:7" x14ac:dyDescent="0.3">
      <c r="A58" s="36" t="str">
        <f t="shared" si="5"/>
        <v>MOTRIL</v>
      </c>
      <c r="B58" s="37">
        <f t="shared" si="3"/>
        <v>179257</v>
      </c>
      <c r="C58" s="37">
        <f t="shared" si="4"/>
        <v>150449</v>
      </c>
      <c r="D58" s="37">
        <f t="shared" si="7"/>
        <v>22</v>
      </c>
      <c r="E58" s="36" t="str">
        <f t="shared" si="6"/>
        <v>MARÍN Y RÍA DE PONTEVEDRA</v>
      </c>
      <c r="F58" s="36">
        <f t="shared" si="10"/>
        <v>300946</v>
      </c>
      <c r="G58" s="36">
        <f t="shared" si="9"/>
        <v>233362</v>
      </c>
    </row>
    <row r="59" spans="1:7" x14ac:dyDescent="0.3">
      <c r="A59" s="36" t="str">
        <f t="shared" si="5"/>
        <v>PASAIA</v>
      </c>
      <c r="B59" s="37">
        <f t="shared" si="3"/>
        <v>247209</v>
      </c>
      <c r="C59" s="37">
        <f t="shared" si="4"/>
        <v>227613</v>
      </c>
      <c r="D59" s="37">
        <f t="shared" si="7"/>
        <v>21</v>
      </c>
      <c r="E59" s="36" t="str">
        <f t="shared" si="6"/>
        <v>PASAIA</v>
      </c>
      <c r="F59" s="36">
        <f t="shared" si="10"/>
        <v>247209</v>
      </c>
      <c r="G59" s="36">
        <f t="shared" si="9"/>
        <v>227613</v>
      </c>
    </row>
    <row r="60" spans="1:7" x14ac:dyDescent="0.3">
      <c r="A60" s="36" t="str">
        <f t="shared" si="5"/>
        <v>SANTA CRUZ DE TENERIFE</v>
      </c>
      <c r="B60" s="37">
        <f t="shared" si="3"/>
        <v>140235</v>
      </c>
      <c r="C60" s="37">
        <f t="shared" si="4"/>
        <v>114336</v>
      </c>
      <c r="D60" s="37">
        <f t="shared" si="7"/>
        <v>24</v>
      </c>
      <c r="E60" s="36" t="str">
        <f t="shared" si="6"/>
        <v>MOTRIL</v>
      </c>
      <c r="F60" s="36">
        <f t="shared" si="10"/>
        <v>179257</v>
      </c>
      <c r="G60" s="36">
        <f t="shared" si="9"/>
        <v>150449</v>
      </c>
    </row>
    <row r="61" spans="1:7" x14ac:dyDescent="0.3">
      <c r="A61" s="36" t="str">
        <f t="shared" si="5"/>
        <v>SANTANDER</v>
      </c>
      <c r="B61" s="37">
        <f t="shared" si="3"/>
        <v>1067524</v>
      </c>
      <c r="C61" s="37">
        <f t="shared" si="4"/>
        <v>958735</v>
      </c>
      <c r="D61" s="37">
        <f t="shared" si="7"/>
        <v>11</v>
      </c>
      <c r="E61" s="36" t="str">
        <f t="shared" si="6"/>
        <v>LAS PALMAS</v>
      </c>
      <c r="F61" s="36">
        <f t="shared" si="10"/>
        <v>149407</v>
      </c>
      <c r="G61" s="36">
        <f t="shared" si="9"/>
        <v>140396</v>
      </c>
    </row>
    <row r="62" spans="1:7" x14ac:dyDescent="0.3">
      <c r="A62" s="36" t="str">
        <f t="shared" si="5"/>
        <v>SEVILLA</v>
      </c>
      <c r="B62" s="37">
        <f t="shared" si="3"/>
        <v>676160</v>
      </c>
      <c r="C62" s="37">
        <f t="shared" si="4"/>
        <v>587723</v>
      </c>
      <c r="D62" s="37">
        <f t="shared" si="7"/>
        <v>14</v>
      </c>
      <c r="E62" s="36" t="str">
        <f t="shared" si="6"/>
        <v>SANTA CRUZ DE TENERIFE</v>
      </c>
      <c r="F62" s="36">
        <f t="shared" si="10"/>
        <v>140235</v>
      </c>
      <c r="G62" s="36">
        <f t="shared" si="9"/>
        <v>114336</v>
      </c>
    </row>
    <row r="63" spans="1:7" x14ac:dyDescent="0.3">
      <c r="A63" s="36" t="str">
        <f t="shared" si="5"/>
        <v>TARRAGONA</v>
      </c>
      <c r="B63" s="37">
        <f t="shared" si="3"/>
        <v>3532719</v>
      </c>
      <c r="C63" s="37">
        <f t="shared" si="4"/>
        <v>3030075</v>
      </c>
      <c r="D63" s="37">
        <f t="shared" si="7"/>
        <v>2</v>
      </c>
      <c r="E63" s="36" t="str">
        <f t="shared" si="6"/>
        <v>VILAGARCÍA</v>
      </c>
      <c r="F63" s="36">
        <f t="shared" si="10"/>
        <v>120046</v>
      </c>
      <c r="G63" s="36">
        <f t="shared" si="9"/>
        <v>109096</v>
      </c>
    </row>
    <row r="64" spans="1:7" x14ac:dyDescent="0.3">
      <c r="A64" s="36" t="str">
        <f t="shared" si="5"/>
        <v>VALENCIA</v>
      </c>
      <c r="B64" s="37">
        <f t="shared" si="3"/>
        <v>766790</v>
      </c>
      <c r="C64" s="37">
        <f t="shared" si="4"/>
        <v>650530</v>
      </c>
      <c r="D64" s="37">
        <f t="shared" si="7"/>
        <v>13</v>
      </c>
      <c r="E64" s="36" t="str">
        <f t="shared" si="6"/>
        <v>VIGO</v>
      </c>
      <c r="F64" s="36">
        <f t="shared" si="10"/>
        <v>86123</v>
      </c>
      <c r="G64" s="36">
        <f t="shared" si="9"/>
        <v>77116</v>
      </c>
    </row>
    <row r="65" spans="1:7" x14ac:dyDescent="0.3">
      <c r="A65" s="36" t="str">
        <f t="shared" si="5"/>
        <v>VIGO</v>
      </c>
      <c r="B65" s="37">
        <f t="shared" si="3"/>
        <v>86123</v>
      </c>
      <c r="C65" s="37">
        <f t="shared" si="4"/>
        <v>77116</v>
      </c>
      <c r="D65" s="37">
        <f t="shared" si="7"/>
        <v>26</v>
      </c>
      <c r="E65" s="36" t="str">
        <f t="shared" si="6"/>
        <v>CEUTA</v>
      </c>
      <c r="F65" s="36">
        <f t="shared" si="10"/>
        <v>12343</v>
      </c>
      <c r="G65" s="36">
        <f t="shared" si="9"/>
        <v>10407</v>
      </c>
    </row>
    <row r="66" spans="1:7" x14ac:dyDescent="0.3">
      <c r="A66" s="36" t="str">
        <f t="shared" si="5"/>
        <v>VILAGARCÍA</v>
      </c>
      <c r="B66" s="37">
        <f t="shared" si="3"/>
        <v>120046</v>
      </c>
      <c r="C66" s="37">
        <f t="shared" si="4"/>
        <v>109096</v>
      </c>
      <c r="D66" s="37">
        <f t="shared" si="7"/>
        <v>25</v>
      </c>
      <c r="E66" s="36" t="str">
        <f t="shared" si="6"/>
        <v>MELILLA</v>
      </c>
      <c r="F66" s="36">
        <f t="shared" si="10"/>
        <v>1374</v>
      </c>
      <c r="G66" s="36">
        <f t="shared" si="9"/>
        <v>3829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89114</v>
      </c>
      <c r="C7" s="30">
        <v>78203</v>
      </c>
      <c r="D7" s="30">
        <v>291387</v>
      </c>
      <c r="E7" s="30">
        <v>312017</v>
      </c>
      <c r="F7" s="11">
        <f>((E7*100)/D7)-100</f>
        <v>7.0799315000326004</v>
      </c>
      <c r="G7" s="1"/>
      <c r="H7" s="1"/>
      <c r="I7" s="1"/>
    </row>
    <row r="8" spans="1:12" x14ac:dyDescent="0.3">
      <c r="A8" s="12" t="s">
        <v>31</v>
      </c>
      <c r="B8" s="31">
        <v>121429</v>
      </c>
      <c r="C8" s="31">
        <v>141755</v>
      </c>
      <c r="D8" s="31">
        <v>495845</v>
      </c>
      <c r="E8" s="31">
        <v>484722</v>
      </c>
      <c r="F8" s="14">
        <f t="shared" ref="F8:F34" si="0">((E8*100)/D8)-100</f>
        <v>-2.2432413354979843</v>
      </c>
      <c r="G8" s="1"/>
      <c r="H8" s="1"/>
      <c r="I8" s="1"/>
    </row>
    <row r="9" spans="1:12" x14ac:dyDescent="0.3">
      <c r="A9" s="9" t="s">
        <v>157</v>
      </c>
      <c r="B9" s="30">
        <v>48888</v>
      </c>
      <c r="C9" s="30">
        <v>38382</v>
      </c>
      <c r="D9" s="30">
        <v>197045</v>
      </c>
      <c r="E9" s="30">
        <v>147908</v>
      </c>
      <c r="F9" s="11">
        <f t="shared" si="0"/>
        <v>-24.936943337816231</v>
      </c>
      <c r="G9" s="1"/>
      <c r="H9" s="1"/>
      <c r="I9" s="1"/>
    </row>
    <row r="10" spans="1:12" x14ac:dyDescent="0.3">
      <c r="A10" s="12" t="s">
        <v>159</v>
      </c>
      <c r="B10" s="31">
        <v>78279</v>
      </c>
      <c r="C10" s="31">
        <v>94791</v>
      </c>
      <c r="D10" s="31">
        <v>368788</v>
      </c>
      <c r="E10" s="31">
        <v>455896</v>
      </c>
      <c r="F10" s="14">
        <f t="shared" si="0"/>
        <v>23.620074405891728</v>
      </c>
      <c r="G10" s="1"/>
      <c r="H10" s="1"/>
      <c r="I10" s="1"/>
    </row>
    <row r="11" spans="1:12" x14ac:dyDescent="0.3">
      <c r="A11" s="9" t="s">
        <v>160</v>
      </c>
      <c r="B11" s="30">
        <v>5798645</v>
      </c>
      <c r="C11" s="30">
        <v>6109411</v>
      </c>
      <c r="D11" s="30">
        <v>20813701</v>
      </c>
      <c r="E11" s="30">
        <v>23079781</v>
      </c>
      <c r="F11" s="11">
        <f t="shared" si="0"/>
        <v>10.887443804444004</v>
      </c>
      <c r="G11" s="1"/>
      <c r="H11" s="1"/>
      <c r="I11" s="1"/>
    </row>
    <row r="12" spans="1:12" x14ac:dyDescent="0.3">
      <c r="A12" s="12" t="s">
        <v>161</v>
      </c>
      <c r="B12" s="31">
        <v>132314</v>
      </c>
      <c r="C12" s="31">
        <v>116351</v>
      </c>
      <c r="D12" s="31">
        <v>555822</v>
      </c>
      <c r="E12" s="31">
        <v>518841</v>
      </c>
      <c r="F12" s="14">
        <f t="shared" si="0"/>
        <v>-6.6533890346189963</v>
      </c>
      <c r="G12" s="1"/>
      <c r="H12" s="1"/>
      <c r="I12" s="1"/>
    </row>
    <row r="13" spans="1:12" x14ac:dyDescent="0.3">
      <c r="A13" s="9" t="s">
        <v>32</v>
      </c>
      <c r="B13" s="30">
        <v>1066268</v>
      </c>
      <c r="C13" s="30">
        <v>1101452</v>
      </c>
      <c r="D13" s="30">
        <v>3802212</v>
      </c>
      <c r="E13" s="30">
        <v>3944189</v>
      </c>
      <c r="F13" s="11">
        <f t="shared" si="0"/>
        <v>3.7340632242494678</v>
      </c>
      <c r="G13" s="1"/>
      <c r="H13" s="1"/>
      <c r="I13" s="1"/>
    </row>
    <row r="14" spans="1:12" x14ac:dyDescent="0.3">
      <c r="A14" s="12" t="s">
        <v>33</v>
      </c>
      <c r="B14" s="31">
        <v>2957789</v>
      </c>
      <c r="C14" s="31">
        <v>3919020</v>
      </c>
      <c r="D14" s="31">
        <v>12321534</v>
      </c>
      <c r="E14" s="31">
        <v>14904098</v>
      </c>
      <c r="F14" s="14">
        <f t="shared" si="0"/>
        <v>20.959760367499698</v>
      </c>
      <c r="G14" s="1"/>
      <c r="H14" s="1"/>
      <c r="I14" s="1"/>
    </row>
    <row r="15" spans="1:12" x14ac:dyDescent="0.3">
      <c r="A15" s="9" t="s">
        <v>34</v>
      </c>
      <c r="B15" s="30">
        <v>731186</v>
      </c>
      <c r="C15" s="30">
        <v>893521</v>
      </c>
      <c r="D15" s="30">
        <v>2974332</v>
      </c>
      <c r="E15" s="30">
        <v>3285808</v>
      </c>
      <c r="F15" s="11">
        <f t="shared" si="0"/>
        <v>10.472132902446674</v>
      </c>
      <c r="G15" s="1"/>
      <c r="H15" s="1"/>
      <c r="I15" s="1"/>
    </row>
    <row r="16" spans="1:12" x14ac:dyDescent="0.3">
      <c r="A16" s="12" t="s">
        <v>35</v>
      </c>
      <c r="B16" s="31">
        <v>113467</v>
      </c>
      <c r="C16" s="31">
        <v>124889</v>
      </c>
      <c r="D16" s="31">
        <v>422809</v>
      </c>
      <c r="E16" s="31">
        <v>448138</v>
      </c>
      <c r="F16" s="14">
        <f t="shared" si="0"/>
        <v>5.9906482596160373</v>
      </c>
      <c r="G16" s="1"/>
      <c r="H16" s="1"/>
      <c r="I16" s="1"/>
    </row>
    <row r="17" spans="1:9" x14ac:dyDescent="0.3">
      <c r="A17" s="9" t="s">
        <v>162</v>
      </c>
      <c r="B17" s="30">
        <v>354054</v>
      </c>
      <c r="C17" s="30">
        <v>306298</v>
      </c>
      <c r="D17" s="30">
        <v>1271505</v>
      </c>
      <c r="E17" s="30">
        <v>1159055</v>
      </c>
      <c r="F17" s="11">
        <f t="shared" si="0"/>
        <v>-8.8438503977569951</v>
      </c>
      <c r="G17" s="1"/>
      <c r="H17" s="1"/>
      <c r="I17" s="1"/>
    </row>
    <row r="18" spans="1:9" x14ac:dyDescent="0.3">
      <c r="A18" s="12" t="s">
        <v>36</v>
      </c>
      <c r="B18" s="31">
        <v>73350</v>
      </c>
      <c r="C18" s="31">
        <v>66852</v>
      </c>
      <c r="D18" s="31">
        <v>335927</v>
      </c>
      <c r="E18" s="31">
        <v>248019</v>
      </c>
      <c r="F18" s="14">
        <f t="shared" si="0"/>
        <v>-26.168780717239159</v>
      </c>
      <c r="G18" s="1"/>
      <c r="H18" s="1"/>
      <c r="I18" s="1"/>
    </row>
    <row r="19" spans="1:9" x14ac:dyDescent="0.3">
      <c r="A19" s="9" t="s">
        <v>37</v>
      </c>
      <c r="B19" s="30">
        <v>59882</v>
      </c>
      <c r="C19" s="30">
        <v>97238</v>
      </c>
      <c r="D19" s="30">
        <v>192675</v>
      </c>
      <c r="E19" s="30">
        <v>215951</v>
      </c>
      <c r="F19" s="11">
        <f t="shared" si="0"/>
        <v>12.080446347476325</v>
      </c>
      <c r="G19" s="1"/>
      <c r="H19" s="1"/>
      <c r="I19" s="1"/>
    </row>
    <row r="20" spans="1:9" x14ac:dyDescent="0.3">
      <c r="A20" s="12" t="s">
        <v>163</v>
      </c>
      <c r="B20" s="31">
        <v>139875</v>
      </c>
      <c r="C20" s="31">
        <v>142332</v>
      </c>
      <c r="D20" s="31">
        <v>559143</v>
      </c>
      <c r="E20" s="31">
        <v>511865</v>
      </c>
      <c r="F20" s="14">
        <f t="shared" si="0"/>
        <v>-8.4554398427593611</v>
      </c>
      <c r="G20" s="1"/>
      <c r="H20" s="1"/>
      <c r="I20" s="1"/>
    </row>
    <row r="21" spans="1:9" x14ac:dyDescent="0.3">
      <c r="A21" s="9" t="s">
        <v>38</v>
      </c>
      <c r="B21" s="30">
        <v>77881</v>
      </c>
      <c r="C21" s="30">
        <v>77103</v>
      </c>
      <c r="D21" s="30">
        <v>241243</v>
      </c>
      <c r="E21" s="30">
        <v>312553</v>
      </c>
      <c r="F21" s="11">
        <f t="shared" si="0"/>
        <v>29.55940690507083</v>
      </c>
      <c r="G21" s="1"/>
      <c r="H21" s="1"/>
      <c r="I21" s="1"/>
    </row>
    <row r="22" spans="1:9" x14ac:dyDescent="0.3">
      <c r="A22" s="12" t="s">
        <v>59</v>
      </c>
      <c r="B22" s="31">
        <v>1336050</v>
      </c>
      <c r="C22" s="31">
        <v>1477894</v>
      </c>
      <c r="D22" s="31">
        <v>5056262</v>
      </c>
      <c r="E22" s="31">
        <v>5637944</v>
      </c>
      <c r="F22" s="14">
        <f t="shared" si="0"/>
        <v>11.504190249635002</v>
      </c>
      <c r="G22" s="1"/>
      <c r="H22" s="1"/>
      <c r="I22" s="1"/>
    </row>
    <row r="23" spans="1:9" x14ac:dyDescent="0.3">
      <c r="A23" s="9" t="s">
        <v>164</v>
      </c>
      <c r="B23" s="30">
        <v>62974</v>
      </c>
      <c r="C23" s="30">
        <v>80656</v>
      </c>
      <c r="D23" s="30">
        <v>331825</v>
      </c>
      <c r="E23" s="30">
        <v>342712</v>
      </c>
      <c r="F23" s="11">
        <f t="shared" si="0"/>
        <v>3.2809462819257078</v>
      </c>
      <c r="G23" s="1"/>
      <c r="H23" s="1"/>
      <c r="I23" s="1"/>
    </row>
    <row r="24" spans="1:9" x14ac:dyDescent="0.3">
      <c r="A24" s="12" t="s">
        <v>166</v>
      </c>
      <c r="B24" s="31">
        <v>154350</v>
      </c>
      <c r="C24" s="31">
        <v>129430</v>
      </c>
      <c r="D24" s="31">
        <v>513733</v>
      </c>
      <c r="E24" s="31">
        <v>499419</v>
      </c>
      <c r="F24" s="14">
        <f t="shared" si="0"/>
        <v>-2.7862722464782337</v>
      </c>
      <c r="G24" s="1"/>
      <c r="H24" s="1"/>
      <c r="I24" s="1"/>
    </row>
    <row r="25" spans="1:9" x14ac:dyDescent="0.3">
      <c r="A25" s="9" t="s">
        <v>39</v>
      </c>
      <c r="B25" s="30">
        <v>85048</v>
      </c>
      <c r="C25" s="30">
        <v>66095</v>
      </c>
      <c r="D25" s="30">
        <v>342847</v>
      </c>
      <c r="E25" s="30">
        <v>260035</v>
      </c>
      <c r="F25" s="11">
        <f t="shared" si="0"/>
        <v>-24.154214562180798</v>
      </c>
      <c r="G25" s="1"/>
      <c r="H25" s="1"/>
      <c r="I25" s="1"/>
    </row>
    <row r="26" spans="1:9" x14ac:dyDescent="0.3">
      <c r="A26" s="12" t="s">
        <v>40</v>
      </c>
      <c r="B26" s="31">
        <v>111075</v>
      </c>
      <c r="C26" s="31">
        <v>98959</v>
      </c>
      <c r="D26" s="31">
        <v>283014</v>
      </c>
      <c r="E26" s="31">
        <v>350111</v>
      </c>
      <c r="F26" s="14">
        <f t="shared" si="0"/>
        <v>23.708014444515115</v>
      </c>
      <c r="G26" s="1"/>
      <c r="H26" s="1"/>
      <c r="I26" s="1"/>
    </row>
    <row r="27" spans="1:9" x14ac:dyDescent="0.3">
      <c r="A27" s="9" t="s">
        <v>41</v>
      </c>
      <c r="B27" s="30">
        <v>195956</v>
      </c>
      <c r="C27" s="30">
        <v>179622</v>
      </c>
      <c r="D27" s="30">
        <v>695890</v>
      </c>
      <c r="E27" s="30">
        <v>701413</v>
      </c>
      <c r="F27" s="11">
        <f t="shared" si="0"/>
        <v>0.79365991751569709</v>
      </c>
      <c r="G27" s="1"/>
      <c r="H27" s="1"/>
      <c r="I27" s="1"/>
    </row>
    <row r="28" spans="1:9" x14ac:dyDescent="0.3">
      <c r="A28" s="12" t="s">
        <v>42</v>
      </c>
      <c r="B28" s="31">
        <v>522552</v>
      </c>
      <c r="C28" s="31">
        <v>616175</v>
      </c>
      <c r="D28" s="31">
        <v>2177136</v>
      </c>
      <c r="E28" s="31">
        <v>2502207</v>
      </c>
      <c r="F28" s="14">
        <f t="shared" si="0"/>
        <v>14.931129704345523</v>
      </c>
      <c r="G28" s="1"/>
      <c r="H28" s="1"/>
      <c r="I28" s="1"/>
    </row>
    <row r="29" spans="1:9" x14ac:dyDescent="0.3">
      <c r="A29" s="9" t="s">
        <v>43</v>
      </c>
      <c r="B29" s="30">
        <v>154140</v>
      </c>
      <c r="C29" s="30">
        <v>209178</v>
      </c>
      <c r="D29" s="30">
        <v>596089</v>
      </c>
      <c r="E29" s="30">
        <v>727593</v>
      </c>
      <c r="F29" s="11">
        <f t="shared" si="0"/>
        <v>22.061135166057412</v>
      </c>
      <c r="G29" s="1"/>
      <c r="H29" s="1"/>
      <c r="I29" s="1"/>
    </row>
    <row r="30" spans="1:9" x14ac:dyDescent="0.3">
      <c r="A30" s="12" t="s">
        <v>44</v>
      </c>
      <c r="B30" s="31">
        <v>128254</v>
      </c>
      <c r="C30" s="31">
        <v>199601</v>
      </c>
      <c r="D30" s="31">
        <v>567478</v>
      </c>
      <c r="E30" s="31">
        <v>670345</v>
      </c>
      <c r="F30" s="14">
        <f t="shared" si="0"/>
        <v>18.127046334835882</v>
      </c>
      <c r="G30" s="1"/>
      <c r="H30" s="1"/>
      <c r="I30" s="1"/>
    </row>
    <row r="31" spans="1:9" x14ac:dyDescent="0.3">
      <c r="A31" s="9" t="s">
        <v>45</v>
      </c>
      <c r="B31" s="30">
        <v>171104</v>
      </c>
      <c r="C31" s="30">
        <v>196569</v>
      </c>
      <c r="D31" s="30">
        <v>603001</v>
      </c>
      <c r="E31" s="30">
        <v>719143</v>
      </c>
      <c r="F31" s="11">
        <f t="shared" si="0"/>
        <v>19.260664576012317</v>
      </c>
      <c r="G31" s="1"/>
      <c r="H31" s="1"/>
      <c r="I31" s="1"/>
    </row>
    <row r="32" spans="1:9" x14ac:dyDescent="0.3">
      <c r="A32" s="12" t="s">
        <v>46</v>
      </c>
      <c r="B32" s="31">
        <v>6185076</v>
      </c>
      <c r="C32" s="31">
        <v>6249434</v>
      </c>
      <c r="D32" s="31">
        <v>21980827</v>
      </c>
      <c r="E32" s="31">
        <v>23105968</v>
      </c>
      <c r="F32" s="14">
        <f t="shared" si="0"/>
        <v>5.1187382531148558</v>
      </c>
      <c r="G32" s="1"/>
      <c r="H32" s="1"/>
      <c r="I32" s="1"/>
    </row>
    <row r="33" spans="1:9" x14ac:dyDescent="0.3">
      <c r="A33" s="9" t="s">
        <v>47</v>
      </c>
      <c r="B33" s="30">
        <v>307344</v>
      </c>
      <c r="C33" s="30">
        <v>334602</v>
      </c>
      <c r="D33" s="30">
        <v>1144567</v>
      </c>
      <c r="E33" s="30">
        <v>1206462</v>
      </c>
      <c r="F33" s="11">
        <f t="shared" si="0"/>
        <v>5.407721872114081</v>
      </c>
      <c r="G33" s="1"/>
      <c r="H33" s="1"/>
      <c r="I33" s="1"/>
    </row>
    <row r="34" spans="1:9" x14ac:dyDescent="0.3">
      <c r="A34" s="12" t="s">
        <v>165</v>
      </c>
      <c r="B34" s="31">
        <v>50467</v>
      </c>
      <c r="C34" s="31">
        <v>56090</v>
      </c>
      <c r="D34" s="31">
        <v>192614</v>
      </c>
      <c r="E34" s="31">
        <v>195861</v>
      </c>
      <c r="F34" s="14">
        <f t="shared" si="0"/>
        <v>1.6857549295482102</v>
      </c>
      <c r="G34" s="1"/>
      <c r="H34" s="1"/>
      <c r="I34" s="1"/>
    </row>
    <row r="35" spans="1:9" x14ac:dyDescent="0.3">
      <c r="A35" s="15" t="s">
        <v>48</v>
      </c>
      <c r="B35" s="16">
        <f>SUM(B7:B34)</f>
        <v>21306811</v>
      </c>
      <c r="C35" s="16">
        <f t="shared" ref="C35:E35" si="1">SUM(C7:C34)</f>
        <v>23201903</v>
      </c>
      <c r="D35" s="16">
        <f t="shared" si="1"/>
        <v>79329251</v>
      </c>
      <c r="E35" s="16">
        <f t="shared" si="1"/>
        <v>86948054</v>
      </c>
      <c r="F35" s="17">
        <f t="shared" ref="F35" si="2">((E35*100)/D35)-100</f>
        <v>9.6040273971577079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312017</v>
      </c>
      <c r="C39" s="37">
        <f t="shared" si="4"/>
        <v>291387</v>
      </c>
      <c r="D39" s="37">
        <f>_xlfn.RANK.EQ(B39,$B$39:$B$66)+COUNTIF($B$39:$B$66,B39)-1</f>
        <v>23</v>
      </c>
      <c r="E39" s="36" t="str">
        <f t="shared" ref="E39:E66" si="6">INDEX($A$39:$B$66,MATCH(ROW()-38,$D$39:$D$66,0),1)</f>
        <v>VALENCIA</v>
      </c>
      <c r="F39" s="36">
        <f>LOOKUP(E39,$A$39:$A$66,$B$39:$B$66)</f>
        <v>23105968</v>
      </c>
      <c r="G39" s="36">
        <f>LOOKUP(E39,$A$39:$A$66,$C$39:$C$66)</f>
        <v>21980827</v>
      </c>
    </row>
    <row r="40" spans="1:9" x14ac:dyDescent="0.3">
      <c r="A40" s="36" t="str">
        <f t="shared" si="5"/>
        <v>ALICANTE</v>
      </c>
      <c r="B40" s="37">
        <f t="shared" si="3"/>
        <v>484722</v>
      </c>
      <c r="C40" s="37">
        <f t="shared" si="4"/>
        <v>495845</v>
      </c>
      <c r="D40" s="37">
        <f t="shared" ref="D40:D66" si="7">_xlfn.RANK.EQ(B40,$B$39:$B$66)+COUNTIF($B$39:$B$66,B40)-1</f>
        <v>17</v>
      </c>
      <c r="E40" s="36" t="str">
        <f t="shared" si="6"/>
        <v>BAHÍA DE ALGECIRAS</v>
      </c>
      <c r="F40" s="36">
        <f t="shared" ref="F40:F55" si="8">LOOKUP(E40,$A$39:$A$66,$B$39:$B$66)</f>
        <v>23079781</v>
      </c>
      <c r="G40" s="36">
        <f t="shared" ref="G40:G66" si="9">LOOKUP(E40,$A$39:$A$66,$C$39:$C$66)</f>
        <v>20813701</v>
      </c>
    </row>
    <row r="41" spans="1:9" x14ac:dyDescent="0.3">
      <c r="A41" s="36" t="str">
        <f t="shared" si="5"/>
        <v>ALMERÍA</v>
      </c>
      <c r="B41" s="37">
        <f t="shared" si="3"/>
        <v>147908</v>
      </c>
      <c r="C41" s="37">
        <f t="shared" si="4"/>
        <v>197045</v>
      </c>
      <c r="D41" s="37">
        <f t="shared" si="7"/>
        <v>28</v>
      </c>
      <c r="E41" s="36" t="str">
        <f t="shared" si="6"/>
        <v>BARCELONA</v>
      </c>
      <c r="F41" s="36">
        <f t="shared" si="8"/>
        <v>14904098</v>
      </c>
      <c r="G41" s="36">
        <f t="shared" si="9"/>
        <v>12321534</v>
      </c>
    </row>
    <row r="42" spans="1:9" x14ac:dyDescent="0.3">
      <c r="A42" s="36" t="str">
        <f t="shared" si="5"/>
        <v>AVILÉS</v>
      </c>
      <c r="B42" s="37">
        <f t="shared" si="3"/>
        <v>455896</v>
      </c>
      <c r="C42" s="37">
        <f t="shared" si="4"/>
        <v>368788</v>
      </c>
      <c r="D42" s="37">
        <f t="shared" si="7"/>
        <v>18</v>
      </c>
      <c r="E42" s="36" t="str">
        <f t="shared" si="6"/>
        <v>LAS PALMAS</v>
      </c>
      <c r="F42" s="36">
        <f t="shared" si="8"/>
        <v>5637944</v>
      </c>
      <c r="G42" s="36">
        <f t="shared" si="9"/>
        <v>5056262</v>
      </c>
    </row>
    <row r="43" spans="1:9" x14ac:dyDescent="0.3">
      <c r="A43" s="36" t="str">
        <f t="shared" si="5"/>
        <v>BAHÍA DE ALGECIRAS</v>
      </c>
      <c r="B43" s="37">
        <f t="shared" si="3"/>
        <v>23079781</v>
      </c>
      <c r="C43" s="37">
        <f t="shared" si="4"/>
        <v>20813701</v>
      </c>
      <c r="D43" s="37">
        <f t="shared" si="7"/>
        <v>2</v>
      </c>
      <c r="E43" s="36" t="str">
        <f t="shared" si="6"/>
        <v>BALEARES</v>
      </c>
      <c r="F43" s="36">
        <f t="shared" si="8"/>
        <v>3944189</v>
      </c>
      <c r="G43" s="36">
        <f t="shared" si="9"/>
        <v>3802212</v>
      </c>
    </row>
    <row r="44" spans="1:9" x14ac:dyDescent="0.3">
      <c r="A44" s="36" t="str">
        <f t="shared" si="5"/>
        <v>BAHÍA DE CÁDIZ</v>
      </c>
      <c r="B44" s="37">
        <f t="shared" si="3"/>
        <v>518841</v>
      </c>
      <c r="C44" s="37">
        <f t="shared" si="4"/>
        <v>555822</v>
      </c>
      <c r="D44" s="37">
        <f t="shared" si="7"/>
        <v>14</v>
      </c>
      <c r="E44" s="36" t="str">
        <f t="shared" si="6"/>
        <v>BILBAO</v>
      </c>
      <c r="F44" s="36">
        <f t="shared" si="8"/>
        <v>3285808</v>
      </c>
      <c r="G44" s="36">
        <f t="shared" si="9"/>
        <v>2974332</v>
      </c>
    </row>
    <row r="45" spans="1:9" x14ac:dyDescent="0.3">
      <c r="A45" s="36" t="str">
        <f t="shared" si="5"/>
        <v>BALEARES</v>
      </c>
      <c r="B45" s="37">
        <f t="shared" si="3"/>
        <v>3944189</v>
      </c>
      <c r="C45" s="37">
        <f t="shared" si="4"/>
        <v>3802212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2502207</v>
      </c>
      <c r="G45" s="36">
        <f t="shared" si="9"/>
        <v>2177136</v>
      </c>
    </row>
    <row r="46" spans="1:9" x14ac:dyDescent="0.3">
      <c r="A46" s="36" t="str">
        <f t="shared" si="5"/>
        <v>BARCELONA</v>
      </c>
      <c r="B46" s="37">
        <f t="shared" si="3"/>
        <v>14904098</v>
      </c>
      <c r="C46" s="37">
        <f t="shared" si="4"/>
        <v>12321534</v>
      </c>
      <c r="D46" s="37">
        <f t="shared" si="7"/>
        <v>3</v>
      </c>
      <c r="E46" s="36" t="str">
        <f t="shared" si="6"/>
        <v>VIGO</v>
      </c>
      <c r="F46" s="36">
        <f t="shared" si="8"/>
        <v>1206462</v>
      </c>
      <c r="G46" s="36">
        <f t="shared" si="9"/>
        <v>1144567</v>
      </c>
    </row>
    <row r="47" spans="1:9" x14ac:dyDescent="0.3">
      <c r="A47" s="36" t="str">
        <f t="shared" si="5"/>
        <v>BILBAO</v>
      </c>
      <c r="B47" s="37">
        <f t="shared" si="3"/>
        <v>3285808</v>
      </c>
      <c r="C47" s="37">
        <f t="shared" si="4"/>
        <v>2974332</v>
      </c>
      <c r="D47" s="37">
        <f t="shared" si="7"/>
        <v>6</v>
      </c>
      <c r="E47" s="36" t="str">
        <f t="shared" si="6"/>
        <v>CASTELLÓN</v>
      </c>
      <c r="F47" s="36">
        <f t="shared" si="8"/>
        <v>1159055</v>
      </c>
      <c r="G47" s="36">
        <f t="shared" si="9"/>
        <v>1271505</v>
      </c>
    </row>
    <row r="48" spans="1:9" x14ac:dyDescent="0.3">
      <c r="A48" s="36" t="str">
        <f t="shared" si="5"/>
        <v>CARTAGENA</v>
      </c>
      <c r="B48" s="37">
        <f t="shared" si="3"/>
        <v>448138</v>
      </c>
      <c r="C48" s="37">
        <f t="shared" si="4"/>
        <v>422809</v>
      </c>
      <c r="D48" s="37">
        <f t="shared" si="7"/>
        <v>19</v>
      </c>
      <c r="E48" s="36" t="str">
        <f t="shared" si="6"/>
        <v>SANTANDER</v>
      </c>
      <c r="F48" s="36">
        <f t="shared" si="8"/>
        <v>727593</v>
      </c>
      <c r="G48" s="36">
        <f t="shared" si="9"/>
        <v>596089</v>
      </c>
    </row>
    <row r="49" spans="1:7" x14ac:dyDescent="0.3">
      <c r="A49" s="36" t="str">
        <f t="shared" si="5"/>
        <v>CASTELLÓN</v>
      </c>
      <c r="B49" s="37">
        <f t="shared" si="3"/>
        <v>1159055</v>
      </c>
      <c r="C49" s="37">
        <f t="shared" si="4"/>
        <v>1271505</v>
      </c>
      <c r="D49" s="37">
        <f t="shared" si="7"/>
        <v>9</v>
      </c>
      <c r="E49" s="36" t="str">
        <f t="shared" si="6"/>
        <v>TARRAGONA</v>
      </c>
      <c r="F49" s="36">
        <f t="shared" si="8"/>
        <v>719143</v>
      </c>
      <c r="G49" s="36">
        <f t="shared" si="9"/>
        <v>603001</v>
      </c>
    </row>
    <row r="50" spans="1:7" x14ac:dyDescent="0.3">
      <c r="A50" s="36" t="str">
        <f t="shared" si="5"/>
        <v>CEUTA</v>
      </c>
      <c r="B50" s="37">
        <f t="shared" si="3"/>
        <v>248019</v>
      </c>
      <c r="C50" s="37">
        <f t="shared" si="4"/>
        <v>335927</v>
      </c>
      <c r="D50" s="37">
        <f t="shared" si="7"/>
        <v>25</v>
      </c>
      <c r="E50" s="36" t="str">
        <f t="shared" si="6"/>
        <v>PASAIA</v>
      </c>
      <c r="F50" s="36">
        <f t="shared" si="8"/>
        <v>701413</v>
      </c>
      <c r="G50" s="36">
        <f t="shared" si="9"/>
        <v>695890</v>
      </c>
    </row>
    <row r="51" spans="1:7" x14ac:dyDescent="0.3">
      <c r="A51" s="36" t="str">
        <f t="shared" si="5"/>
        <v>FERROL-SAN CIBRAO</v>
      </c>
      <c r="B51" s="37">
        <f t="shared" si="3"/>
        <v>215951</v>
      </c>
      <c r="C51" s="37">
        <f t="shared" si="4"/>
        <v>192675</v>
      </c>
      <c r="D51" s="37">
        <f t="shared" si="7"/>
        <v>26</v>
      </c>
      <c r="E51" s="36" t="str">
        <f t="shared" si="6"/>
        <v>SEVILLA</v>
      </c>
      <c r="F51" s="36">
        <f t="shared" si="8"/>
        <v>670345</v>
      </c>
      <c r="G51" s="36">
        <f t="shared" si="9"/>
        <v>567478</v>
      </c>
    </row>
    <row r="52" spans="1:7" x14ac:dyDescent="0.3">
      <c r="A52" s="36" t="str">
        <f t="shared" si="5"/>
        <v>GIJÓN</v>
      </c>
      <c r="B52" s="37">
        <f t="shared" si="3"/>
        <v>511865</v>
      </c>
      <c r="C52" s="37">
        <f t="shared" si="4"/>
        <v>559143</v>
      </c>
      <c r="D52" s="37">
        <f t="shared" si="7"/>
        <v>15</v>
      </c>
      <c r="E52" s="36" t="str">
        <f t="shared" si="6"/>
        <v>BAHÍA DE CÁDIZ</v>
      </c>
      <c r="F52" s="36">
        <f t="shared" si="8"/>
        <v>518841</v>
      </c>
      <c r="G52" s="36">
        <f t="shared" si="9"/>
        <v>555822</v>
      </c>
    </row>
    <row r="53" spans="1:7" x14ac:dyDescent="0.3">
      <c r="A53" s="36" t="str">
        <f t="shared" si="5"/>
        <v>HUELVA</v>
      </c>
      <c r="B53" s="37">
        <f t="shared" si="3"/>
        <v>312553</v>
      </c>
      <c r="C53" s="37">
        <f t="shared" si="4"/>
        <v>241243</v>
      </c>
      <c r="D53" s="37">
        <f t="shared" si="7"/>
        <v>22</v>
      </c>
      <c r="E53" s="36" t="str">
        <f t="shared" si="6"/>
        <v>GIJÓN</v>
      </c>
      <c r="F53" s="36">
        <f t="shared" si="8"/>
        <v>511865</v>
      </c>
      <c r="G53" s="36">
        <f t="shared" si="9"/>
        <v>559143</v>
      </c>
    </row>
    <row r="54" spans="1:7" x14ac:dyDescent="0.3">
      <c r="A54" s="36" t="str">
        <f t="shared" si="5"/>
        <v>LAS PALMAS</v>
      </c>
      <c r="B54" s="37">
        <f t="shared" si="3"/>
        <v>5637944</v>
      </c>
      <c r="C54" s="37">
        <f t="shared" si="4"/>
        <v>5056262</v>
      </c>
      <c r="D54" s="37">
        <f t="shared" si="7"/>
        <v>4</v>
      </c>
      <c r="E54" s="36" t="str">
        <f t="shared" si="6"/>
        <v>MARÍN Y RÍA DE PONTEVEDRA</v>
      </c>
      <c r="F54" s="36">
        <f t="shared" si="8"/>
        <v>499419</v>
      </c>
      <c r="G54" s="36">
        <f t="shared" si="9"/>
        <v>513733</v>
      </c>
    </row>
    <row r="55" spans="1:7" x14ac:dyDescent="0.3">
      <c r="A55" s="36" t="str">
        <f t="shared" si="5"/>
        <v>MÁLAGA</v>
      </c>
      <c r="B55" s="37">
        <f t="shared" si="3"/>
        <v>342712</v>
      </c>
      <c r="C55" s="37">
        <f t="shared" si="4"/>
        <v>331825</v>
      </c>
      <c r="D55" s="37">
        <f t="shared" si="7"/>
        <v>21</v>
      </c>
      <c r="E55" s="36" t="str">
        <f t="shared" si="6"/>
        <v>ALICANTE</v>
      </c>
      <c r="F55" s="36">
        <f t="shared" si="8"/>
        <v>484722</v>
      </c>
      <c r="G55" s="36">
        <f t="shared" si="9"/>
        <v>495845</v>
      </c>
    </row>
    <row r="56" spans="1:7" x14ac:dyDescent="0.3">
      <c r="A56" s="36" t="str">
        <f t="shared" si="5"/>
        <v>MARÍN Y RÍA DE PONTEVEDRA</v>
      </c>
      <c r="B56" s="37">
        <f t="shared" si="3"/>
        <v>499419</v>
      </c>
      <c r="C56" s="37">
        <f t="shared" si="4"/>
        <v>513733</v>
      </c>
      <c r="D56" s="37">
        <f t="shared" si="7"/>
        <v>16</v>
      </c>
      <c r="E56" s="36" t="str">
        <f t="shared" si="6"/>
        <v>AVILÉS</v>
      </c>
      <c r="F56" s="36">
        <f t="shared" ref="F56:F66" si="10">LOOKUP(E56,$A$39:$A$66,$B$39:$B$66)</f>
        <v>455896</v>
      </c>
      <c r="G56" s="36">
        <f t="shared" si="9"/>
        <v>368788</v>
      </c>
    </row>
    <row r="57" spans="1:7" x14ac:dyDescent="0.3">
      <c r="A57" s="36" t="str">
        <f t="shared" si="5"/>
        <v>MELILLA</v>
      </c>
      <c r="B57" s="37">
        <f t="shared" si="3"/>
        <v>260035</v>
      </c>
      <c r="C57" s="37">
        <f t="shared" si="4"/>
        <v>342847</v>
      </c>
      <c r="D57" s="37">
        <f t="shared" si="7"/>
        <v>24</v>
      </c>
      <c r="E57" s="36" t="str">
        <f t="shared" si="6"/>
        <v>CARTAGENA</v>
      </c>
      <c r="F57" s="36">
        <f t="shared" si="10"/>
        <v>448138</v>
      </c>
      <c r="G57" s="36">
        <f t="shared" si="9"/>
        <v>422809</v>
      </c>
    </row>
    <row r="58" spans="1:7" x14ac:dyDescent="0.3">
      <c r="A58" s="36" t="str">
        <f t="shared" si="5"/>
        <v>MOTRIL</v>
      </c>
      <c r="B58" s="37">
        <f t="shared" si="3"/>
        <v>350111</v>
      </c>
      <c r="C58" s="37">
        <f t="shared" si="4"/>
        <v>283014</v>
      </c>
      <c r="D58" s="37">
        <f t="shared" si="7"/>
        <v>20</v>
      </c>
      <c r="E58" s="36" t="str">
        <f t="shared" si="6"/>
        <v>MOTRIL</v>
      </c>
      <c r="F58" s="36">
        <f t="shared" si="10"/>
        <v>350111</v>
      </c>
      <c r="G58" s="36">
        <f t="shared" si="9"/>
        <v>283014</v>
      </c>
    </row>
    <row r="59" spans="1:7" x14ac:dyDescent="0.3">
      <c r="A59" s="36" t="str">
        <f t="shared" si="5"/>
        <v>PASAIA</v>
      </c>
      <c r="B59" s="37">
        <f t="shared" si="3"/>
        <v>701413</v>
      </c>
      <c r="C59" s="37">
        <f t="shared" si="4"/>
        <v>695890</v>
      </c>
      <c r="D59" s="37">
        <f t="shared" si="7"/>
        <v>12</v>
      </c>
      <c r="E59" s="36" t="str">
        <f t="shared" si="6"/>
        <v>MÁLAGA</v>
      </c>
      <c r="F59" s="36">
        <f t="shared" si="10"/>
        <v>342712</v>
      </c>
      <c r="G59" s="36">
        <f t="shared" si="9"/>
        <v>331825</v>
      </c>
    </row>
    <row r="60" spans="1:7" x14ac:dyDescent="0.3">
      <c r="A60" s="36" t="str">
        <f t="shared" si="5"/>
        <v>SANTA CRUZ DE TENERIFE</v>
      </c>
      <c r="B60" s="37">
        <f t="shared" si="3"/>
        <v>2502207</v>
      </c>
      <c r="C60" s="37">
        <f t="shared" si="4"/>
        <v>2177136</v>
      </c>
      <c r="D60" s="37">
        <f t="shared" si="7"/>
        <v>7</v>
      </c>
      <c r="E60" s="36" t="str">
        <f t="shared" si="6"/>
        <v>HUELVA</v>
      </c>
      <c r="F60" s="36">
        <f t="shared" si="10"/>
        <v>312553</v>
      </c>
      <c r="G60" s="36">
        <f t="shared" si="9"/>
        <v>241243</v>
      </c>
    </row>
    <row r="61" spans="1:7" x14ac:dyDescent="0.3">
      <c r="A61" s="36" t="str">
        <f t="shared" si="5"/>
        <v>SANTANDER</v>
      </c>
      <c r="B61" s="37">
        <f t="shared" si="3"/>
        <v>727593</v>
      </c>
      <c r="C61" s="37">
        <f t="shared" si="4"/>
        <v>596089</v>
      </c>
      <c r="D61" s="37">
        <f t="shared" si="7"/>
        <v>10</v>
      </c>
      <c r="E61" s="36" t="str">
        <f t="shared" si="6"/>
        <v>A CORUÑA</v>
      </c>
      <c r="F61" s="36">
        <f t="shared" si="10"/>
        <v>312017</v>
      </c>
      <c r="G61" s="36">
        <f t="shared" si="9"/>
        <v>291387</v>
      </c>
    </row>
    <row r="62" spans="1:7" x14ac:dyDescent="0.3">
      <c r="A62" s="36" t="str">
        <f t="shared" si="5"/>
        <v>SEVILLA</v>
      </c>
      <c r="B62" s="37">
        <f t="shared" si="3"/>
        <v>670345</v>
      </c>
      <c r="C62" s="37">
        <f t="shared" si="4"/>
        <v>567478</v>
      </c>
      <c r="D62" s="37">
        <f t="shared" si="7"/>
        <v>13</v>
      </c>
      <c r="E62" s="36" t="str">
        <f t="shared" si="6"/>
        <v>MELILLA</v>
      </c>
      <c r="F62" s="36">
        <f t="shared" si="10"/>
        <v>260035</v>
      </c>
      <c r="G62" s="36">
        <f t="shared" si="9"/>
        <v>342847</v>
      </c>
    </row>
    <row r="63" spans="1:7" x14ac:dyDescent="0.3">
      <c r="A63" s="36" t="str">
        <f t="shared" si="5"/>
        <v>TARRAGONA</v>
      </c>
      <c r="B63" s="37">
        <f t="shared" si="3"/>
        <v>719143</v>
      </c>
      <c r="C63" s="37">
        <f t="shared" si="4"/>
        <v>603001</v>
      </c>
      <c r="D63" s="37">
        <f t="shared" si="7"/>
        <v>11</v>
      </c>
      <c r="E63" s="36" t="str">
        <f t="shared" si="6"/>
        <v>CEUTA</v>
      </c>
      <c r="F63" s="36">
        <f t="shared" si="10"/>
        <v>248019</v>
      </c>
      <c r="G63" s="36">
        <f t="shared" si="9"/>
        <v>335927</v>
      </c>
    </row>
    <row r="64" spans="1:7" x14ac:dyDescent="0.3">
      <c r="A64" s="36" t="str">
        <f t="shared" si="5"/>
        <v>VALENCIA</v>
      </c>
      <c r="B64" s="37">
        <f t="shared" si="3"/>
        <v>23105968</v>
      </c>
      <c r="C64" s="37">
        <f t="shared" si="4"/>
        <v>21980827</v>
      </c>
      <c r="D64" s="37">
        <f t="shared" si="7"/>
        <v>1</v>
      </c>
      <c r="E64" s="36" t="str">
        <f t="shared" si="6"/>
        <v>FERROL-SAN CIBRAO</v>
      </c>
      <c r="F64" s="36">
        <f t="shared" si="10"/>
        <v>215951</v>
      </c>
      <c r="G64" s="36">
        <f t="shared" si="9"/>
        <v>192675</v>
      </c>
    </row>
    <row r="65" spans="1:7" x14ac:dyDescent="0.3">
      <c r="A65" s="36" t="str">
        <f t="shared" si="5"/>
        <v>VIGO</v>
      </c>
      <c r="B65" s="37">
        <f t="shared" si="3"/>
        <v>1206462</v>
      </c>
      <c r="C65" s="37">
        <f t="shared" si="4"/>
        <v>1144567</v>
      </c>
      <c r="D65" s="37">
        <f t="shared" si="7"/>
        <v>8</v>
      </c>
      <c r="E65" s="36" t="str">
        <f t="shared" si="6"/>
        <v>VILAGARCÍA</v>
      </c>
      <c r="F65" s="36">
        <f t="shared" si="10"/>
        <v>195861</v>
      </c>
      <c r="G65" s="36">
        <f t="shared" si="9"/>
        <v>192614</v>
      </c>
    </row>
    <row r="66" spans="1:7" x14ac:dyDescent="0.3">
      <c r="A66" s="36" t="str">
        <f t="shared" si="5"/>
        <v>VILAGARCÍA</v>
      </c>
      <c r="B66" s="37">
        <f t="shared" si="3"/>
        <v>195861</v>
      </c>
      <c r="C66" s="37">
        <f t="shared" si="4"/>
        <v>192614</v>
      </c>
      <c r="D66" s="37">
        <f t="shared" si="7"/>
        <v>27</v>
      </c>
      <c r="E66" s="36" t="str">
        <f t="shared" si="6"/>
        <v>ALMERÍA</v>
      </c>
      <c r="F66" s="36">
        <f t="shared" si="10"/>
        <v>147908</v>
      </c>
      <c r="G66" s="36">
        <f t="shared" si="9"/>
        <v>197045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</v>
      </c>
      <c r="C7" s="30">
        <v>2</v>
      </c>
      <c r="D7" s="30">
        <v>4</v>
      </c>
      <c r="E7" s="30">
        <v>4</v>
      </c>
      <c r="F7" s="11">
        <f>((E7*100)/D7)-100</f>
        <v>0</v>
      </c>
      <c r="G7" s="1"/>
      <c r="H7" s="1"/>
      <c r="I7" s="1"/>
    </row>
    <row r="8" spans="1:12" x14ac:dyDescent="0.3">
      <c r="A8" s="12" t="s">
        <v>31</v>
      </c>
      <c r="B8" s="31">
        <v>105298</v>
      </c>
      <c r="C8" s="31">
        <v>110142</v>
      </c>
      <c r="D8" s="31">
        <v>415877</v>
      </c>
      <c r="E8" s="31">
        <v>408193</v>
      </c>
      <c r="F8" s="14">
        <f t="shared" ref="F8:F34" si="0">((E8*100)/D8)-100</f>
        <v>-1.8476616884319128</v>
      </c>
      <c r="G8" s="1"/>
      <c r="H8" s="1"/>
      <c r="I8" s="1"/>
    </row>
    <row r="9" spans="1:12" x14ac:dyDescent="0.3">
      <c r="A9" s="9" t="s">
        <v>157</v>
      </c>
      <c r="B9" s="30">
        <v>3795</v>
      </c>
      <c r="C9" s="30">
        <v>3742</v>
      </c>
      <c r="D9" s="30">
        <v>12768</v>
      </c>
      <c r="E9" s="30">
        <v>13807</v>
      </c>
      <c r="F9" s="11">
        <f t="shared" si="0"/>
        <v>8.1375313283208044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5001802</v>
      </c>
      <c r="C11" s="30">
        <v>5276921</v>
      </c>
      <c r="D11" s="30">
        <v>17727403</v>
      </c>
      <c r="E11" s="30">
        <v>19980605</v>
      </c>
      <c r="F11" s="11">
        <f t="shared" si="0"/>
        <v>12.710276852170622</v>
      </c>
      <c r="G11" s="1"/>
      <c r="H11" s="1"/>
      <c r="I11" s="1"/>
    </row>
    <row r="12" spans="1:12" x14ac:dyDescent="0.3">
      <c r="A12" s="12" t="s">
        <v>161</v>
      </c>
      <c r="B12" s="31">
        <v>57482</v>
      </c>
      <c r="C12" s="31">
        <v>48559</v>
      </c>
      <c r="D12" s="31">
        <v>221965</v>
      </c>
      <c r="E12" s="31">
        <v>207433</v>
      </c>
      <c r="F12" s="14">
        <f t="shared" si="0"/>
        <v>-6.5469781271822143</v>
      </c>
      <c r="G12" s="1"/>
      <c r="H12" s="1"/>
      <c r="I12" s="1"/>
    </row>
    <row r="13" spans="1:12" x14ac:dyDescent="0.3">
      <c r="A13" s="9" t="s">
        <v>32</v>
      </c>
      <c r="B13" s="30">
        <v>73924</v>
      </c>
      <c r="C13" s="30">
        <v>69708</v>
      </c>
      <c r="D13" s="30">
        <v>264818</v>
      </c>
      <c r="E13" s="30">
        <v>255654</v>
      </c>
      <c r="F13" s="11">
        <f t="shared" si="0"/>
        <v>-3.4604898458564008</v>
      </c>
      <c r="G13" s="1"/>
      <c r="H13" s="1"/>
      <c r="I13" s="1"/>
    </row>
    <row r="14" spans="1:12" x14ac:dyDescent="0.3">
      <c r="A14" s="12" t="s">
        <v>33</v>
      </c>
      <c r="B14" s="31">
        <v>2014697</v>
      </c>
      <c r="C14" s="31">
        <v>2859184</v>
      </c>
      <c r="D14" s="31">
        <v>8772335</v>
      </c>
      <c r="E14" s="31">
        <v>11124906</v>
      </c>
      <c r="F14" s="14">
        <f t="shared" si="0"/>
        <v>26.818070673315603</v>
      </c>
      <c r="G14" s="1"/>
      <c r="H14" s="1"/>
      <c r="I14" s="1"/>
    </row>
    <row r="15" spans="1:12" x14ac:dyDescent="0.3">
      <c r="A15" s="9" t="s">
        <v>34</v>
      </c>
      <c r="B15" s="30">
        <v>494555</v>
      </c>
      <c r="C15" s="30">
        <v>600316</v>
      </c>
      <c r="D15" s="30">
        <v>1946109</v>
      </c>
      <c r="E15" s="30">
        <v>2205007</v>
      </c>
      <c r="F15" s="11">
        <f t="shared" si="0"/>
        <v>13.303365844359178</v>
      </c>
      <c r="G15" s="1"/>
      <c r="H15" s="1"/>
      <c r="I15" s="1"/>
    </row>
    <row r="16" spans="1:12" x14ac:dyDescent="0.3">
      <c r="A16" s="12" t="s">
        <v>35</v>
      </c>
      <c r="B16" s="31">
        <v>84871</v>
      </c>
      <c r="C16" s="31">
        <v>107110</v>
      </c>
      <c r="D16" s="31">
        <v>341094</v>
      </c>
      <c r="E16" s="31">
        <v>362556</v>
      </c>
      <c r="F16" s="14">
        <f t="shared" si="0"/>
        <v>6.2921071610758332</v>
      </c>
      <c r="G16" s="1"/>
      <c r="H16" s="1"/>
      <c r="I16" s="1"/>
    </row>
    <row r="17" spans="1:9" x14ac:dyDescent="0.3">
      <c r="A17" s="9" t="s">
        <v>162</v>
      </c>
      <c r="B17" s="30">
        <v>326011</v>
      </c>
      <c r="C17" s="30">
        <v>285064</v>
      </c>
      <c r="D17" s="30">
        <v>1179297</v>
      </c>
      <c r="E17" s="30">
        <v>1094585</v>
      </c>
      <c r="F17" s="11">
        <f t="shared" si="0"/>
        <v>-7.1832625708366891</v>
      </c>
      <c r="G17" s="1"/>
      <c r="H17" s="1"/>
      <c r="I17" s="1"/>
    </row>
    <row r="18" spans="1:9" x14ac:dyDescent="0.3">
      <c r="A18" s="12" t="s">
        <v>36</v>
      </c>
      <c r="B18" s="31">
        <v>12365</v>
      </c>
      <c r="C18" s="31">
        <v>9604</v>
      </c>
      <c r="D18" s="31">
        <v>57903</v>
      </c>
      <c r="E18" s="31">
        <v>37293</v>
      </c>
      <c r="F18" s="14">
        <f t="shared" si="0"/>
        <v>-35.594010673022126</v>
      </c>
      <c r="G18" s="1"/>
      <c r="H18" s="1"/>
      <c r="I18" s="1"/>
    </row>
    <row r="19" spans="1:9" x14ac:dyDescent="0.3">
      <c r="A19" s="9" t="s">
        <v>37</v>
      </c>
      <c r="B19" s="30">
        <v>1036</v>
      </c>
      <c r="C19" s="30">
        <v>61</v>
      </c>
      <c r="D19" s="30">
        <v>1083</v>
      </c>
      <c r="E19" s="30">
        <v>1229</v>
      </c>
      <c r="F19" s="11">
        <f t="shared" si="0"/>
        <v>13.481071098799632</v>
      </c>
      <c r="G19" s="1"/>
      <c r="H19" s="1"/>
      <c r="I19" s="1"/>
    </row>
    <row r="20" spans="1:9" x14ac:dyDescent="0.3">
      <c r="A20" s="12" t="s">
        <v>163</v>
      </c>
      <c r="B20" s="31">
        <v>79658</v>
      </c>
      <c r="C20" s="31">
        <v>79119</v>
      </c>
      <c r="D20" s="31">
        <v>323932</v>
      </c>
      <c r="E20" s="31">
        <v>289989</v>
      </c>
      <c r="F20" s="14">
        <f t="shared" si="0"/>
        <v>-10.478433745353968</v>
      </c>
      <c r="G20" s="1"/>
      <c r="H20" s="1"/>
      <c r="I20" s="1"/>
    </row>
    <row r="21" spans="1:9" x14ac:dyDescent="0.3">
      <c r="A21" s="9" t="s">
        <v>38</v>
      </c>
      <c r="B21" s="30">
        <v>37556</v>
      </c>
      <c r="C21" s="30">
        <v>51646</v>
      </c>
      <c r="D21" s="30">
        <v>142448</v>
      </c>
      <c r="E21" s="30">
        <v>214215</v>
      </c>
      <c r="F21" s="11">
        <f t="shared" si="0"/>
        <v>50.381191733123671</v>
      </c>
      <c r="G21" s="1"/>
      <c r="H21" s="1"/>
      <c r="I21" s="1"/>
    </row>
    <row r="22" spans="1:9" x14ac:dyDescent="0.3">
      <c r="A22" s="12" t="s">
        <v>59</v>
      </c>
      <c r="B22" s="31">
        <v>1013030</v>
      </c>
      <c r="C22" s="31">
        <v>1119985</v>
      </c>
      <c r="D22" s="31">
        <v>3742580</v>
      </c>
      <c r="E22" s="31">
        <v>4191911</v>
      </c>
      <c r="F22" s="14">
        <f t="shared" si="0"/>
        <v>12.005915705208707</v>
      </c>
      <c r="G22" s="1"/>
      <c r="H22" s="1"/>
      <c r="I22" s="1"/>
    </row>
    <row r="23" spans="1:9" x14ac:dyDescent="0.3">
      <c r="A23" s="9" t="s">
        <v>164</v>
      </c>
      <c r="B23" s="30">
        <v>27076</v>
      </c>
      <c r="C23" s="30">
        <v>46524</v>
      </c>
      <c r="D23" s="30">
        <v>174197</v>
      </c>
      <c r="E23" s="30">
        <v>202122</v>
      </c>
      <c r="F23" s="11">
        <f t="shared" si="0"/>
        <v>16.030700873149371</v>
      </c>
      <c r="G23" s="1"/>
      <c r="H23" s="1"/>
      <c r="I23" s="1"/>
    </row>
    <row r="24" spans="1:9" x14ac:dyDescent="0.3">
      <c r="A24" s="12" t="s">
        <v>166</v>
      </c>
      <c r="B24" s="31">
        <v>99664</v>
      </c>
      <c r="C24" s="31">
        <v>74964</v>
      </c>
      <c r="D24" s="31">
        <v>291448</v>
      </c>
      <c r="E24" s="31">
        <v>299605</v>
      </c>
      <c r="F24" s="14">
        <f t="shared" si="0"/>
        <v>2.7987840026351165</v>
      </c>
      <c r="G24" s="1"/>
      <c r="H24" s="1"/>
      <c r="I24" s="1"/>
    </row>
    <row r="25" spans="1:9" x14ac:dyDescent="0.3">
      <c r="A25" s="9" t="s">
        <v>39</v>
      </c>
      <c r="B25" s="30">
        <v>20511</v>
      </c>
      <c r="C25" s="30">
        <v>14199</v>
      </c>
      <c r="D25" s="30">
        <v>91353</v>
      </c>
      <c r="E25" s="30">
        <v>58183</v>
      </c>
      <c r="F25" s="11">
        <f t="shared" si="0"/>
        <v>-36.309699736188193</v>
      </c>
      <c r="G25" s="1"/>
      <c r="H25" s="1"/>
      <c r="I25" s="1"/>
    </row>
    <row r="26" spans="1:9" x14ac:dyDescent="0.3">
      <c r="A26" s="12" t="s">
        <v>40</v>
      </c>
      <c r="B26" s="31">
        <v>1264</v>
      </c>
      <c r="C26" s="31">
        <v>168</v>
      </c>
      <c r="D26" s="31">
        <v>5339</v>
      </c>
      <c r="E26" s="31">
        <v>326</v>
      </c>
      <c r="F26" s="14">
        <f t="shared" si="0"/>
        <v>-93.893987638134476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5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229329</v>
      </c>
      <c r="C28" s="31">
        <v>299602</v>
      </c>
      <c r="D28" s="31">
        <v>995230</v>
      </c>
      <c r="E28" s="31">
        <v>1254214</v>
      </c>
      <c r="F28" s="14">
        <f t="shared" si="0"/>
        <v>26.022527455964948</v>
      </c>
      <c r="G28" s="1"/>
      <c r="H28" s="1"/>
      <c r="I28" s="1"/>
    </row>
    <row r="29" spans="1:9" x14ac:dyDescent="0.3">
      <c r="A29" s="9" t="s">
        <v>43</v>
      </c>
      <c r="B29" s="30">
        <v>3672</v>
      </c>
      <c r="C29" s="30">
        <v>11584</v>
      </c>
      <c r="D29" s="30">
        <v>9198</v>
      </c>
      <c r="E29" s="30">
        <v>38943</v>
      </c>
      <c r="F29" s="11">
        <f t="shared" si="0"/>
        <v>323.38551859099806</v>
      </c>
      <c r="G29" s="1"/>
      <c r="H29" s="1"/>
      <c r="I29" s="1"/>
    </row>
    <row r="30" spans="1:9" x14ac:dyDescent="0.3">
      <c r="A30" s="12" t="s">
        <v>44</v>
      </c>
      <c r="B30" s="31">
        <v>74292</v>
      </c>
      <c r="C30" s="31">
        <v>70597</v>
      </c>
      <c r="D30" s="31">
        <v>297313</v>
      </c>
      <c r="E30" s="31">
        <v>292339</v>
      </c>
      <c r="F30" s="14">
        <f t="shared" si="0"/>
        <v>-1.6729843632804489</v>
      </c>
      <c r="G30" s="1"/>
      <c r="H30" s="1"/>
      <c r="I30" s="1"/>
    </row>
    <row r="31" spans="1:9" x14ac:dyDescent="0.3">
      <c r="A31" s="9" t="s">
        <v>45</v>
      </c>
      <c r="B31" s="30">
        <v>49408</v>
      </c>
      <c r="C31" s="30">
        <v>44852</v>
      </c>
      <c r="D31" s="30">
        <v>194421</v>
      </c>
      <c r="E31" s="30">
        <v>179609</v>
      </c>
      <c r="F31" s="11">
        <f t="shared" si="0"/>
        <v>-7.6185185756682614</v>
      </c>
      <c r="G31" s="1"/>
      <c r="H31" s="1"/>
      <c r="I31" s="1"/>
    </row>
    <row r="32" spans="1:9" x14ac:dyDescent="0.3">
      <c r="A32" s="12" t="s">
        <v>46</v>
      </c>
      <c r="B32" s="31">
        <v>5310490</v>
      </c>
      <c r="C32" s="31">
        <v>5072484</v>
      </c>
      <c r="D32" s="31">
        <v>18376627</v>
      </c>
      <c r="E32" s="31">
        <v>18481888</v>
      </c>
      <c r="F32" s="14">
        <f t="shared" si="0"/>
        <v>0.57279826161786218</v>
      </c>
      <c r="G32" s="1"/>
      <c r="H32" s="1"/>
      <c r="I32" s="1"/>
    </row>
    <row r="33" spans="1:9" x14ac:dyDescent="0.3">
      <c r="A33" s="9" t="s">
        <v>47</v>
      </c>
      <c r="B33" s="30">
        <v>221944</v>
      </c>
      <c r="C33" s="30">
        <v>253118</v>
      </c>
      <c r="D33" s="30">
        <v>830061</v>
      </c>
      <c r="E33" s="30">
        <v>868572</v>
      </c>
      <c r="F33" s="11">
        <f t="shared" si="0"/>
        <v>4.6395385399386271</v>
      </c>
      <c r="G33" s="1"/>
      <c r="H33" s="1"/>
      <c r="I33" s="1"/>
    </row>
    <row r="34" spans="1:9" x14ac:dyDescent="0.3">
      <c r="A34" s="12" t="s">
        <v>165</v>
      </c>
      <c r="B34" s="31">
        <v>23611</v>
      </c>
      <c r="C34" s="31">
        <v>28920</v>
      </c>
      <c r="D34" s="31">
        <v>96241</v>
      </c>
      <c r="E34" s="31">
        <v>97849</v>
      </c>
      <c r="F34" s="14">
        <f t="shared" si="0"/>
        <v>1.6708055818206446</v>
      </c>
      <c r="G34" s="1"/>
      <c r="H34" s="1"/>
      <c r="I34" s="1"/>
    </row>
    <row r="35" spans="1:9" x14ac:dyDescent="0.3">
      <c r="A35" s="15" t="s">
        <v>48</v>
      </c>
      <c r="B35" s="16">
        <f>SUM(B7:B34)</f>
        <v>15367343</v>
      </c>
      <c r="C35" s="16">
        <f t="shared" ref="C35:E35" si="1">SUM(C7:C34)</f>
        <v>16538175</v>
      </c>
      <c r="D35" s="16">
        <f t="shared" si="1"/>
        <v>56511044</v>
      </c>
      <c r="E35" s="16">
        <f t="shared" si="1"/>
        <v>62161042</v>
      </c>
      <c r="F35" s="17">
        <f t="shared" ref="F35" si="2">((E35*100)/D35)-100</f>
        <v>9.9980421526100258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</v>
      </c>
      <c r="C39" s="37">
        <f t="shared" si="4"/>
        <v>4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19980605</v>
      </c>
      <c r="G39" s="36">
        <f>LOOKUP(E39,$A$39:$A$66,$C$39:$C$66)</f>
        <v>17727403</v>
      </c>
    </row>
    <row r="40" spans="1:9" x14ac:dyDescent="0.3">
      <c r="A40" s="36" t="str">
        <f t="shared" si="5"/>
        <v>ALICANTE</v>
      </c>
      <c r="B40" s="37">
        <f t="shared" si="3"/>
        <v>408193</v>
      </c>
      <c r="C40" s="37">
        <f t="shared" si="4"/>
        <v>415877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18481888</v>
      </c>
      <c r="G40" s="36">
        <f t="shared" ref="G40:G66" si="9">LOOKUP(E40,$A$39:$A$66,$C$39:$C$66)</f>
        <v>18376627</v>
      </c>
    </row>
    <row r="41" spans="1:9" x14ac:dyDescent="0.3">
      <c r="A41" s="36" t="str">
        <f t="shared" si="5"/>
        <v>ALMERÍA</v>
      </c>
      <c r="B41" s="37">
        <f t="shared" si="3"/>
        <v>13807</v>
      </c>
      <c r="C41" s="37">
        <f t="shared" si="4"/>
        <v>12768</v>
      </c>
      <c r="D41" s="37">
        <f t="shared" si="7"/>
        <v>23</v>
      </c>
      <c r="E41" s="36" t="str">
        <f t="shared" si="6"/>
        <v>BARCELONA</v>
      </c>
      <c r="F41" s="36">
        <f t="shared" si="8"/>
        <v>11124906</v>
      </c>
      <c r="G41" s="36">
        <f t="shared" si="9"/>
        <v>8772335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4191911</v>
      </c>
      <c r="G42" s="36">
        <f t="shared" si="9"/>
        <v>3742580</v>
      </c>
    </row>
    <row r="43" spans="1:9" x14ac:dyDescent="0.3">
      <c r="A43" s="36" t="str">
        <f t="shared" si="5"/>
        <v>BAHÍA DE ALGECIRAS</v>
      </c>
      <c r="B43" s="37">
        <f t="shared" si="3"/>
        <v>19980605</v>
      </c>
      <c r="C43" s="37">
        <f t="shared" si="4"/>
        <v>17727403</v>
      </c>
      <c r="D43" s="37">
        <f t="shared" si="7"/>
        <v>1</v>
      </c>
      <c r="E43" s="36" t="str">
        <f t="shared" si="6"/>
        <v>BILBAO</v>
      </c>
      <c r="F43" s="36">
        <f t="shared" si="8"/>
        <v>2205007</v>
      </c>
      <c r="G43" s="36">
        <f t="shared" si="9"/>
        <v>1946109</v>
      </c>
    </row>
    <row r="44" spans="1:9" x14ac:dyDescent="0.3">
      <c r="A44" s="36" t="str">
        <f t="shared" si="5"/>
        <v>BAHÍA DE CÁDIZ</v>
      </c>
      <c r="B44" s="37">
        <f t="shared" si="3"/>
        <v>207433</v>
      </c>
      <c r="C44" s="37">
        <f t="shared" si="4"/>
        <v>221965</v>
      </c>
      <c r="D44" s="37">
        <f t="shared" si="7"/>
        <v>16</v>
      </c>
      <c r="E44" s="36" t="str">
        <f t="shared" si="6"/>
        <v>SANTA CRUZ DE TENERIFE</v>
      </c>
      <c r="F44" s="36">
        <f t="shared" si="8"/>
        <v>1254214</v>
      </c>
      <c r="G44" s="36">
        <f t="shared" si="9"/>
        <v>995230</v>
      </c>
    </row>
    <row r="45" spans="1:9" x14ac:dyDescent="0.3">
      <c r="A45" s="36" t="str">
        <f t="shared" si="5"/>
        <v>BALEARES</v>
      </c>
      <c r="B45" s="37">
        <f t="shared" si="3"/>
        <v>255654</v>
      </c>
      <c r="C45" s="37">
        <f t="shared" si="4"/>
        <v>264818</v>
      </c>
      <c r="D45" s="37">
        <f t="shared" si="7"/>
        <v>14</v>
      </c>
      <c r="E45" s="36" t="str">
        <f t="shared" si="6"/>
        <v>CASTELLÓN</v>
      </c>
      <c r="F45" s="36">
        <f t="shared" si="8"/>
        <v>1094585</v>
      </c>
      <c r="G45" s="36">
        <f t="shared" si="9"/>
        <v>1179297</v>
      </c>
    </row>
    <row r="46" spans="1:9" x14ac:dyDescent="0.3">
      <c r="A46" s="36" t="str">
        <f t="shared" si="5"/>
        <v>BARCELONA</v>
      </c>
      <c r="B46" s="37">
        <f t="shared" si="3"/>
        <v>11124906</v>
      </c>
      <c r="C46" s="37">
        <f t="shared" si="4"/>
        <v>8772335</v>
      </c>
      <c r="D46" s="37">
        <f t="shared" si="7"/>
        <v>3</v>
      </c>
      <c r="E46" s="36" t="str">
        <f t="shared" si="6"/>
        <v>VIGO</v>
      </c>
      <c r="F46" s="36">
        <f t="shared" si="8"/>
        <v>868572</v>
      </c>
      <c r="G46" s="36">
        <f t="shared" si="9"/>
        <v>830061</v>
      </c>
    </row>
    <row r="47" spans="1:9" x14ac:dyDescent="0.3">
      <c r="A47" s="36" t="str">
        <f t="shared" si="5"/>
        <v>BILBAO</v>
      </c>
      <c r="B47" s="37">
        <f t="shared" si="3"/>
        <v>2205007</v>
      </c>
      <c r="C47" s="37">
        <f t="shared" si="4"/>
        <v>1946109</v>
      </c>
      <c r="D47" s="37">
        <f t="shared" si="7"/>
        <v>5</v>
      </c>
      <c r="E47" s="36" t="str">
        <f t="shared" si="6"/>
        <v>ALICANTE</v>
      </c>
      <c r="F47" s="36">
        <f t="shared" si="8"/>
        <v>408193</v>
      </c>
      <c r="G47" s="36">
        <f t="shared" si="9"/>
        <v>415877</v>
      </c>
    </row>
    <row r="48" spans="1:9" x14ac:dyDescent="0.3">
      <c r="A48" s="36" t="str">
        <f t="shared" si="5"/>
        <v>CARTAGENA</v>
      </c>
      <c r="B48" s="37">
        <f t="shared" si="3"/>
        <v>362556</v>
      </c>
      <c r="C48" s="37">
        <f t="shared" si="4"/>
        <v>341094</v>
      </c>
      <c r="D48" s="37">
        <f t="shared" si="7"/>
        <v>10</v>
      </c>
      <c r="E48" s="36" t="str">
        <f t="shared" si="6"/>
        <v>CARTAGENA</v>
      </c>
      <c r="F48" s="36">
        <f t="shared" si="8"/>
        <v>362556</v>
      </c>
      <c r="G48" s="36">
        <f t="shared" si="9"/>
        <v>341094</v>
      </c>
    </row>
    <row r="49" spans="1:7" x14ac:dyDescent="0.3">
      <c r="A49" s="36" t="str">
        <f t="shared" si="5"/>
        <v>CASTELLÓN</v>
      </c>
      <c r="B49" s="37">
        <f t="shared" si="3"/>
        <v>1094585</v>
      </c>
      <c r="C49" s="37">
        <f t="shared" si="4"/>
        <v>1179297</v>
      </c>
      <c r="D49" s="37">
        <f t="shared" si="7"/>
        <v>7</v>
      </c>
      <c r="E49" s="36" t="str">
        <f t="shared" si="6"/>
        <v>MARÍN Y RÍA DE PONTEVEDRA</v>
      </c>
      <c r="F49" s="36">
        <f t="shared" si="8"/>
        <v>299605</v>
      </c>
      <c r="G49" s="36">
        <f t="shared" si="9"/>
        <v>291448</v>
      </c>
    </row>
    <row r="50" spans="1:7" x14ac:dyDescent="0.3">
      <c r="A50" s="36" t="str">
        <f t="shared" si="5"/>
        <v>CEUTA</v>
      </c>
      <c r="B50" s="37">
        <f t="shared" si="3"/>
        <v>37293</v>
      </c>
      <c r="C50" s="37">
        <f t="shared" si="4"/>
        <v>57903</v>
      </c>
      <c r="D50" s="37">
        <f t="shared" si="7"/>
        <v>22</v>
      </c>
      <c r="E50" s="36" t="str">
        <f t="shared" si="6"/>
        <v>SEVILLA</v>
      </c>
      <c r="F50" s="36">
        <f t="shared" si="8"/>
        <v>292339</v>
      </c>
      <c r="G50" s="36">
        <f t="shared" si="9"/>
        <v>297313</v>
      </c>
    </row>
    <row r="51" spans="1:7" x14ac:dyDescent="0.3">
      <c r="A51" s="36" t="str">
        <f t="shared" si="5"/>
        <v>FERROL-SAN CIBRAO</v>
      </c>
      <c r="B51" s="37">
        <f t="shared" si="3"/>
        <v>1229</v>
      </c>
      <c r="C51" s="37">
        <f t="shared" si="4"/>
        <v>1083</v>
      </c>
      <c r="D51" s="37">
        <f t="shared" si="7"/>
        <v>24</v>
      </c>
      <c r="E51" s="36" t="str">
        <f t="shared" si="6"/>
        <v>GIJÓN</v>
      </c>
      <c r="F51" s="36">
        <f t="shared" si="8"/>
        <v>289989</v>
      </c>
      <c r="G51" s="36">
        <f t="shared" si="9"/>
        <v>323932</v>
      </c>
    </row>
    <row r="52" spans="1:7" x14ac:dyDescent="0.3">
      <c r="A52" s="36" t="str">
        <f t="shared" si="5"/>
        <v>GIJÓN</v>
      </c>
      <c r="B52" s="37">
        <f t="shared" si="3"/>
        <v>289989</v>
      </c>
      <c r="C52" s="37">
        <f t="shared" si="4"/>
        <v>323932</v>
      </c>
      <c r="D52" s="37">
        <f t="shared" si="7"/>
        <v>13</v>
      </c>
      <c r="E52" s="36" t="str">
        <f t="shared" si="6"/>
        <v>BALEARES</v>
      </c>
      <c r="F52" s="36">
        <f t="shared" si="8"/>
        <v>255654</v>
      </c>
      <c r="G52" s="36">
        <f t="shared" si="9"/>
        <v>264818</v>
      </c>
    </row>
    <row r="53" spans="1:7" x14ac:dyDescent="0.3">
      <c r="A53" s="36" t="str">
        <f t="shared" si="5"/>
        <v>HUELVA</v>
      </c>
      <c r="B53" s="37">
        <f t="shared" si="3"/>
        <v>214215</v>
      </c>
      <c r="C53" s="37">
        <f t="shared" si="4"/>
        <v>142448</v>
      </c>
      <c r="D53" s="37">
        <f t="shared" si="7"/>
        <v>15</v>
      </c>
      <c r="E53" s="36" t="str">
        <f t="shared" si="6"/>
        <v>HUELVA</v>
      </c>
      <c r="F53" s="36">
        <f t="shared" si="8"/>
        <v>214215</v>
      </c>
      <c r="G53" s="36">
        <f t="shared" si="9"/>
        <v>142448</v>
      </c>
    </row>
    <row r="54" spans="1:7" x14ac:dyDescent="0.3">
      <c r="A54" s="36" t="str">
        <f t="shared" si="5"/>
        <v>LAS PALMAS</v>
      </c>
      <c r="B54" s="37">
        <f t="shared" si="3"/>
        <v>4191911</v>
      </c>
      <c r="C54" s="37">
        <f t="shared" si="4"/>
        <v>3742580</v>
      </c>
      <c r="D54" s="37">
        <f t="shared" si="7"/>
        <v>4</v>
      </c>
      <c r="E54" s="36" t="str">
        <f t="shared" si="6"/>
        <v>BAHÍA DE CÁDIZ</v>
      </c>
      <c r="F54" s="36">
        <f t="shared" si="8"/>
        <v>207433</v>
      </c>
      <c r="G54" s="36">
        <f t="shared" si="9"/>
        <v>221965</v>
      </c>
    </row>
    <row r="55" spans="1:7" x14ac:dyDescent="0.3">
      <c r="A55" s="36" t="str">
        <f t="shared" si="5"/>
        <v>MÁLAGA</v>
      </c>
      <c r="B55" s="37">
        <f t="shared" si="3"/>
        <v>202122</v>
      </c>
      <c r="C55" s="37">
        <f t="shared" si="4"/>
        <v>174197</v>
      </c>
      <c r="D55" s="37">
        <f t="shared" si="7"/>
        <v>17</v>
      </c>
      <c r="E55" s="36" t="str">
        <f t="shared" si="6"/>
        <v>MÁLAGA</v>
      </c>
      <c r="F55" s="36">
        <f t="shared" si="8"/>
        <v>202122</v>
      </c>
      <c r="G55" s="36">
        <f t="shared" si="9"/>
        <v>174197</v>
      </c>
    </row>
    <row r="56" spans="1:7" x14ac:dyDescent="0.3">
      <c r="A56" s="36" t="str">
        <f t="shared" si="5"/>
        <v>MARÍN Y RÍA DE PONTEVEDRA</v>
      </c>
      <c r="B56" s="37">
        <f t="shared" si="3"/>
        <v>299605</v>
      </c>
      <c r="C56" s="37">
        <f t="shared" si="4"/>
        <v>291448</v>
      </c>
      <c r="D56" s="37">
        <f t="shared" si="7"/>
        <v>11</v>
      </c>
      <c r="E56" s="36" t="str">
        <f t="shared" si="6"/>
        <v>TARRAGONA</v>
      </c>
      <c r="F56" s="36">
        <f t="shared" ref="F56:F66" si="10">LOOKUP(E56,$A$39:$A$66,$B$39:$B$66)</f>
        <v>179609</v>
      </c>
      <c r="G56" s="36">
        <f t="shared" si="9"/>
        <v>194421</v>
      </c>
    </row>
    <row r="57" spans="1:7" x14ac:dyDescent="0.3">
      <c r="A57" s="36" t="str">
        <f t="shared" si="5"/>
        <v>MELILLA</v>
      </c>
      <c r="B57" s="37">
        <f t="shared" si="3"/>
        <v>58183</v>
      </c>
      <c r="C57" s="37">
        <f t="shared" si="4"/>
        <v>91353</v>
      </c>
      <c r="D57" s="37">
        <f t="shared" si="7"/>
        <v>20</v>
      </c>
      <c r="E57" s="36" t="str">
        <f t="shared" si="6"/>
        <v>VILAGARCÍA</v>
      </c>
      <c r="F57" s="36">
        <f t="shared" si="10"/>
        <v>97849</v>
      </c>
      <c r="G57" s="36">
        <f t="shared" si="9"/>
        <v>96241</v>
      </c>
    </row>
    <row r="58" spans="1:7" x14ac:dyDescent="0.3">
      <c r="A58" s="36" t="str">
        <f t="shared" si="5"/>
        <v>MOTRIL</v>
      </c>
      <c r="B58" s="37">
        <f t="shared" si="3"/>
        <v>326</v>
      </c>
      <c r="C58" s="37">
        <f t="shared" si="4"/>
        <v>5339</v>
      </c>
      <c r="D58" s="37">
        <f t="shared" si="7"/>
        <v>25</v>
      </c>
      <c r="E58" s="36" t="str">
        <f t="shared" si="6"/>
        <v>MELILLA</v>
      </c>
      <c r="F58" s="36">
        <f t="shared" si="10"/>
        <v>58183</v>
      </c>
      <c r="G58" s="36">
        <f t="shared" si="9"/>
        <v>91353</v>
      </c>
    </row>
    <row r="59" spans="1:7" x14ac:dyDescent="0.3">
      <c r="A59" s="36" t="str">
        <f t="shared" si="5"/>
        <v>PASAIA</v>
      </c>
      <c r="B59" s="37">
        <f t="shared" si="3"/>
        <v>5</v>
      </c>
      <c r="C59" s="37">
        <f t="shared" si="4"/>
        <v>0</v>
      </c>
      <c r="D59" s="37">
        <f t="shared" si="7"/>
        <v>26</v>
      </c>
      <c r="E59" s="36" t="str">
        <f t="shared" si="6"/>
        <v>SANTANDER</v>
      </c>
      <c r="F59" s="36">
        <f t="shared" si="10"/>
        <v>38943</v>
      </c>
      <c r="G59" s="36">
        <f t="shared" si="9"/>
        <v>9198</v>
      </c>
    </row>
    <row r="60" spans="1:7" x14ac:dyDescent="0.3">
      <c r="A60" s="36" t="str">
        <f t="shared" si="5"/>
        <v>SANTA CRUZ DE TENERIFE</v>
      </c>
      <c r="B60" s="37">
        <f t="shared" si="3"/>
        <v>1254214</v>
      </c>
      <c r="C60" s="37">
        <f t="shared" si="4"/>
        <v>995230</v>
      </c>
      <c r="D60" s="37">
        <f t="shared" si="7"/>
        <v>6</v>
      </c>
      <c r="E60" s="36" t="str">
        <f t="shared" si="6"/>
        <v>CEUTA</v>
      </c>
      <c r="F60" s="36">
        <f t="shared" si="10"/>
        <v>37293</v>
      </c>
      <c r="G60" s="36">
        <f t="shared" si="9"/>
        <v>57903</v>
      </c>
    </row>
    <row r="61" spans="1:7" x14ac:dyDescent="0.3">
      <c r="A61" s="36" t="str">
        <f t="shared" si="5"/>
        <v>SANTANDER</v>
      </c>
      <c r="B61" s="37">
        <f t="shared" si="3"/>
        <v>38943</v>
      </c>
      <c r="C61" s="37">
        <f t="shared" si="4"/>
        <v>9198</v>
      </c>
      <c r="D61" s="37">
        <f t="shared" si="7"/>
        <v>21</v>
      </c>
      <c r="E61" s="36" t="str">
        <f t="shared" si="6"/>
        <v>ALMERÍA</v>
      </c>
      <c r="F61" s="36">
        <f t="shared" si="10"/>
        <v>13807</v>
      </c>
      <c r="G61" s="36">
        <f t="shared" si="9"/>
        <v>12768</v>
      </c>
    </row>
    <row r="62" spans="1:7" x14ac:dyDescent="0.3">
      <c r="A62" s="36" t="str">
        <f t="shared" si="5"/>
        <v>SEVILLA</v>
      </c>
      <c r="B62" s="37">
        <f t="shared" si="3"/>
        <v>292339</v>
      </c>
      <c r="C62" s="37">
        <f t="shared" si="4"/>
        <v>297313</v>
      </c>
      <c r="D62" s="37">
        <f t="shared" si="7"/>
        <v>12</v>
      </c>
      <c r="E62" s="36" t="str">
        <f t="shared" si="6"/>
        <v>FERROL-SAN CIBRAO</v>
      </c>
      <c r="F62" s="36">
        <f t="shared" si="10"/>
        <v>1229</v>
      </c>
      <c r="G62" s="36">
        <f t="shared" si="9"/>
        <v>1083</v>
      </c>
    </row>
    <row r="63" spans="1:7" x14ac:dyDescent="0.3">
      <c r="A63" s="36" t="str">
        <f t="shared" si="5"/>
        <v>TARRAGONA</v>
      </c>
      <c r="B63" s="37">
        <f t="shared" si="3"/>
        <v>179609</v>
      </c>
      <c r="C63" s="37">
        <f t="shared" si="4"/>
        <v>194421</v>
      </c>
      <c r="D63" s="37">
        <f t="shared" si="7"/>
        <v>18</v>
      </c>
      <c r="E63" s="36" t="str">
        <f t="shared" si="6"/>
        <v>MOTRIL</v>
      </c>
      <c r="F63" s="36">
        <f t="shared" si="10"/>
        <v>326</v>
      </c>
      <c r="G63" s="36">
        <f t="shared" si="9"/>
        <v>5339</v>
      </c>
    </row>
    <row r="64" spans="1:7" x14ac:dyDescent="0.3">
      <c r="A64" s="36" t="str">
        <f t="shared" si="5"/>
        <v>VALENCIA</v>
      </c>
      <c r="B64" s="37">
        <f t="shared" si="3"/>
        <v>18481888</v>
      </c>
      <c r="C64" s="37">
        <f t="shared" si="4"/>
        <v>18376627</v>
      </c>
      <c r="D64" s="37">
        <f t="shared" si="7"/>
        <v>2</v>
      </c>
      <c r="E64" s="36" t="str">
        <f t="shared" si="6"/>
        <v>PASAIA</v>
      </c>
      <c r="F64" s="36">
        <f t="shared" si="10"/>
        <v>5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868572</v>
      </c>
      <c r="C65" s="37">
        <f t="shared" si="4"/>
        <v>830061</v>
      </c>
      <c r="D65" s="37">
        <f t="shared" si="7"/>
        <v>8</v>
      </c>
      <c r="E65" s="36" t="str">
        <f t="shared" si="6"/>
        <v>A CORUÑA</v>
      </c>
      <c r="F65" s="36">
        <f t="shared" si="10"/>
        <v>4</v>
      </c>
      <c r="G65" s="36">
        <f t="shared" si="9"/>
        <v>4</v>
      </c>
    </row>
    <row r="66" spans="1:7" x14ac:dyDescent="0.3">
      <c r="A66" s="36" t="str">
        <f t="shared" si="5"/>
        <v>VILAGARCÍA</v>
      </c>
      <c r="B66" s="37">
        <f t="shared" si="3"/>
        <v>97849</v>
      </c>
      <c r="C66" s="37">
        <f t="shared" si="4"/>
        <v>96241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4266</v>
      </c>
      <c r="C7" s="30">
        <v>4069</v>
      </c>
      <c r="D7" s="30">
        <v>13833</v>
      </c>
      <c r="E7" s="30">
        <v>11125</v>
      </c>
      <c r="F7" s="11">
        <f>((E7*100)/D7)-100</f>
        <v>-19.5763753343454</v>
      </c>
      <c r="G7" s="1"/>
      <c r="H7" s="1"/>
      <c r="I7" s="1"/>
    </row>
    <row r="8" spans="1:12" x14ac:dyDescent="0.3">
      <c r="A8" s="12" t="s">
        <v>31</v>
      </c>
      <c r="B8" s="31">
        <v>117</v>
      </c>
      <c r="C8" s="31">
        <v>101</v>
      </c>
      <c r="D8" s="31">
        <v>213</v>
      </c>
      <c r="E8" s="31">
        <v>428</v>
      </c>
      <c r="F8" s="14">
        <f t="shared" ref="F8:F34" si="0">((E8*100)/D8)-100</f>
        <v>100.93896713615024</v>
      </c>
      <c r="G8" s="1"/>
      <c r="H8" s="1"/>
      <c r="I8" s="1"/>
    </row>
    <row r="9" spans="1:12" x14ac:dyDescent="0.3">
      <c r="A9" s="9" t="s">
        <v>157</v>
      </c>
      <c r="B9" s="30">
        <v>140</v>
      </c>
      <c r="C9" s="30">
        <v>206</v>
      </c>
      <c r="D9" s="30">
        <v>769</v>
      </c>
      <c r="E9" s="30">
        <v>867</v>
      </c>
      <c r="F9" s="11">
        <f t="shared" si="0"/>
        <v>12.743823146944081</v>
      </c>
      <c r="G9" s="1"/>
      <c r="H9" s="1"/>
      <c r="I9" s="1"/>
    </row>
    <row r="10" spans="1:12" x14ac:dyDescent="0.3">
      <c r="A10" s="12" t="s">
        <v>159</v>
      </c>
      <c r="B10" s="31">
        <v>1904</v>
      </c>
      <c r="C10" s="31">
        <v>2117</v>
      </c>
      <c r="D10" s="31">
        <v>5926</v>
      </c>
      <c r="E10" s="31">
        <v>5561</v>
      </c>
      <c r="F10" s="14">
        <f t="shared" si="0"/>
        <v>-6.159298008774897</v>
      </c>
      <c r="G10" s="1"/>
      <c r="H10" s="1"/>
      <c r="I10" s="1"/>
    </row>
    <row r="11" spans="1:12" x14ac:dyDescent="0.3">
      <c r="A11" s="9" t="s">
        <v>160</v>
      </c>
      <c r="B11" s="30">
        <v>66</v>
      </c>
      <c r="C11" s="30">
        <v>56</v>
      </c>
      <c r="D11" s="30">
        <v>234</v>
      </c>
      <c r="E11" s="30">
        <v>184</v>
      </c>
      <c r="F11" s="11">
        <f t="shared" si="0"/>
        <v>-21.367521367521363</v>
      </c>
      <c r="G11" s="1"/>
      <c r="H11" s="1"/>
      <c r="I11" s="1"/>
    </row>
    <row r="12" spans="1:12" x14ac:dyDescent="0.3">
      <c r="A12" s="12" t="s">
        <v>161</v>
      </c>
      <c r="B12" s="31">
        <v>1178</v>
      </c>
      <c r="C12" s="31">
        <v>1255</v>
      </c>
      <c r="D12" s="31">
        <v>5018</v>
      </c>
      <c r="E12" s="31">
        <v>4592</v>
      </c>
      <c r="F12" s="14">
        <f t="shared" si="0"/>
        <v>-8.4894380231167759</v>
      </c>
      <c r="G12" s="1"/>
      <c r="H12" s="1"/>
      <c r="I12" s="1"/>
    </row>
    <row r="13" spans="1:12" x14ac:dyDescent="0.3">
      <c r="A13" s="9" t="s">
        <v>32</v>
      </c>
      <c r="B13" s="30">
        <v>220</v>
      </c>
      <c r="C13" s="30">
        <v>170</v>
      </c>
      <c r="D13" s="30">
        <v>836</v>
      </c>
      <c r="E13" s="30">
        <v>727</v>
      </c>
      <c r="F13" s="11">
        <f t="shared" si="0"/>
        <v>-13.038277511961724</v>
      </c>
      <c r="G13" s="1"/>
      <c r="H13" s="1"/>
      <c r="I13" s="1"/>
    </row>
    <row r="14" spans="1:12" x14ac:dyDescent="0.3">
      <c r="A14" s="12" t="s">
        <v>33</v>
      </c>
      <c r="B14" s="31">
        <v>372</v>
      </c>
      <c r="C14" s="31">
        <v>256</v>
      </c>
      <c r="D14" s="31">
        <v>1377</v>
      </c>
      <c r="E14" s="31">
        <v>1045</v>
      </c>
      <c r="F14" s="14">
        <f t="shared" si="0"/>
        <v>-24.110384894698626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46</v>
      </c>
      <c r="C16" s="31">
        <v>35</v>
      </c>
      <c r="D16" s="31">
        <v>166</v>
      </c>
      <c r="E16" s="31">
        <v>134</v>
      </c>
      <c r="F16" s="14">
        <f t="shared" si="0"/>
        <v>-19.277108433734938</v>
      </c>
      <c r="G16" s="1"/>
      <c r="H16" s="1"/>
      <c r="I16" s="1"/>
    </row>
    <row r="17" spans="1:9" x14ac:dyDescent="0.3">
      <c r="A17" s="9" t="s">
        <v>162</v>
      </c>
      <c r="B17" s="30">
        <v>222</v>
      </c>
      <c r="C17" s="30">
        <v>352</v>
      </c>
      <c r="D17" s="30">
        <v>923</v>
      </c>
      <c r="E17" s="30">
        <v>1158</v>
      </c>
      <c r="F17" s="11">
        <f t="shared" si="0"/>
        <v>25.460455037919829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12</v>
      </c>
      <c r="C19" s="30">
        <v>19</v>
      </c>
      <c r="D19" s="30">
        <v>64</v>
      </c>
      <c r="E19" s="30">
        <v>72</v>
      </c>
      <c r="F19" s="11">
        <f t="shared" si="0"/>
        <v>12.5</v>
      </c>
      <c r="G19" s="1"/>
      <c r="H19" s="1"/>
      <c r="I19" s="1"/>
    </row>
    <row r="20" spans="1:9" x14ac:dyDescent="0.3">
      <c r="A20" s="12" t="s">
        <v>163</v>
      </c>
      <c r="B20" s="31">
        <v>1703</v>
      </c>
      <c r="C20" s="31">
        <v>873</v>
      </c>
      <c r="D20" s="31">
        <v>4608</v>
      </c>
      <c r="E20" s="31">
        <v>1758</v>
      </c>
      <c r="F20" s="14">
        <f t="shared" si="0"/>
        <v>-61.848958333333336</v>
      </c>
      <c r="G20" s="1"/>
      <c r="H20" s="1"/>
      <c r="I20" s="1"/>
    </row>
    <row r="21" spans="1:9" x14ac:dyDescent="0.3">
      <c r="A21" s="9" t="s">
        <v>38</v>
      </c>
      <c r="B21" s="30">
        <v>152</v>
      </c>
      <c r="C21" s="30">
        <v>150</v>
      </c>
      <c r="D21" s="30">
        <v>627</v>
      </c>
      <c r="E21" s="30">
        <v>607</v>
      </c>
      <c r="F21" s="11">
        <f t="shared" si="0"/>
        <v>-3.1897926634768794</v>
      </c>
      <c r="G21" s="1"/>
      <c r="H21" s="1"/>
      <c r="I21" s="1"/>
    </row>
    <row r="22" spans="1:9" x14ac:dyDescent="0.3">
      <c r="A22" s="12" t="s">
        <v>59</v>
      </c>
      <c r="B22" s="31">
        <v>6</v>
      </c>
      <c r="C22" s="31">
        <v>34</v>
      </c>
      <c r="D22" s="31">
        <v>17</v>
      </c>
      <c r="E22" s="31">
        <v>87</v>
      </c>
      <c r="F22" s="14">
        <f t="shared" si="0"/>
        <v>411.76470588235293</v>
      </c>
      <c r="G22" s="1"/>
      <c r="H22" s="1"/>
      <c r="I22" s="1"/>
    </row>
    <row r="23" spans="1:9" x14ac:dyDescent="0.3">
      <c r="A23" s="9" t="s">
        <v>164</v>
      </c>
      <c r="B23" s="30">
        <v>23</v>
      </c>
      <c r="C23" s="30">
        <v>35</v>
      </c>
      <c r="D23" s="30">
        <v>96</v>
      </c>
      <c r="E23" s="30">
        <v>159</v>
      </c>
      <c r="F23" s="11">
        <f t="shared" si="0"/>
        <v>65.625</v>
      </c>
      <c r="G23" s="1"/>
      <c r="H23" s="1"/>
      <c r="I23" s="1"/>
    </row>
    <row r="24" spans="1:9" x14ac:dyDescent="0.3">
      <c r="A24" s="12" t="s">
        <v>166</v>
      </c>
      <c r="B24" s="31">
        <v>158</v>
      </c>
      <c r="C24" s="31">
        <v>218</v>
      </c>
      <c r="D24" s="31">
        <v>602</v>
      </c>
      <c r="E24" s="31">
        <v>604</v>
      </c>
      <c r="F24" s="14">
        <f t="shared" si="0"/>
        <v>0.33222591362125797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105</v>
      </c>
      <c r="C26" s="31">
        <v>51</v>
      </c>
      <c r="D26" s="31">
        <v>288</v>
      </c>
      <c r="E26" s="31">
        <v>310</v>
      </c>
      <c r="F26" s="14">
        <f t="shared" si="0"/>
        <v>7.6388888888888857</v>
      </c>
      <c r="G26" s="1"/>
      <c r="H26" s="1"/>
      <c r="I26" s="1"/>
    </row>
    <row r="27" spans="1:9" x14ac:dyDescent="0.3">
      <c r="A27" s="9" t="s">
        <v>41</v>
      </c>
      <c r="B27" s="30">
        <v>1836</v>
      </c>
      <c r="C27" s="30">
        <v>2039</v>
      </c>
      <c r="D27" s="30">
        <v>10408</v>
      </c>
      <c r="E27" s="30">
        <v>10404</v>
      </c>
      <c r="F27" s="11">
        <f t="shared" si="0"/>
        <v>-3.8431975403540264E-2</v>
      </c>
      <c r="G27" s="1"/>
      <c r="H27" s="1"/>
      <c r="I27" s="1"/>
    </row>
    <row r="28" spans="1:9" x14ac:dyDescent="0.3">
      <c r="A28" s="12" t="s">
        <v>42</v>
      </c>
      <c r="B28" s="31">
        <v>430</v>
      </c>
      <c r="C28" s="31">
        <v>322</v>
      </c>
      <c r="D28" s="31">
        <v>2088</v>
      </c>
      <c r="E28" s="31">
        <v>1155</v>
      </c>
      <c r="F28" s="14">
        <f t="shared" si="0"/>
        <v>-44.683908045977013</v>
      </c>
      <c r="G28" s="1"/>
      <c r="H28" s="1"/>
      <c r="I28" s="1"/>
    </row>
    <row r="29" spans="1:9" x14ac:dyDescent="0.3">
      <c r="A29" s="9" t="s">
        <v>43</v>
      </c>
      <c r="B29" s="30">
        <v>236</v>
      </c>
      <c r="C29" s="30">
        <v>685</v>
      </c>
      <c r="D29" s="30">
        <v>1520</v>
      </c>
      <c r="E29" s="30">
        <v>2118</v>
      </c>
      <c r="F29" s="11">
        <f t="shared" si="0"/>
        <v>39.34210526315789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338</v>
      </c>
      <c r="C31" s="30">
        <v>208</v>
      </c>
      <c r="D31" s="30">
        <v>1268</v>
      </c>
      <c r="E31" s="30">
        <v>593</v>
      </c>
      <c r="F31" s="11">
        <f t="shared" si="0"/>
        <v>-53.233438485804413</v>
      </c>
      <c r="G31" s="1"/>
      <c r="H31" s="1"/>
      <c r="I31" s="1"/>
    </row>
    <row r="32" spans="1:9" x14ac:dyDescent="0.3">
      <c r="A32" s="12" t="s">
        <v>46</v>
      </c>
      <c r="B32" s="31">
        <v>167</v>
      </c>
      <c r="C32" s="31">
        <v>444</v>
      </c>
      <c r="D32" s="31">
        <v>564</v>
      </c>
      <c r="E32" s="31">
        <v>1240</v>
      </c>
      <c r="F32" s="14">
        <f t="shared" si="0"/>
        <v>119.8581560283688</v>
      </c>
      <c r="G32" s="1"/>
      <c r="H32" s="1"/>
      <c r="I32" s="1"/>
    </row>
    <row r="33" spans="1:9" x14ac:dyDescent="0.3">
      <c r="A33" s="9" t="s">
        <v>47</v>
      </c>
      <c r="B33" s="30">
        <v>4890</v>
      </c>
      <c r="C33" s="30">
        <v>4857</v>
      </c>
      <c r="D33" s="30">
        <v>20797</v>
      </c>
      <c r="E33" s="30">
        <v>19103</v>
      </c>
      <c r="F33" s="11">
        <f t="shared" si="0"/>
        <v>-8.1454055873443281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18587</v>
      </c>
      <c r="C35" s="16">
        <f t="shared" ref="C35:E35" si="1">SUM(C7:C34)</f>
        <v>18552</v>
      </c>
      <c r="D35" s="16">
        <f t="shared" si="1"/>
        <v>72242</v>
      </c>
      <c r="E35" s="16">
        <f t="shared" si="1"/>
        <v>64031</v>
      </c>
      <c r="F35" s="17">
        <f t="shared" ref="F35" si="2">((E35*100)/D35)-100</f>
        <v>-11.365964397441928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11125</v>
      </c>
      <c r="C39" s="37">
        <f t="shared" si="4"/>
        <v>13833</v>
      </c>
      <c r="D39" s="37">
        <f>_xlfn.RANK.EQ(B39,$B$39:$B$66)+COUNTIF($B$39:$B$66,B39)-1</f>
        <v>2</v>
      </c>
      <c r="E39" s="36" t="str">
        <f t="shared" ref="E39:E66" si="6">INDEX($A$39:$B$66,MATCH(ROW()-38,$D$39:$D$66,0),1)</f>
        <v>VIGO</v>
      </c>
      <c r="F39" s="36">
        <f>LOOKUP(E39,$A$39:$A$66,$B$39:$B$66)</f>
        <v>19103</v>
      </c>
      <c r="G39" s="36">
        <f>LOOKUP(E39,$A$39:$A$66,$C$39:$C$66)</f>
        <v>20797</v>
      </c>
    </row>
    <row r="40" spans="1:9" x14ac:dyDescent="0.3">
      <c r="A40" s="36" t="str">
        <f t="shared" si="5"/>
        <v>ALICANTE</v>
      </c>
      <c r="B40" s="37">
        <f t="shared" si="3"/>
        <v>428</v>
      </c>
      <c r="C40" s="37">
        <f t="shared" si="4"/>
        <v>213</v>
      </c>
      <c r="D40" s="37">
        <f t="shared" ref="D40:D66" si="7">_xlfn.RANK.EQ(B40,$B$39:$B$66)+COUNTIF($B$39:$B$66,B40)-1</f>
        <v>17</v>
      </c>
      <c r="E40" s="36" t="str">
        <f t="shared" si="6"/>
        <v>A CORUÑA</v>
      </c>
      <c r="F40" s="36">
        <f t="shared" ref="F40:F55" si="8">LOOKUP(E40,$A$39:$A$66,$B$39:$B$66)</f>
        <v>11125</v>
      </c>
      <c r="G40" s="36">
        <f t="shared" ref="G40:G66" si="9">LOOKUP(E40,$A$39:$A$66,$C$39:$C$66)</f>
        <v>13833</v>
      </c>
    </row>
    <row r="41" spans="1:9" x14ac:dyDescent="0.3">
      <c r="A41" s="36" t="str">
        <f t="shared" si="5"/>
        <v>ALMERÍA</v>
      </c>
      <c r="B41" s="37">
        <f t="shared" si="3"/>
        <v>867</v>
      </c>
      <c r="C41" s="37">
        <f t="shared" si="4"/>
        <v>769</v>
      </c>
      <c r="D41" s="37">
        <f t="shared" si="7"/>
        <v>12</v>
      </c>
      <c r="E41" s="36" t="str">
        <f t="shared" si="6"/>
        <v>PASAIA</v>
      </c>
      <c r="F41" s="36">
        <f t="shared" si="8"/>
        <v>10404</v>
      </c>
      <c r="G41" s="36">
        <f t="shared" si="9"/>
        <v>10408</v>
      </c>
    </row>
    <row r="42" spans="1:9" x14ac:dyDescent="0.3">
      <c r="A42" s="36" t="str">
        <f t="shared" si="5"/>
        <v>AVILÉS</v>
      </c>
      <c r="B42" s="37">
        <f t="shared" si="3"/>
        <v>5561</v>
      </c>
      <c r="C42" s="37">
        <f t="shared" si="4"/>
        <v>5926</v>
      </c>
      <c r="D42" s="37">
        <f t="shared" si="7"/>
        <v>4</v>
      </c>
      <c r="E42" s="36" t="str">
        <f t="shared" si="6"/>
        <v>AVILÉS</v>
      </c>
      <c r="F42" s="36">
        <f t="shared" si="8"/>
        <v>5561</v>
      </c>
      <c r="G42" s="36">
        <f t="shared" si="9"/>
        <v>5926</v>
      </c>
    </row>
    <row r="43" spans="1:9" x14ac:dyDescent="0.3">
      <c r="A43" s="36" t="str">
        <f t="shared" si="5"/>
        <v>BAHÍA DE ALGECIRAS</v>
      </c>
      <c r="B43" s="37">
        <f t="shared" si="3"/>
        <v>184</v>
      </c>
      <c r="C43" s="37">
        <f t="shared" si="4"/>
        <v>234</v>
      </c>
      <c r="D43" s="37">
        <f t="shared" si="7"/>
        <v>19</v>
      </c>
      <c r="E43" s="36" t="str">
        <f t="shared" si="6"/>
        <v>BAHÍA DE CÁDIZ</v>
      </c>
      <c r="F43" s="36">
        <f t="shared" si="8"/>
        <v>4592</v>
      </c>
      <c r="G43" s="36">
        <f t="shared" si="9"/>
        <v>5018</v>
      </c>
    </row>
    <row r="44" spans="1:9" x14ac:dyDescent="0.3">
      <c r="A44" s="36" t="str">
        <f t="shared" si="5"/>
        <v>BAHÍA DE CÁDIZ</v>
      </c>
      <c r="B44" s="37">
        <f t="shared" si="3"/>
        <v>4592</v>
      </c>
      <c r="C44" s="37">
        <f t="shared" si="4"/>
        <v>5018</v>
      </c>
      <c r="D44" s="37">
        <f t="shared" si="7"/>
        <v>5</v>
      </c>
      <c r="E44" s="36" t="str">
        <f t="shared" si="6"/>
        <v>SANTANDER</v>
      </c>
      <c r="F44" s="36">
        <f t="shared" si="8"/>
        <v>2118</v>
      </c>
      <c r="G44" s="36">
        <f t="shared" si="9"/>
        <v>1520</v>
      </c>
    </row>
    <row r="45" spans="1:9" x14ac:dyDescent="0.3">
      <c r="A45" s="36" t="str">
        <f t="shared" si="5"/>
        <v>BALEARES</v>
      </c>
      <c r="B45" s="37">
        <f t="shared" si="3"/>
        <v>727</v>
      </c>
      <c r="C45" s="37">
        <f t="shared" si="4"/>
        <v>836</v>
      </c>
      <c r="D45" s="37">
        <f t="shared" si="7"/>
        <v>13</v>
      </c>
      <c r="E45" s="36" t="str">
        <f t="shared" si="6"/>
        <v>GIJÓN</v>
      </c>
      <c r="F45" s="36">
        <f t="shared" si="8"/>
        <v>1758</v>
      </c>
      <c r="G45" s="36">
        <f t="shared" si="9"/>
        <v>4608</v>
      </c>
    </row>
    <row r="46" spans="1:9" x14ac:dyDescent="0.3">
      <c r="A46" s="36" t="str">
        <f t="shared" si="5"/>
        <v>BARCELONA</v>
      </c>
      <c r="B46" s="37">
        <f t="shared" si="3"/>
        <v>1045</v>
      </c>
      <c r="C46" s="37">
        <f t="shared" si="4"/>
        <v>1377</v>
      </c>
      <c r="D46" s="37">
        <f t="shared" si="7"/>
        <v>11</v>
      </c>
      <c r="E46" s="36" t="str">
        <f t="shared" si="6"/>
        <v>VALENCIA</v>
      </c>
      <c r="F46" s="36">
        <f t="shared" si="8"/>
        <v>1240</v>
      </c>
      <c r="G46" s="36">
        <f t="shared" si="9"/>
        <v>564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CASTELLÓN</v>
      </c>
      <c r="F47" s="36">
        <f t="shared" si="8"/>
        <v>1158</v>
      </c>
      <c r="G47" s="36">
        <f t="shared" si="9"/>
        <v>923</v>
      </c>
    </row>
    <row r="48" spans="1:9" x14ac:dyDescent="0.3">
      <c r="A48" s="36" t="str">
        <f t="shared" si="5"/>
        <v>CARTAGENA</v>
      </c>
      <c r="B48" s="37">
        <f t="shared" si="3"/>
        <v>134</v>
      </c>
      <c r="C48" s="37">
        <f t="shared" si="4"/>
        <v>166</v>
      </c>
      <c r="D48" s="37">
        <f t="shared" si="7"/>
        <v>21</v>
      </c>
      <c r="E48" s="36" t="str">
        <f t="shared" si="6"/>
        <v>SANTA CRUZ DE TENERIFE</v>
      </c>
      <c r="F48" s="36">
        <f t="shared" si="8"/>
        <v>1155</v>
      </c>
      <c r="G48" s="36">
        <f t="shared" si="9"/>
        <v>2088</v>
      </c>
    </row>
    <row r="49" spans="1:7" x14ac:dyDescent="0.3">
      <c r="A49" s="36" t="str">
        <f t="shared" si="5"/>
        <v>CASTELLÓN</v>
      </c>
      <c r="B49" s="37">
        <f t="shared" si="3"/>
        <v>1158</v>
      </c>
      <c r="C49" s="37">
        <f t="shared" si="4"/>
        <v>923</v>
      </c>
      <c r="D49" s="37">
        <f t="shared" si="7"/>
        <v>9</v>
      </c>
      <c r="E49" s="36" t="str">
        <f t="shared" si="6"/>
        <v>BARCELONA</v>
      </c>
      <c r="F49" s="36">
        <f t="shared" si="8"/>
        <v>1045</v>
      </c>
      <c r="G49" s="36">
        <f t="shared" si="9"/>
        <v>1377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ALMERÍA</v>
      </c>
      <c r="F50" s="36">
        <f t="shared" si="8"/>
        <v>867</v>
      </c>
      <c r="G50" s="36">
        <f t="shared" si="9"/>
        <v>769</v>
      </c>
    </row>
    <row r="51" spans="1:7" x14ac:dyDescent="0.3">
      <c r="A51" s="36" t="str">
        <f t="shared" si="5"/>
        <v>FERROL-SAN CIBRAO</v>
      </c>
      <c r="B51" s="37">
        <f t="shared" si="3"/>
        <v>72</v>
      </c>
      <c r="C51" s="37">
        <f t="shared" si="4"/>
        <v>64</v>
      </c>
      <c r="D51" s="37">
        <f t="shared" si="7"/>
        <v>23</v>
      </c>
      <c r="E51" s="36" t="str">
        <f t="shared" si="6"/>
        <v>BALEARES</v>
      </c>
      <c r="F51" s="36">
        <f t="shared" si="8"/>
        <v>727</v>
      </c>
      <c r="G51" s="36">
        <f t="shared" si="9"/>
        <v>836</v>
      </c>
    </row>
    <row r="52" spans="1:7" x14ac:dyDescent="0.3">
      <c r="A52" s="36" t="str">
        <f t="shared" si="5"/>
        <v>GIJÓN</v>
      </c>
      <c r="B52" s="37">
        <f t="shared" si="3"/>
        <v>1758</v>
      </c>
      <c r="C52" s="37">
        <f t="shared" si="4"/>
        <v>4608</v>
      </c>
      <c r="D52" s="37">
        <f t="shared" si="7"/>
        <v>7</v>
      </c>
      <c r="E52" s="36" t="str">
        <f t="shared" si="6"/>
        <v>HUELVA</v>
      </c>
      <c r="F52" s="36">
        <f t="shared" si="8"/>
        <v>607</v>
      </c>
      <c r="G52" s="36">
        <f t="shared" si="9"/>
        <v>627</v>
      </c>
    </row>
    <row r="53" spans="1:7" x14ac:dyDescent="0.3">
      <c r="A53" s="36" t="str">
        <f t="shared" si="5"/>
        <v>HUELVA</v>
      </c>
      <c r="B53" s="37">
        <f t="shared" si="3"/>
        <v>607</v>
      </c>
      <c r="C53" s="37">
        <f t="shared" si="4"/>
        <v>627</v>
      </c>
      <c r="D53" s="37">
        <f t="shared" si="7"/>
        <v>14</v>
      </c>
      <c r="E53" s="36" t="str">
        <f t="shared" si="6"/>
        <v>MARÍN Y RÍA DE PONTEVEDRA</v>
      </c>
      <c r="F53" s="36">
        <f t="shared" si="8"/>
        <v>604</v>
      </c>
      <c r="G53" s="36">
        <f t="shared" si="9"/>
        <v>602</v>
      </c>
    </row>
    <row r="54" spans="1:7" x14ac:dyDescent="0.3">
      <c r="A54" s="36" t="str">
        <f t="shared" si="5"/>
        <v>LAS PALMAS</v>
      </c>
      <c r="B54" s="37">
        <f t="shared" si="3"/>
        <v>87</v>
      </c>
      <c r="C54" s="37">
        <f t="shared" si="4"/>
        <v>17</v>
      </c>
      <c r="D54" s="37">
        <f t="shared" si="7"/>
        <v>22</v>
      </c>
      <c r="E54" s="36" t="str">
        <f t="shared" si="6"/>
        <v>TARRAGONA</v>
      </c>
      <c r="F54" s="36">
        <f t="shared" si="8"/>
        <v>593</v>
      </c>
      <c r="G54" s="36">
        <f t="shared" si="9"/>
        <v>1268</v>
      </c>
    </row>
    <row r="55" spans="1:7" x14ac:dyDescent="0.3">
      <c r="A55" s="36" t="str">
        <f t="shared" si="5"/>
        <v>MÁLAGA</v>
      </c>
      <c r="B55" s="37">
        <f t="shared" si="3"/>
        <v>159</v>
      </c>
      <c r="C55" s="37">
        <f t="shared" si="4"/>
        <v>96</v>
      </c>
      <c r="D55" s="37">
        <f t="shared" si="7"/>
        <v>20</v>
      </c>
      <c r="E55" s="36" t="str">
        <f t="shared" si="6"/>
        <v>ALICANTE</v>
      </c>
      <c r="F55" s="36">
        <f t="shared" si="8"/>
        <v>428</v>
      </c>
      <c r="G55" s="36">
        <f t="shared" si="9"/>
        <v>213</v>
      </c>
    </row>
    <row r="56" spans="1:7" x14ac:dyDescent="0.3">
      <c r="A56" s="36" t="str">
        <f t="shared" si="5"/>
        <v>MARÍN Y RÍA DE PONTEVEDRA</v>
      </c>
      <c r="B56" s="37">
        <f t="shared" si="3"/>
        <v>604</v>
      </c>
      <c r="C56" s="37">
        <f t="shared" si="4"/>
        <v>602</v>
      </c>
      <c r="D56" s="37">
        <f t="shared" si="7"/>
        <v>15</v>
      </c>
      <c r="E56" s="36" t="str">
        <f t="shared" si="6"/>
        <v>MOTRIL</v>
      </c>
      <c r="F56" s="36">
        <f t="shared" ref="F56:F66" si="10">LOOKUP(E56,$A$39:$A$66,$B$39:$B$66)</f>
        <v>310</v>
      </c>
      <c r="G56" s="36">
        <f t="shared" si="9"/>
        <v>288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BAHÍA DE ALGECIRAS</v>
      </c>
      <c r="F57" s="36">
        <f t="shared" si="10"/>
        <v>184</v>
      </c>
      <c r="G57" s="36">
        <f t="shared" si="9"/>
        <v>234</v>
      </c>
    </row>
    <row r="58" spans="1:7" x14ac:dyDescent="0.3">
      <c r="A58" s="36" t="str">
        <f t="shared" si="5"/>
        <v>MOTRIL</v>
      </c>
      <c r="B58" s="37">
        <f t="shared" si="3"/>
        <v>310</v>
      </c>
      <c r="C58" s="37">
        <f t="shared" si="4"/>
        <v>288</v>
      </c>
      <c r="D58" s="37">
        <f t="shared" si="7"/>
        <v>18</v>
      </c>
      <c r="E58" s="36" t="str">
        <f t="shared" si="6"/>
        <v>MÁLAGA</v>
      </c>
      <c r="F58" s="36">
        <f t="shared" si="10"/>
        <v>159</v>
      </c>
      <c r="G58" s="36">
        <f t="shared" si="9"/>
        <v>96</v>
      </c>
    </row>
    <row r="59" spans="1:7" x14ac:dyDescent="0.3">
      <c r="A59" s="36" t="str">
        <f t="shared" si="5"/>
        <v>PASAIA</v>
      </c>
      <c r="B59" s="37">
        <f t="shared" si="3"/>
        <v>10404</v>
      </c>
      <c r="C59" s="37">
        <f t="shared" si="4"/>
        <v>10408</v>
      </c>
      <c r="D59" s="37">
        <f t="shared" si="7"/>
        <v>3</v>
      </c>
      <c r="E59" s="36" t="str">
        <f t="shared" si="6"/>
        <v>CARTAGENA</v>
      </c>
      <c r="F59" s="36">
        <f t="shared" si="10"/>
        <v>134</v>
      </c>
      <c r="G59" s="36">
        <f t="shared" si="9"/>
        <v>166</v>
      </c>
    </row>
    <row r="60" spans="1:7" x14ac:dyDescent="0.3">
      <c r="A60" s="36" t="str">
        <f t="shared" si="5"/>
        <v>SANTA CRUZ DE TENERIFE</v>
      </c>
      <c r="B60" s="37">
        <f t="shared" si="3"/>
        <v>1155</v>
      </c>
      <c r="C60" s="37">
        <f t="shared" si="4"/>
        <v>2088</v>
      </c>
      <c r="D60" s="37">
        <f t="shared" si="7"/>
        <v>10</v>
      </c>
      <c r="E60" s="36" t="str">
        <f t="shared" si="6"/>
        <v>LAS PALMAS</v>
      </c>
      <c r="F60" s="36">
        <f t="shared" si="10"/>
        <v>87</v>
      </c>
      <c r="G60" s="36">
        <f t="shared" si="9"/>
        <v>17</v>
      </c>
    </row>
    <row r="61" spans="1:7" x14ac:dyDescent="0.3">
      <c r="A61" s="36" t="str">
        <f t="shared" si="5"/>
        <v>SANTANDER</v>
      </c>
      <c r="B61" s="37">
        <f t="shared" si="3"/>
        <v>2118</v>
      </c>
      <c r="C61" s="37">
        <f t="shared" si="4"/>
        <v>1520</v>
      </c>
      <c r="D61" s="37">
        <f t="shared" si="7"/>
        <v>6</v>
      </c>
      <c r="E61" s="36" t="str">
        <f t="shared" si="6"/>
        <v>FERROL-SAN CIBRAO</v>
      </c>
      <c r="F61" s="36">
        <f t="shared" si="10"/>
        <v>72</v>
      </c>
      <c r="G61" s="36">
        <f t="shared" si="9"/>
        <v>64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593</v>
      </c>
      <c r="C63" s="37">
        <f t="shared" si="4"/>
        <v>1268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1240</v>
      </c>
      <c r="C64" s="37">
        <f t="shared" si="4"/>
        <v>564</v>
      </c>
      <c r="D64" s="37">
        <f t="shared" si="7"/>
        <v>8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19103</v>
      </c>
      <c r="C65" s="37">
        <f t="shared" si="4"/>
        <v>20797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2223</v>
      </c>
      <c r="C7" s="20">
        <v>6432</v>
      </c>
      <c r="D7" s="20">
        <v>10257</v>
      </c>
      <c r="E7" s="20">
        <v>19133</v>
      </c>
      <c r="F7" s="11">
        <f>((E7*100)/D7)-100</f>
        <v>86.536024178609722</v>
      </c>
      <c r="G7" s="1"/>
      <c r="H7" s="1"/>
      <c r="I7" s="1"/>
    </row>
    <row r="8" spans="1:12" x14ac:dyDescent="0.3">
      <c r="A8" s="12" t="s">
        <v>31</v>
      </c>
      <c r="B8" s="21">
        <v>1722</v>
      </c>
      <c r="C8" s="21">
        <v>2059</v>
      </c>
      <c r="D8" s="21">
        <v>6838</v>
      </c>
      <c r="E8" s="21">
        <v>9245</v>
      </c>
      <c r="F8" s="14">
        <f t="shared" ref="F8:F34" si="0">((E8*100)/D8)-100</f>
        <v>35.200350979818666</v>
      </c>
      <c r="G8" s="1"/>
      <c r="H8" s="1"/>
      <c r="I8" s="1"/>
    </row>
    <row r="9" spans="1:12" x14ac:dyDescent="0.3">
      <c r="A9" s="9" t="s">
        <v>157</v>
      </c>
      <c r="B9" s="20">
        <v>5282</v>
      </c>
      <c r="C9" s="20">
        <v>6775</v>
      </c>
      <c r="D9" s="20">
        <v>20433</v>
      </c>
      <c r="E9" s="20">
        <v>24181</v>
      </c>
      <c r="F9" s="11">
        <f t="shared" si="0"/>
        <v>18.342876719032944</v>
      </c>
      <c r="G9" s="1"/>
      <c r="H9" s="1"/>
      <c r="I9" s="1"/>
    </row>
    <row r="10" spans="1:12" x14ac:dyDescent="0.3">
      <c r="A10" s="12" t="s">
        <v>159</v>
      </c>
      <c r="B10" s="21">
        <v>3435</v>
      </c>
      <c r="C10" s="21">
        <v>3886</v>
      </c>
      <c r="D10" s="21">
        <v>12699</v>
      </c>
      <c r="E10" s="21">
        <v>16049</v>
      </c>
      <c r="F10" s="14">
        <f t="shared" si="0"/>
        <v>26.380029923616036</v>
      </c>
      <c r="G10" s="1"/>
      <c r="H10" s="1"/>
      <c r="I10" s="1"/>
    </row>
    <row r="11" spans="1:12" x14ac:dyDescent="0.3">
      <c r="A11" s="9" t="s">
        <v>160</v>
      </c>
      <c r="B11" s="20">
        <v>250601</v>
      </c>
      <c r="C11" s="20">
        <v>218769</v>
      </c>
      <c r="D11" s="20">
        <v>969136</v>
      </c>
      <c r="E11" s="20">
        <v>796952</v>
      </c>
      <c r="F11" s="11">
        <f t="shared" si="0"/>
        <v>-17.766753066649059</v>
      </c>
      <c r="G11" s="1"/>
      <c r="H11" s="1"/>
      <c r="I11" s="1"/>
    </row>
    <row r="12" spans="1:12" x14ac:dyDescent="0.3">
      <c r="A12" s="12" t="s">
        <v>161</v>
      </c>
      <c r="B12" s="21">
        <v>9394</v>
      </c>
      <c r="C12" s="21">
        <v>6096</v>
      </c>
      <c r="D12" s="21">
        <v>36876</v>
      </c>
      <c r="E12" s="21">
        <v>27451</v>
      </c>
      <c r="F12" s="14">
        <f t="shared" si="0"/>
        <v>-25.558628918537806</v>
      </c>
      <c r="G12" s="1"/>
      <c r="H12" s="1"/>
      <c r="I12" s="1"/>
    </row>
    <row r="13" spans="1:12" x14ac:dyDescent="0.3">
      <c r="A13" s="9" t="s">
        <v>32</v>
      </c>
      <c r="B13" s="20">
        <v>15986</v>
      </c>
      <c r="C13" s="20">
        <v>22582</v>
      </c>
      <c r="D13" s="20">
        <v>28162</v>
      </c>
      <c r="E13" s="20">
        <v>50381</v>
      </c>
      <c r="F13" s="11">
        <f t="shared" si="0"/>
        <v>78.897095376748808</v>
      </c>
      <c r="G13" s="1"/>
      <c r="H13" s="1"/>
      <c r="I13" s="1"/>
    </row>
    <row r="14" spans="1:12" x14ac:dyDescent="0.3">
      <c r="A14" s="12" t="s">
        <v>33</v>
      </c>
      <c r="B14" s="21">
        <v>99941</v>
      </c>
      <c r="C14" s="21">
        <v>168277</v>
      </c>
      <c r="D14" s="21">
        <v>292303</v>
      </c>
      <c r="E14" s="21">
        <v>530782</v>
      </c>
      <c r="F14" s="14">
        <f t="shared" si="0"/>
        <v>81.586230726335344</v>
      </c>
      <c r="G14" s="1"/>
      <c r="H14" s="1"/>
      <c r="I14" s="1"/>
    </row>
    <row r="15" spans="1:12" x14ac:dyDescent="0.3">
      <c r="A15" s="9" t="s">
        <v>34</v>
      </c>
      <c r="B15" s="20">
        <v>9789</v>
      </c>
      <c r="C15" s="20">
        <v>9541</v>
      </c>
      <c r="D15" s="20">
        <v>34402</v>
      </c>
      <c r="E15" s="20">
        <v>35430</v>
      </c>
      <c r="F15" s="11">
        <f t="shared" si="0"/>
        <v>2.9881983605604319</v>
      </c>
      <c r="G15" s="1"/>
      <c r="H15" s="1"/>
      <c r="I15" s="1"/>
    </row>
    <row r="16" spans="1:12" x14ac:dyDescent="0.3">
      <c r="A16" s="12" t="s">
        <v>35</v>
      </c>
      <c r="B16" s="21">
        <v>4635</v>
      </c>
      <c r="C16" s="21">
        <v>4776</v>
      </c>
      <c r="D16" s="21">
        <v>15068</v>
      </c>
      <c r="E16" s="21">
        <v>18241</v>
      </c>
      <c r="F16" s="14">
        <f t="shared" si="0"/>
        <v>21.0578709848686</v>
      </c>
      <c r="G16" s="1"/>
      <c r="H16" s="1"/>
      <c r="I16" s="1"/>
    </row>
    <row r="17" spans="1:9" x14ac:dyDescent="0.3">
      <c r="A17" s="9" t="s">
        <v>162</v>
      </c>
      <c r="B17" s="20">
        <v>1822</v>
      </c>
      <c r="C17" s="20">
        <v>1902</v>
      </c>
      <c r="D17" s="20">
        <v>7006</v>
      </c>
      <c r="E17" s="20">
        <v>6358</v>
      </c>
      <c r="F17" s="11">
        <f t="shared" si="0"/>
        <v>-9.2492149586069132</v>
      </c>
      <c r="G17" s="1"/>
      <c r="H17" s="1"/>
      <c r="I17" s="1"/>
    </row>
    <row r="18" spans="1:9" x14ac:dyDescent="0.3">
      <c r="A18" s="12" t="s">
        <v>36</v>
      </c>
      <c r="B18" s="21">
        <v>48221</v>
      </c>
      <c r="C18" s="21">
        <v>70007</v>
      </c>
      <c r="D18" s="21">
        <v>193201</v>
      </c>
      <c r="E18" s="21">
        <v>258283</v>
      </c>
      <c r="F18" s="14">
        <f t="shared" si="0"/>
        <v>33.686161044715078</v>
      </c>
      <c r="G18" s="1"/>
      <c r="H18" s="1"/>
      <c r="I18" s="1"/>
    </row>
    <row r="19" spans="1:9" x14ac:dyDescent="0.3">
      <c r="A19" s="9" t="s">
        <v>37</v>
      </c>
      <c r="B19" s="20">
        <v>1394</v>
      </c>
      <c r="C19" s="20">
        <v>1228</v>
      </c>
      <c r="D19" s="20">
        <v>4109</v>
      </c>
      <c r="E19" s="20">
        <v>6165</v>
      </c>
      <c r="F19" s="11">
        <f t="shared" si="0"/>
        <v>50.036505232416658</v>
      </c>
      <c r="G19" s="1"/>
      <c r="H19" s="1"/>
      <c r="I19" s="1"/>
    </row>
    <row r="20" spans="1:9" x14ac:dyDescent="0.3">
      <c r="A20" s="12" t="s">
        <v>163</v>
      </c>
      <c r="B20" s="21">
        <v>2729</v>
      </c>
      <c r="C20" s="21">
        <v>2398</v>
      </c>
      <c r="D20" s="21">
        <v>16244</v>
      </c>
      <c r="E20" s="21">
        <v>13106</v>
      </c>
      <c r="F20" s="14">
        <f t="shared" si="0"/>
        <v>-19.317901994582613</v>
      </c>
      <c r="G20" s="1"/>
      <c r="H20" s="1"/>
      <c r="I20" s="1"/>
    </row>
    <row r="21" spans="1:9" x14ac:dyDescent="0.3">
      <c r="A21" s="9" t="s">
        <v>38</v>
      </c>
      <c r="B21" s="20">
        <v>9467</v>
      </c>
      <c r="C21" s="20">
        <v>12289</v>
      </c>
      <c r="D21" s="20">
        <v>46818</v>
      </c>
      <c r="E21" s="20">
        <v>53617</v>
      </c>
      <c r="F21" s="11">
        <f t="shared" si="0"/>
        <v>14.522192319193479</v>
      </c>
      <c r="G21" s="1"/>
      <c r="H21" s="1"/>
      <c r="I21" s="1"/>
    </row>
    <row r="22" spans="1:9" x14ac:dyDescent="0.3">
      <c r="A22" s="12" t="s">
        <v>59</v>
      </c>
      <c r="B22" s="21">
        <v>212756</v>
      </c>
      <c r="C22" s="21">
        <v>258283</v>
      </c>
      <c r="D22" s="21">
        <v>855431</v>
      </c>
      <c r="E22" s="21">
        <v>937386</v>
      </c>
      <c r="F22" s="14">
        <f t="shared" si="0"/>
        <v>9.5805506230192776</v>
      </c>
      <c r="G22" s="1"/>
      <c r="H22" s="1"/>
      <c r="I22" s="1"/>
    </row>
    <row r="23" spans="1:9" x14ac:dyDescent="0.3">
      <c r="A23" s="9" t="s">
        <v>164</v>
      </c>
      <c r="B23" s="20">
        <v>10799</v>
      </c>
      <c r="C23" s="20">
        <v>9501</v>
      </c>
      <c r="D23" s="20">
        <v>31681</v>
      </c>
      <c r="E23" s="20">
        <v>25758</v>
      </c>
      <c r="F23" s="11">
        <f t="shared" si="0"/>
        <v>-18.695748240270191</v>
      </c>
      <c r="G23" s="1"/>
      <c r="H23" s="1"/>
      <c r="I23" s="1"/>
    </row>
    <row r="24" spans="1:9" x14ac:dyDescent="0.3">
      <c r="A24" s="12" t="s">
        <v>166</v>
      </c>
      <c r="B24" s="21">
        <v>1478</v>
      </c>
      <c r="C24" s="21">
        <v>2254</v>
      </c>
      <c r="D24" s="21">
        <v>6482</v>
      </c>
      <c r="E24" s="21">
        <v>8153</v>
      </c>
      <c r="F24" s="14">
        <f t="shared" si="0"/>
        <v>25.779080530700398</v>
      </c>
      <c r="G24" s="1"/>
      <c r="H24" s="1"/>
      <c r="I24" s="1"/>
    </row>
    <row r="25" spans="1:9" x14ac:dyDescent="0.3">
      <c r="A25" s="9" t="s">
        <v>39</v>
      </c>
      <c r="B25" s="20">
        <v>38</v>
      </c>
      <c r="C25" s="20">
        <v>69</v>
      </c>
      <c r="D25" s="20">
        <v>1292</v>
      </c>
      <c r="E25" s="20">
        <v>1479</v>
      </c>
      <c r="F25" s="11">
        <f t="shared" si="0"/>
        <v>14.473684210526315</v>
      </c>
      <c r="G25" s="1"/>
      <c r="H25" s="1"/>
      <c r="I25" s="1"/>
    </row>
    <row r="26" spans="1:9" x14ac:dyDescent="0.3">
      <c r="A26" s="12" t="s">
        <v>40</v>
      </c>
      <c r="B26" s="21">
        <v>2796</v>
      </c>
      <c r="C26" s="21">
        <v>2284</v>
      </c>
      <c r="D26" s="21">
        <v>12532</v>
      </c>
      <c r="E26" s="21">
        <v>12179</v>
      </c>
      <c r="F26" s="14">
        <f t="shared" si="0"/>
        <v>-2.8167890201085157</v>
      </c>
      <c r="G26" s="1"/>
      <c r="H26" s="1"/>
      <c r="I26" s="1"/>
    </row>
    <row r="27" spans="1:9" x14ac:dyDescent="0.3">
      <c r="A27" s="9" t="s">
        <v>41</v>
      </c>
      <c r="B27" s="20">
        <v>1574</v>
      </c>
      <c r="C27" s="20">
        <v>2746</v>
      </c>
      <c r="D27" s="20">
        <v>9231</v>
      </c>
      <c r="E27" s="20">
        <v>8251</v>
      </c>
      <c r="F27" s="11">
        <f t="shared" si="0"/>
        <v>-10.616401256635257</v>
      </c>
      <c r="G27" s="1"/>
      <c r="H27" s="1"/>
      <c r="I27" s="1"/>
    </row>
    <row r="28" spans="1:9" x14ac:dyDescent="0.3">
      <c r="A28" s="12" t="s">
        <v>42</v>
      </c>
      <c r="B28" s="21">
        <v>77679</v>
      </c>
      <c r="C28" s="21">
        <v>56242</v>
      </c>
      <c r="D28" s="21">
        <v>255146</v>
      </c>
      <c r="E28" s="21">
        <v>220212</v>
      </c>
      <c r="F28" s="14">
        <f t="shared" si="0"/>
        <v>-13.691768634428911</v>
      </c>
      <c r="G28" s="1"/>
      <c r="H28" s="1"/>
      <c r="I28" s="1"/>
    </row>
    <row r="29" spans="1:9" x14ac:dyDescent="0.3">
      <c r="A29" s="9" t="s">
        <v>43</v>
      </c>
      <c r="B29" s="20">
        <v>611</v>
      </c>
      <c r="C29" s="20">
        <v>1645</v>
      </c>
      <c r="D29" s="20">
        <v>1983</v>
      </c>
      <c r="E29" s="20">
        <v>6950</v>
      </c>
      <c r="F29" s="11">
        <f t="shared" si="0"/>
        <v>250.47907211296018</v>
      </c>
      <c r="G29" s="1"/>
      <c r="H29" s="1"/>
      <c r="I29" s="1"/>
    </row>
    <row r="30" spans="1:9" x14ac:dyDescent="0.3">
      <c r="A30" s="12" t="s">
        <v>44</v>
      </c>
      <c r="B30" s="21">
        <v>1362</v>
      </c>
      <c r="C30" s="21">
        <v>149</v>
      </c>
      <c r="D30" s="21">
        <v>4791</v>
      </c>
      <c r="E30" s="21">
        <v>1209</v>
      </c>
      <c r="F30" s="14">
        <f t="shared" si="0"/>
        <v>-74.76518472135254</v>
      </c>
      <c r="G30" s="1"/>
      <c r="H30" s="1"/>
      <c r="I30" s="1"/>
    </row>
    <row r="31" spans="1:9" x14ac:dyDescent="0.3">
      <c r="A31" s="9" t="s">
        <v>45</v>
      </c>
      <c r="B31" s="20">
        <v>4270</v>
      </c>
      <c r="C31" s="20">
        <v>5671</v>
      </c>
      <c r="D31" s="20">
        <v>18295</v>
      </c>
      <c r="E31" s="20">
        <v>26677</v>
      </c>
      <c r="F31" s="11">
        <f t="shared" si="0"/>
        <v>45.81579666575567</v>
      </c>
      <c r="G31" s="1"/>
      <c r="H31" s="1"/>
      <c r="I31" s="1"/>
    </row>
    <row r="32" spans="1:9" x14ac:dyDescent="0.3">
      <c r="A32" s="12" t="s">
        <v>46</v>
      </c>
      <c r="B32" s="21">
        <v>24915</v>
      </c>
      <c r="C32" s="21">
        <v>34347</v>
      </c>
      <c r="D32" s="21">
        <v>91936</v>
      </c>
      <c r="E32" s="21">
        <v>101639</v>
      </c>
      <c r="F32" s="14">
        <f t="shared" si="0"/>
        <v>10.554081099895583</v>
      </c>
      <c r="G32" s="1"/>
      <c r="H32" s="1"/>
      <c r="I32" s="1"/>
    </row>
    <row r="33" spans="1:9" x14ac:dyDescent="0.3">
      <c r="A33" s="9" t="s">
        <v>47</v>
      </c>
      <c r="B33" s="20">
        <v>12750</v>
      </c>
      <c r="C33" s="20">
        <v>10680</v>
      </c>
      <c r="D33" s="20">
        <v>51926</v>
      </c>
      <c r="E33" s="20">
        <v>46840</v>
      </c>
      <c r="F33" s="11">
        <f t="shared" si="0"/>
        <v>-9.7947078534837999</v>
      </c>
      <c r="G33" s="1"/>
      <c r="H33" s="1"/>
      <c r="I33" s="1"/>
    </row>
    <row r="34" spans="1:9" x14ac:dyDescent="0.3">
      <c r="A34" s="12" t="s">
        <v>165</v>
      </c>
      <c r="B34" s="21">
        <v>261</v>
      </c>
      <c r="C34" s="21">
        <v>183</v>
      </c>
      <c r="D34" s="21">
        <v>1666</v>
      </c>
      <c r="E34" s="21">
        <v>1497</v>
      </c>
      <c r="F34" s="14">
        <f t="shared" si="0"/>
        <v>-10.144057623049221</v>
      </c>
      <c r="G34" s="1"/>
      <c r="H34" s="1"/>
      <c r="I34" s="1"/>
    </row>
    <row r="35" spans="1:9" x14ac:dyDescent="0.3">
      <c r="A35" s="15" t="s">
        <v>48</v>
      </c>
      <c r="B35" s="16">
        <f>SUM(B7:B34)</f>
        <v>817930</v>
      </c>
      <c r="C35" s="16">
        <f t="shared" ref="C35:E35" si="1">SUM(C7:C34)</f>
        <v>921071</v>
      </c>
      <c r="D35" s="16">
        <f t="shared" si="1"/>
        <v>3035944</v>
      </c>
      <c r="E35" s="16">
        <f t="shared" si="1"/>
        <v>3263604</v>
      </c>
      <c r="F35" s="17">
        <f t="shared" ref="F35" si="2">((E35*100)/D35)-100</f>
        <v>7.498820795113474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19133</v>
      </c>
      <c r="C39" s="37">
        <f t="shared" si="4"/>
        <v>10257</v>
      </c>
      <c r="D39" s="37">
        <f>_xlfn.RANK.EQ(B39,$B$39:$B$66)+COUNTIF($B$39:$B$66,B39)-1</f>
        <v>15</v>
      </c>
      <c r="E39" s="36" t="str">
        <f t="shared" ref="E39:E66" si="6">INDEX($A$39:$B$66,MATCH(ROW()-38,$D$39:$D$66,0),1)</f>
        <v>LAS PALMAS</v>
      </c>
      <c r="F39" s="36">
        <f>LOOKUP(E39,$A$39:$A$66,$B$39:$B$66)</f>
        <v>937386</v>
      </c>
      <c r="G39" s="36">
        <f>LOOKUP(E39,$A$39:$A$66,$C$39:$C$66)</f>
        <v>855431</v>
      </c>
    </row>
    <row r="40" spans="1:9" x14ac:dyDescent="0.3">
      <c r="A40" s="36" t="str">
        <f t="shared" si="5"/>
        <v>ALICANTE</v>
      </c>
      <c r="B40" s="37">
        <f t="shared" si="3"/>
        <v>9245</v>
      </c>
      <c r="C40" s="37">
        <f t="shared" si="4"/>
        <v>6838</v>
      </c>
      <c r="D40" s="37">
        <f t="shared" ref="D40:D66" si="7">_xlfn.RANK.EQ(B40,$B$39:$B$66)+COUNTIF($B$39:$B$66,B40)-1</f>
        <v>20</v>
      </c>
      <c r="E40" s="36" t="str">
        <f t="shared" si="6"/>
        <v>BAHÍA DE ALGECIRAS</v>
      </c>
      <c r="F40" s="36">
        <f t="shared" ref="F40:F55" si="8">LOOKUP(E40,$A$39:$A$66,$B$39:$B$66)</f>
        <v>796952</v>
      </c>
      <c r="G40" s="36">
        <f t="shared" ref="G40:G66" si="9">LOOKUP(E40,$A$39:$A$66,$C$39:$C$66)</f>
        <v>969136</v>
      </c>
    </row>
    <row r="41" spans="1:9" x14ac:dyDescent="0.3">
      <c r="A41" s="36" t="str">
        <f t="shared" si="5"/>
        <v>ALMERÍA</v>
      </c>
      <c r="B41" s="37">
        <f t="shared" si="3"/>
        <v>24181</v>
      </c>
      <c r="C41" s="37">
        <f t="shared" si="4"/>
        <v>20433</v>
      </c>
      <c r="D41" s="37">
        <f t="shared" si="7"/>
        <v>14</v>
      </c>
      <c r="E41" s="36" t="str">
        <f t="shared" si="6"/>
        <v>BARCELONA</v>
      </c>
      <c r="F41" s="36">
        <f t="shared" si="8"/>
        <v>530782</v>
      </c>
      <c r="G41" s="36">
        <f t="shared" si="9"/>
        <v>292303</v>
      </c>
    </row>
    <row r="42" spans="1:9" x14ac:dyDescent="0.3">
      <c r="A42" s="36" t="str">
        <f t="shared" si="5"/>
        <v>AVILÉS</v>
      </c>
      <c r="B42" s="37">
        <f t="shared" si="3"/>
        <v>16049</v>
      </c>
      <c r="C42" s="37">
        <f t="shared" si="4"/>
        <v>12699</v>
      </c>
      <c r="D42" s="37">
        <f t="shared" si="7"/>
        <v>17</v>
      </c>
      <c r="E42" s="36" t="str">
        <f t="shared" si="6"/>
        <v>CEUTA</v>
      </c>
      <c r="F42" s="36">
        <f t="shared" si="8"/>
        <v>258283</v>
      </c>
      <c r="G42" s="36">
        <f t="shared" si="9"/>
        <v>193201</v>
      </c>
    </row>
    <row r="43" spans="1:9" x14ac:dyDescent="0.3">
      <c r="A43" s="36" t="str">
        <f t="shared" si="5"/>
        <v>BAHÍA DE ALGECIRAS</v>
      </c>
      <c r="B43" s="37">
        <f t="shared" si="3"/>
        <v>796952</v>
      </c>
      <c r="C43" s="37">
        <f t="shared" si="4"/>
        <v>969136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220212</v>
      </c>
      <c r="G43" s="36">
        <f t="shared" si="9"/>
        <v>255146</v>
      </c>
    </row>
    <row r="44" spans="1:9" x14ac:dyDescent="0.3">
      <c r="A44" s="36" t="str">
        <f t="shared" si="5"/>
        <v>BAHÍA DE CÁDIZ</v>
      </c>
      <c r="B44" s="37">
        <f t="shared" si="3"/>
        <v>27451</v>
      </c>
      <c r="C44" s="37">
        <f t="shared" si="4"/>
        <v>36876</v>
      </c>
      <c r="D44" s="37">
        <f t="shared" si="7"/>
        <v>11</v>
      </c>
      <c r="E44" s="36" t="str">
        <f t="shared" si="6"/>
        <v>VALENCIA</v>
      </c>
      <c r="F44" s="36">
        <f t="shared" si="8"/>
        <v>101639</v>
      </c>
      <c r="G44" s="36">
        <f t="shared" si="9"/>
        <v>91936</v>
      </c>
    </row>
    <row r="45" spans="1:9" x14ac:dyDescent="0.3">
      <c r="A45" s="36" t="str">
        <f t="shared" si="5"/>
        <v>BALEARES</v>
      </c>
      <c r="B45" s="37">
        <f t="shared" si="3"/>
        <v>50381</v>
      </c>
      <c r="C45" s="37">
        <f t="shared" si="4"/>
        <v>28162</v>
      </c>
      <c r="D45" s="37">
        <f t="shared" si="7"/>
        <v>8</v>
      </c>
      <c r="E45" s="36" t="str">
        <f t="shared" si="6"/>
        <v>HUELVA</v>
      </c>
      <c r="F45" s="36">
        <f t="shared" si="8"/>
        <v>53617</v>
      </c>
      <c r="G45" s="36">
        <f t="shared" si="9"/>
        <v>46818</v>
      </c>
    </row>
    <row r="46" spans="1:9" x14ac:dyDescent="0.3">
      <c r="A46" s="36" t="str">
        <f t="shared" si="5"/>
        <v>BARCELONA</v>
      </c>
      <c r="B46" s="37">
        <f t="shared" si="3"/>
        <v>530782</v>
      </c>
      <c r="C46" s="37">
        <f t="shared" si="4"/>
        <v>292303</v>
      </c>
      <c r="D46" s="37">
        <f t="shared" si="7"/>
        <v>3</v>
      </c>
      <c r="E46" s="36" t="str">
        <f t="shared" si="6"/>
        <v>BALEARES</v>
      </c>
      <c r="F46" s="36">
        <f t="shared" si="8"/>
        <v>50381</v>
      </c>
      <c r="G46" s="36">
        <f t="shared" si="9"/>
        <v>28162</v>
      </c>
    </row>
    <row r="47" spans="1:9" x14ac:dyDescent="0.3">
      <c r="A47" s="36" t="str">
        <f t="shared" si="5"/>
        <v>BILBAO</v>
      </c>
      <c r="B47" s="37">
        <f t="shared" si="3"/>
        <v>35430</v>
      </c>
      <c r="C47" s="37">
        <f t="shared" si="4"/>
        <v>34402</v>
      </c>
      <c r="D47" s="37">
        <f t="shared" si="7"/>
        <v>10</v>
      </c>
      <c r="E47" s="36" t="str">
        <f t="shared" si="6"/>
        <v>VIGO</v>
      </c>
      <c r="F47" s="36">
        <f t="shared" si="8"/>
        <v>46840</v>
      </c>
      <c r="G47" s="36">
        <f t="shared" si="9"/>
        <v>51926</v>
      </c>
    </row>
    <row r="48" spans="1:9" x14ac:dyDescent="0.3">
      <c r="A48" s="36" t="str">
        <f t="shared" si="5"/>
        <v>CARTAGENA</v>
      </c>
      <c r="B48" s="37">
        <f t="shared" si="3"/>
        <v>18241</v>
      </c>
      <c r="C48" s="37">
        <f t="shared" si="4"/>
        <v>15068</v>
      </c>
      <c r="D48" s="37">
        <f t="shared" si="7"/>
        <v>16</v>
      </c>
      <c r="E48" s="36" t="str">
        <f t="shared" si="6"/>
        <v>BILBAO</v>
      </c>
      <c r="F48" s="36">
        <f t="shared" si="8"/>
        <v>35430</v>
      </c>
      <c r="G48" s="36">
        <f t="shared" si="9"/>
        <v>34402</v>
      </c>
    </row>
    <row r="49" spans="1:7" x14ac:dyDescent="0.3">
      <c r="A49" s="36" t="str">
        <f t="shared" si="5"/>
        <v>CASTELLÓN</v>
      </c>
      <c r="B49" s="37">
        <f t="shared" si="3"/>
        <v>6358</v>
      </c>
      <c r="C49" s="37">
        <f t="shared" si="4"/>
        <v>7006</v>
      </c>
      <c r="D49" s="37">
        <f t="shared" si="7"/>
        <v>24</v>
      </c>
      <c r="E49" s="36" t="str">
        <f t="shared" si="6"/>
        <v>BAHÍA DE CÁDIZ</v>
      </c>
      <c r="F49" s="36">
        <f t="shared" si="8"/>
        <v>27451</v>
      </c>
      <c r="G49" s="36">
        <f t="shared" si="9"/>
        <v>36876</v>
      </c>
    </row>
    <row r="50" spans="1:7" x14ac:dyDescent="0.3">
      <c r="A50" s="36" t="str">
        <f t="shared" si="5"/>
        <v>CEUTA</v>
      </c>
      <c r="B50" s="37">
        <f t="shared" si="3"/>
        <v>258283</v>
      </c>
      <c r="C50" s="37">
        <f t="shared" si="4"/>
        <v>193201</v>
      </c>
      <c r="D50" s="37">
        <f t="shared" si="7"/>
        <v>4</v>
      </c>
      <c r="E50" s="36" t="str">
        <f t="shared" si="6"/>
        <v>TARRAGONA</v>
      </c>
      <c r="F50" s="36">
        <f t="shared" si="8"/>
        <v>26677</v>
      </c>
      <c r="G50" s="36">
        <f t="shared" si="9"/>
        <v>18295</v>
      </c>
    </row>
    <row r="51" spans="1:7" x14ac:dyDescent="0.3">
      <c r="A51" s="36" t="str">
        <f t="shared" si="5"/>
        <v>FERROL-SAN CIBRAO</v>
      </c>
      <c r="B51" s="37">
        <f t="shared" si="3"/>
        <v>6165</v>
      </c>
      <c r="C51" s="37">
        <f t="shared" si="4"/>
        <v>4109</v>
      </c>
      <c r="D51" s="37">
        <f t="shared" si="7"/>
        <v>25</v>
      </c>
      <c r="E51" s="36" t="str">
        <f t="shared" si="6"/>
        <v>MÁLAGA</v>
      </c>
      <c r="F51" s="36">
        <f t="shared" si="8"/>
        <v>25758</v>
      </c>
      <c r="G51" s="36">
        <f t="shared" si="9"/>
        <v>31681</v>
      </c>
    </row>
    <row r="52" spans="1:7" x14ac:dyDescent="0.3">
      <c r="A52" s="36" t="str">
        <f t="shared" si="5"/>
        <v>GIJÓN</v>
      </c>
      <c r="B52" s="37">
        <f t="shared" si="3"/>
        <v>13106</v>
      </c>
      <c r="C52" s="37">
        <f t="shared" si="4"/>
        <v>16244</v>
      </c>
      <c r="D52" s="37">
        <f t="shared" si="7"/>
        <v>18</v>
      </c>
      <c r="E52" s="36" t="str">
        <f t="shared" si="6"/>
        <v>ALMERÍA</v>
      </c>
      <c r="F52" s="36">
        <f t="shared" si="8"/>
        <v>24181</v>
      </c>
      <c r="G52" s="36">
        <f t="shared" si="9"/>
        <v>20433</v>
      </c>
    </row>
    <row r="53" spans="1:7" x14ac:dyDescent="0.3">
      <c r="A53" s="36" t="str">
        <f t="shared" si="5"/>
        <v>HUELVA</v>
      </c>
      <c r="B53" s="37">
        <f t="shared" si="3"/>
        <v>53617</v>
      </c>
      <c r="C53" s="37">
        <f t="shared" si="4"/>
        <v>46818</v>
      </c>
      <c r="D53" s="37">
        <f t="shared" si="7"/>
        <v>7</v>
      </c>
      <c r="E53" s="36" t="str">
        <f t="shared" si="6"/>
        <v>A CORUÑA</v>
      </c>
      <c r="F53" s="36">
        <f t="shared" si="8"/>
        <v>19133</v>
      </c>
      <c r="G53" s="36">
        <f t="shared" si="9"/>
        <v>10257</v>
      </c>
    </row>
    <row r="54" spans="1:7" x14ac:dyDescent="0.3">
      <c r="A54" s="36" t="str">
        <f t="shared" si="5"/>
        <v>LAS PALMAS</v>
      </c>
      <c r="B54" s="37">
        <f t="shared" si="3"/>
        <v>937386</v>
      </c>
      <c r="C54" s="37">
        <f t="shared" si="4"/>
        <v>855431</v>
      </c>
      <c r="D54" s="37">
        <f t="shared" si="7"/>
        <v>1</v>
      </c>
      <c r="E54" s="36" t="str">
        <f t="shared" si="6"/>
        <v>CARTAGENA</v>
      </c>
      <c r="F54" s="36">
        <f t="shared" si="8"/>
        <v>18241</v>
      </c>
      <c r="G54" s="36">
        <f t="shared" si="9"/>
        <v>15068</v>
      </c>
    </row>
    <row r="55" spans="1:7" x14ac:dyDescent="0.3">
      <c r="A55" s="36" t="str">
        <f t="shared" si="5"/>
        <v>MÁLAGA</v>
      </c>
      <c r="B55" s="37">
        <f t="shared" si="3"/>
        <v>25758</v>
      </c>
      <c r="C55" s="37">
        <f t="shared" si="4"/>
        <v>31681</v>
      </c>
      <c r="D55" s="37">
        <f t="shared" si="7"/>
        <v>13</v>
      </c>
      <c r="E55" s="36" t="str">
        <f t="shared" si="6"/>
        <v>AVILÉS</v>
      </c>
      <c r="F55" s="36">
        <f t="shared" si="8"/>
        <v>16049</v>
      </c>
      <c r="G55" s="36">
        <f t="shared" si="9"/>
        <v>12699</v>
      </c>
    </row>
    <row r="56" spans="1:7" x14ac:dyDescent="0.3">
      <c r="A56" s="36" t="str">
        <f t="shared" si="5"/>
        <v>MARÍN Y RÍA DE PONTEVEDRA</v>
      </c>
      <c r="B56" s="37">
        <f t="shared" si="3"/>
        <v>8153</v>
      </c>
      <c r="C56" s="37">
        <f t="shared" si="4"/>
        <v>6482</v>
      </c>
      <c r="D56" s="37">
        <f t="shared" si="7"/>
        <v>22</v>
      </c>
      <c r="E56" s="36" t="str">
        <f t="shared" si="6"/>
        <v>GIJÓN</v>
      </c>
      <c r="F56" s="36">
        <f t="shared" ref="F56:F66" si="10">LOOKUP(E56,$A$39:$A$66,$B$39:$B$66)</f>
        <v>13106</v>
      </c>
      <c r="G56" s="36">
        <f t="shared" si="9"/>
        <v>16244</v>
      </c>
    </row>
    <row r="57" spans="1:7" x14ac:dyDescent="0.3">
      <c r="A57" s="36" t="str">
        <f t="shared" si="5"/>
        <v>MELILLA</v>
      </c>
      <c r="B57" s="37">
        <f t="shared" si="3"/>
        <v>1479</v>
      </c>
      <c r="C57" s="37">
        <f t="shared" si="4"/>
        <v>1292</v>
      </c>
      <c r="D57" s="37">
        <f t="shared" si="7"/>
        <v>27</v>
      </c>
      <c r="E57" s="36" t="str">
        <f t="shared" si="6"/>
        <v>MOTRIL</v>
      </c>
      <c r="F57" s="36">
        <f t="shared" si="10"/>
        <v>12179</v>
      </c>
      <c r="G57" s="36">
        <f t="shared" si="9"/>
        <v>12532</v>
      </c>
    </row>
    <row r="58" spans="1:7" x14ac:dyDescent="0.3">
      <c r="A58" s="36" t="str">
        <f t="shared" si="5"/>
        <v>MOTRIL</v>
      </c>
      <c r="B58" s="37">
        <f t="shared" si="3"/>
        <v>12179</v>
      </c>
      <c r="C58" s="37">
        <f t="shared" si="4"/>
        <v>12532</v>
      </c>
      <c r="D58" s="37">
        <f t="shared" si="7"/>
        <v>19</v>
      </c>
      <c r="E58" s="36" t="str">
        <f t="shared" si="6"/>
        <v>ALICANTE</v>
      </c>
      <c r="F58" s="36">
        <f t="shared" si="10"/>
        <v>9245</v>
      </c>
      <c r="G58" s="36">
        <f t="shared" si="9"/>
        <v>6838</v>
      </c>
    </row>
    <row r="59" spans="1:7" x14ac:dyDescent="0.3">
      <c r="A59" s="36" t="str">
        <f t="shared" si="5"/>
        <v>PASAIA</v>
      </c>
      <c r="B59" s="37">
        <f t="shared" si="3"/>
        <v>8251</v>
      </c>
      <c r="C59" s="37">
        <f t="shared" si="4"/>
        <v>9231</v>
      </c>
      <c r="D59" s="37">
        <f t="shared" si="7"/>
        <v>21</v>
      </c>
      <c r="E59" s="36" t="str">
        <f t="shared" si="6"/>
        <v>PASAIA</v>
      </c>
      <c r="F59" s="36">
        <f t="shared" si="10"/>
        <v>8251</v>
      </c>
      <c r="G59" s="36">
        <f t="shared" si="9"/>
        <v>9231</v>
      </c>
    </row>
    <row r="60" spans="1:7" x14ac:dyDescent="0.3">
      <c r="A60" s="36" t="str">
        <f t="shared" si="5"/>
        <v>SANTA CRUZ DE TENERIFE</v>
      </c>
      <c r="B60" s="37">
        <f t="shared" si="3"/>
        <v>220212</v>
      </c>
      <c r="C60" s="37">
        <f t="shared" si="4"/>
        <v>255146</v>
      </c>
      <c r="D60" s="37">
        <f t="shared" si="7"/>
        <v>5</v>
      </c>
      <c r="E60" s="36" t="str">
        <f t="shared" si="6"/>
        <v>MARÍN Y RÍA DE PONTEVEDRA</v>
      </c>
      <c r="F60" s="36">
        <f t="shared" si="10"/>
        <v>8153</v>
      </c>
      <c r="G60" s="36">
        <f t="shared" si="9"/>
        <v>6482</v>
      </c>
    </row>
    <row r="61" spans="1:7" x14ac:dyDescent="0.3">
      <c r="A61" s="36" t="str">
        <f t="shared" si="5"/>
        <v>SANTANDER</v>
      </c>
      <c r="B61" s="37">
        <f t="shared" si="3"/>
        <v>6950</v>
      </c>
      <c r="C61" s="37">
        <f t="shared" si="4"/>
        <v>1983</v>
      </c>
      <c r="D61" s="37">
        <f t="shared" si="7"/>
        <v>23</v>
      </c>
      <c r="E61" s="36" t="str">
        <f t="shared" si="6"/>
        <v>SANTANDER</v>
      </c>
      <c r="F61" s="36">
        <f t="shared" si="10"/>
        <v>6950</v>
      </c>
      <c r="G61" s="36">
        <f t="shared" si="9"/>
        <v>1983</v>
      </c>
    </row>
    <row r="62" spans="1:7" x14ac:dyDescent="0.3">
      <c r="A62" s="36" t="str">
        <f t="shared" si="5"/>
        <v>SEVILLA</v>
      </c>
      <c r="B62" s="37">
        <f t="shared" si="3"/>
        <v>1209</v>
      </c>
      <c r="C62" s="37">
        <f t="shared" si="4"/>
        <v>4791</v>
      </c>
      <c r="D62" s="37">
        <f t="shared" si="7"/>
        <v>28</v>
      </c>
      <c r="E62" s="36" t="str">
        <f t="shared" si="6"/>
        <v>CASTELLÓN</v>
      </c>
      <c r="F62" s="36">
        <f t="shared" si="10"/>
        <v>6358</v>
      </c>
      <c r="G62" s="36">
        <f t="shared" si="9"/>
        <v>7006</v>
      </c>
    </row>
    <row r="63" spans="1:7" x14ac:dyDescent="0.3">
      <c r="A63" s="36" t="str">
        <f t="shared" si="5"/>
        <v>TARRAGONA</v>
      </c>
      <c r="B63" s="37">
        <f t="shared" si="3"/>
        <v>26677</v>
      </c>
      <c r="C63" s="37">
        <f t="shared" si="4"/>
        <v>18295</v>
      </c>
      <c r="D63" s="37">
        <f t="shared" si="7"/>
        <v>12</v>
      </c>
      <c r="E63" s="36" t="str">
        <f t="shared" si="6"/>
        <v>FERROL-SAN CIBRAO</v>
      </c>
      <c r="F63" s="36">
        <f t="shared" si="10"/>
        <v>6165</v>
      </c>
      <c r="G63" s="36">
        <f t="shared" si="9"/>
        <v>4109</v>
      </c>
    </row>
    <row r="64" spans="1:7" x14ac:dyDescent="0.3">
      <c r="A64" s="36" t="str">
        <f t="shared" si="5"/>
        <v>VALENCIA</v>
      </c>
      <c r="B64" s="37">
        <f t="shared" si="3"/>
        <v>101639</v>
      </c>
      <c r="C64" s="37">
        <f t="shared" si="4"/>
        <v>91936</v>
      </c>
      <c r="D64" s="37">
        <f t="shared" si="7"/>
        <v>6</v>
      </c>
      <c r="E64" s="36" t="str">
        <f t="shared" si="6"/>
        <v>VILAGARCÍA</v>
      </c>
      <c r="F64" s="36">
        <f t="shared" si="10"/>
        <v>1497</v>
      </c>
      <c r="G64" s="36">
        <f t="shared" si="9"/>
        <v>1666</v>
      </c>
    </row>
    <row r="65" spans="1:7" x14ac:dyDescent="0.3">
      <c r="A65" s="36" t="str">
        <f t="shared" si="5"/>
        <v>VIGO</v>
      </c>
      <c r="B65" s="37">
        <f t="shared" si="3"/>
        <v>46840</v>
      </c>
      <c r="C65" s="37">
        <f t="shared" si="4"/>
        <v>51926</v>
      </c>
      <c r="D65" s="37">
        <f t="shared" si="7"/>
        <v>9</v>
      </c>
      <c r="E65" s="36" t="str">
        <f t="shared" si="6"/>
        <v>MELILLA</v>
      </c>
      <c r="F65" s="36">
        <f t="shared" si="10"/>
        <v>1479</v>
      </c>
      <c r="G65" s="36">
        <f t="shared" si="9"/>
        <v>1292</v>
      </c>
    </row>
    <row r="66" spans="1:7" x14ac:dyDescent="0.3">
      <c r="A66" s="36" t="str">
        <f t="shared" si="5"/>
        <v>VILAGARCÍA</v>
      </c>
      <c r="B66" s="37">
        <f t="shared" si="3"/>
        <v>1497</v>
      </c>
      <c r="C66" s="37">
        <f t="shared" si="4"/>
        <v>1666</v>
      </c>
      <c r="D66" s="37">
        <f t="shared" si="7"/>
        <v>26</v>
      </c>
      <c r="E66" s="36" t="str">
        <f t="shared" si="6"/>
        <v>SEVILLA</v>
      </c>
      <c r="F66" s="36">
        <f t="shared" si="10"/>
        <v>1209</v>
      </c>
      <c r="G66" s="36">
        <f t="shared" si="9"/>
        <v>4791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2070</v>
      </c>
      <c r="C7" s="30">
        <v>2789</v>
      </c>
      <c r="D7" s="30">
        <v>8031</v>
      </c>
      <c r="E7" s="30">
        <v>10068</v>
      </c>
      <c r="F7" s="11">
        <f>((E7*100)/D7)-100</f>
        <v>25.364213672020924</v>
      </c>
      <c r="G7" s="1"/>
      <c r="H7" s="1"/>
      <c r="I7" s="1"/>
    </row>
    <row r="8" spans="1:12" x14ac:dyDescent="0.3">
      <c r="A8" s="12" t="s">
        <v>31</v>
      </c>
      <c r="B8" s="31">
        <v>174</v>
      </c>
      <c r="C8" s="31">
        <v>395</v>
      </c>
      <c r="D8" s="31">
        <v>1121</v>
      </c>
      <c r="E8" s="31">
        <v>1973</v>
      </c>
      <c r="F8" s="14">
        <f t="shared" ref="F8:F34" si="0">((E8*100)/D8)-100</f>
        <v>76.003568242640512</v>
      </c>
      <c r="G8" s="1"/>
      <c r="H8" s="1"/>
      <c r="I8" s="1"/>
    </row>
    <row r="9" spans="1:12" x14ac:dyDescent="0.3">
      <c r="A9" s="9" t="s">
        <v>157</v>
      </c>
      <c r="B9" s="30">
        <v>2305</v>
      </c>
      <c r="C9" s="30">
        <v>3224</v>
      </c>
      <c r="D9" s="30">
        <v>8944</v>
      </c>
      <c r="E9" s="30">
        <v>11324</v>
      </c>
      <c r="F9" s="11">
        <f t="shared" si="0"/>
        <v>26.610017889087658</v>
      </c>
      <c r="G9" s="1"/>
      <c r="H9" s="1"/>
      <c r="I9" s="1"/>
    </row>
    <row r="10" spans="1:12" x14ac:dyDescent="0.3">
      <c r="A10" s="12" t="s">
        <v>159</v>
      </c>
      <c r="B10" s="31">
        <v>946</v>
      </c>
      <c r="C10" s="31">
        <v>715</v>
      </c>
      <c r="D10" s="31">
        <v>3017</v>
      </c>
      <c r="E10" s="31">
        <v>4033</v>
      </c>
      <c r="F10" s="14">
        <f t="shared" si="0"/>
        <v>33.675836924096785</v>
      </c>
      <c r="G10" s="1"/>
      <c r="H10" s="1"/>
      <c r="I10" s="1"/>
    </row>
    <row r="11" spans="1:12" x14ac:dyDescent="0.3">
      <c r="A11" s="9" t="s">
        <v>160</v>
      </c>
      <c r="B11" s="30">
        <v>236194</v>
      </c>
      <c r="C11" s="30">
        <v>206412</v>
      </c>
      <c r="D11" s="30">
        <v>916634</v>
      </c>
      <c r="E11" s="30">
        <v>747577</v>
      </c>
      <c r="F11" s="11">
        <f t="shared" si="0"/>
        <v>-18.44323906815589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489</v>
      </c>
      <c r="C13" s="30">
        <v>361</v>
      </c>
      <c r="D13" s="30">
        <v>1329</v>
      </c>
      <c r="E13" s="30">
        <v>1270</v>
      </c>
      <c r="F13" s="11">
        <f t="shared" si="0"/>
        <v>-4.439428141459743</v>
      </c>
      <c r="G13" s="1"/>
      <c r="H13" s="1"/>
      <c r="I13" s="1"/>
    </row>
    <row r="14" spans="1:12" x14ac:dyDescent="0.3">
      <c r="A14" s="12" t="s">
        <v>33</v>
      </c>
      <c r="B14" s="31">
        <v>69259</v>
      </c>
      <c r="C14" s="31">
        <v>132228</v>
      </c>
      <c r="D14" s="31">
        <v>219724</v>
      </c>
      <c r="E14" s="31">
        <v>434732</v>
      </c>
      <c r="F14" s="14">
        <f t="shared" si="0"/>
        <v>97.853670969033885</v>
      </c>
      <c r="G14" s="1"/>
      <c r="H14" s="1"/>
      <c r="I14" s="1"/>
    </row>
    <row r="15" spans="1:12" x14ac:dyDescent="0.3">
      <c r="A15" s="9" t="s">
        <v>34</v>
      </c>
      <c r="B15" s="30">
        <v>5671</v>
      </c>
      <c r="C15" s="30">
        <v>5990</v>
      </c>
      <c r="D15" s="30">
        <v>19941</v>
      </c>
      <c r="E15" s="30">
        <v>22252</v>
      </c>
      <c r="F15" s="11">
        <f t="shared" si="0"/>
        <v>11.589188104909482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46393</v>
      </c>
      <c r="C18" s="31">
        <v>68091</v>
      </c>
      <c r="D18" s="31">
        <v>185939</v>
      </c>
      <c r="E18" s="31">
        <v>251321</v>
      </c>
      <c r="F18" s="14">
        <f t="shared" si="0"/>
        <v>35.163144902360443</v>
      </c>
      <c r="G18" s="1"/>
      <c r="H18" s="1"/>
      <c r="I18" s="1"/>
    </row>
    <row r="19" spans="1:9" x14ac:dyDescent="0.3">
      <c r="A19" s="9" t="s">
        <v>37</v>
      </c>
      <c r="B19" s="30">
        <v>639</v>
      </c>
      <c r="C19" s="30">
        <v>614</v>
      </c>
      <c r="D19" s="30">
        <v>2202</v>
      </c>
      <c r="E19" s="30">
        <v>3004</v>
      </c>
      <c r="F19" s="11">
        <f t="shared" si="0"/>
        <v>36.421435059037236</v>
      </c>
      <c r="G19" s="1"/>
      <c r="H19" s="1"/>
      <c r="I19" s="1"/>
    </row>
    <row r="20" spans="1:9" x14ac:dyDescent="0.3">
      <c r="A20" s="12" t="s">
        <v>163</v>
      </c>
      <c r="B20" s="31">
        <v>2729</v>
      </c>
      <c r="C20" s="31">
        <v>2398</v>
      </c>
      <c r="D20" s="31">
        <v>16244</v>
      </c>
      <c r="E20" s="31">
        <v>13106</v>
      </c>
      <c r="F20" s="14">
        <f t="shared" si="0"/>
        <v>-19.317901994582613</v>
      </c>
      <c r="G20" s="1"/>
      <c r="H20" s="1"/>
      <c r="I20" s="1"/>
    </row>
    <row r="21" spans="1:9" x14ac:dyDescent="0.3">
      <c r="A21" s="9" t="s">
        <v>38</v>
      </c>
      <c r="B21" s="30">
        <v>8047</v>
      </c>
      <c r="C21" s="30">
        <v>10716</v>
      </c>
      <c r="D21" s="30">
        <v>41154</v>
      </c>
      <c r="E21" s="30">
        <v>47248</v>
      </c>
      <c r="F21" s="11">
        <f t="shared" si="0"/>
        <v>14.807795111046318</v>
      </c>
      <c r="G21" s="1"/>
      <c r="H21" s="1"/>
      <c r="I21" s="1"/>
    </row>
    <row r="22" spans="1:9" x14ac:dyDescent="0.3">
      <c r="A22" s="12" t="s">
        <v>59</v>
      </c>
      <c r="B22" s="31">
        <v>183147</v>
      </c>
      <c r="C22" s="31">
        <v>232904</v>
      </c>
      <c r="D22" s="31">
        <v>735495</v>
      </c>
      <c r="E22" s="31">
        <v>821097</v>
      </c>
      <c r="F22" s="14">
        <f t="shared" si="0"/>
        <v>11.638692309261103</v>
      </c>
      <c r="G22" s="1"/>
      <c r="H22" s="1"/>
      <c r="I22" s="1"/>
    </row>
    <row r="23" spans="1:9" x14ac:dyDescent="0.3">
      <c r="A23" s="9" t="s">
        <v>164</v>
      </c>
      <c r="B23" s="30">
        <v>4422</v>
      </c>
      <c r="C23" s="30">
        <v>2179</v>
      </c>
      <c r="D23" s="30">
        <v>17488</v>
      </c>
      <c r="E23" s="30">
        <v>8924</v>
      </c>
      <c r="F23" s="11">
        <f t="shared" si="0"/>
        <v>-48.970722781335773</v>
      </c>
      <c r="G23" s="1"/>
      <c r="H23" s="1"/>
      <c r="I23" s="1"/>
    </row>
    <row r="24" spans="1:9" x14ac:dyDescent="0.3">
      <c r="A24" s="12" t="s">
        <v>166</v>
      </c>
      <c r="B24" s="31">
        <v>721</v>
      </c>
      <c r="C24" s="31">
        <v>1346</v>
      </c>
      <c r="D24" s="31">
        <v>3590</v>
      </c>
      <c r="E24" s="31">
        <v>4885</v>
      </c>
      <c r="F24" s="14">
        <f t="shared" si="0"/>
        <v>36.072423398328681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1953</v>
      </c>
      <c r="C26" s="31">
        <v>1743</v>
      </c>
      <c r="D26" s="31">
        <v>8624</v>
      </c>
      <c r="E26" s="31">
        <v>7712</v>
      </c>
      <c r="F26" s="14">
        <f t="shared" si="0"/>
        <v>-10.575139146567722</v>
      </c>
      <c r="G26" s="1"/>
      <c r="H26" s="1"/>
      <c r="I26" s="1"/>
    </row>
    <row r="27" spans="1:9" x14ac:dyDescent="0.3">
      <c r="A27" s="9" t="s">
        <v>41</v>
      </c>
      <c r="B27" s="30">
        <v>103</v>
      </c>
      <c r="C27" s="30">
        <v>1448</v>
      </c>
      <c r="D27" s="30">
        <v>2829</v>
      </c>
      <c r="E27" s="30">
        <v>2831</v>
      </c>
      <c r="F27" s="11">
        <f t="shared" si="0"/>
        <v>7.0696359137500053E-2</v>
      </c>
      <c r="G27" s="1"/>
      <c r="H27" s="1"/>
      <c r="I27" s="1"/>
    </row>
    <row r="28" spans="1:9" x14ac:dyDescent="0.3">
      <c r="A28" s="12" t="s">
        <v>42</v>
      </c>
      <c r="B28" s="31">
        <v>56945</v>
      </c>
      <c r="C28" s="31">
        <v>45336</v>
      </c>
      <c r="D28" s="31">
        <v>177580</v>
      </c>
      <c r="E28" s="31">
        <v>163035</v>
      </c>
      <c r="F28" s="14">
        <f t="shared" si="0"/>
        <v>-8.1906746255208986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765</v>
      </c>
      <c r="D29" s="30">
        <v>0</v>
      </c>
      <c r="E29" s="30">
        <v>3620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1041</v>
      </c>
      <c r="C31" s="30">
        <v>1757</v>
      </c>
      <c r="D31" s="30">
        <v>5798</v>
      </c>
      <c r="E31" s="30">
        <v>12334</v>
      </c>
      <c r="F31" s="11">
        <f t="shared" si="0"/>
        <v>112.72852707830287</v>
      </c>
      <c r="G31" s="1"/>
      <c r="H31" s="1"/>
      <c r="I31" s="1"/>
    </row>
    <row r="32" spans="1:9" x14ac:dyDescent="0.3">
      <c r="A32" s="12" t="s">
        <v>46</v>
      </c>
      <c r="B32" s="31">
        <v>17513</v>
      </c>
      <c r="C32" s="31">
        <v>27728</v>
      </c>
      <c r="D32" s="31">
        <v>68191</v>
      </c>
      <c r="E32" s="31">
        <v>78801</v>
      </c>
      <c r="F32" s="14">
        <f t="shared" si="0"/>
        <v>15.559238022612959</v>
      </c>
      <c r="G32" s="1"/>
      <c r="H32" s="1"/>
      <c r="I32" s="1"/>
    </row>
    <row r="33" spans="1:9" x14ac:dyDescent="0.3">
      <c r="A33" s="9" t="s">
        <v>47</v>
      </c>
      <c r="B33" s="30">
        <v>5935</v>
      </c>
      <c r="C33" s="30">
        <v>3520</v>
      </c>
      <c r="D33" s="30">
        <v>24277</v>
      </c>
      <c r="E33" s="30">
        <v>22522</v>
      </c>
      <c r="F33" s="11">
        <f t="shared" si="0"/>
        <v>-7.2290645466902816</v>
      </c>
      <c r="G33" s="1"/>
      <c r="H33" s="1"/>
      <c r="I33" s="1"/>
    </row>
    <row r="34" spans="1:9" x14ac:dyDescent="0.3">
      <c r="A34" s="12" t="s">
        <v>165</v>
      </c>
      <c r="B34" s="31">
        <v>25</v>
      </c>
      <c r="C34" s="31">
        <v>13</v>
      </c>
      <c r="D34" s="31">
        <v>119</v>
      </c>
      <c r="E34" s="31">
        <v>185</v>
      </c>
      <c r="F34" s="14">
        <f t="shared" si="0"/>
        <v>55.462184873949582</v>
      </c>
      <c r="G34" s="1"/>
      <c r="H34" s="1"/>
      <c r="I34" s="1"/>
    </row>
    <row r="35" spans="1:9" x14ac:dyDescent="0.3">
      <c r="A35" s="15" t="s">
        <v>48</v>
      </c>
      <c r="B35" s="16">
        <f>SUM(B7:B34)</f>
        <v>646721</v>
      </c>
      <c r="C35" s="16">
        <f t="shared" ref="C35:E35" si="1">SUM(C7:C34)</f>
        <v>752672</v>
      </c>
      <c r="D35" s="16">
        <f t="shared" si="1"/>
        <v>2468271</v>
      </c>
      <c r="E35" s="16">
        <f t="shared" si="1"/>
        <v>2673854</v>
      </c>
      <c r="F35" s="17">
        <f t="shared" ref="F35" si="2">((E35*100)/D35)-100</f>
        <v>8.3290287006572612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10068</v>
      </c>
      <c r="C39" s="37">
        <f t="shared" si="4"/>
        <v>8031</v>
      </c>
      <c r="D39" s="37">
        <f>_xlfn.RANK.EQ(B39,$B$39:$B$66)+COUNTIF($B$39:$B$66,B39)-1</f>
        <v>13</v>
      </c>
      <c r="E39" s="36" t="str">
        <f t="shared" ref="E39:E66" si="6">INDEX($A$39:$B$66,MATCH(ROW()-38,$D$39:$D$66,0),1)</f>
        <v>LAS PALMAS</v>
      </c>
      <c r="F39" s="36">
        <f>LOOKUP(E39,$A$39:$A$66,$B$39:$B$66)</f>
        <v>821097</v>
      </c>
      <c r="G39" s="36">
        <f>LOOKUP(E39,$A$39:$A$66,$C$39:$C$66)</f>
        <v>735495</v>
      </c>
    </row>
    <row r="40" spans="1:9" x14ac:dyDescent="0.3">
      <c r="A40" s="36" t="str">
        <f t="shared" si="5"/>
        <v>ALICANTE</v>
      </c>
      <c r="B40" s="37">
        <f t="shared" si="3"/>
        <v>1973</v>
      </c>
      <c r="C40" s="37">
        <f t="shared" si="4"/>
        <v>1121</v>
      </c>
      <c r="D40" s="37">
        <f t="shared" ref="D40:D66" si="7">_xlfn.RANK.EQ(B40,$B$39:$B$66)+COUNTIF($B$39:$B$66,B40)-1</f>
        <v>21</v>
      </c>
      <c r="E40" s="36" t="str">
        <f t="shared" si="6"/>
        <v>BAHÍA DE ALGECIRAS</v>
      </c>
      <c r="F40" s="36">
        <f t="shared" ref="F40:F66" si="8">LOOKUP(E40,$A$39:$A$66,$B$39:$B$66)</f>
        <v>747577</v>
      </c>
      <c r="G40" s="36">
        <f t="shared" ref="G40:G66" si="9">LOOKUP(E40,$A$39:$A$66,$C$39:$C$66)</f>
        <v>916634</v>
      </c>
    </row>
    <row r="41" spans="1:9" x14ac:dyDescent="0.3">
      <c r="A41" s="36" t="str">
        <f t="shared" si="5"/>
        <v>ALMERÍA</v>
      </c>
      <c r="B41" s="37">
        <f t="shared" si="3"/>
        <v>11324</v>
      </c>
      <c r="C41" s="37">
        <f t="shared" si="4"/>
        <v>8944</v>
      </c>
      <c r="D41" s="37">
        <f t="shared" si="7"/>
        <v>12</v>
      </c>
      <c r="E41" s="36" t="str">
        <f t="shared" si="6"/>
        <v>BARCELONA</v>
      </c>
      <c r="F41" s="36">
        <f t="shared" si="8"/>
        <v>434732</v>
      </c>
      <c r="G41" s="36">
        <f t="shared" si="9"/>
        <v>219724</v>
      </c>
    </row>
    <row r="42" spans="1:9" x14ac:dyDescent="0.3">
      <c r="A42" s="36" t="str">
        <f t="shared" si="5"/>
        <v>AVILÉS</v>
      </c>
      <c r="B42" s="37">
        <f t="shared" si="3"/>
        <v>4033</v>
      </c>
      <c r="C42" s="37">
        <f t="shared" si="4"/>
        <v>3017</v>
      </c>
      <c r="D42" s="37">
        <f t="shared" si="7"/>
        <v>17</v>
      </c>
      <c r="E42" s="36" t="str">
        <f t="shared" si="6"/>
        <v>CEUTA</v>
      </c>
      <c r="F42" s="36">
        <f t="shared" si="8"/>
        <v>251321</v>
      </c>
      <c r="G42" s="36">
        <f t="shared" si="9"/>
        <v>185939</v>
      </c>
    </row>
    <row r="43" spans="1:9" x14ac:dyDescent="0.3">
      <c r="A43" s="36" t="str">
        <f t="shared" si="5"/>
        <v>BAHÍA DE ALGECIRAS</v>
      </c>
      <c r="B43" s="37">
        <f t="shared" si="3"/>
        <v>747577</v>
      </c>
      <c r="C43" s="37">
        <f t="shared" si="4"/>
        <v>916634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163035</v>
      </c>
      <c r="G43" s="36">
        <f t="shared" si="9"/>
        <v>177580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VALENCIA</v>
      </c>
      <c r="F44" s="36">
        <f t="shared" si="8"/>
        <v>78801</v>
      </c>
      <c r="G44" s="36">
        <f t="shared" si="9"/>
        <v>68191</v>
      </c>
    </row>
    <row r="45" spans="1:9" x14ac:dyDescent="0.3">
      <c r="A45" s="36" t="str">
        <f t="shared" si="5"/>
        <v>BALEARES</v>
      </c>
      <c r="B45" s="37">
        <f t="shared" si="3"/>
        <v>1270</v>
      </c>
      <c r="C45" s="37">
        <f t="shared" si="4"/>
        <v>1329</v>
      </c>
      <c r="D45" s="37">
        <f t="shared" si="7"/>
        <v>22</v>
      </c>
      <c r="E45" s="36" t="str">
        <f t="shared" si="6"/>
        <v>HUELVA</v>
      </c>
      <c r="F45" s="36">
        <f t="shared" si="8"/>
        <v>47248</v>
      </c>
      <c r="G45" s="36">
        <f t="shared" si="9"/>
        <v>41154</v>
      </c>
    </row>
    <row r="46" spans="1:9" x14ac:dyDescent="0.3">
      <c r="A46" s="36" t="str">
        <f t="shared" si="5"/>
        <v>BARCELONA</v>
      </c>
      <c r="B46" s="37">
        <f t="shared" si="3"/>
        <v>434732</v>
      </c>
      <c r="C46" s="37">
        <f t="shared" si="4"/>
        <v>219724</v>
      </c>
      <c r="D46" s="37">
        <f t="shared" si="7"/>
        <v>3</v>
      </c>
      <c r="E46" s="36" t="str">
        <f t="shared" si="6"/>
        <v>VIGO</v>
      </c>
      <c r="F46" s="36">
        <f t="shared" si="8"/>
        <v>22522</v>
      </c>
      <c r="G46" s="36">
        <f t="shared" si="9"/>
        <v>24277</v>
      </c>
    </row>
    <row r="47" spans="1:9" x14ac:dyDescent="0.3">
      <c r="A47" s="36" t="str">
        <f t="shared" si="5"/>
        <v>BILBAO</v>
      </c>
      <c r="B47" s="37">
        <f t="shared" si="3"/>
        <v>22252</v>
      </c>
      <c r="C47" s="37">
        <f t="shared" si="4"/>
        <v>19941</v>
      </c>
      <c r="D47" s="37">
        <f t="shared" si="7"/>
        <v>9</v>
      </c>
      <c r="E47" s="36" t="str">
        <f t="shared" si="6"/>
        <v>BILBAO</v>
      </c>
      <c r="F47" s="36">
        <f t="shared" si="8"/>
        <v>22252</v>
      </c>
      <c r="G47" s="36">
        <f t="shared" si="9"/>
        <v>19941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GIJÓN</v>
      </c>
      <c r="F48" s="36">
        <f t="shared" si="8"/>
        <v>13106</v>
      </c>
      <c r="G48" s="36">
        <f t="shared" si="9"/>
        <v>16244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TARRAGONA</v>
      </c>
      <c r="F49" s="36">
        <f t="shared" si="8"/>
        <v>12334</v>
      </c>
      <c r="G49" s="36">
        <f t="shared" si="9"/>
        <v>5798</v>
      </c>
    </row>
    <row r="50" spans="1:7" x14ac:dyDescent="0.3">
      <c r="A50" s="36" t="str">
        <f t="shared" si="5"/>
        <v>CEUTA</v>
      </c>
      <c r="B50" s="37">
        <f t="shared" si="3"/>
        <v>251321</v>
      </c>
      <c r="C50" s="37">
        <f t="shared" si="4"/>
        <v>185939</v>
      </c>
      <c r="D50" s="37">
        <f t="shared" si="7"/>
        <v>4</v>
      </c>
      <c r="E50" s="36" t="str">
        <f t="shared" si="6"/>
        <v>ALMERÍA</v>
      </c>
      <c r="F50" s="36">
        <f t="shared" si="8"/>
        <v>11324</v>
      </c>
      <c r="G50" s="36">
        <f t="shared" si="9"/>
        <v>8944</v>
      </c>
    </row>
    <row r="51" spans="1:7" x14ac:dyDescent="0.3">
      <c r="A51" s="36" t="str">
        <f t="shared" si="5"/>
        <v>FERROL-SAN CIBRAO</v>
      </c>
      <c r="B51" s="37">
        <f t="shared" si="3"/>
        <v>3004</v>
      </c>
      <c r="C51" s="37">
        <f t="shared" si="4"/>
        <v>2202</v>
      </c>
      <c r="D51" s="37">
        <f t="shared" si="7"/>
        <v>19</v>
      </c>
      <c r="E51" s="36" t="str">
        <f t="shared" si="6"/>
        <v>A CORUÑA</v>
      </c>
      <c r="F51" s="36">
        <f t="shared" si="8"/>
        <v>10068</v>
      </c>
      <c r="G51" s="36">
        <f t="shared" si="9"/>
        <v>8031</v>
      </c>
    </row>
    <row r="52" spans="1:7" x14ac:dyDescent="0.3">
      <c r="A52" s="36" t="str">
        <f t="shared" si="5"/>
        <v>GIJÓN</v>
      </c>
      <c r="B52" s="37">
        <f t="shared" si="3"/>
        <v>13106</v>
      </c>
      <c r="C52" s="37">
        <f t="shared" si="4"/>
        <v>16244</v>
      </c>
      <c r="D52" s="37">
        <f t="shared" si="7"/>
        <v>10</v>
      </c>
      <c r="E52" s="36" t="str">
        <f t="shared" si="6"/>
        <v>MÁLAGA</v>
      </c>
      <c r="F52" s="36">
        <f t="shared" si="8"/>
        <v>8924</v>
      </c>
      <c r="G52" s="36">
        <f t="shared" si="9"/>
        <v>17488</v>
      </c>
    </row>
    <row r="53" spans="1:7" x14ac:dyDescent="0.3">
      <c r="A53" s="36" t="str">
        <f t="shared" si="5"/>
        <v>HUELVA</v>
      </c>
      <c r="B53" s="37">
        <f t="shared" si="3"/>
        <v>47248</v>
      </c>
      <c r="C53" s="37">
        <f t="shared" si="4"/>
        <v>41154</v>
      </c>
      <c r="D53" s="37">
        <f t="shared" si="7"/>
        <v>7</v>
      </c>
      <c r="E53" s="36" t="str">
        <f t="shared" si="6"/>
        <v>MOTRIL</v>
      </c>
      <c r="F53" s="36">
        <f t="shared" si="8"/>
        <v>7712</v>
      </c>
      <c r="G53" s="36">
        <f t="shared" si="9"/>
        <v>8624</v>
      </c>
    </row>
    <row r="54" spans="1:7" x14ac:dyDescent="0.3">
      <c r="A54" s="36" t="str">
        <f t="shared" si="5"/>
        <v>LAS PALMAS</v>
      </c>
      <c r="B54" s="37">
        <f t="shared" si="3"/>
        <v>821097</v>
      </c>
      <c r="C54" s="37">
        <f t="shared" si="4"/>
        <v>735495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4885</v>
      </c>
      <c r="G54" s="36">
        <f t="shared" si="9"/>
        <v>3590</v>
      </c>
    </row>
    <row r="55" spans="1:7" x14ac:dyDescent="0.3">
      <c r="A55" s="36" t="str">
        <f t="shared" si="5"/>
        <v>MÁLAGA</v>
      </c>
      <c r="B55" s="37">
        <f t="shared" si="3"/>
        <v>8924</v>
      </c>
      <c r="C55" s="37">
        <f t="shared" si="4"/>
        <v>17488</v>
      </c>
      <c r="D55" s="37">
        <f t="shared" si="7"/>
        <v>14</v>
      </c>
      <c r="E55" s="36" t="str">
        <f t="shared" si="6"/>
        <v>AVILÉS</v>
      </c>
      <c r="F55" s="36">
        <f t="shared" si="8"/>
        <v>4033</v>
      </c>
      <c r="G55" s="36">
        <f t="shared" si="9"/>
        <v>3017</v>
      </c>
    </row>
    <row r="56" spans="1:7" x14ac:dyDescent="0.3">
      <c r="A56" s="36" t="str">
        <f t="shared" si="5"/>
        <v>MARÍN Y RÍA DE PONTEVEDRA</v>
      </c>
      <c r="B56" s="37">
        <f t="shared" si="3"/>
        <v>4885</v>
      </c>
      <c r="C56" s="37">
        <f t="shared" si="4"/>
        <v>3590</v>
      </c>
      <c r="D56" s="37">
        <f t="shared" si="7"/>
        <v>16</v>
      </c>
      <c r="E56" s="36" t="str">
        <f t="shared" si="6"/>
        <v>SANTANDER</v>
      </c>
      <c r="F56" s="36">
        <f t="shared" si="8"/>
        <v>3620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FERROL-SAN CIBRAO</v>
      </c>
      <c r="F57" s="36">
        <f t="shared" si="8"/>
        <v>3004</v>
      </c>
      <c r="G57" s="36">
        <f t="shared" si="9"/>
        <v>2202</v>
      </c>
    </row>
    <row r="58" spans="1:7" x14ac:dyDescent="0.3">
      <c r="A58" s="36" t="str">
        <f t="shared" si="5"/>
        <v>MOTRIL</v>
      </c>
      <c r="B58" s="37">
        <f t="shared" si="3"/>
        <v>7712</v>
      </c>
      <c r="C58" s="37">
        <f t="shared" si="4"/>
        <v>8624</v>
      </c>
      <c r="D58" s="37">
        <f t="shared" si="7"/>
        <v>15</v>
      </c>
      <c r="E58" s="36" t="str">
        <f t="shared" si="6"/>
        <v>PASAIA</v>
      </c>
      <c r="F58" s="36">
        <f t="shared" si="8"/>
        <v>2831</v>
      </c>
      <c r="G58" s="36">
        <f t="shared" si="9"/>
        <v>2829</v>
      </c>
    </row>
    <row r="59" spans="1:7" x14ac:dyDescent="0.3">
      <c r="A59" s="36" t="str">
        <f t="shared" si="5"/>
        <v>PASAIA</v>
      </c>
      <c r="B59" s="37">
        <f t="shared" si="3"/>
        <v>2831</v>
      </c>
      <c r="C59" s="37">
        <f t="shared" si="4"/>
        <v>2829</v>
      </c>
      <c r="D59" s="37">
        <f t="shared" si="7"/>
        <v>20</v>
      </c>
      <c r="E59" s="36" t="str">
        <f t="shared" si="6"/>
        <v>ALICANTE</v>
      </c>
      <c r="F59" s="36">
        <f t="shared" si="8"/>
        <v>1973</v>
      </c>
      <c r="G59" s="36">
        <f t="shared" si="9"/>
        <v>1121</v>
      </c>
    </row>
    <row r="60" spans="1:7" x14ac:dyDescent="0.3">
      <c r="A60" s="36" t="str">
        <f t="shared" si="5"/>
        <v>SANTA CRUZ DE TENERIFE</v>
      </c>
      <c r="B60" s="37">
        <f t="shared" si="3"/>
        <v>163035</v>
      </c>
      <c r="C60" s="37">
        <f t="shared" si="4"/>
        <v>177580</v>
      </c>
      <c r="D60" s="37">
        <f t="shared" si="7"/>
        <v>5</v>
      </c>
      <c r="E60" s="36" t="str">
        <f t="shared" si="6"/>
        <v>BALEARES</v>
      </c>
      <c r="F60" s="36">
        <f t="shared" si="8"/>
        <v>1270</v>
      </c>
      <c r="G60" s="36">
        <f t="shared" si="9"/>
        <v>1329</v>
      </c>
    </row>
    <row r="61" spans="1:7" x14ac:dyDescent="0.3">
      <c r="A61" s="36" t="str">
        <f t="shared" si="5"/>
        <v>SANTANDER</v>
      </c>
      <c r="B61" s="37">
        <f t="shared" si="3"/>
        <v>3620</v>
      </c>
      <c r="C61" s="37">
        <f t="shared" si="4"/>
        <v>0</v>
      </c>
      <c r="D61" s="37">
        <f t="shared" si="7"/>
        <v>18</v>
      </c>
      <c r="E61" s="36" t="str">
        <f t="shared" si="6"/>
        <v>VILAGARCÍA</v>
      </c>
      <c r="F61" s="36">
        <f t="shared" si="8"/>
        <v>185</v>
      </c>
      <c r="G61" s="36">
        <f t="shared" si="9"/>
        <v>119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12334</v>
      </c>
      <c r="C63" s="37">
        <f t="shared" si="4"/>
        <v>5798</v>
      </c>
      <c r="D63" s="37">
        <f t="shared" si="7"/>
        <v>11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78801</v>
      </c>
      <c r="C64" s="37">
        <f t="shared" si="4"/>
        <v>68191</v>
      </c>
      <c r="D64" s="37">
        <f t="shared" si="7"/>
        <v>6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22522</v>
      </c>
      <c r="C65" s="37">
        <f t="shared" si="4"/>
        <v>24277</v>
      </c>
      <c r="D65" s="37">
        <f t="shared" si="7"/>
        <v>8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185</v>
      </c>
      <c r="C66" s="37">
        <f t="shared" si="4"/>
        <v>119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20896</v>
      </c>
      <c r="C7" s="30">
        <v>24090</v>
      </c>
      <c r="D7" s="30">
        <v>89764</v>
      </c>
      <c r="E7" s="30">
        <v>103410</v>
      </c>
      <c r="F7" s="11">
        <f>((E7*100)/D7)-100</f>
        <v>15.202085468562004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248037</v>
      </c>
      <c r="C11" s="30">
        <v>9577</v>
      </c>
      <c r="D11" s="30">
        <v>876738</v>
      </c>
      <c r="E11" s="30">
        <v>1447960</v>
      </c>
      <c r="F11" s="11">
        <f t="shared" si="0"/>
        <v>65.153101610743448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18</v>
      </c>
      <c r="D12" s="31">
        <v>0</v>
      </c>
      <c r="E12" s="31">
        <v>88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19</v>
      </c>
      <c r="C13" s="30">
        <v>94</v>
      </c>
      <c r="D13" s="30">
        <v>19</v>
      </c>
      <c r="E13" s="30">
        <v>317</v>
      </c>
      <c r="F13" s="11">
        <f t="shared" si="0"/>
        <v>1568.421052631579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60</v>
      </c>
      <c r="E19" s="30">
        <v>2947</v>
      </c>
      <c r="F19" s="11">
        <f t="shared" si="0"/>
        <v>4811.666666666667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800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5616</v>
      </c>
      <c r="E21" s="30">
        <v>0</v>
      </c>
      <c r="F21" s="11">
        <f t="shared" si="0"/>
        <v>-100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1</v>
      </c>
      <c r="D22" s="31">
        <v>0</v>
      </c>
      <c r="E22" s="31">
        <v>1</v>
      </c>
      <c r="F22" s="14" t="e">
        <f t="shared" si="0"/>
        <v>#DIV/0!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42</v>
      </c>
      <c r="C28" s="31">
        <v>175</v>
      </c>
      <c r="D28" s="31">
        <v>355</v>
      </c>
      <c r="E28" s="31">
        <v>233</v>
      </c>
      <c r="F28" s="14">
        <f t="shared" si="0"/>
        <v>-34.366197183098592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236</v>
      </c>
      <c r="D30" s="31">
        <v>0</v>
      </c>
      <c r="E30" s="31">
        <v>236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2718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772</v>
      </c>
      <c r="C33" s="30">
        <v>0</v>
      </c>
      <c r="D33" s="30">
        <v>2032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269766</v>
      </c>
      <c r="C35" s="16">
        <f t="shared" ref="C35:E35" si="1">SUM(C7:C34)</f>
        <v>34191</v>
      </c>
      <c r="D35" s="16">
        <f t="shared" si="1"/>
        <v>974584</v>
      </c>
      <c r="E35" s="16">
        <f t="shared" si="1"/>
        <v>1558710</v>
      </c>
      <c r="F35" s="17">
        <f t="shared" ref="F35" si="2">((E35*100)/D35)-100</f>
        <v>59.93593163852475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103410</v>
      </c>
      <c r="C39" s="37">
        <f t="shared" si="4"/>
        <v>89764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1447960</v>
      </c>
      <c r="G39" s="36">
        <f>LOOKUP(E39,$A$39:$A$66,$C$39:$C$66)</f>
        <v>876738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103410</v>
      </c>
      <c r="G40" s="36">
        <f t="shared" ref="G40:G66" si="9">LOOKUP(E40,$A$39:$A$66,$C$39:$C$66)</f>
        <v>89764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FERROL-SAN CIBRAO</v>
      </c>
      <c r="F41" s="36">
        <f t="shared" si="8"/>
        <v>2947</v>
      </c>
      <c r="G41" s="36">
        <f t="shared" si="9"/>
        <v>60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TARRAGONA</v>
      </c>
      <c r="F42" s="36">
        <f t="shared" si="8"/>
        <v>2718</v>
      </c>
      <c r="G42" s="36">
        <f t="shared" si="9"/>
        <v>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1447960</v>
      </c>
      <c r="C43" s="37">
        <f t="shared" si="4"/>
        <v>876738</v>
      </c>
      <c r="D43" s="37">
        <f t="shared" si="7"/>
        <v>1</v>
      </c>
      <c r="E43" s="36" t="str">
        <f t="shared" si="6"/>
        <v>GIJÓN</v>
      </c>
      <c r="F43" s="36">
        <f t="shared" si="8"/>
        <v>800</v>
      </c>
      <c r="G43" s="36">
        <f t="shared" si="9"/>
        <v>0</v>
      </c>
      <c r="H43" s="77"/>
    </row>
    <row r="44" spans="1:9" x14ac:dyDescent="0.3">
      <c r="A44" s="36" t="str">
        <f t="shared" si="5"/>
        <v>BAHÍA DE CÁDIZ</v>
      </c>
      <c r="B44" s="37">
        <f t="shared" si="3"/>
        <v>88</v>
      </c>
      <c r="C44" s="37">
        <f t="shared" si="4"/>
        <v>0</v>
      </c>
      <c r="D44" s="37">
        <f t="shared" si="7"/>
        <v>9</v>
      </c>
      <c r="E44" s="36" t="str">
        <f t="shared" si="6"/>
        <v>BALEARES</v>
      </c>
      <c r="F44" s="36">
        <f t="shared" si="8"/>
        <v>317</v>
      </c>
      <c r="G44" s="36">
        <f t="shared" si="9"/>
        <v>19</v>
      </c>
      <c r="H44" s="77"/>
    </row>
    <row r="45" spans="1:9" x14ac:dyDescent="0.3">
      <c r="A45" s="36" t="str">
        <f t="shared" si="5"/>
        <v>BALEARES</v>
      </c>
      <c r="B45" s="37">
        <f t="shared" si="3"/>
        <v>317</v>
      </c>
      <c r="C45" s="37">
        <f t="shared" si="4"/>
        <v>19</v>
      </c>
      <c r="D45" s="37">
        <f t="shared" si="7"/>
        <v>6</v>
      </c>
      <c r="E45" s="36" t="str">
        <f t="shared" si="6"/>
        <v>SEVILLA</v>
      </c>
      <c r="F45" s="36">
        <f t="shared" si="8"/>
        <v>236</v>
      </c>
      <c r="G45" s="36">
        <f t="shared" si="9"/>
        <v>0</v>
      </c>
      <c r="H45" s="77"/>
    </row>
    <row r="46" spans="1:9" x14ac:dyDescent="0.3">
      <c r="A46" s="36" t="str">
        <f t="shared" si="5"/>
        <v>BARCELONA</v>
      </c>
      <c r="B46" s="37">
        <f t="shared" si="3"/>
        <v>0</v>
      </c>
      <c r="C46" s="37">
        <f t="shared" si="4"/>
        <v>0</v>
      </c>
      <c r="D46" s="37">
        <f t="shared" si="7"/>
        <v>28</v>
      </c>
      <c r="E46" s="36" t="str">
        <f t="shared" si="6"/>
        <v>SANTA CRUZ DE TENERIFE</v>
      </c>
      <c r="F46" s="36">
        <f t="shared" si="8"/>
        <v>233</v>
      </c>
      <c r="G46" s="36">
        <f t="shared" si="9"/>
        <v>355</v>
      </c>
      <c r="H46" s="77"/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BAHÍA DE CÁDIZ</v>
      </c>
      <c r="F47" s="36">
        <f t="shared" si="8"/>
        <v>88</v>
      </c>
      <c r="G47" s="36">
        <f t="shared" si="9"/>
        <v>0</v>
      </c>
      <c r="H47" s="77"/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">
        <v>39</v>
      </c>
      <c r="F48" s="36">
        <f t="shared" si="8"/>
        <v>0</v>
      </c>
      <c r="G48" s="36">
        <f t="shared" si="9"/>
        <v>0</v>
      </c>
      <c r="H48" s="77"/>
    </row>
    <row r="49" spans="1:8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e">
        <f t="shared" ref="E49:E66" si="10">INDEX($A$39:$B$66,MATCH(ROW()-38,$D$39:$D$66,0),1)</f>
        <v>#N/A</v>
      </c>
      <c r="F49" s="36" t="e">
        <f t="shared" si="8"/>
        <v>#N/A</v>
      </c>
      <c r="G49" s="36" t="e">
        <f t="shared" si="9"/>
        <v>#N/A</v>
      </c>
      <c r="H49" s="77"/>
    </row>
    <row r="50" spans="1:8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e">
        <f t="shared" si="10"/>
        <v>#N/A</v>
      </c>
      <c r="F50" s="36" t="e">
        <f t="shared" si="8"/>
        <v>#N/A</v>
      </c>
      <c r="G50" s="36" t="e">
        <f t="shared" si="9"/>
        <v>#N/A</v>
      </c>
      <c r="H50" s="77"/>
    </row>
    <row r="51" spans="1:8" x14ac:dyDescent="0.3">
      <c r="A51" s="36" t="str">
        <f t="shared" si="5"/>
        <v>FERROL-SAN CIBRAO</v>
      </c>
      <c r="B51" s="37">
        <f t="shared" si="3"/>
        <v>2947</v>
      </c>
      <c r="C51" s="37">
        <f t="shared" si="4"/>
        <v>60</v>
      </c>
      <c r="D51" s="37">
        <f t="shared" si="7"/>
        <v>3</v>
      </c>
      <c r="E51" s="36" t="e">
        <f t="shared" si="10"/>
        <v>#N/A</v>
      </c>
      <c r="F51" s="36" t="e">
        <f t="shared" si="8"/>
        <v>#N/A</v>
      </c>
      <c r="G51" s="36" t="e">
        <f t="shared" si="9"/>
        <v>#N/A</v>
      </c>
      <c r="H51" s="77"/>
    </row>
    <row r="52" spans="1:8" x14ac:dyDescent="0.3">
      <c r="A52" s="36" t="str">
        <f t="shared" si="5"/>
        <v>GIJÓN</v>
      </c>
      <c r="B52" s="37">
        <f t="shared" si="3"/>
        <v>800</v>
      </c>
      <c r="C52" s="37">
        <f t="shared" si="4"/>
        <v>0</v>
      </c>
      <c r="D52" s="37">
        <f t="shared" si="7"/>
        <v>5</v>
      </c>
      <c r="E52" s="36" t="e">
        <f t="shared" si="10"/>
        <v>#N/A</v>
      </c>
      <c r="F52" s="36" t="e">
        <f t="shared" si="8"/>
        <v>#N/A</v>
      </c>
      <c r="G52" s="36" t="e">
        <f t="shared" si="9"/>
        <v>#N/A</v>
      </c>
      <c r="H52" s="77"/>
    </row>
    <row r="53" spans="1:8" x14ac:dyDescent="0.3">
      <c r="A53" s="36" t="str">
        <f t="shared" si="5"/>
        <v>HUELVA</v>
      </c>
      <c r="B53" s="37">
        <f t="shared" si="3"/>
        <v>0</v>
      </c>
      <c r="C53" s="37">
        <f t="shared" si="4"/>
        <v>5616</v>
      </c>
      <c r="D53" s="37">
        <f t="shared" si="7"/>
        <v>28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77"/>
    </row>
    <row r="54" spans="1:8" x14ac:dyDescent="0.3">
      <c r="A54" s="36" t="str">
        <f t="shared" si="5"/>
        <v>LAS PALMAS</v>
      </c>
      <c r="B54" s="37">
        <f t="shared" si="3"/>
        <v>1</v>
      </c>
      <c r="C54" s="37">
        <f t="shared" si="4"/>
        <v>0</v>
      </c>
      <c r="D54" s="37">
        <f t="shared" si="7"/>
        <v>10</v>
      </c>
      <c r="E54" s="36" t="e">
        <f t="shared" si="10"/>
        <v>#N/A</v>
      </c>
      <c r="F54" s="36" t="e">
        <f t="shared" si="8"/>
        <v>#N/A</v>
      </c>
      <c r="G54" s="36" t="e">
        <f t="shared" si="9"/>
        <v>#N/A</v>
      </c>
      <c r="H54" s="77"/>
    </row>
    <row r="55" spans="1:8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77"/>
    </row>
    <row r="56" spans="1:8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si="8"/>
        <v>#N/A</v>
      </c>
      <c r="G56" s="36" t="e">
        <f t="shared" si="9"/>
        <v>#N/A</v>
      </c>
      <c r="H56" s="77"/>
    </row>
    <row r="57" spans="1:8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e">
        <f t="shared" si="10"/>
        <v>#N/A</v>
      </c>
      <c r="F57" s="36" t="e">
        <f t="shared" si="8"/>
        <v>#N/A</v>
      </c>
      <c r="G57" s="36" t="e">
        <f t="shared" si="9"/>
        <v>#N/A</v>
      </c>
      <c r="H57" s="77"/>
    </row>
    <row r="58" spans="1:8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10"/>
        <v>#N/A</v>
      </c>
      <c r="F58" s="36" t="e">
        <f t="shared" si="8"/>
        <v>#N/A</v>
      </c>
      <c r="G58" s="36" t="e">
        <f t="shared" si="9"/>
        <v>#N/A</v>
      </c>
      <c r="H58" s="77"/>
    </row>
    <row r="59" spans="1:8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8"/>
        <v>#N/A</v>
      </c>
      <c r="G59" s="36" t="e">
        <f t="shared" si="9"/>
        <v>#N/A</v>
      </c>
      <c r="H59" s="77"/>
    </row>
    <row r="60" spans="1:8" x14ac:dyDescent="0.3">
      <c r="A60" s="36" t="str">
        <f t="shared" si="5"/>
        <v>SANTA CRUZ DE TENERIFE</v>
      </c>
      <c r="B60" s="37">
        <f t="shared" si="3"/>
        <v>233</v>
      </c>
      <c r="C60" s="37">
        <f t="shared" si="4"/>
        <v>355</v>
      </c>
      <c r="D60" s="37">
        <f t="shared" si="7"/>
        <v>8</v>
      </c>
      <c r="E60" s="36" t="e">
        <f t="shared" si="10"/>
        <v>#N/A</v>
      </c>
      <c r="F60" s="36" t="e">
        <f t="shared" si="8"/>
        <v>#N/A</v>
      </c>
      <c r="G60" s="36" t="e">
        <f t="shared" si="9"/>
        <v>#N/A</v>
      </c>
      <c r="H60" s="77"/>
    </row>
    <row r="61" spans="1:8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8"/>
        <v>#N/A</v>
      </c>
      <c r="G61" s="36" t="e">
        <f t="shared" si="9"/>
        <v>#N/A</v>
      </c>
      <c r="H61" s="77"/>
    </row>
    <row r="62" spans="1:8" x14ac:dyDescent="0.3">
      <c r="A62" s="36" t="str">
        <f t="shared" si="5"/>
        <v>SEVILLA</v>
      </c>
      <c r="B62" s="37">
        <f t="shared" si="3"/>
        <v>236</v>
      </c>
      <c r="C62" s="37">
        <f t="shared" si="4"/>
        <v>0</v>
      </c>
      <c r="D62" s="37">
        <f t="shared" si="7"/>
        <v>7</v>
      </c>
      <c r="E62" s="36" t="e">
        <f t="shared" si="10"/>
        <v>#N/A</v>
      </c>
      <c r="F62" s="36" t="e">
        <f t="shared" si="8"/>
        <v>#N/A</v>
      </c>
      <c r="G62" s="36" t="e">
        <f t="shared" si="9"/>
        <v>#N/A</v>
      </c>
      <c r="H62" s="77"/>
    </row>
    <row r="63" spans="1:8" x14ac:dyDescent="0.3">
      <c r="A63" s="36" t="str">
        <f t="shared" si="5"/>
        <v>TARRAGONA</v>
      </c>
      <c r="B63" s="37">
        <f t="shared" si="3"/>
        <v>2718</v>
      </c>
      <c r="C63" s="37">
        <f t="shared" si="4"/>
        <v>0</v>
      </c>
      <c r="D63" s="37">
        <f t="shared" si="7"/>
        <v>4</v>
      </c>
      <c r="E63" s="36" t="e">
        <f t="shared" si="10"/>
        <v>#N/A</v>
      </c>
      <c r="F63" s="36" t="e">
        <f t="shared" si="8"/>
        <v>#N/A</v>
      </c>
      <c r="G63" s="36" t="e">
        <f t="shared" si="9"/>
        <v>#N/A</v>
      </c>
      <c r="H63" s="77"/>
    </row>
    <row r="64" spans="1:8" x14ac:dyDescent="0.3">
      <c r="A64" s="36" t="str">
        <f t="shared" si="5"/>
        <v>VALENCIA</v>
      </c>
      <c r="B64" s="37">
        <f t="shared" si="3"/>
        <v>0</v>
      </c>
      <c r="C64" s="37">
        <f t="shared" si="4"/>
        <v>0</v>
      </c>
      <c r="D64" s="37">
        <f t="shared" si="7"/>
        <v>28</v>
      </c>
      <c r="E64" s="36" t="e">
        <f t="shared" si="10"/>
        <v>#N/A</v>
      </c>
      <c r="F64" s="36" t="e">
        <f t="shared" si="8"/>
        <v>#N/A</v>
      </c>
      <c r="G64" s="36" t="e">
        <f t="shared" si="9"/>
        <v>#N/A</v>
      </c>
      <c r="H64" s="77"/>
    </row>
    <row r="65" spans="1:8" x14ac:dyDescent="0.3">
      <c r="A65" s="36" t="str">
        <f t="shared" si="5"/>
        <v>VIGO</v>
      </c>
      <c r="B65" s="37">
        <f t="shared" si="3"/>
        <v>0</v>
      </c>
      <c r="C65" s="37">
        <f t="shared" si="4"/>
        <v>2032</v>
      </c>
      <c r="D65" s="37">
        <f t="shared" si="7"/>
        <v>28</v>
      </c>
      <c r="E65" s="36" t="e">
        <f t="shared" si="10"/>
        <v>#N/A</v>
      </c>
      <c r="F65" s="36" t="e">
        <f t="shared" si="8"/>
        <v>#N/A</v>
      </c>
      <c r="G65" s="36" t="e">
        <f t="shared" si="9"/>
        <v>#N/A</v>
      </c>
      <c r="H65" s="77"/>
    </row>
    <row r="66" spans="1:8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ALICANTE</v>
      </c>
      <c r="F66" s="36">
        <f t="shared" si="8"/>
        <v>0</v>
      </c>
      <c r="G66" s="36">
        <f t="shared" si="9"/>
        <v>0</v>
      </c>
      <c r="H66" s="77"/>
    </row>
    <row r="67" spans="1:8" x14ac:dyDescent="0.3">
      <c r="A67" s="77"/>
      <c r="B67" s="77"/>
      <c r="C67" s="77"/>
      <c r="D67" s="77"/>
      <c r="E67" s="77"/>
      <c r="F67" s="77"/>
      <c r="G67" s="77"/>
      <c r="H67" s="77"/>
    </row>
    <row r="68" spans="1:8" x14ac:dyDescent="0.3">
      <c r="A68" s="78"/>
      <c r="B68" s="79"/>
      <c r="C68" s="79"/>
      <c r="D68" s="79"/>
      <c r="E68" s="79"/>
      <c r="F68" s="80"/>
      <c r="G68" s="77"/>
      <c r="H68" s="7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4492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2862</v>
      </c>
      <c r="C8" s="23">
        <v>1312</v>
      </c>
      <c r="D8" s="23">
        <v>14853</v>
      </c>
      <c r="E8" s="23">
        <v>7690</v>
      </c>
      <c r="F8" s="14">
        <f t="shared" ref="F8:F34" si="0">((E8*100)/D8)-100</f>
        <v>-48.225947620009428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0</v>
      </c>
      <c r="C10" s="23">
        <v>0</v>
      </c>
      <c r="D10" s="23">
        <v>7150</v>
      </c>
      <c r="E10" s="23">
        <v>11500</v>
      </c>
      <c r="F10" s="14">
        <f t="shared" si="0"/>
        <v>60.839160839160826</v>
      </c>
      <c r="G10" s="1"/>
      <c r="H10" s="1"/>
      <c r="I10" s="1"/>
    </row>
    <row r="11" spans="1:12" x14ac:dyDescent="0.3">
      <c r="A11" s="9" t="s">
        <v>160</v>
      </c>
      <c r="B11" s="22">
        <v>5627501</v>
      </c>
      <c r="C11" s="22">
        <v>6067491</v>
      </c>
      <c r="D11" s="22">
        <v>20321553</v>
      </c>
      <c r="E11" s="22">
        <v>23292910</v>
      </c>
      <c r="F11" s="19">
        <f t="shared" si="0"/>
        <v>14.621702386623696</v>
      </c>
      <c r="G11" s="1"/>
      <c r="H11" s="1"/>
      <c r="I11" s="1"/>
    </row>
    <row r="12" spans="1:12" x14ac:dyDescent="0.3">
      <c r="A12" s="12" t="s">
        <v>161</v>
      </c>
      <c r="B12" s="23">
        <v>32871</v>
      </c>
      <c r="C12" s="23">
        <v>28443</v>
      </c>
      <c r="D12" s="23">
        <v>173127</v>
      </c>
      <c r="E12" s="23">
        <v>78943</v>
      </c>
      <c r="F12" s="14">
        <f t="shared" si="0"/>
        <v>-54.401682002229578</v>
      </c>
      <c r="G12" s="1"/>
      <c r="H12" s="1"/>
      <c r="I12" s="1"/>
    </row>
    <row r="13" spans="1:12" x14ac:dyDescent="0.3">
      <c r="A13" s="9" t="s">
        <v>32</v>
      </c>
      <c r="B13" s="22">
        <v>4854</v>
      </c>
      <c r="C13" s="22">
        <v>8</v>
      </c>
      <c r="D13" s="22">
        <v>6166</v>
      </c>
      <c r="E13" s="22">
        <v>2371</v>
      </c>
      <c r="F13" s="11">
        <f t="shared" si="0"/>
        <v>-61.547194291274735</v>
      </c>
      <c r="G13" s="1"/>
      <c r="H13" s="1"/>
      <c r="I13" s="1"/>
    </row>
    <row r="14" spans="1:12" x14ac:dyDescent="0.3">
      <c r="A14" s="12" t="s">
        <v>33</v>
      </c>
      <c r="B14" s="23">
        <v>912354</v>
      </c>
      <c r="C14" s="23">
        <v>1767708</v>
      </c>
      <c r="D14" s="23">
        <v>5045919</v>
      </c>
      <c r="E14" s="23">
        <v>7227305</v>
      </c>
      <c r="F14" s="14">
        <f t="shared" si="0"/>
        <v>43.230697916474668</v>
      </c>
      <c r="G14" s="1"/>
      <c r="H14" s="1"/>
      <c r="I14" s="1"/>
    </row>
    <row r="15" spans="1:12" x14ac:dyDescent="0.3">
      <c r="A15" s="9" t="s">
        <v>34</v>
      </c>
      <c r="B15" s="22">
        <v>2992</v>
      </c>
      <c r="C15" s="22">
        <v>1084</v>
      </c>
      <c r="D15" s="22">
        <v>20745</v>
      </c>
      <c r="E15" s="22">
        <v>5036</v>
      </c>
      <c r="F15" s="11">
        <f t="shared" si="0"/>
        <v>-75.724270908652684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0</v>
      </c>
      <c r="D16" s="23">
        <v>0</v>
      </c>
      <c r="E16" s="23">
        <v>180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70046</v>
      </c>
      <c r="C17" s="22">
        <v>12322</v>
      </c>
      <c r="D17" s="22">
        <v>210186</v>
      </c>
      <c r="E17" s="22">
        <v>38926</v>
      </c>
      <c r="F17" s="11">
        <f t="shared" si="0"/>
        <v>-81.480212763932897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0</v>
      </c>
      <c r="D18" s="23">
        <v>0</v>
      </c>
      <c r="E18" s="23">
        <v>1663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432</v>
      </c>
      <c r="C19" s="22">
        <v>522</v>
      </c>
      <c r="D19" s="22">
        <v>432</v>
      </c>
      <c r="E19" s="22">
        <v>19326</v>
      </c>
      <c r="F19" s="19">
        <f t="shared" si="0"/>
        <v>4373.6111111111113</v>
      </c>
      <c r="G19" s="1"/>
      <c r="H19" s="1"/>
      <c r="I19" s="1"/>
    </row>
    <row r="20" spans="1:9" x14ac:dyDescent="0.3">
      <c r="A20" s="12" t="s">
        <v>163</v>
      </c>
      <c r="B20" s="23">
        <v>21127</v>
      </c>
      <c r="C20" s="23">
        <v>30195</v>
      </c>
      <c r="D20" s="23">
        <v>53139</v>
      </c>
      <c r="E20" s="23">
        <v>62480</v>
      </c>
      <c r="F20" s="14">
        <f t="shared" si="0"/>
        <v>17.578426391162793</v>
      </c>
      <c r="G20" s="1"/>
      <c r="H20" s="1"/>
      <c r="I20" s="1"/>
    </row>
    <row r="21" spans="1:9" x14ac:dyDescent="0.3">
      <c r="A21" s="9" t="s">
        <v>38</v>
      </c>
      <c r="B21" s="22">
        <v>171184</v>
      </c>
      <c r="C21" s="22">
        <v>338424</v>
      </c>
      <c r="D21" s="22">
        <v>935959</v>
      </c>
      <c r="E21" s="22">
        <v>1308434</v>
      </c>
      <c r="F21" s="11">
        <f t="shared" si="0"/>
        <v>39.796080811232116</v>
      </c>
      <c r="G21" s="1"/>
      <c r="H21" s="1"/>
      <c r="I21" s="1"/>
    </row>
    <row r="22" spans="1:9" x14ac:dyDescent="0.3">
      <c r="A22" s="12" t="s">
        <v>59</v>
      </c>
      <c r="B22" s="23">
        <v>920442</v>
      </c>
      <c r="C22" s="23">
        <v>1021712</v>
      </c>
      <c r="D22" s="23">
        <v>3150347</v>
      </c>
      <c r="E22" s="23">
        <v>3508979</v>
      </c>
      <c r="F22" s="14">
        <f t="shared" si="0"/>
        <v>11.383888822405908</v>
      </c>
      <c r="G22" s="1"/>
      <c r="H22" s="1"/>
      <c r="I22" s="1"/>
    </row>
    <row r="23" spans="1:9" x14ac:dyDescent="0.3">
      <c r="A23" s="9" t="s">
        <v>164</v>
      </c>
      <c r="B23" s="22">
        <v>3958</v>
      </c>
      <c r="C23" s="22">
        <v>10894</v>
      </c>
      <c r="D23" s="22">
        <v>83206</v>
      </c>
      <c r="E23" s="22">
        <v>78397</v>
      </c>
      <c r="F23" s="11">
        <f t="shared" si="0"/>
        <v>-5.779631276590635</v>
      </c>
      <c r="G23" s="1"/>
      <c r="H23" s="1"/>
      <c r="I23" s="1"/>
    </row>
    <row r="24" spans="1:9" x14ac:dyDescent="0.3">
      <c r="A24" s="12" t="s">
        <v>166</v>
      </c>
      <c r="B24" s="23">
        <v>28641</v>
      </c>
      <c r="C24" s="23">
        <v>5925</v>
      </c>
      <c r="D24" s="23">
        <v>37791</v>
      </c>
      <c r="E24" s="23">
        <v>32131</v>
      </c>
      <c r="F24" s="14">
        <f t="shared" si="0"/>
        <v>-14.977110952343153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1297</v>
      </c>
      <c r="C27" s="22">
        <v>1461</v>
      </c>
      <c r="D27" s="22">
        <v>1688</v>
      </c>
      <c r="E27" s="22">
        <v>3207</v>
      </c>
      <c r="F27" s="11">
        <f t="shared" si="0"/>
        <v>89.988151658767777</v>
      </c>
      <c r="G27" s="1"/>
      <c r="H27" s="1"/>
      <c r="I27" s="1"/>
    </row>
    <row r="28" spans="1:9" x14ac:dyDescent="0.3">
      <c r="A28" s="12" t="s">
        <v>42</v>
      </c>
      <c r="B28" s="23">
        <v>5106</v>
      </c>
      <c r="C28" s="23">
        <v>47960</v>
      </c>
      <c r="D28" s="23">
        <v>19750</v>
      </c>
      <c r="E28" s="23">
        <v>227641</v>
      </c>
      <c r="F28" s="14">
        <f t="shared" si="0"/>
        <v>1052.6126582278482</v>
      </c>
      <c r="G28" s="1"/>
      <c r="H28" s="1"/>
      <c r="I28" s="1"/>
    </row>
    <row r="29" spans="1:9" x14ac:dyDescent="0.3">
      <c r="A29" s="9" t="s">
        <v>43</v>
      </c>
      <c r="B29" s="22">
        <v>2980</v>
      </c>
      <c r="C29" s="22">
        <v>0</v>
      </c>
      <c r="D29" s="22">
        <v>3301</v>
      </c>
      <c r="E29" s="22">
        <v>309</v>
      </c>
      <c r="F29" s="11">
        <f t="shared" si="0"/>
        <v>-90.639200242350796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302839</v>
      </c>
      <c r="C31" s="22">
        <v>401826</v>
      </c>
      <c r="D31" s="22">
        <v>901148</v>
      </c>
      <c r="E31" s="22">
        <v>977563</v>
      </c>
      <c r="F31" s="11">
        <f t="shared" si="0"/>
        <v>8.479739177138498</v>
      </c>
      <c r="G31" s="1"/>
      <c r="H31" s="1"/>
      <c r="I31" s="1"/>
    </row>
    <row r="32" spans="1:9" x14ac:dyDescent="0.3">
      <c r="A32" s="12" t="s">
        <v>46</v>
      </c>
      <c r="B32" s="23">
        <v>3465259</v>
      </c>
      <c r="C32" s="23">
        <v>3062981</v>
      </c>
      <c r="D32" s="23">
        <v>11344614</v>
      </c>
      <c r="E32" s="23">
        <v>11221796</v>
      </c>
      <c r="F32" s="14">
        <f t="shared" si="0"/>
        <v>-1.0826106555939248</v>
      </c>
      <c r="G32" s="1"/>
      <c r="H32" s="1"/>
      <c r="I32" s="1"/>
    </row>
    <row r="33" spans="1:9" x14ac:dyDescent="0.3">
      <c r="A33" s="9" t="s">
        <v>47</v>
      </c>
      <c r="B33" s="22">
        <v>15060</v>
      </c>
      <c r="C33" s="22">
        <v>22747</v>
      </c>
      <c r="D33" s="22">
        <v>96074</v>
      </c>
      <c r="E33" s="22">
        <v>76710</v>
      </c>
      <c r="F33" s="11">
        <f t="shared" si="0"/>
        <v>-20.15529695859442</v>
      </c>
      <c r="G33" s="1"/>
      <c r="H33" s="1"/>
      <c r="I33" s="1"/>
    </row>
    <row r="34" spans="1:9" x14ac:dyDescent="0.3">
      <c r="A34" s="12" t="s">
        <v>165</v>
      </c>
      <c r="B34" s="23">
        <v>0</v>
      </c>
      <c r="C34" s="23">
        <v>0</v>
      </c>
      <c r="D34" s="23">
        <v>0</v>
      </c>
      <c r="E34" s="23">
        <v>55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11591805</v>
      </c>
      <c r="C35" s="16">
        <f t="shared" ref="C35:E35" si="1">SUM(C7:C34)</f>
        <v>12823015</v>
      </c>
      <c r="D35" s="16">
        <f t="shared" si="1"/>
        <v>42427396</v>
      </c>
      <c r="E35" s="16">
        <f t="shared" si="1"/>
        <v>48188250</v>
      </c>
      <c r="F35" s="17">
        <f t="shared" ref="F35" si="2">((E35*100)/D35)-100</f>
        <v>13.578146535318837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4492</v>
      </c>
      <c r="C39" s="37">
        <f t="shared" si="4"/>
        <v>0</v>
      </c>
      <c r="D39" s="37">
        <f>_xlfn.RANK.EQ(B39,$B$39:$B$66)+COUNTIF($B$39:$B$66,B39)-1</f>
        <v>18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23292910</v>
      </c>
      <c r="G39" s="36">
        <f>LOOKUP(E39,$A$39:$A$66,$C$39:$C$66)</f>
        <v>20321553</v>
      </c>
    </row>
    <row r="40" spans="1:9" x14ac:dyDescent="0.3">
      <c r="A40" s="36" t="str">
        <f t="shared" si="5"/>
        <v>ALICANTE</v>
      </c>
      <c r="B40" s="37">
        <f t="shared" si="3"/>
        <v>7690</v>
      </c>
      <c r="C40" s="37">
        <f t="shared" si="4"/>
        <v>14853</v>
      </c>
      <c r="D40" s="37">
        <f t="shared" ref="D40:D66" si="7">_xlfn.RANK.EQ(B40,$B$39:$B$66)+COUNTIF($B$39:$B$66,B40)-1</f>
        <v>16</v>
      </c>
      <c r="E40" s="36" t="str">
        <f t="shared" si="6"/>
        <v>VALENCIA</v>
      </c>
      <c r="F40" s="36">
        <f t="shared" ref="F40:F55" si="8">LOOKUP(E40,$A$39:$A$66,$B$39:$B$66)</f>
        <v>11221796</v>
      </c>
      <c r="G40" s="36">
        <f t="shared" ref="G40:G66" si="9">LOOKUP(E40,$A$39:$A$66,$C$39:$C$66)</f>
        <v>11344614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7227305</v>
      </c>
      <c r="G41" s="36">
        <f t="shared" si="9"/>
        <v>5045919</v>
      </c>
    </row>
    <row r="42" spans="1:9" x14ac:dyDescent="0.3">
      <c r="A42" s="36" t="str">
        <f t="shared" si="5"/>
        <v>AVILÉS</v>
      </c>
      <c r="B42" s="37">
        <f t="shared" si="3"/>
        <v>11500</v>
      </c>
      <c r="C42" s="37">
        <f t="shared" si="4"/>
        <v>7150</v>
      </c>
      <c r="D42" s="37">
        <f t="shared" si="7"/>
        <v>15</v>
      </c>
      <c r="E42" s="36" t="str">
        <f t="shared" si="6"/>
        <v>LAS PALMAS</v>
      </c>
      <c r="F42" s="36">
        <f t="shared" si="8"/>
        <v>3508979</v>
      </c>
      <c r="G42" s="36">
        <f t="shared" si="9"/>
        <v>3150347</v>
      </c>
    </row>
    <row r="43" spans="1:9" x14ac:dyDescent="0.3">
      <c r="A43" s="36" t="str">
        <f t="shared" si="5"/>
        <v>BAHÍA DE ALGECIRAS</v>
      </c>
      <c r="B43" s="37">
        <f t="shared" si="3"/>
        <v>23292910</v>
      </c>
      <c r="C43" s="37">
        <f t="shared" si="4"/>
        <v>20321553</v>
      </c>
      <c r="D43" s="37">
        <f t="shared" si="7"/>
        <v>1</v>
      </c>
      <c r="E43" s="36" t="str">
        <f t="shared" si="6"/>
        <v>HUELVA</v>
      </c>
      <c r="F43" s="36">
        <f t="shared" si="8"/>
        <v>1308434</v>
      </c>
      <c r="G43" s="36">
        <f t="shared" si="9"/>
        <v>935959</v>
      </c>
    </row>
    <row r="44" spans="1:9" x14ac:dyDescent="0.3">
      <c r="A44" s="36" t="str">
        <f t="shared" si="5"/>
        <v>BAHÍA DE CÁDIZ</v>
      </c>
      <c r="B44" s="37">
        <f t="shared" si="3"/>
        <v>78943</v>
      </c>
      <c r="C44" s="37">
        <f t="shared" si="4"/>
        <v>173127</v>
      </c>
      <c r="D44" s="37">
        <f t="shared" si="7"/>
        <v>8</v>
      </c>
      <c r="E44" s="36" t="str">
        <f t="shared" si="6"/>
        <v>TARRAGONA</v>
      </c>
      <c r="F44" s="36">
        <f t="shared" si="8"/>
        <v>977563</v>
      </c>
      <c r="G44" s="36">
        <f t="shared" si="9"/>
        <v>901148</v>
      </c>
    </row>
    <row r="45" spans="1:9" x14ac:dyDescent="0.3">
      <c r="A45" s="36" t="str">
        <f t="shared" si="5"/>
        <v>BALEARES</v>
      </c>
      <c r="B45" s="37">
        <f t="shared" si="3"/>
        <v>2371</v>
      </c>
      <c r="C45" s="37">
        <f t="shared" si="4"/>
        <v>6166</v>
      </c>
      <c r="D45" s="37">
        <f t="shared" si="7"/>
        <v>20</v>
      </c>
      <c r="E45" s="36" t="str">
        <f t="shared" si="6"/>
        <v>SANTA CRUZ DE TENERIFE</v>
      </c>
      <c r="F45" s="36">
        <f t="shared" si="8"/>
        <v>227641</v>
      </c>
      <c r="G45" s="36">
        <f t="shared" si="9"/>
        <v>19750</v>
      </c>
    </row>
    <row r="46" spans="1:9" x14ac:dyDescent="0.3">
      <c r="A46" s="36" t="str">
        <f t="shared" si="5"/>
        <v>BARCELONA</v>
      </c>
      <c r="B46" s="37">
        <f t="shared" si="3"/>
        <v>7227305</v>
      </c>
      <c r="C46" s="37">
        <f t="shared" si="4"/>
        <v>5045919</v>
      </c>
      <c r="D46" s="37">
        <f t="shared" si="7"/>
        <v>3</v>
      </c>
      <c r="E46" s="36" t="str">
        <f t="shared" si="6"/>
        <v>BAHÍA DE CÁDIZ</v>
      </c>
      <c r="F46" s="36">
        <f t="shared" si="8"/>
        <v>78943</v>
      </c>
      <c r="G46" s="36">
        <f t="shared" si="9"/>
        <v>173127</v>
      </c>
    </row>
    <row r="47" spans="1:9" x14ac:dyDescent="0.3">
      <c r="A47" s="36" t="str">
        <f t="shared" si="5"/>
        <v>BILBAO</v>
      </c>
      <c r="B47" s="37">
        <f t="shared" si="3"/>
        <v>5036</v>
      </c>
      <c r="C47" s="37">
        <f t="shared" si="4"/>
        <v>20745</v>
      </c>
      <c r="D47" s="37">
        <f t="shared" si="7"/>
        <v>17</v>
      </c>
      <c r="E47" s="36" t="str">
        <f t="shared" si="6"/>
        <v>MÁLAGA</v>
      </c>
      <c r="F47" s="36">
        <f t="shared" si="8"/>
        <v>78397</v>
      </c>
      <c r="G47" s="36">
        <f t="shared" si="9"/>
        <v>83206</v>
      </c>
    </row>
    <row r="48" spans="1:9" x14ac:dyDescent="0.3">
      <c r="A48" s="36" t="str">
        <f t="shared" si="5"/>
        <v>CARTAGENA</v>
      </c>
      <c r="B48" s="37">
        <f t="shared" si="3"/>
        <v>180</v>
      </c>
      <c r="C48" s="37">
        <f t="shared" si="4"/>
        <v>0</v>
      </c>
      <c r="D48" s="37">
        <f t="shared" si="7"/>
        <v>24</v>
      </c>
      <c r="E48" s="36" t="str">
        <f t="shared" si="6"/>
        <v>VIGO</v>
      </c>
      <c r="F48" s="36">
        <f t="shared" si="8"/>
        <v>76710</v>
      </c>
      <c r="G48" s="36">
        <f t="shared" si="9"/>
        <v>96074</v>
      </c>
    </row>
    <row r="49" spans="1:7" x14ac:dyDescent="0.3">
      <c r="A49" s="36" t="str">
        <f t="shared" si="5"/>
        <v>CASTELLÓN</v>
      </c>
      <c r="B49" s="37">
        <f t="shared" si="3"/>
        <v>38926</v>
      </c>
      <c r="C49" s="37">
        <f t="shared" si="4"/>
        <v>210186</v>
      </c>
      <c r="D49" s="37">
        <f t="shared" si="7"/>
        <v>12</v>
      </c>
      <c r="E49" s="36" t="str">
        <f t="shared" si="6"/>
        <v>GIJÓN</v>
      </c>
      <c r="F49" s="36">
        <f t="shared" si="8"/>
        <v>62480</v>
      </c>
      <c r="G49" s="36">
        <f t="shared" si="9"/>
        <v>53139</v>
      </c>
    </row>
    <row r="50" spans="1:7" x14ac:dyDescent="0.3">
      <c r="A50" s="36" t="str">
        <f t="shared" si="5"/>
        <v>CEUTA</v>
      </c>
      <c r="B50" s="37">
        <f t="shared" si="3"/>
        <v>1663</v>
      </c>
      <c r="C50" s="37">
        <f t="shared" si="4"/>
        <v>0</v>
      </c>
      <c r="D50" s="37">
        <f t="shared" si="7"/>
        <v>21</v>
      </c>
      <c r="E50" s="36" t="str">
        <f t="shared" si="6"/>
        <v>CASTELLÓN</v>
      </c>
      <c r="F50" s="36">
        <f t="shared" si="8"/>
        <v>38926</v>
      </c>
      <c r="G50" s="36">
        <f t="shared" si="9"/>
        <v>210186</v>
      </c>
    </row>
    <row r="51" spans="1:7" x14ac:dyDescent="0.3">
      <c r="A51" s="36" t="str">
        <f t="shared" si="5"/>
        <v>FERROL-SAN CIBRAO</v>
      </c>
      <c r="B51" s="37">
        <f t="shared" si="3"/>
        <v>19326</v>
      </c>
      <c r="C51" s="37">
        <f t="shared" si="4"/>
        <v>432</v>
      </c>
      <c r="D51" s="37">
        <f t="shared" si="7"/>
        <v>14</v>
      </c>
      <c r="E51" s="36" t="str">
        <f t="shared" si="6"/>
        <v>MARÍN Y RÍA DE PONTEVEDRA</v>
      </c>
      <c r="F51" s="36">
        <f t="shared" si="8"/>
        <v>32131</v>
      </c>
      <c r="G51" s="36">
        <f t="shared" si="9"/>
        <v>37791</v>
      </c>
    </row>
    <row r="52" spans="1:7" x14ac:dyDescent="0.3">
      <c r="A52" s="36" t="str">
        <f t="shared" si="5"/>
        <v>GIJÓN</v>
      </c>
      <c r="B52" s="37">
        <f t="shared" si="3"/>
        <v>62480</v>
      </c>
      <c r="C52" s="37">
        <f t="shared" si="4"/>
        <v>53139</v>
      </c>
      <c r="D52" s="37">
        <f t="shared" si="7"/>
        <v>11</v>
      </c>
      <c r="E52" s="36" t="str">
        <f t="shared" si="6"/>
        <v>FERROL-SAN CIBRAO</v>
      </c>
      <c r="F52" s="36">
        <f t="shared" si="8"/>
        <v>19326</v>
      </c>
      <c r="G52" s="36">
        <f t="shared" si="9"/>
        <v>432</v>
      </c>
    </row>
    <row r="53" spans="1:7" x14ac:dyDescent="0.3">
      <c r="A53" s="36" t="str">
        <f t="shared" si="5"/>
        <v>HUELVA</v>
      </c>
      <c r="B53" s="37">
        <f t="shared" si="3"/>
        <v>1308434</v>
      </c>
      <c r="C53" s="37">
        <f t="shared" si="4"/>
        <v>935959</v>
      </c>
      <c r="D53" s="37">
        <f t="shared" si="7"/>
        <v>5</v>
      </c>
      <c r="E53" s="36" t="str">
        <f t="shared" si="6"/>
        <v>AVILÉS</v>
      </c>
      <c r="F53" s="36">
        <f t="shared" si="8"/>
        <v>11500</v>
      </c>
      <c r="G53" s="36">
        <f t="shared" si="9"/>
        <v>7150</v>
      </c>
    </row>
    <row r="54" spans="1:7" x14ac:dyDescent="0.3">
      <c r="A54" s="36" t="str">
        <f t="shared" si="5"/>
        <v>LAS PALMAS</v>
      </c>
      <c r="B54" s="37">
        <f t="shared" si="3"/>
        <v>3508979</v>
      </c>
      <c r="C54" s="37">
        <f t="shared" si="4"/>
        <v>3150347</v>
      </c>
      <c r="D54" s="37">
        <f t="shared" si="7"/>
        <v>4</v>
      </c>
      <c r="E54" s="36" t="str">
        <f t="shared" si="6"/>
        <v>ALICANTE</v>
      </c>
      <c r="F54" s="36">
        <f t="shared" si="8"/>
        <v>7690</v>
      </c>
      <c r="G54" s="36">
        <f t="shared" si="9"/>
        <v>14853</v>
      </c>
    </row>
    <row r="55" spans="1:7" x14ac:dyDescent="0.3">
      <c r="A55" s="36" t="str">
        <f t="shared" si="5"/>
        <v>MÁLAGA</v>
      </c>
      <c r="B55" s="37">
        <f t="shared" si="3"/>
        <v>78397</v>
      </c>
      <c r="C55" s="37">
        <f t="shared" si="4"/>
        <v>83206</v>
      </c>
      <c r="D55" s="37">
        <f t="shared" si="7"/>
        <v>9</v>
      </c>
      <c r="E55" s="36" t="str">
        <f t="shared" si="6"/>
        <v>BILBAO</v>
      </c>
      <c r="F55" s="36">
        <f t="shared" si="8"/>
        <v>5036</v>
      </c>
      <c r="G55" s="36">
        <f t="shared" si="9"/>
        <v>20745</v>
      </c>
    </row>
    <row r="56" spans="1:7" x14ac:dyDescent="0.3">
      <c r="A56" s="36" t="str">
        <f t="shared" si="5"/>
        <v>MARÍN Y RÍA DE PONTEVEDRA</v>
      </c>
      <c r="B56" s="37">
        <f t="shared" si="3"/>
        <v>32131</v>
      </c>
      <c r="C56" s="37">
        <f t="shared" si="4"/>
        <v>37791</v>
      </c>
      <c r="D56" s="37">
        <f t="shared" si="7"/>
        <v>13</v>
      </c>
      <c r="E56" s="36" t="str">
        <f t="shared" si="6"/>
        <v>A CORUÑA</v>
      </c>
      <c r="F56" s="36">
        <f t="shared" ref="F56:F66" si="10">LOOKUP(E56,$A$39:$A$66,$B$39:$B$66)</f>
        <v>4492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PASAIA</v>
      </c>
      <c r="F57" s="36">
        <f t="shared" si="10"/>
        <v>3207</v>
      </c>
      <c r="G57" s="36">
        <f t="shared" si="9"/>
        <v>1688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BALEARES</v>
      </c>
      <c r="F58" s="36">
        <f t="shared" si="10"/>
        <v>2371</v>
      </c>
      <c r="G58" s="36">
        <f t="shared" si="9"/>
        <v>6166</v>
      </c>
    </row>
    <row r="59" spans="1:7" x14ac:dyDescent="0.3">
      <c r="A59" s="36" t="str">
        <f t="shared" si="5"/>
        <v>PASAIA</v>
      </c>
      <c r="B59" s="37">
        <f t="shared" si="3"/>
        <v>3207</v>
      </c>
      <c r="C59" s="37">
        <f t="shared" si="4"/>
        <v>1688</v>
      </c>
      <c r="D59" s="37">
        <f t="shared" si="7"/>
        <v>19</v>
      </c>
      <c r="E59" s="36" t="str">
        <f t="shared" si="6"/>
        <v>CEUTA</v>
      </c>
      <c r="F59" s="36">
        <f t="shared" si="10"/>
        <v>1663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227641</v>
      </c>
      <c r="C60" s="37">
        <f t="shared" si="4"/>
        <v>19750</v>
      </c>
      <c r="D60" s="37">
        <f t="shared" si="7"/>
        <v>7</v>
      </c>
      <c r="E60" s="36" t="str">
        <f t="shared" si="6"/>
        <v>SANTANDER</v>
      </c>
      <c r="F60" s="36">
        <f t="shared" si="10"/>
        <v>309</v>
      </c>
      <c r="G60" s="36">
        <f t="shared" si="9"/>
        <v>3301</v>
      </c>
    </row>
    <row r="61" spans="1:7" x14ac:dyDescent="0.3">
      <c r="A61" s="36" t="str">
        <f t="shared" si="5"/>
        <v>SANTANDER</v>
      </c>
      <c r="B61" s="37">
        <f t="shared" si="3"/>
        <v>309</v>
      </c>
      <c r="C61" s="37">
        <f t="shared" si="4"/>
        <v>3301</v>
      </c>
      <c r="D61" s="37">
        <f t="shared" si="7"/>
        <v>22</v>
      </c>
      <c r="E61" s="36" t="str">
        <f t="shared" si="6"/>
        <v>SEVILLA</v>
      </c>
      <c r="F61" s="36">
        <f t="shared" si="10"/>
        <v>206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180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977563</v>
      </c>
      <c r="C63" s="37">
        <f t="shared" si="4"/>
        <v>901148</v>
      </c>
      <c r="D63" s="37">
        <f t="shared" si="7"/>
        <v>6</v>
      </c>
      <c r="E63" s="36" t="str">
        <f t="shared" si="6"/>
        <v>VILAGARCÍA</v>
      </c>
      <c r="F63" s="36">
        <f t="shared" si="10"/>
        <v>55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11221796</v>
      </c>
      <c r="C64" s="37">
        <f t="shared" si="4"/>
        <v>11344614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76710</v>
      </c>
      <c r="C65" s="37">
        <f t="shared" si="4"/>
        <v>96074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55</v>
      </c>
      <c r="C66" s="37">
        <f t="shared" si="4"/>
        <v>0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2862</v>
      </c>
      <c r="C8" s="25">
        <v>1312</v>
      </c>
      <c r="D8" s="25">
        <v>14853</v>
      </c>
      <c r="E8" s="25">
        <v>7690</v>
      </c>
      <c r="F8" s="14">
        <f t="shared" ref="F8:F34" si="0">((E8*100)/D8)-100</f>
        <v>-48.225947620009428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4651869</v>
      </c>
      <c r="C11" s="24">
        <v>4835162</v>
      </c>
      <c r="D11" s="24">
        <v>16320842</v>
      </c>
      <c r="E11" s="24">
        <v>18370786</v>
      </c>
      <c r="F11" s="19">
        <f t="shared" si="0"/>
        <v>12.560283348126276</v>
      </c>
      <c r="G11" s="1"/>
      <c r="H11" s="1"/>
      <c r="I11" s="1"/>
    </row>
    <row r="12" spans="1:12" x14ac:dyDescent="0.3">
      <c r="A12" s="12" t="s">
        <v>161</v>
      </c>
      <c r="B12" s="25">
        <v>0</v>
      </c>
      <c r="C12" s="25">
        <v>0</v>
      </c>
      <c r="D12" s="25">
        <v>7</v>
      </c>
      <c r="E12" s="25">
        <v>6563</v>
      </c>
      <c r="F12" s="14">
        <f t="shared" si="0"/>
        <v>93657.142857142855</v>
      </c>
      <c r="G12" s="1"/>
      <c r="H12" s="1"/>
      <c r="I12" s="1"/>
    </row>
    <row r="13" spans="1:12" x14ac:dyDescent="0.3">
      <c r="A13" s="9" t="s">
        <v>32</v>
      </c>
      <c r="B13" s="24">
        <v>262</v>
      </c>
      <c r="C13" s="24">
        <v>0</v>
      </c>
      <c r="D13" s="24">
        <v>326</v>
      </c>
      <c r="E13" s="24">
        <v>28</v>
      </c>
      <c r="F13" s="11">
        <f t="shared" si="0"/>
        <v>-91.411042944785279</v>
      </c>
      <c r="G13" s="1"/>
      <c r="H13" s="1"/>
      <c r="I13" s="1"/>
    </row>
    <row r="14" spans="1:12" x14ac:dyDescent="0.3">
      <c r="A14" s="12" t="s">
        <v>33</v>
      </c>
      <c r="B14" s="25">
        <v>526889</v>
      </c>
      <c r="C14" s="25">
        <v>1315711</v>
      </c>
      <c r="D14" s="25">
        <v>3070096</v>
      </c>
      <c r="E14" s="25">
        <v>5121929</v>
      </c>
      <c r="F14" s="14">
        <f t="shared" si="0"/>
        <v>66.832861252547161</v>
      </c>
      <c r="G14" s="1"/>
      <c r="H14" s="1"/>
      <c r="I14" s="1"/>
    </row>
    <row r="15" spans="1:12" x14ac:dyDescent="0.3">
      <c r="A15" s="9" t="s">
        <v>34</v>
      </c>
      <c r="B15" s="24">
        <v>2992</v>
      </c>
      <c r="C15" s="24">
        <v>1084</v>
      </c>
      <c r="D15" s="24">
        <v>20745</v>
      </c>
      <c r="E15" s="24">
        <v>4938</v>
      </c>
      <c r="F15" s="11">
        <f t="shared" si="0"/>
        <v>-76.196673897324658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0</v>
      </c>
      <c r="D16" s="25">
        <v>0</v>
      </c>
      <c r="E16" s="25">
        <v>179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70046</v>
      </c>
      <c r="C17" s="24">
        <v>12322</v>
      </c>
      <c r="D17" s="24">
        <v>204635</v>
      </c>
      <c r="E17" s="24">
        <v>38923</v>
      </c>
      <c r="F17" s="11">
        <f t="shared" si="0"/>
        <v>-80.979304615534971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0</v>
      </c>
      <c r="D18" s="25">
        <v>0</v>
      </c>
      <c r="E18" s="25">
        <v>1243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1957</v>
      </c>
      <c r="D21" s="24">
        <v>39</v>
      </c>
      <c r="E21" s="24">
        <v>16880</v>
      </c>
      <c r="F21" s="19">
        <f t="shared" si="0"/>
        <v>43182.051282051281</v>
      </c>
      <c r="G21" s="1"/>
      <c r="H21" s="1"/>
      <c r="I21" s="1"/>
    </row>
    <row r="22" spans="1:9" x14ac:dyDescent="0.3">
      <c r="A22" s="12" t="s">
        <v>59</v>
      </c>
      <c r="B22" s="25">
        <v>685926</v>
      </c>
      <c r="C22" s="25">
        <v>767534</v>
      </c>
      <c r="D22" s="25">
        <v>2374895</v>
      </c>
      <c r="E22" s="25">
        <v>2742081</v>
      </c>
      <c r="F22" s="18">
        <f t="shared" si="0"/>
        <v>15.461146703327941</v>
      </c>
      <c r="G22" s="1"/>
      <c r="H22" s="1"/>
      <c r="I22" s="1"/>
    </row>
    <row r="23" spans="1:9" x14ac:dyDescent="0.3">
      <c r="A23" s="9" t="s">
        <v>164</v>
      </c>
      <c r="B23" s="24">
        <v>2638</v>
      </c>
      <c r="C23" s="24">
        <v>10894</v>
      </c>
      <c r="D23" s="24">
        <v>78934</v>
      </c>
      <c r="E23" s="24">
        <v>72047</v>
      </c>
      <c r="F23" s="11">
        <f t="shared" si="0"/>
        <v>-8.7250107684901366</v>
      </c>
      <c r="G23" s="1"/>
      <c r="H23" s="1"/>
      <c r="I23" s="1"/>
    </row>
    <row r="24" spans="1:9" x14ac:dyDescent="0.3">
      <c r="A24" s="12" t="s">
        <v>166</v>
      </c>
      <c r="B24" s="25">
        <v>28641</v>
      </c>
      <c r="C24" s="25">
        <v>5925</v>
      </c>
      <c r="D24" s="25">
        <v>37769</v>
      </c>
      <c r="E24" s="25">
        <v>32131</v>
      </c>
      <c r="F24" s="14">
        <f t="shared" si="0"/>
        <v>-14.92758611559745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3928</v>
      </c>
      <c r="C28" s="25">
        <v>47721</v>
      </c>
      <c r="D28" s="25">
        <v>17058</v>
      </c>
      <c r="E28" s="25">
        <v>224789</v>
      </c>
      <c r="F28" s="14">
        <f t="shared" si="0"/>
        <v>1217.7922382459842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4015</v>
      </c>
      <c r="C31" s="24">
        <v>83</v>
      </c>
      <c r="D31" s="24">
        <v>25941</v>
      </c>
      <c r="E31" s="24">
        <v>269</v>
      </c>
      <c r="F31" s="11">
        <f t="shared" si="0"/>
        <v>-98.963031494545319</v>
      </c>
      <c r="G31" s="1"/>
      <c r="H31" s="1"/>
      <c r="I31" s="1"/>
    </row>
    <row r="32" spans="1:9" x14ac:dyDescent="0.3">
      <c r="A32" s="12" t="s">
        <v>46</v>
      </c>
      <c r="B32" s="25">
        <v>3457682</v>
      </c>
      <c r="C32" s="25">
        <v>3043762</v>
      </c>
      <c r="D32" s="25">
        <v>11225603</v>
      </c>
      <c r="E32" s="25">
        <v>10951766</v>
      </c>
      <c r="F32" s="14">
        <f t="shared" si="0"/>
        <v>-2.4393967967689605</v>
      </c>
      <c r="G32" s="1"/>
      <c r="H32" s="1"/>
      <c r="I32" s="1"/>
    </row>
    <row r="33" spans="1:9" x14ac:dyDescent="0.3">
      <c r="A33" s="9" t="s">
        <v>47</v>
      </c>
      <c r="B33" s="24">
        <v>8868</v>
      </c>
      <c r="C33" s="24">
        <v>18833</v>
      </c>
      <c r="D33" s="24">
        <v>72556</v>
      </c>
      <c r="E33" s="24">
        <v>56501</v>
      </c>
      <c r="F33" s="11">
        <f t="shared" si="0"/>
        <v>-22.127735817851033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0</v>
      </c>
      <c r="D34" s="25">
        <v>0</v>
      </c>
      <c r="E34" s="25">
        <v>55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9446618</v>
      </c>
      <c r="C35" s="16">
        <f t="shared" ref="C35:E35" si="1">SUM(C7:C34)</f>
        <v>10062300</v>
      </c>
      <c r="D35" s="16">
        <f t="shared" si="1"/>
        <v>33464507</v>
      </c>
      <c r="E35" s="16">
        <f t="shared" si="1"/>
        <v>37649004</v>
      </c>
      <c r="F35" s="17">
        <f t="shared" ref="F35" si="2">((E35*100)/D35)-100</f>
        <v>12.504284016495447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18370786</v>
      </c>
      <c r="G39" s="36">
        <f>LOOKUP(E39,$A$39:$A$66,$C$39:$C$66)</f>
        <v>16320842</v>
      </c>
    </row>
    <row r="40" spans="1:9" x14ac:dyDescent="0.3">
      <c r="A40" s="36" t="str">
        <f t="shared" si="5"/>
        <v>ALICANTE</v>
      </c>
      <c r="B40" s="37">
        <f t="shared" si="3"/>
        <v>7690</v>
      </c>
      <c r="C40" s="37">
        <f t="shared" si="4"/>
        <v>14853</v>
      </c>
      <c r="D40" s="37">
        <f t="shared" ref="D40:D66" si="7">_xlfn.RANK.EQ(B40,$B$39:$B$66)+COUNTIF($B$39:$B$66,B40)-1</f>
        <v>11</v>
      </c>
      <c r="E40" s="36" t="str">
        <f t="shared" si="6"/>
        <v>VALENCIA</v>
      </c>
      <c r="F40" s="36">
        <f t="shared" ref="F40:F55" si="8">LOOKUP(E40,$A$39:$A$66,$B$39:$B$66)</f>
        <v>10951766</v>
      </c>
      <c r="G40" s="36">
        <f t="shared" ref="G40:G66" si="9">LOOKUP(E40,$A$39:$A$66,$C$39:$C$66)</f>
        <v>11225603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5121929</v>
      </c>
      <c r="G41" s="36">
        <f t="shared" si="9"/>
        <v>3070096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2742081</v>
      </c>
      <c r="G42" s="36">
        <f t="shared" si="9"/>
        <v>2374895</v>
      </c>
    </row>
    <row r="43" spans="1:9" x14ac:dyDescent="0.3">
      <c r="A43" s="36" t="str">
        <f t="shared" si="5"/>
        <v>BAHÍA DE ALGECIRAS</v>
      </c>
      <c r="B43" s="37">
        <f t="shared" si="3"/>
        <v>18370786</v>
      </c>
      <c r="C43" s="37">
        <f t="shared" si="4"/>
        <v>16320842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224789</v>
      </c>
      <c r="G43" s="36">
        <f t="shared" si="9"/>
        <v>17058</v>
      </c>
    </row>
    <row r="44" spans="1:9" x14ac:dyDescent="0.3">
      <c r="A44" s="36" t="str">
        <f t="shared" si="5"/>
        <v>BAHÍA DE CÁDIZ</v>
      </c>
      <c r="B44" s="37">
        <f t="shared" si="3"/>
        <v>6563</v>
      </c>
      <c r="C44" s="37">
        <f t="shared" si="4"/>
        <v>7</v>
      </c>
      <c r="D44" s="37">
        <f t="shared" si="7"/>
        <v>12</v>
      </c>
      <c r="E44" s="36" t="str">
        <f t="shared" si="6"/>
        <v>MÁLAGA</v>
      </c>
      <c r="F44" s="36">
        <f t="shared" si="8"/>
        <v>72047</v>
      </c>
      <c r="G44" s="36">
        <f t="shared" si="9"/>
        <v>78934</v>
      </c>
    </row>
    <row r="45" spans="1:9" x14ac:dyDescent="0.3">
      <c r="A45" s="36" t="str">
        <f t="shared" si="5"/>
        <v>BALEARES</v>
      </c>
      <c r="B45" s="37">
        <f t="shared" si="3"/>
        <v>28</v>
      </c>
      <c r="C45" s="37">
        <f t="shared" si="4"/>
        <v>326</v>
      </c>
      <c r="D45" s="37">
        <f t="shared" si="7"/>
        <v>19</v>
      </c>
      <c r="E45" s="36" t="str">
        <f t="shared" si="6"/>
        <v>VIGO</v>
      </c>
      <c r="F45" s="36">
        <f t="shared" si="8"/>
        <v>56501</v>
      </c>
      <c r="G45" s="36">
        <f t="shared" si="9"/>
        <v>72556</v>
      </c>
    </row>
    <row r="46" spans="1:9" x14ac:dyDescent="0.3">
      <c r="A46" s="36" t="str">
        <f t="shared" si="5"/>
        <v>BARCELONA</v>
      </c>
      <c r="B46" s="37">
        <f t="shared" si="3"/>
        <v>5121929</v>
      </c>
      <c r="C46" s="37">
        <f t="shared" si="4"/>
        <v>3070096</v>
      </c>
      <c r="D46" s="37">
        <f t="shared" si="7"/>
        <v>3</v>
      </c>
      <c r="E46" s="36" t="str">
        <f t="shared" si="6"/>
        <v>CASTELLÓN</v>
      </c>
      <c r="F46" s="36">
        <f t="shared" si="8"/>
        <v>38923</v>
      </c>
      <c r="G46" s="36">
        <f t="shared" si="9"/>
        <v>204635</v>
      </c>
    </row>
    <row r="47" spans="1:9" x14ac:dyDescent="0.3">
      <c r="A47" s="36" t="str">
        <f t="shared" si="5"/>
        <v>BILBAO</v>
      </c>
      <c r="B47" s="37">
        <f t="shared" si="3"/>
        <v>4938</v>
      </c>
      <c r="C47" s="37">
        <f t="shared" si="4"/>
        <v>20745</v>
      </c>
      <c r="D47" s="37">
        <f t="shared" si="7"/>
        <v>13</v>
      </c>
      <c r="E47" s="36" t="str">
        <f t="shared" si="6"/>
        <v>MARÍN Y RÍA DE PONTEVEDRA</v>
      </c>
      <c r="F47" s="36">
        <f t="shared" si="8"/>
        <v>32131</v>
      </c>
      <c r="G47" s="36">
        <f t="shared" si="9"/>
        <v>37769</v>
      </c>
    </row>
    <row r="48" spans="1:9" x14ac:dyDescent="0.3">
      <c r="A48" s="36" t="str">
        <f t="shared" si="5"/>
        <v>CARTAGENA</v>
      </c>
      <c r="B48" s="37">
        <f t="shared" si="3"/>
        <v>179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16880</v>
      </c>
      <c r="G48" s="36">
        <f t="shared" si="9"/>
        <v>39</v>
      </c>
    </row>
    <row r="49" spans="1:7" x14ac:dyDescent="0.3">
      <c r="A49" s="36" t="str">
        <f t="shared" si="5"/>
        <v>CASTELLÓN</v>
      </c>
      <c r="B49" s="37">
        <f t="shared" si="3"/>
        <v>38923</v>
      </c>
      <c r="C49" s="37">
        <f t="shared" si="4"/>
        <v>204635</v>
      </c>
      <c r="D49" s="37">
        <f t="shared" si="7"/>
        <v>8</v>
      </c>
      <c r="E49" s="36" t="str">
        <f t="shared" si="6"/>
        <v>ALICANTE</v>
      </c>
      <c r="F49" s="36">
        <f t="shared" si="8"/>
        <v>7690</v>
      </c>
      <c r="G49" s="36">
        <f t="shared" si="9"/>
        <v>14853</v>
      </c>
    </row>
    <row r="50" spans="1:7" x14ac:dyDescent="0.3">
      <c r="A50" s="36" t="str">
        <f t="shared" si="5"/>
        <v>CEUTA</v>
      </c>
      <c r="B50" s="37">
        <f t="shared" si="3"/>
        <v>1243</v>
      </c>
      <c r="C50" s="37">
        <f t="shared" si="4"/>
        <v>0</v>
      </c>
      <c r="D50" s="37">
        <f t="shared" si="7"/>
        <v>14</v>
      </c>
      <c r="E50" s="36" t="str">
        <f t="shared" si="6"/>
        <v>BAHÍA DE CÁDIZ</v>
      </c>
      <c r="F50" s="36">
        <f t="shared" si="8"/>
        <v>6563</v>
      </c>
      <c r="G50" s="36">
        <f t="shared" si="9"/>
        <v>7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4938</v>
      </c>
      <c r="G51" s="36">
        <f t="shared" si="9"/>
        <v>20745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1243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16880</v>
      </c>
      <c r="C53" s="37">
        <f t="shared" si="4"/>
        <v>39</v>
      </c>
      <c r="D53" s="37">
        <f t="shared" si="7"/>
        <v>10</v>
      </c>
      <c r="E53" s="36" t="str">
        <f t="shared" si="6"/>
        <v>TARRAGONA</v>
      </c>
      <c r="F53" s="36">
        <f t="shared" si="8"/>
        <v>269</v>
      </c>
      <c r="G53" s="36">
        <f t="shared" si="9"/>
        <v>25941</v>
      </c>
    </row>
    <row r="54" spans="1:7" x14ac:dyDescent="0.3">
      <c r="A54" s="36" t="str">
        <f t="shared" si="5"/>
        <v>LAS PALMAS</v>
      </c>
      <c r="B54" s="37">
        <f t="shared" si="3"/>
        <v>2742081</v>
      </c>
      <c r="C54" s="37">
        <f t="shared" si="4"/>
        <v>2374895</v>
      </c>
      <c r="D54" s="37">
        <f t="shared" si="7"/>
        <v>4</v>
      </c>
      <c r="E54" s="36" t="str">
        <f t="shared" si="6"/>
        <v>SEVILLA</v>
      </c>
      <c r="F54" s="36">
        <f t="shared" si="8"/>
        <v>206</v>
      </c>
      <c r="G54" s="36">
        <f t="shared" si="9"/>
        <v>0</v>
      </c>
    </row>
    <row r="55" spans="1:7" x14ac:dyDescent="0.3">
      <c r="A55" s="36" t="str">
        <f t="shared" si="5"/>
        <v>MÁLAGA</v>
      </c>
      <c r="B55" s="37">
        <f t="shared" si="3"/>
        <v>72047</v>
      </c>
      <c r="C55" s="37">
        <f t="shared" si="4"/>
        <v>78934</v>
      </c>
      <c r="D55" s="37">
        <f t="shared" si="7"/>
        <v>6</v>
      </c>
      <c r="E55" s="36" t="str">
        <f t="shared" si="6"/>
        <v>CARTAGENA</v>
      </c>
      <c r="F55" s="36">
        <f t="shared" si="8"/>
        <v>179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32131</v>
      </c>
      <c r="C56" s="37">
        <f t="shared" si="4"/>
        <v>37769</v>
      </c>
      <c r="D56" s="37">
        <f t="shared" si="7"/>
        <v>9</v>
      </c>
      <c r="E56" s="36" t="str">
        <f t="shared" si="6"/>
        <v>VILAGARCÍA</v>
      </c>
      <c r="F56" s="36">
        <f t="shared" ref="F56:F66" si="10">LOOKUP(E56,$A$39:$A$66,$B$39:$B$66)</f>
        <v>55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BALEARES</v>
      </c>
      <c r="F57" s="36">
        <f t="shared" si="10"/>
        <v>28</v>
      </c>
      <c r="G57" s="36">
        <f t="shared" si="9"/>
        <v>326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224789</v>
      </c>
      <c r="C60" s="37">
        <f t="shared" si="4"/>
        <v>17058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16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269</v>
      </c>
      <c r="C63" s="37">
        <f t="shared" si="4"/>
        <v>25941</v>
      </c>
      <c r="D63" s="37">
        <f t="shared" si="7"/>
        <v>15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10951766</v>
      </c>
      <c r="C64" s="37">
        <f t="shared" si="4"/>
        <v>11225603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56501</v>
      </c>
      <c r="C65" s="37">
        <f t="shared" si="4"/>
        <v>72556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55</v>
      </c>
      <c r="C66" s="37">
        <f t="shared" si="4"/>
        <v>0</v>
      </c>
      <c r="D66" s="37">
        <f t="shared" si="7"/>
        <v>18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10364</v>
      </c>
      <c r="C8" s="27">
        <v>3969</v>
      </c>
      <c r="D8" s="27">
        <v>43777</v>
      </c>
      <c r="E8" s="27">
        <v>19562</v>
      </c>
      <c r="F8" s="14">
        <f t="shared" ref="F8:F34" si="0">((E8*100)/D8)-100</f>
        <v>-55.314434520410259</v>
      </c>
      <c r="G8" s="1"/>
      <c r="H8" s="1"/>
      <c r="I8" s="1"/>
    </row>
    <row r="9" spans="1:12" x14ac:dyDescent="0.3">
      <c r="A9" s="9" t="s">
        <v>157</v>
      </c>
      <c r="B9" s="26">
        <v>36433</v>
      </c>
      <c r="C9" s="26">
        <v>30643</v>
      </c>
      <c r="D9" s="26">
        <v>135319</v>
      </c>
      <c r="E9" s="26">
        <v>110525</v>
      </c>
      <c r="F9" s="11">
        <f t="shared" si="0"/>
        <v>-18.322630229310008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0</v>
      </c>
      <c r="D10" s="27">
        <v>0</v>
      </c>
      <c r="E10" s="27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6">
        <v>791131</v>
      </c>
      <c r="C11" s="26">
        <v>827808</v>
      </c>
      <c r="D11" s="26">
        <v>2986878</v>
      </c>
      <c r="E11" s="26">
        <v>3070808</v>
      </c>
      <c r="F11" s="11">
        <f t="shared" si="0"/>
        <v>2.8099574204236006</v>
      </c>
      <c r="G11" s="1"/>
      <c r="H11" s="1"/>
      <c r="I11" s="1"/>
    </row>
    <row r="12" spans="1:12" x14ac:dyDescent="0.3">
      <c r="A12" s="12" t="s">
        <v>161</v>
      </c>
      <c r="B12" s="27">
        <v>78335</v>
      </c>
      <c r="C12" s="27">
        <v>91589</v>
      </c>
      <c r="D12" s="27">
        <v>328514</v>
      </c>
      <c r="E12" s="27">
        <v>368566</v>
      </c>
      <c r="F12" s="14">
        <f t="shared" si="0"/>
        <v>12.19187005728827</v>
      </c>
      <c r="G12" s="1"/>
      <c r="H12" s="1"/>
      <c r="I12" s="1"/>
    </row>
    <row r="13" spans="1:12" x14ac:dyDescent="0.3">
      <c r="A13" s="9" t="s">
        <v>32</v>
      </c>
      <c r="B13" s="26">
        <v>1056736</v>
      </c>
      <c r="C13" s="26">
        <v>1090238</v>
      </c>
      <c r="D13" s="26">
        <v>3770660</v>
      </c>
      <c r="E13" s="26">
        <v>3908198</v>
      </c>
      <c r="F13" s="11">
        <f t="shared" si="0"/>
        <v>3.6475842425464009</v>
      </c>
      <c r="G13" s="1"/>
      <c r="H13" s="1"/>
      <c r="I13" s="1"/>
    </row>
    <row r="14" spans="1:12" x14ac:dyDescent="0.3">
      <c r="A14" s="12" t="s">
        <v>33</v>
      </c>
      <c r="B14" s="27">
        <v>881752</v>
      </c>
      <c r="C14" s="27">
        <v>947359</v>
      </c>
      <c r="D14" s="27">
        <v>3291967</v>
      </c>
      <c r="E14" s="27">
        <v>3519771</v>
      </c>
      <c r="F14" s="14">
        <f t="shared" si="0"/>
        <v>6.9199964641200893</v>
      </c>
      <c r="G14" s="1"/>
      <c r="H14" s="1"/>
      <c r="I14" s="1"/>
    </row>
    <row r="15" spans="1:12" x14ac:dyDescent="0.3">
      <c r="A15" s="9" t="s">
        <v>34</v>
      </c>
      <c r="B15" s="26">
        <v>53196</v>
      </c>
      <c r="C15" s="26">
        <v>70616</v>
      </c>
      <c r="D15" s="26">
        <v>222192</v>
      </c>
      <c r="E15" s="26">
        <v>244374</v>
      </c>
      <c r="F15" s="11">
        <f t="shared" si="0"/>
        <v>9.983257723050329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0</v>
      </c>
      <c r="D16" s="27">
        <v>0</v>
      </c>
      <c r="E16" s="27">
        <v>1831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6">
        <v>45399</v>
      </c>
      <c r="C17" s="26">
        <v>30942</v>
      </c>
      <c r="D17" s="26">
        <v>192091</v>
      </c>
      <c r="E17" s="26">
        <v>148575</v>
      </c>
      <c r="F17" s="11">
        <f t="shared" si="0"/>
        <v>-22.653846354071774</v>
      </c>
      <c r="G17" s="1"/>
      <c r="H17" s="1"/>
      <c r="I17" s="1"/>
    </row>
    <row r="18" spans="1:9" x14ac:dyDescent="0.3">
      <c r="A18" s="12" t="s">
        <v>36</v>
      </c>
      <c r="B18" s="27">
        <v>73415</v>
      </c>
      <c r="C18" s="27">
        <v>66102</v>
      </c>
      <c r="D18" s="27">
        <v>336212</v>
      </c>
      <c r="E18" s="27">
        <v>240894</v>
      </c>
      <c r="F18" s="14">
        <f t="shared" si="0"/>
        <v>-28.350564524764138</v>
      </c>
      <c r="G18" s="1"/>
      <c r="H18" s="1"/>
      <c r="I18" s="1"/>
    </row>
    <row r="19" spans="1:9" x14ac:dyDescent="0.3">
      <c r="A19" s="9" t="s">
        <v>37</v>
      </c>
      <c r="B19" s="26">
        <v>5135</v>
      </c>
      <c r="C19" s="26">
        <v>4950</v>
      </c>
      <c r="D19" s="26">
        <v>25390</v>
      </c>
      <c r="E19" s="26">
        <v>23097</v>
      </c>
      <c r="F19" s="11">
        <f t="shared" si="0"/>
        <v>-9.0311146120519936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0</v>
      </c>
      <c r="D20" s="27">
        <v>0</v>
      </c>
      <c r="E20" s="27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6">
        <v>15412</v>
      </c>
      <c r="C21" s="26">
        <v>13092</v>
      </c>
      <c r="D21" s="26">
        <v>51917</v>
      </c>
      <c r="E21" s="26">
        <v>53401</v>
      </c>
      <c r="F21" s="11">
        <f t="shared" si="0"/>
        <v>2.858408613748864</v>
      </c>
      <c r="G21" s="1"/>
      <c r="H21" s="1"/>
      <c r="I21" s="1"/>
    </row>
    <row r="22" spans="1:9" x14ac:dyDescent="0.3">
      <c r="A22" s="12" t="s">
        <v>59</v>
      </c>
      <c r="B22" s="27">
        <v>336510</v>
      </c>
      <c r="C22" s="27">
        <v>339388</v>
      </c>
      <c r="D22" s="27">
        <v>1356417</v>
      </c>
      <c r="E22" s="27">
        <v>1328796</v>
      </c>
      <c r="F22" s="14">
        <f t="shared" si="0"/>
        <v>-2.0363206889916654</v>
      </c>
      <c r="G22" s="1"/>
      <c r="H22" s="1"/>
      <c r="I22" s="1"/>
    </row>
    <row r="23" spans="1:9" x14ac:dyDescent="0.3">
      <c r="A23" s="9" t="s">
        <v>164</v>
      </c>
      <c r="B23" s="26">
        <v>39607</v>
      </c>
      <c r="C23" s="26">
        <v>38071</v>
      </c>
      <c r="D23" s="26">
        <v>173592</v>
      </c>
      <c r="E23" s="26">
        <v>155778</v>
      </c>
      <c r="F23" s="11">
        <f t="shared" si="0"/>
        <v>-10.261993640259917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69308</v>
      </c>
      <c r="C25" s="26">
        <v>57432</v>
      </c>
      <c r="D25" s="26">
        <v>267502</v>
      </c>
      <c r="E25" s="26">
        <v>223744</v>
      </c>
      <c r="F25" s="11">
        <f t="shared" si="0"/>
        <v>-16.358008538253927</v>
      </c>
      <c r="G25" s="1"/>
      <c r="H25" s="1"/>
      <c r="I25" s="1"/>
    </row>
    <row r="26" spans="1:9" x14ac:dyDescent="0.3">
      <c r="A26" s="12" t="s">
        <v>40</v>
      </c>
      <c r="B26" s="27">
        <v>52276</v>
      </c>
      <c r="C26" s="27">
        <v>77539</v>
      </c>
      <c r="D26" s="27">
        <v>190989</v>
      </c>
      <c r="E26" s="27">
        <v>286021</v>
      </c>
      <c r="F26" s="14">
        <f t="shared" si="0"/>
        <v>49.75783945672265</v>
      </c>
      <c r="G26" s="1"/>
      <c r="H26" s="1"/>
      <c r="I26" s="1"/>
    </row>
    <row r="27" spans="1:9" x14ac:dyDescent="0.3">
      <c r="A27" s="9" t="s">
        <v>41</v>
      </c>
      <c r="B27" s="26">
        <v>44396</v>
      </c>
      <c r="C27" s="26">
        <v>57172</v>
      </c>
      <c r="D27" s="26">
        <v>195403</v>
      </c>
      <c r="E27" s="26">
        <v>215515</v>
      </c>
      <c r="F27" s="11">
        <f t="shared" si="0"/>
        <v>10.292574832525602</v>
      </c>
      <c r="G27" s="1"/>
      <c r="H27" s="1"/>
      <c r="I27" s="1"/>
    </row>
    <row r="28" spans="1:9" x14ac:dyDescent="0.3">
      <c r="A28" s="12" t="s">
        <v>42</v>
      </c>
      <c r="B28" s="27">
        <v>282869</v>
      </c>
      <c r="C28" s="27">
        <v>327554</v>
      </c>
      <c r="D28" s="27">
        <v>1219779</v>
      </c>
      <c r="E28" s="27">
        <v>1288353</v>
      </c>
      <c r="F28" s="14">
        <f t="shared" si="0"/>
        <v>5.6218380542704836</v>
      </c>
      <c r="G28" s="1"/>
      <c r="H28" s="1"/>
      <c r="I28" s="1"/>
    </row>
    <row r="29" spans="1:9" x14ac:dyDescent="0.3">
      <c r="A29" s="9" t="s">
        <v>43</v>
      </c>
      <c r="B29" s="26">
        <v>133247</v>
      </c>
      <c r="C29" s="26">
        <v>166997</v>
      </c>
      <c r="D29" s="26">
        <v>519511</v>
      </c>
      <c r="E29" s="26">
        <v>581692</v>
      </c>
      <c r="F29" s="11">
        <f t="shared" si="0"/>
        <v>11.969140210698143</v>
      </c>
      <c r="G29" s="1"/>
      <c r="H29" s="1"/>
      <c r="I29" s="1"/>
    </row>
    <row r="30" spans="1:9" x14ac:dyDescent="0.3">
      <c r="A30" s="12" t="s">
        <v>44</v>
      </c>
      <c r="B30" s="27">
        <v>15226</v>
      </c>
      <c r="C30" s="27">
        <v>18154</v>
      </c>
      <c r="D30" s="27">
        <v>61549</v>
      </c>
      <c r="E30" s="27">
        <v>70515</v>
      </c>
      <c r="F30" s="14">
        <f t="shared" si="0"/>
        <v>14.567255357520025</v>
      </c>
      <c r="G30" s="1"/>
      <c r="H30" s="1"/>
      <c r="I30" s="1"/>
    </row>
    <row r="31" spans="1:9" x14ac:dyDescent="0.3">
      <c r="A31" s="9" t="s">
        <v>45</v>
      </c>
      <c r="B31" s="26">
        <v>15519</v>
      </c>
      <c r="C31" s="26">
        <v>19450</v>
      </c>
      <c r="D31" s="26">
        <v>92397</v>
      </c>
      <c r="E31" s="26">
        <v>103433</v>
      </c>
      <c r="F31" s="11">
        <f t="shared" si="0"/>
        <v>11.944110739526181</v>
      </c>
      <c r="G31" s="1"/>
      <c r="H31" s="1"/>
      <c r="I31" s="1"/>
    </row>
    <row r="32" spans="1:9" x14ac:dyDescent="0.3">
      <c r="A32" s="12" t="s">
        <v>46</v>
      </c>
      <c r="B32" s="27">
        <v>708001</v>
      </c>
      <c r="C32" s="27">
        <v>971532</v>
      </c>
      <c r="D32" s="27">
        <v>2866024</v>
      </c>
      <c r="E32" s="27">
        <v>3825353</v>
      </c>
      <c r="F32" s="14">
        <f t="shared" si="0"/>
        <v>33.47246917681079</v>
      </c>
      <c r="G32" s="1"/>
      <c r="H32" s="1"/>
      <c r="I32" s="1"/>
    </row>
    <row r="33" spans="1:9" x14ac:dyDescent="0.3">
      <c r="A33" s="9" t="s">
        <v>47</v>
      </c>
      <c r="B33" s="26">
        <v>92087</v>
      </c>
      <c r="C33" s="26">
        <v>93544</v>
      </c>
      <c r="D33" s="26">
        <v>351045</v>
      </c>
      <c r="E33" s="26">
        <v>367455</v>
      </c>
      <c r="F33" s="11">
        <f t="shared" si="0"/>
        <v>4.6746143656796164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4836354</v>
      </c>
      <c r="C35" s="16">
        <f t="shared" ref="C35:E35" si="1">SUM(C7:C34)</f>
        <v>5344141</v>
      </c>
      <c r="D35" s="16">
        <f t="shared" si="1"/>
        <v>18679125</v>
      </c>
      <c r="E35" s="16">
        <f t="shared" si="1"/>
        <v>20156257</v>
      </c>
      <c r="F35" s="17">
        <f t="shared" ref="F35" si="2">((E35*100)/D35)-100</f>
        <v>7.9079293061104323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3908198</v>
      </c>
      <c r="G39" s="36">
        <f>LOOKUP(E39,$A$39:$A$66,$C$39:$C$66)</f>
        <v>3770660</v>
      </c>
    </row>
    <row r="40" spans="1:9" x14ac:dyDescent="0.3">
      <c r="A40" s="36" t="str">
        <f t="shared" si="5"/>
        <v>ALICANTE</v>
      </c>
      <c r="B40" s="37">
        <f t="shared" si="3"/>
        <v>19562</v>
      </c>
      <c r="C40" s="37">
        <f t="shared" si="4"/>
        <v>43777</v>
      </c>
      <c r="D40" s="37">
        <f t="shared" ref="D40:D66" si="7">_xlfn.RANK.EQ(B40,$B$39:$B$66)+COUNTIF($B$39:$B$66,B40)-1</f>
        <v>22</v>
      </c>
      <c r="E40" s="36" t="str">
        <f t="shared" si="6"/>
        <v>VALENCIA</v>
      </c>
      <c r="F40" s="36">
        <f t="shared" ref="F40:F55" si="8">LOOKUP(E40,$A$39:$A$66,$B$39:$B$66)</f>
        <v>3825353</v>
      </c>
      <c r="G40" s="36">
        <f t="shared" ref="G40:G66" si="9">LOOKUP(E40,$A$39:$A$66,$C$39:$C$66)</f>
        <v>2866024</v>
      </c>
    </row>
    <row r="41" spans="1:9" x14ac:dyDescent="0.3">
      <c r="A41" s="36" t="str">
        <f t="shared" si="5"/>
        <v>ALMERÍA</v>
      </c>
      <c r="B41" s="37">
        <f t="shared" si="3"/>
        <v>110525</v>
      </c>
      <c r="C41" s="37">
        <f t="shared" si="4"/>
        <v>135319</v>
      </c>
      <c r="D41" s="37">
        <f t="shared" si="7"/>
        <v>17</v>
      </c>
      <c r="E41" s="36" t="str">
        <f t="shared" si="6"/>
        <v>BARCELONA</v>
      </c>
      <c r="F41" s="36">
        <f t="shared" si="8"/>
        <v>3519771</v>
      </c>
      <c r="G41" s="36">
        <f t="shared" si="9"/>
        <v>3291967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3070808</v>
      </c>
      <c r="G42" s="36">
        <f t="shared" si="9"/>
        <v>2986878</v>
      </c>
    </row>
    <row r="43" spans="1:9" x14ac:dyDescent="0.3">
      <c r="A43" s="36" t="str">
        <f t="shared" si="5"/>
        <v>BAHÍA DE ALGECIRAS</v>
      </c>
      <c r="B43" s="37">
        <f t="shared" si="3"/>
        <v>3070808</v>
      </c>
      <c r="C43" s="37">
        <f t="shared" si="4"/>
        <v>2986878</v>
      </c>
      <c r="D43" s="37">
        <f t="shared" si="7"/>
        <v>4</v>
      </c>
      <c r="E43" s="36" t="str">
        <f t="shared" si="6"/>
        <v>LAS PALMAS</v>
      </c>
      <c r="F43" s="36">
        <f t="shared" si="8"/>
        <v>1328796</v>
      </c>
      <c r="G43" s="36">
        <f t="shared" si="9"/>
        <v>1356417</v>
      </c>
    </row>
    <row r="44" spans="1:9" x14ac:dyDescent="0.3">
      <c r="A44" s="36" t="str">
        <f t="shared" si="5"/>
        <v>BAHÍA DE CÁDIZ</v>
      </c>
      <c r="B44" s="37">
        <f t="shared" si="3"/>
        <v>368566</v>
      </c>
      <c r="C44" s="37">
        <f t="shared" si="4"/>
        <v>328514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1288353</v>
      </c>
      <c r="G44" s="36">
        <f t="shared" si="9"/>
        <v>1219779</v>
      </c>
    </row>
    <row r="45" spans="1:9" x14ac:dyDescent="0.3">
      <c r="A45" s="36" t="str">
        <f t="shared" si="5"/>
        <v>BALEARES</v>
      </c>
      <c r="B45" s="37">
        <f t="shared" si="3"/>
        <v>3908198</v>
      </c>
      <c r="C45" s="37">
        <f t="shared" si="4"/>
        <v>3770660</v>
      </c>
      <c r="D45" s="37">
        <f t="shared" si="7"/>
        <v>1</v>
      </c>
      <c r="E45" s="36" t="str">
        <f t="shared" si="6"/>
        <v>SANTANDER</v>
      </c>
      <c r="F45" s="36">
        <f t="shared" si="8"/>
        <v>581692</v>
      </c>
      <c r="G45" s="36">
        <f t="shared" si="9"/>
        <v>519511</v>
      </c>
    </row>
    <row r="46" spans="1:9" x14ac:dyDescent="0.3">
      <c r="A46" s="36" t="str">
        <f t="shared" si="5"/>
        <v>BARCELONA</v>
      </c>
      <c r="B46" s="37">
        <f t="shared" si="3"/>
        <v>3519771</v>
      </c>
      <c r="C46" s="37">
        <f t="shared" si="4"/>
        <v>3291967</v>
      </c>
      <c r="D46" s="37">
        <f t="shared" si="7"/>
        <v>3</v>
      </c>
      <c r="E46" s="36" t="str">
        <f t="shared" si="6"/>
        <v>BAHÍA DE CÁDIZ</v>
      </c>
      <c r="F46" s="36">
        <f t="shared" si="8"/>
        <v>368566</v>
      </c>
      <c r="G46" s="36">
        <f t="shared" si="9"/>
        <v>328514</v>
      </c>
    </row>
    <row r="47" spans="1:9" x14ac:dyDescent="0.3">
      <c r="A47" s="36" t="str">
        <f t="shared" si="5"/>
        <v>BILBAO</v>
      </c>
      <c r="B47" s="37">
        <f t="shared" si="3"/>
        <v>244374</v>
      </c>
      <c r="C47" s="37">
        <f t="shared" si="4"/>
        <v>222192</v>
      </c>
      <c r="D47" s="37">
        <f t="shared" si="7"/>
        <v>11</v>
      </c>
      <c r="E47" s="36" t="str">
        <f t="shared" si="6"/>
        <v>VIGO</v>
      </c>
      <c r="F47" s="36">
        <f t="shared" si="8"/>
        <v>367455</v>
      </c>
      <c r="G47" s="36">
        <f t="shared" si="9"/>
        <v>351045</v>
      </c>
    </row>
    <row r="48" spans="1:9" x14ac:dyDescent="0.3">
      <c r="A48" s="36" t="str">
        <f t="shared" si="5"/>
        <v>CARTAGENA</v>
      </c>
      <c r="B48" s="37">
        <f t="shared" si="3"/>
        <v>1831</v>
      </c>
      <c r="C48" s="37">
        <f t="shared" si="4"/>
        <v>0</v>
      </c>
      <c r="D48" s="37">
        <f t="shared" si="7"/>
        <v>23</v>
      </c>
      <c r="E48" s="36" t="str">
        <f t="shared" si="6"/>
        <v>MOTRIL</v>
      </c>
      <c r="F48" s="36">
        <f t="shared" si="8"/>
        <v>286021</v>
      </c>
      <c r="G48" s="36">
        <f t="shared" si="9"/>
        <v>190989</v>
      </c>
    </row>
    <row r="49" spans="1:7" x14ac:dyDescent="0.3">
      <c r="A49" s="36" t="str">
        <f t="shared" si="5"/>
        <v>CASTELLÓN</v>
      </c>
      <c r="B49" s="37">
        <f t="shared" si="3"/>
        <v>148575</v>
      </c>
      <c r="C49" s="37">
        <f t="shared" si="4"/>
        <v>192091</v>
      </c>
      <c r="D49" s="37">
        <f t="shared" si="7"/>
        <v>16</v>
      </c>
      <c r="E49" s="36" t="str">
        <f t="shared" si="6"/>
        <v>BILBAO</v>
      </c>
      <c r="F49" s="36">
        <f t="shared" si="8"/>
        <v>244374</v>
      </c>
      <c r="G49" s="36">
        <f t="shared" si="9"/>
        <v>222192</v>
      </c>
    </row>
    <row r="50" spans="1:7" x14ac:dyDescent="0.3">
      <c r="A50" s="36" t="str">
        <f t="shared" si="5"/>
        <v>CEUTA</v>
      </c>
      <c r="B50" s="37">
        <f t="shared" si="3"/>
        <v>240894</v>
      </c>
      <c r="C50" s="37">
        <f t="shared" si="4"/>
        <v>336212</v>
      </c>
      <c r="D50" s="37">
        <f t="shared" si="7"/>
        <v>12</v>
      </c>
      <c r="E50" s="36" t="str">
        <f t="shared" si="6"/>
        <v>CEUTA</v>
      </c>
      <c r="F50" s="36">
        <f t="shared" si="8"/>
        <v>240894</v>
      </c>
      <c r="G50" s="36">
        <f t="shared" si="9"/>
        <v>336212</v>
      </c>
    </row>
    <row r="51" spans="1:7" x14ac:dyDescent="0.3">
      <c r="A51" s="36" t="str">
        <f t="shared" si="5"/>
        <v>FERROL-SAN CIBRAO</v>
      </c>
      <c r="B51" s="37">
        <f t="shared" si="3"/>
        <v>23097</v>
      </c>
      <c r="C51" s="37">
        <f t="shared" si="4"/>
        <v>25390</v>
      </c>
      <c r="D51" s="37">
        <f t="shared" si="7"/>
        <v>21</v>
      </c>
      <c r="E51" s="36" t="str">
        <f t="shared" si="6"/>
        <v>MELILLA</v>
      </c>
      <c r="F51" s="36">
        <f t="shared" si="8"/>
        <v>223744</v>
      </c>
      <c r="G51" s="36">
        <f t="shared" si="9"/>
        <v>267502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PASAIA</v>
      </c>
      <c r="F52" s="36">
        <f t="shared" si="8"/>
        <v>215515</v>
      </c>
      <c r="G52" s="36">
        <f t="shared" si="9"/>
        <v>195403</v>
      </c>
    </row>
    <row r="53" spans="1:7" x14ac:dyDescent="0.3">
      <c r="A53" s="36" t="str">
        <f t="shared" si="5"/>
        <v>HUELVA</v>
      </c>
      <c r="B53" s="37">
        <f t="shared" si="3"/>
        <v>53401</v>
      </c>
      <c r="C53" s="37">
        <f t="shared" si="4"/>
        <v>51917</v>
      </c>
      <c r="D53" s="37">
        <f t="shared" si="7"/>
        <v>20</v>
      </c>
      <c r="E53" s="36" t="str">
        <f t="shared" si="6"/>
        <v>MÁLAGA</v>
      </c>
      <c r="F53" s="36">
        <f t="shared" si="8"/>
        <v>155778</v>
      </c>
      <c r="G53" s="36">
        <f t="shared" si="9"/>
        <v>173592</v>
      </c>
    </row>
    <row r="54" spans="1:7" x14ac:dyDescent="0.3">
      <c r="A54" s="36" t="str">
        <f t="shared" si="5"/>
        <v>LAS PALMAS</v>
      </c>
      <c r="B54" s="37">
        <f t="shared" si="3"/>
        <v>1328796</v>
      </c>
      <c r="C54" s="37">
        <f t="shared" si="4"/>
        <v>1356417</v>
      </c>
      <c r="D54" s="37">
        <f t="shared" si="7"/>
        <v>5</v>
      </c>
      <c r="E54" s="36" t="str">
        <f t="shared" si="6"/>
        <v>CASTELLÓN</v>
      </c>
      <c r="F54" s="36">
        <f t="shared" si="8"/>
        <v>148575</v>
      </c>
      <c r="G54" s="36">
        <f t="shared" si="9"/>
        <v>192091</v>
      </c>
    </row>
    <row r="55" spans="1:7" x14ac:dyDescent="0.3">
      <c r="A55" s="36" t="str">
        <f t="shared" si="5"/>
        <v>MÁLAGA</v>
      </c>
      <c r="B55" s="37">
        <f t="shared" si="3"/>
        <v>155778</v>
      </c>
      <c r="C55" s="37">
        <f t="shared" si="4"/>
        <v>173592</v>
      </c>
      <c r="D55" s="37">
        <f t="shared" si="7"/>
        <v>15</v>
      </c>
      <c r="E55" s="36" t="str">
        <f t="shared" si="6"/>
        <v>ALMERÍA</v>
      </c>
      <c r="F55" s="36">
        <f t="shared" si="8"/>
        <v>110525</v>
      </c>
      <c r="G55" s="36">
        <f t="shared" si="9"/>
        <v>135319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103433</v>
      </c>
      <c r="G56" s="36">
        <f t="shared" si="9"/>
        <v>92397</v>
      </c>
    </row>
    <row r="57" spans="1:7" x14ac:dyDescent="0.3">
      <c r="A57" s="36" t="str">
        <f t="shared" si="5"/>
        <v>MELILLA</v>
      </c>
      <c r="B57" s="37">
        <f t="shared" si="3"/>
        <v>223744</v>
      </c>
      <c r="C57" s="37">
        <f t="shared" si="4"/>
        <v>267502</v>
      </c>
      <c r="D57" s="37">
        <f t="shared" si="7"/>
        <v>13</v>
      </c>
      <c r="E57" s="36" t="str">
        <f t="shared" si="6"/>
        <v>SEVILLA</v>
      </c>
      <c r="F57" s="36">
        <f t="shared" si="10"/>
        <v>70515</v>
      </c>
      <c r="G57" s="36">
        <f t="shared" si="9"/>
        <v>61549</v>
      </c>
    </row>
    <row r="58" spans="1:7" x14ac:dyDescent="0.3">
      <c r="A58" s="36" t="str">
        <f t="shared" si="5"/>
        <v>MOTRIL</v>
      </c>
      <c r="B58" s="37">
        <f t="shared" si="3"/>
        <v>286021</v>
      </c>
      <c r="C58" s="37">
        <f t="shared" si="4"/>
        <v>190989</v>
      </c>
      <c r="D58" s="37">
        <f t="shared" si="7"/>
        <v>10</v>
      </c>
      <c r="E58" s="36" t="str">
        <f t="shared" si="6"/>
        <v>HUELVA</v>
      </c>
      <c r="F58" s="36">
        <f t="shared" si="10"/>
        <v>53401</v>
      </c>
      <c r="G58" s="36">
        <f t="shared" si="9"/>
        <v>51917</v>
      </c>
    </row>
    <row r="59" spans="1:7" x14ac:dyDescent="0.3">
      <c r="A59" s="36" t="str">
        <f t="shared" si="5"/>
        <v>PASAIA</v>
      </c>
      <c r="B59" s="37">
        <f t="shared" si="3"/>
        <v>215515</v>
      </c>
      <c r="C59" s="37">
        <f t="shared" si="4"/>
        <v>195403</v>
      </c>
      <c r="D59" s="37">
        <f t="shared" si="7"/>
        <v>14</v>
      </c>
      <c r="E59" s="36" t="str">
        <f t="shared" si="6"/>
        <v>FERROL-SAN CIBRAO</v>
      </c>
      <c r="F59" s="36">
        <f t="shared" si="10"/>
        <v>23097</v>
      </c>
      <c r="G59" s="36">
        <f t="shared" si="9"/>
        <v>25390</v>
      </c>
    </row>
    <row r="60" spans="1:7" x14ac:dyDescent="0.3">
      <c r="A60" s="36" t="str">
        <f t="shared" si="5"/>
        <v>SANTA CRUZ DE TENERIFE</v>
      </c>
      <c r="B60" s="37">
        <f t="shared" si="3"/>
        <v>1288353</v>
      </c>
      <c r="C60" s="37">
        <f t="shared" si="4"/>
        <v>1219779</v>
      </c>
      <c r="D60" s="37">
        <f t="shared" si="7"/>
        <v>6</v>
      </c>
      <c r="E60" s="36" t="str">
        <f t="shared" si="6"/>
        <v>ALICANTE</v>
      </c>
      <c r="F60" s="36">
        <f t="shared" si="10"/>
        <v>19562</v>
      </c>
      <c r="G60" s="36">
        <f t="shared" si="9"/>
        <v>43777</v>
      </c>
    </row>
    <row r="61" spans="1:7" x14ac:dyDescent="0.3">
      <c r="A61" s="36" t="str">
        <f t="shared" si="5"/>
        <v>SANTANDER</v>
      </c>
      <c r="B61" s="37">
        <f t="shared" si="3"/>
        <v>581692</v>
      </c>
      <c r="C61" s="37">
        <f t="shared" si="4"/>
        <v>519511</v>
      </c>
      <c r="D61" s="37">
        <f t="shared" si="7"/>
        <v>7</v>
      </c>
      <c r="E61" s="36" t="str">
        <f t="shared" si="6"/>
        <v>CARTAGENA</v>
      </c>
      <c r="F61" s="36">
        <f t="shared" si="10"/>
        <v>1831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70515</v>
      </c>
      <c r="C62" s="37">
        <f t="shared" si="4"/>
        <v>61549</v>
      </c>
      <c r="D62" s="37">
        <f t="shared" si="7"/>
        <v>19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103433</v>
      </c>
      <c r="C63" s="37">
        <f t="shared" si="4"/>
        <v>92397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3825353</v>
      </c>
      <c r="C64" s="37">
        <f t="shared" si="4"/>
        <v>2866024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367455</v>
      </c>
      <c r="C65" s="37">
        <f t="shared" si="4"/>
        <v>351045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23</v>
      </c>
      <c r="C8" s="31">
        <v>59</v>
      </c>
      <c r="D8" s="31">
        <v>372</v>
      </c>
      <c r="E8" s="31">
        <v>316</v>
      </c>
      <c r="F8" s="14">
        <f t="shared" ref="F8:F34" si="0">((E8*100)/D8)-100</f>
        <v>-15.053763440860209</v>
      </c>
      <c r="G8" s="1"/>
      <c r="H8" s="1"/>
      <c r="I8" s="1"/>
    </row>
    <row r="9" spans="1:12" x14ac:dyDescent="0.3">
      <c r="A9" s="9" t="s">
        <v>157</v>
      </c>
      <c r="B9" s="30">
        <v>861</v>
      </c>
      <c r="C9" s="30">
        <v>841</v>
      </c>
      <c r="D9" s="30">
        <v>3230</v>
      </c>
      <c r="E9" s="30">
        <v>2697</v>
      </c>
      <c r="F9" s="11">
        <f t="shared" si="0"/>
        <v>-16.501547987616092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21639</v>
      </c>
      <c r="C11" s="30">
        <v>22654</v>
      </c>
      <c r="D11" s="30">
        <v>83003</v>
      </c>
      <c r="E11" s="30">
        <v>85237</v>
      </c>
      <c r="F11" s="11">
        <f t="shared" si="0"/>
        <v>2.6914689830488072</v>
      </c>
      <c r="G11" s="1"/>
      <c r="H11" s="1"/>
      <c r="I11" s="1"/>
    </row>
    <row r="12" spans="1:12" x14ac:dyDescent="0.3">
      <c r="A12" s="12" t="s">
        <v>161</v>
      </c>
      <c r="B12" s="31">
        <v>2139</v>
      </c>
      <c r="C12" s="31">
        <v>2647</v>
      </c>
      <c r="D12" s="31">
        <v>8883</v>
      </c>
      <c r="E12" s="31">
        <v>10810</v>
      </c>
      <c r="F12" s="14">
        <f t="shared" si="0"/>
        <v>21.693121693121697</v>
      </c>
      <c r="G12" s="1"/>
      <c r="H12" s="1"/>
      <c r="I12" s="1"/>
    </row>
    <row r="13" spans="1:12" x14ac:dyDescent="0.3">
      <c r="A13" s="9" t="s">
        <v>32</v>
      </c>
      <c r="B13" s="30">
        <v>21618</v>
      </c>
      <c r="C13" s="30">
        <v>22684</v>
      </c>
      <c r="D13" s="30">
        <v>80566</v>
      </c>
      <c r="E13" s="30">
        <v>81344</v>
      </c>
      <c r="F13" s="11">
        <f t="shared" si="0"/>
        <v>0.96566789961025279</v>
      </c>
      <c r="G13" s="1"/>
      <c r="H13" s="1"/>
      <c r="I13" s="1"/>
    </row>
    <row r="14" spans="1:12" x14ac:dyDescent="0.3">
      <c r="A14" s="12" t="s">
        <v>33</v>
      </c>
      <c r="B14" s="31">
        <v>15899</v>
      </c>
      <c r="C14" s="31">
        <v>17259</v>
      </c>
      <c r="D14" s="31">
        <v>61563</v>
      </c>
      <c r="E14" s="31">
        <v>64934</v>
      </c>
      <c r="F14" s="14">
        <f t="shared" si="0"/>
        <v>5.4756915679872691</v>
      </c>
      <c r="G14" s="1"/>
      <c r="H14" s="1"/>
      <c r="I14" s="1"/>
    </row>
    <row r="15" spans="1:12" x14ac:dyDescent="0.3">
      <c r="A15" s="9" t="s">
        <v>34</v>
      </c>
      <c r="B15" s="30">
        <v>1243</v>
      </c>
      <c r="C15" s="30">
        <v>1764</v>
      </c>
      <c r="D15" s="30">
        <v>5771</v>
      </c>
      <c r="E15" s="30">
        <v>6248</v>
      </c>
      <c r="F15" s="11">
        <f t="shared" si="0"/>
        <v>8.2654652573210825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1258</v>
      </c>
      <c r="C18" s="31">
        <v>1816</v>
      </c>
      <c r="D18" s="31">
        <v>5683</v>
      </c>
      <c r="E18" s="31">
        <v>6869</v>
      </c>
      <c r="F18" s="14">
        <f t="shared" si="0"/>
        <v>20.869259194087633</v>
      </c>
      <c r="G18" s="1"/>
      <c r="H18" s="1"/>
      <c r="I18" s="1"/>
    </row>
    <row r="19" spans="1:9" x14ac:dyDescent="0.3">
      <c r="A19" s="9" t="s">
        <v>37</v>
      </c>
      <c r="B19" s="30">
        <v>66</v>
      </c>
      <c r="C19" s="30">
        <v>41</v>
      </c>
      <c r="D19" s="30">
        <v>296</v>
      </c>
      <c r="E19" s="30">
        <v>228</v>
      </c>
      <c r="F19" s="11">
        <f t="shared" si="0"/>
        <v>-22.972972972972968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642</v>
      </c>
      <c r="C21" s="30">
        <v>577</v>
      </c>
      <c r="D21" s="30">
        <v>2124</v>
      </c>
      <c r="E21" s="30">
        <v>2314</v>
      </c>
      <c r="F21" s="11">
        <f t="shared" si="0"/>
        <v>8.9453860640301315</v>
      </c>
      <c r="G21" s="1"/>
      <c r="H21" s="1"/>
      <c r="I21" s="1"/>
    </row>
    <row r="22" spans="1:9" x14ac:dyDescent="0.3">
      <c r="A22" s="12" t="s">
        <v>59</v>
      </c>
      <c r="B22" s="31">
        <v>11426</v>
      </c>
      <c r="C22" s="31">
        <v>12592</v>
      </c>
      <c r="D22" s="31">
        <v>46176</v>
      </c>
      <c r="E22" s="31">
        <v>49153</v>
      </c>
      <c r="F22" s="14">
        <f t="shared" si="0"/>
        <v>6.4470720720720749</v>
      </c>
      <c r="G22" s="1"/>
      <c r="H22" s="1"/>
      <c r="I22" s="1"/>
    </row>
    <row r="23" spans="1:9" x14ac:dyDescent="0.3">
      <c r="A23" s="9" t="s">
        <v>164</v>
      </c>
      <c r="B23" s="30">
        <v>1542</v>
      </c>
      <c r="C23" s="30">
        <v>1419</v>
      </c>
      <c r="D23" s="30">
        <v>6953</v>
      </c>
      <c r="E23" s="30">
        <v>5679</v>
      </c>
      <c r="F23" s="11">
        <f t="shared" si="0"/>
        <v>-18.323026031928663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2717</v>
      </c>
      <c r="C25" s="30">
        <v>2224</v>
      </c>
      <c r="D25" s="30">
        <v>10696</v>
      </c>
      <c r="E25" s="30">
        <v>8595</v>
      </c>
      <c r="F25" s="11">
        <f t="shared" si="0"/>
        <v>-19.642857142857139</v>
      </c>
      <c r="G25" s="1"/>
      <c r="H25" s="1"/>
      <c r="I25" s="1"/>
    </row>
    <row r="26" spans="1:9" x14ac:dyDescent="0.3">
      <c r="A26" s="12" t="s">
        <v>40</v>
      </c>
      <c r="B26" s="31">
        <v>2041</v>
      </c>
      <c r="C26" s="31">
        <v>2969</v>
      </c>
      <c r="D26" s="31">
        <v>7547</v>
      </c>
      <c r="E26" s="31">
        <v>11012</v>
      </c>
      <c r="F26" s="14">
        <f t="shared" si="0"/>
        <v>45.912283026368101</v>
      </c>
      <c r="G26" s="1"/>
      <c r="H26" s="1"/>
      <c r="I26" s="1"/>
    </row>
    <row r="27" spans="1:9" x14ac:dyDescent="0.3">
      <c r="A27" s="9" t="s">
        <v>41</v>
      </c>
      <c r="B27" s="30">
        <v>439</v>
      </c>
      <c r="C27" s="30">
        <v>409</v>
      </c>
      <c r="D27" s="30">
        <v>1634</v>
      </c>
      <c r="E27" s="30">
        <v>1711</v>
      </c>
      <c r="F27" s="11">
        <f t="shared" si="0"/>
        <v>4.7123623011015923</v>
      </c>
      <c r="G27" s="1"/>
      <c r="H27" s="1"/>
      <c r="I27" s="1"/>
    </row>
    <row r="28" spans="1:9" x14ac:dyDescent="0.3">
      <c r="A28" s="12" t="s">
        <v>42</v>
      </c>
      <c r="B28" s="31">
        <v>9074</v>
      </c>
      <c r="C28" s="31">
        <v>10781</v>
      </c>
      <c r="D28" s="31">
        <v>38527</v>
      </c>
      <c r="E28" s="31">
        <v>42092</v>
      </c>
      <c r="F28" s="14">
        <f t="shared" si="0"/>
        <v>9.2532509668544094</v>
      </c>
      <c r="G28" s="1"/>
      <c r="H28" s="1"/>
      <c r="I28" s="1"/>
    </row>
    <row r="29" spans="1:9" x14ac:dyDescent="0.3">
      <c r="A29" s="9" t="s">
        <v>43</v>
      </c>
      <c r="B29" s="30">
        <v>1846</v>
      </c>
      <c r="C29" s="30">
        <v>1965</v>
      </c>
      <c r="D29" s="30">
        <v>6053</v>
      </c>
      <c r="E29" s="30">
        <v>7314</v>
      </c>
      <c r="F29" s="11">
        <f t="shared" si="0"/>
        <v>20.832644969436643</v>
      </c>
      <c r="G29" s="1"/>
      <c r="H29" s="1"/>
      <c r="I29" s="1"/>
    </row>
    <row r="30" spans="1:9" x14ac:dyDescent="0.3">
      <c r="A30" s="12" t="s">
        <v>44</v>
      </c>
      <c r="B30" s="31">
        <v>639</v>
      </c>
      <c r="C30" s="31">
        <v>613</v>
      </c>
      <c r="D30" s="31">
        <v>2548</v>
      </c>
      <c r="E30" s="31">
        <v>2780</v>
      </c>
      <c r="F30" s="14">
        <f t="shared" si="0"/>
        <v>9.1051805337519625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15756</v>
      </c>
      <c r="C32" s="31">
        <v>20919</v>
      </c>
      <c r="D32" s="31">
        <v>66062</v>
      </c>
      <c r="E32" s="31">
        <v>80976</v>
      </c>
      <c r="F32" s="14">
        <f t="shared" si="0"/>
        <v>22.575762162816744</v>
      </c>
      <c r="G32" s="1"/>
      <c r="H32" s="1"/>
      <c r="I32" s="1"/>
    </row>
    <row r="33" spans="1:9" x14ac:dyDescent="0.3">
      <c r="A33" s="9" t="s">
        <v>47</v>
      </c>
      <c r="B33" s="30">
        <v>1656</v>
      </c>
      <c r="C33" s="30">
        <v>1800</v>
      </c>
      <c r="D33" s="30">
        <v>6093</v>
      </c>
      <c r="E33" s="30">
        <v>6732</v>
      </c>
      <c r="F33" s="11">
        <f t="shared" si="0"/>
        <v>10.487444608567202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112524</v>
      </c>
      <c r="C35" s="16">
        <f t="shared" ref="C35:E35" si="1">SUM(C7:C34)</f>
        <v>126033</v>
      </c>
      <c r="D35" s="16">
        <f t="shared" si="1"/>
        <v>443780</v>
      </c>
      <c r="E35" s="16">
        <f t="shared" si="1"/>
        <v>477041</v>
      </c>
      <c r="F35" s="17">
        <f t="shared" ref="F35" si="2">((E35*100)/D35)-100</f>
        <v>7.4949299202307458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85237</v>
      </c>
      <c r="G39" s="36">
        <f>LOOKUP(E39,$A$39:$A$66,$C$39:$C$66)</f>
        <v>83003</v>
      </c>
    </row>
    <row r="40" spans="1:9" x14ac:dyDescent="0.3">
      <c r="A40" s="36" t="str">
        <f t="shared" si="5"/>
        <v>ALICANTE</v>
      </c>
      <c r="B40" s="37">
        <f t="shared" si="3"/>
        <v>316</v>
      </c>
      <c r="C40" s="37">
        <f t="shared" si="4"/>
        <v>372</v>
      </c>
      <c r="D40" s="37">
        <f t="shared" ref="D40:D66" si="7">_xlfn.RANK.EQ(B40,$B$39:$B$66)+COUNTIF($B$39:$B$66,B40)-1</f>
        <v>19</v>
      </c>
      <c r="E40" s="36" t="str">
        <f t="shared" si="6"/>
        <v>BALEARES</v>
      </c>
      <c r="F40" s="36">
        <f t="shared" ref="F40:F66" si="8">LOOKUP(E40,$A$39:$A$66,$B$39:$B$66)</f>
        <v>81344</v>
      </c>
      <c r="G40" s="36">
        <f t="shared" ref="G40:G66" si="9">LOOKUP(E40,$A$39:$A$66,$C$39:$C$66)</f>
        <v>80566</v>
      </c>
    </row>
    <row r="41" spans="1:9" x14ac:dyDescent="0.3">
      <c r="A41" s="36" t="str">
        <f t="shared" si="5"/>
        <v>ALMERÍA</v>
      </c>
      <c r="B41" s="37">
        <f t="shared" si="3"/>
        <v>2697</v>
      </c>
      <c r="C41" s="37">
        <f t="shared" si="4"/>
        <v>3230</v>
      </c>
      <c r="D41" s="37">
        <f t="shared" si="7"/>
        <v>16</v>
      </c>
      <c r="E41" s="36" t="str">
        <f t="shared" si="6"/>
        <v>VALENCIA</v>
      </c>
      <c r="F41" s="36">
        <f t="shared" si="8"/>
        <v>80976</v>
      </c>
      <c r="G41" s="36">
        <f t="shared" si="9"/>
        <v>66062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64934</v>
      </c>
      <c r="G42" s="36">
        <f t="shared" si="9"/>
        <v>61563</v>
      </c>
    </row>
    <row r="43" spans="1:9" x14ac:dyDescent="0.3">
      <c r="A43" s="36" t="str">
        <f t="shared" si="5"/>
        <v>BAHÍA DE ALGECIRAS</v>
      </c>
      <c r="B43" s="37">
        <f t="shared" si="3"/>
        <v>85237</v>
      </c>
      <c r="C43" s="37">
        <f t="shared" si="4"/>
        <v>83003</v>
      </c>
      <c r="D43" s="37">
        <f t="shared" si="7"/>
        <v>1</v>
      </c>
      <c r="E43" s="36" t="str">
        <f t="shared" si="6"/>
        <v>LAS PALMAS</v>
      </c>
      <c r="F43" s="36">
        <f t="shared" si="8"/>
        <v>49153</v>
      </c>
      <c r="G43" s="36">
        <f t="shared" si="9"/>
        <v>46176</v>
      </c>
    </row>
    <row r="44" spans="1:9" x14ac:dyDescent="0.3">
      <c r="A44" s="36" t="str">
        <f t="shared" si="5"/>
        <v>BAHÍA DE CÁDIZ</v>
      </c>
      <c r="B44" s="37">
        <f t="shared" si="3"/>
        <v>10810</v>
      </c>
      <c r="C44" s="37">
        <f t="shared" si="4"/>
        <v>8883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42092</v>
      </c>
      <c r="G44" s="36">
        <f t="shared" si="9"/>
        <v>38527</v>
      </c>
    </row>
    <row r="45" spans="1:9" x14ac:dyDescent="0.3">
      <c r="A45" s="36" t="str">
        <f t="shared" si="5"/>
        <v>BALEARES</v>
      </c>
      <c r="B45" s="37">
        <f t="shared" si="3"/>
        <v>81344</v>
      </c>
      <c r="C45" s="37">
        <f t="shared" si="4"/>
        <v>80566</v>
      </c>
      <c r="D45" s="37">
        <f t="shared" si="7"/>
        <v>2</v>
      </c>
      <c r="E45" s="36" t="str">
        <f t="shared" si="6"/>
        <v>MOTRIL</v>
      </c>
      <c r="F45" s="36">
        <f t="shared" si="8"/>
        <v>11012</v>
      </c>
      <c r="G45" s="36">
        <f t="shared" si="9"/>
        <v>7547</v>
      </c>
    </row>
    <row r="46" spans="1:9" x14ac:dyDescent="0.3">
      <c r="A46" s="36" t="str">
        <f t="shared" si="5"/>
        <v>BARCELONA</v>
      </c>
      <c r="B46" s="37">
        <f t="shared" si="3"/>
        <v>64934</v>
      </c>
      <c r="C46" s="37">
        <f t="shared" si="4"/>
        <v>61563</v>
      </c>
      <c r="D46" s="37">
        <f t="shared" si="7"/>
        <v>4</v>
      </c>
      <c r="E46" s="36" t="str">
        <f t="shared" si="6"/>
        <v>BAHÍA DE CÁDIZ</v>
      </c>
      <c r="F46" s="36">
        <f t="shared" si="8"/>
        <v>10810</v>
      </c>
      <c r="G46" s="36">
        <f t="shared" si="9"/>
        <v>8883</v>
      </c>
    </row>
    <row r="47" spans="1:9" x14ac:dyDescent="0.3">
      <c r="A47" s="36" t="str">
        <f t="shared" si="5"/>
        <v>BILBAO</v>
      </c>
      <c r="B47" s="37">
        <f t="shared" si="3"/>
        <v>6248</v>
      </c>
      <c r="C47" s="37">
        <f t="shared" si="4"/>
        <v>5771</v>
      </c>
      <c r="D47" s="37">
        <f t="shared" si="7"/>
        <v>13</v>
      </c>
      <c r="E47" s="36" t="str">
        <f t="shared" si="6"/>
        <v>MELILLA</v>
      </c>
      <c r="F47" s="36">
        <f t="shared" si="8"/>
        <v>8595</v>
      </c>
      <c r="G47" s="36">
        <f t="shared" si="9"/>
        <v>10696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7314</v>
      </c>
      <c r="G48" s="36">
        <f t="shared" si="9"/>
        <v>6053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6869</v>
      </c>
      <c r="G49" s="36">
        <f t="shared" si="9"/>
        <v>5683</v>
      </c>
    </row>
    <row r="50" spans="1:7" x14ac:dyDescent="0.3">
      <c r="A50" s="36" t="str">
        <f t="shared" si="5"/>
        <v>CEUTA</v>
      </c>
      <c r="B50" s="37">
        <f t="shared" si="3"/>
        <v>6869</v>
      </c>
      <c r="C50" s="37">
        <f t="shared" si="4"/>
        <v>5683</v>
      </c>
      <c r="D50" s="37">
        <f t="shared" si="7"/>
        <v>11</v>
      </c>
      <c r="E50" s="36" t="str">
        <f t="shared" si="6"/>
        <v>VIGO</v>
      </c>
      <c r="F50" s="36">
        <f t="shared" si="8"/>
        <v>6732</v>
      </c>
      <c r="G50" s="36">
        <f t="shared" si="9"/>
        <v>6093</v>
      </c>
    </row>
    <row r="51" spans="1:7" x14ac:dyDescent="0.3">
      <c r="A51" s="36" t="str">
        <f t="shared" si="5"/>
        <v>FERROL-SAN CIBRAO</v>
      </c>
      <c r="B51" s="37">
        <f t="shared" si="3"/>
        <v>228</v>
      </c>
      <c r="C51" s="37">
        <f t="shared" si="4"/>
        <v>296</v>
      </c>
      <c r="D51" s="37">
        <f t="shared" si="7"/>
        <v>20</v>
      </c>
      <c r="E51" s="36" t="str">
        <f t="shared" si="6"/>
        <v>BILBAO</v>
      </c>
      <c r="F51" s="36">
        <f t="shared" si="8"/>
        <v>6248</v>
      </c>
      <c r="G51" s="36">
        <f t="shared" si="9"/>
        <v>5771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MÁLAGA</v>
      </c>
      <c r="F52" s="36">
        <f t="shared" si="8"/>
        <v>5679</v>
      </c>
      <c r="G52" s="36">
        <f t="shared" si="9"/>
        <v>6953</v>
      </c>
    </row>
    <row r="53" spans="1:7" x14ac:dyDescent="0.3">
      <c r="A53" s="36" t="str">
        <f t="shared" si="5"/>
        <v>HUELVA</v>
      </c>
      <c r="B53" s="37">
        <f t="shared" si="3"/>
        <v>2314</v>
      </c>
      <c r="C53" s="37">
        <f t="shared" si="4"/>
        <v>2124</v>
      </c>
      <c r="D53" s="37">
        <f t="shared" si="7"/>
        <v>17</v>
      </c>
      <c r="E53" s="36" t="str">
        <f t="shared" si="6"/>
        <v>SEVILLA</v>
      </c>
      <c r="F53" s="36">
        <f t="shared" si="8"/>
        <v>2780</v>
      </c>
      <c r="G53" s="36">
        <f t="shared" si="9"/>
        <v>2548</v>
      </c>
    </row>
    <row r="54" spans="1:7" x14ac:dyDescent="0.3">
      <c r="A54" s="36" t="str">
        <f t="shared" si="5"/>
        <v>LAS PALMAS</v>
      </c>
      <c r="B54" s="37">
        <f t="shared" si="3"/>
        <v>49153</v>
      </c>
      <c r="C54" s="37">
        <f t="shared" si="4"/>
        <v>46176</v>
      </c>
      <c r="D54" s="37">
        <f t="shared" si="7"/>
        <v>5</v>
      </c>
      <c r="E54" s="36" t="str">
        <f t="shared" si="6"/>
        <v>ALMERÍA</v>
      </c>
      <c r="F54" s="36">
        <f t="shared" si="8"/>
        <v>2697</v>
      </c>
      <c r="G54" s="36">
        <f t="shared" si="9"/>
        <v>3230</v>
      </c>
    </row>
    <row r="55" spans="1:7" x14ac:dyDescent="0.3">
      <c r="A55" s="36" t="str">
        <f t="shared" si="5"/>
        <v>MÁLAGA</v>
      </c>
      <c r="B55" s="37">
        <f t="shared" si="3"/>
        <v>5679</v>
      </c>
      <c r="C55" s="37">
        <f t="shared" si="4"/>
        <v>6953</v>
      </c>
      <c r="D55" s="37">
        <f t="shared" si="7"/>
        <v>14</v>
      </c>
      <c r="E55" s="36" t="str">
        <f t="shared" si="6"/>
        <v>HUELVA</v>
      </c>
      <c r="F55" s="36">
        <f t="shared" si="8"/>
        <v>2314</v>
      </c>
      <c r="G55" s="36">
        <f t="shared" si="9"/>
        <v>2124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1711</v>
      </c>
      <c r="G56" s="36">
        <f t="shared" si="9"/>
        <v>1634</v>
      </c>
    </row>
    <row r="57" spans="1:7" x14ac:dyDescent="0.3">
      <c r="A57" s="36" t="str">
        <f t="shared" si="5"/>
        <v>MELILLA</v>
      </c>
      <c r="B57" s="37">
        <f t="shared" si="3"/>
        <v>8595</v>
      </c>
      <c r="C57" s="37">
        <f t="shared" si="4"/>
        <v>10696</v>
      </c>
      <c r="D57" s="37">
        <f t="shared" si="7"/>
        <v>9</v>
      </c>
      <c r="E57" s="36" t="str">
        <f t="shared" si="6"/>
        <v>ALICANTE</v>
      </c>
      <c r="F57" s="36">
        <f t="shared" si="8"/>
        <v>316</v>
      </c>
      <c r="G57" s="36">
        <f t="shared" si="9"/>
        <v>372</v>
      </c>
    </row>
    <row r="58" spans="1:7" x14ac:dyDescent="0.3">
      <c r="A58" s="36" t="str">
        <f t="shared" si="5"/>
        <v>MOTRIL</v>
      </c>
      <c r="B58" s="37">
        <f t="shared" si="3"/>
        <v>11012</v>
      </c>
      <c r="C58" s="37">
        <f t="shared" si="4"/>
        <v>7547</v>
      </c>
      <c r="D58" s="37">
        <f t="shared" si="7"/>
        <v>7</v>
      </c>
      <c r="E58" s="36" t="str">
        <f t="shared" si="6"/>
        <v>FERROL-SAN CIBRAO</v>
      </c>
      <c r="F58" s="36">
        <f t="shared" si="8"/>
        <v>228</v>
      </c>
      <c r="G58" s="36">
        <f t="shared" si="9"/>
        <v>296</v>
      </c>
    </row>
    <row r="59" spans="1:7" x14ac:dyDescent="0.3">
      <c r="A59" s="36" t="str">
        <f t="shared" si="5"/>
        <v>PASAIA</v>
      </c>
      <c r="B59" s="37">
        <f t="shared" si="3"/>
        <v>1711</v>
      </c>
      <c r="C59" s="37">
        <f t="shared" si="4"/>
        <v>1634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42092</v>
      </c>
      <c r="C60" s="37">
        <f t="shared" si="4"/>
        <v>38527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7314</v>
      </c>
      <c r="C61" s="37">
        <f t="shared" si="4"/>
        <v>6053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2780</v>
      </c>
      <c r="C62" s="37">
        <f t="shared" si="4"/>
        <v>2548</v>
      </c>
      <c r="D62" s="37">
        <f t="shared" si="7"/>
        <v>15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80976</v>
      </c>
      <c r="C64" s="37">
        <f t="shared" si="4"/>
        <v>66062</v>
      </c>
      <c r="D64" s="37">
        <f t="shared" si="7"/>
        <v>3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6732</v>
      </c>
      <c r="C65" s="37">
        <f t="shared" si="4"/>
        <v>6093</v>
      </c>
      <c r="D65" s="37">
        <f t="shared" si="7"/>
        <v>12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1</v>
      </c>
      <c r="C7" s="28">
        <v>1</v>
      </c>
      <c r="D7" s="28">
        <v>2</v>
      </c>
      <c r="E7" s="28">
        <v>2</v>
      </c>
      <c r="F7" s="11">
        <f>((E7*100)/D7)-100</f>
        <v>0</v>
      </c>
      <c r="G7" s="1"/>
      <c r="H7" s="1"/>
      <c r="I7" s="1"/>
    </row>
    <row r="8" spans="1:12" x14ac:dyDescent="0.3">
      <c r="A8" s="12" t="s">
        <v>31</v>
      </c>
      <c r="B8" s="29">
        <v>12898</v>
      </c>
      <c r="C8" s="29">
        <v>14296</v>
      </c>
      <c r="D8" s="29">
        <v>52695</v>
      </c>
      <c r="E8" s="29">
        <v>52785</v>
      </c>
      <c r="F8" s="14">
        <f t="shared" ref="F8:F34" si="0">((E8*100)/D8)-100</f>
        <v>0.17079419299743392</v>
      </c>
      <c r="G8" s="1"/>
      <c r="H8" s="1"/>
      <c r="I8" s="1"/>
    </row>
    <row r="9" spans="1:12" x14ac:dyDescent="0.3">
      <c r="A9" s="9" t="s">
        <v>157</v>
      </c>
      <c r="B9" s="28">
        <v>616</v>
      </c>
      <c r="C9" s="28">
        <v>695</v>
      </c>
      <c r="D9" s="28">
        <v>2181</v>
      </c>
      <c r="E9" s="28">
        <v>2251</v>
      </c>
      <c r="F9" s="11">
        <f t="shared" si="0"/>
        <v>3.2095369096744548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394856</v>
      </c>
      <c r="C11" s="28">
        <v>394955</v>
      </c>
      <c r="D11" s="28">
        <v>1391477</v>
      </c>
      <c r="E11" s="28">
        <v>1521253</v>
      </c>
      <c r="F11" s="11">
        <f t="shared" si="0"/>
        <v>9.3264926405538802</v>
      </c>
      <c r="G11" s="1"/>
      <c r="H11" s="1"/>
      <c r="I11" s="1"/>
    </row>
    <row r="12" spans="1:12" x14ac:dyDescent="0.3">
      <c r="A12" s="12" t="s">
        <v>161</v>
      </c>
      <c r="B12" s="29">
        <v>7147</v>
      </c>
      <c r="C12" s="29">
        <v>6174</v>
      </c>
      <c r="D12" s="29">
        <v>28803</v>
      </c>
      <c r="E12" s="29">
        <v>25203</v>
      </c>
      <c r="F12" s="14">
        <f t="shared" si="0"/>
        <v>-12.498698052286215</v>
      </c>
      <c r="G12" s="1"/>
      <c r="H12" s="1"/>
      <c r="I12" s="1"/>
    </row>
    <row r="13" spans="1:12" x14ac:dyDescent="0.3">
      <c r="A13" s="9" t="s">
        <v>32</v>
      </c>
      <c r="B13" s="28">
        <v>10714</v>
      </c>
      <c r="C13" s="28">
        <v>10414</v>
      </c>
      <c r="D13" s="28">
        <v>38910</v>
      </c>
      <c r="E13" s="28">
        <v>37883</v>
      </c>
      <c r="F13" s="11">
        <f t="shared" si="0"/>
        <v>-2.6394243125160557</v>
      </c>
      <c r="G13" s="1"/>
      <c r="H13" s="1"/>
      <c r="I13" s="1"/>
    </row>
    <row r="14" spans="1:12" x14ac:dyDescent="0.3">
      <c r="A14" s="12" t="s">
        <v>33</v>
      </c>
      <c r="B14" s="29">
        <v>204305</v>
      </c>
      <c r="C14" s="29">
        <v>269482</v>
      </c>
      <c r="D14" s="29">
        <v>878023</v>
      </c>
      <c r="E14" s="29">
        <v>1069665</v>
      </c>
      <c r="F14" s="14">
        <f t="shared" si="0"/>
        <v>21.82653529577243</v>
      </c>
      <c r="G14" s="1"/>
      <c r="H14" s="1"/>
      <c r="I14" s="1"/>
    </row>
    <row r="15" spans="1:12" x14ac:dyDescent="0.3">
      <c r="A15" s="9" t="s">
        <v>34</v>
      </c>
      <c r="B15" s="28">
        <v>43800</v>
      </c>
      <c r="C15" s="28">
        <v>55844</v>
      </c>
      <c r="D15" s="28">
        <v>181401</v>
      </c>
      <c r="E15" s="28">
        <v>209952</v>
      </c>
      <c r="F15" s="11">
        <f t="shared" si="0"/>
        <v>15.73916351067524</v>
      </c>
      <c r="G15" s="1"/>
      <c r="H15" s="1"/>
      <c r="I15" s="1"/>
    </row>
    <row r="16" spans="1:12" x14ac:dyDescent="0.3">
      <c r="A16" s="12" t="s">
        <v>35</v>
      </c>
      <c r="B16" s="29">
        <v>7279</v>
      </c>
      <c r="C16" s="29">
        <v>8629</v>
      </c>
      <c r="D16" s="29">
        <v>27759</v>
      </c>
      <c r="E16" s="29">
        <v>27855</v>
      </c>
      <c r="F16" s="14">
        <f t="shared" si="0"/>
        <v>0.34583378363774386</v>
      </c>
      <c r="G16" s="1"/>
      <c r="H16" s="1"/>
      <c r="I16" s="1"/>
    </row>
    <row r="17" spans="1:9" x14ac:dyDescent="0.3">
      <c r="A17" s="9" t="s">
        <v>162</v>
      </c>
      <c r="B17" s="28">
        <v>22814</v>
      </c>
      <c r="C17" s="28">
        <v>21624</v>
      </c>
      <c r="D17" s="28">
        <v>83527</v>
      </c>
      <c r="E17" s="28">
        <v>82361</v>
      </c>
      <c r="F17" s="11">
        <f t="shared" si="0"/>
        <v>-1.3959557987237616</v>
      </c>
      <c r="G17" s="1"/>
      <c r="H17" s="1"/>
      <c r="I17" s="1"/>
    </row>
    <row r="18" spans="1:9" x14ac:dyDescent="0.3">
      <c r="A18" s="12" t="s">
        <v>36</v>
      </c>
      <c r="B18" s="29">
        <v>1593</v>
      </c>
      <c r="C18" s="29">
        <v>924</v>
      </c>
      <c r="D18" s="29">
        <v>7964</v>
      </c>
      <c r="E18" s="29">
        <v>3406</v>
      </c>
      <c r="F18" s="14">
        <f t="shared" si="0"/>
        <v>-57.232546459065794</v>
      </c>
      <c r="G18" s="1"/>
      <c r="H18" s="1"/>
      <c r="I18" s="1"/>
    </row>
    <row r="19" spans="1:9" x14ac:dyDescent="0.3">
      <c r="A19" s="9" t="s">
        <v>37</v>
      </c>
      <c r="B19" s="28">
        <v>222</v>
      </c>
      <c r="C19" s="28">
        <v>8</v>
      </c>
      <c r="D19" s="28">
        <v>233</v>
      </c>
      <c r="E19" s="28">
        <v>53</v>
      </c>
      <c r="F19" s="11">
        <f t="shared" si="0"/>
        <v>-77.253218884120173</v>
      </c>
      <c r="G19" s="1"/>
      <c r="H19" s="1"/>
      <c r="I19" s="1"/>
    </row>
    <row r="20" spans="1:9" x14ac:dyDescent="0.3">
      <c r="A20" s="12" t="s">
        <v>163</v>
      </c>
      <c r="B20" s="29">
        <v>6630</v>
      </c>
      <c r="C20" s="29">
        <v>7608</v>
      </c>
      <c r="D20" s="29">
        <v>25014</v>
      </c>
      <c r="E20" s="29">
        <v>25382</v>
      </c>
      <c r="F20" s="14">
        <f t="shared" si="0"/>
        <v>1.4711761413608428</v>
      </c>
      <c r="G20" s="1"/>
      <c r="H20" s="1"/>
      <c r="I20" s="1"/>
    </row>
    <row r="21" spans="1:9" x14ac:dyDescent="0.3">
      <c r="A21" s="9" t="s">
        <v>38</v>
      </c>
      <c r="B21" s="28">
        <v>4594</v>
      </c>
      <c r="C21" s="28">
        <v>6218</v>
      </c>
      <c r="D21" s="28">
        <v>17180</v>
      </c>
      <c r="E21" s="28">
        <v>24340</v>
      </c>
      <c r="F21" s="11">
        <f t="shared" si="0"/>
        <v>41.676367869615831</v>
      </c>
      <c r="G21" s="1"/>
      <c r="H21" s="1"/>
      <c r="I21" s="1"/>
    </row>
    <row r="22" spans="1:9" x14ac:dyDescent="0.3">
      <c r="A22" s="12" t="s">
        <v>59</v>
      </c>
      <c r="B22" s="29">
        <v>90430</v>
      </c>
      <c r="C22" s="29">
        <v>96576</v>
      </c>
      <c r="D22" s="29">
        <v>346210</v>
      </c>
      <c r="E22" s="29">
        <v>390244</v>
      </c>
      <c r="F22" s="14">
        <f t="shared" si="0"/>
        <v>12.718870049969667</v>
      </c>
      <c r="G22" s="1"/>
      <c r="H22" s="1"/>
      <c r="I22" s="1"/>
    </row>
    <row r="23" spans="1:9" x14ac:dyDescent="0.3">
      <c r="A23" s="9" t="s">
        <v>164</v>
      </c>
      <c r="B23" s="28">
        <v>3580</v>
      </c>
      <c r="C23" s="28">
        <v>6985</v>
      </c>
      <c r="D23" s="28">
        <v>35066</v>
      </c>
      <c r="E23" s="28">
        <v>24367</v>
      </c>
      <c r="F23" s="11">
        <f t="shared" si="0"/>
        <v>-30.511036331489194</v>
      </c>
      <c r="G23" s="1"/>
      <c r="H23" s="1"/>
      <c r="I23" s="1"/>
    </row>
    <row r="24" spans="1:9" x14ac:dyDescent="0.3">
      <c r="A24" s="12" t="s">
        <v>166</v>
      </c>
      <c r="B24" s="29">
        <v>9274</v>
      </c>
      <c r="C24" s="29">
        <v>7239</v>
      </c>
      <c r="D24" s="29">
        <v>28613</v>
      </c>
      <c r="E24" s="29">
        <v>29219</v>
      </c>
      <c r="F24" s="14">
        <f t="shared" si="0"/>
        <v>2.1179184286862665</v>
      </c>
      <c r="G24" s="1"/>
      <c r="H24" s="1"/>
      <c r="I24" s="1"/>
    </row>
    <row r="25" spans="1:9" x14ac:dyDescent="0.3">
      <c r="A25" s="9" t="s">
        <v>39</v>
      </c>
      <c r="B25" s="28">
        <v>2490</v>
      </c>
      <c r="C25" s="28">
        <v>1888</v>
      </c>
      <c r="D25" s="28">
        <v>11605</v>
      </c>
      <c r="E25" s="28">
        <v>7714</v>
      </c>
      <c r="F25" s="11">
        <f t="shared" si="0"/>
        <v>-33.528651443343392</v>
      </c>
      <c r="G25" s="1"/>
      <c r="H25" s="1"/>
      <c r="I25" s="1"/>
    </row>
    <row r="26" spans="1:9" x14ac:dyDescent="0.3">
      <c r="A26" s="12" t="s">
        <v>40</v>
      </c>
      <c r="B26" s="29">
        <v>117</v>
      </c>
      <c r="C26" s="29">
        <v>22</v>
      </c>
      <c r="D26" s="29">
        <v>582</v>
      </c>
      <c r="E26" s="29">
        <v>39</v>
      </c>
      <c r="F26" s="14">
        <f t="shared" si="0"/>
        <v>-93.298969072164951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0</v>
      </c>
      <c r="D27" s="28">
        <v>0</v>
      </c>
      <c r="E27" s="28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9">
        <v>30074</v>
      </c>
      <c r="C28" s="29">
        <v>48029</v>
      </c>
      <c r="D28" s="29">
        <v>127406</v>
      </c>
      <c r="E28" s="29">
        <v>199452</v>
      </c>
      <c r="F28" s="14">
        <f t="shared" si="0"/>
        <v>56.548357220225114</v>
      </c>
      <c r="G28" s="1"/>
      <c r="H28" s="1"/>
      <c r="I28" s="1"/>
    </row>
    <row r="29" spans="1:9" x14ac:dyDescent="0.3">
      <c r="A29" s="9" t="s">
        <v>43</v>
      </c>
      <c r="B29" s="28">
        <v>347</v>
      </c>
      <c r="C29" s="28">
        <v>834</v>
      </c>
      <c r="D29" s="28">
        <v>825</v>
      </c>
      <c r="E29" s="28">
        <v>2923</v>
      </c>
      <c r="F29" s="11">
        <f t="shared" si="0"/>
        <v>254.30303030303031</v>
      </c>
      <c r="G29" s="1"/>
      <c r="H29" s="1"/>
      <c r="I29" s="1"/>
    </row>
    <row r="30" spans="1:9" x14ac:dyDescent="0.3">
      <c r="A30" s="12" t="s">
        <v>44</v>
      </c>
      <c r="B30" s="29">
        <v>8399</v>
      </c>
      <c r="C30" s="29">
        <v>9513</v>
      </c>
      <c r="D30" s="29">
        <v>34971</v>
      </c>
      <c r="E30" s="29">
        <v>39891</v>
      </c>
      <c r="F30" s="14">
        <f t="shared" si="0"/>
        <v>14.068799862743418</v>
      </c>
      <c r="G30" s="1"/>
      <c r="H30" s="1"/>
      <c r="I30" s="1"/>
    </row>
    <row r="31" spans="1:9" x14ac:dyDescent="0.3">
      <c r="A31" s="9" t="s">
        <v>45</v>
      </c>
      <c r="B31" s="28">
        <v>5233</v>
      </c>
      <c r="C31" s="28">
        <v>5094</v>
      </c>
      <c r="D31" s="28">
        <v>20677</v>
      </c>
      <c r="E31" s="28">
        <v>19814</v>
      </c>
      <c r="F31" s="11">
        <f t="shared" si="0"/>
        <v>-4.1737195918169903</v>
      </c>
      <c r="G31" s="1"/>
      <c r="H31" s="1"/>
      <c r="I31" s="1"/>
    </row>
    <row r="32" spans="1:9" x14ac:dyDescent="0.3">
      <c r="A32" s="12" t="s">
        <v>46</v>
      </c>
      <c r="B32" s="29">
        <v>437967</v>
      </c>
      <c r="C32" s="29">
        <v>427189</v>
      </c>
      <c r="D32" s="29">
        <v>1532239</v>
      </c>
      <c r="E32" s="29">
        <v>1627614</v>
      </c>
      <c r="F32" s="14">
        <f t="shared" si="0"/>
        <v>6.2245511307309158</v>
      </c>
      <c r="G32" s="1"/>
      <c r="H32" s="1"/>
      <c r="I32" s="1"/>
    </row>
    <row r="33" spans="1:9" x14ac:dyDescent="0.3">
      <c r="A33" s="9" t="s">
        <v>47</v>
      </c>
      <c r="B33" s="28">
        <v>16341</v>
      </c>
      <c r="C33" s="28">
        <v>16210</v>
      </c>
      <c r="D33" s="28">
        <v>58118</v>
      </c>
      <c r="E33" s="28">
        <v>58410</v>
      </c>
      <c r="F33" s="11">
        <f t="shared" si="0"/>
        <v>0.50242609862692689</v>
      </c>
      <c r="G33" s="1"/>
      <c r="H33" s="1"/>
      <c r="I33" s="1"/>
    </row>
    <row r="34" spans="1:9" x14ac:dyDescent="0.3">
      <c r="A34" s="12" t="s">
        <v>165</v>
      </c>
      <c r="B34" s="29">
        <v>2756</v>
      </c>
      <c r="C34" s="29">
        <v>3232</v>
      </c>
      <c r="D34" s="29">
        <v>11179</v>
      </c>
      <c r="E34" s="29">
        <v>11181</v>
      </c>
      <c r="F34" s="14">
        <f t="shared" si="0"/>
        <v>1.7890687896951363E-2</v>
      </c>
      <c r="G34" s="1"/>
      <c r="H34" s="1"/>
      <c r="I34" s="1"/>
    </row>
    <row r="35" spans="1:9" x14ac:dyDescent="0.3">
      <c r="A35" s="15" t="s">
        <v>48</v>
      </c>
      <c r="B35" s="16">
        <f>SUM(B7:B34)</f>
        <v>1324477</v>
      </c>
      <c r="C35" s="16">
        <f t="shared" ref="C35:E35" si="1">SUM(C7:C34)</f>
        <v>1419683</v>
      </c>
      <c r="D35" s="16">
        <f t="shared" si="1"/>
        <v>4942660</v>
      </c>
      <c r="E35" s="16">
        <f t="shared" si="1"/>
        <v>5493261</v>
      </c>
      <c r="F35" s="17">
        <f t="shared" ref="F35" si="2">((E35*100)/D35)-100</f>
        <v>11.139770892596289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</v>
      </c>
      <c r="C39" s="37">
        <f t="shared" si="4"/>
        <v>2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1627614</v>
      </c>
      <c r="G39" s="36">
        <f>LOOKUP(E39,$A$39:$A$66,$C$39:$C$66)</f>
        <v>1532239</v>
      </c>
    </row>
    <row r="40" spans="1:9" x14ac:dyDescent="0.3">
      <c r="A40" s="36" t="str">
        <f t="shared" si="5"/>
        <v>ALICANTE</v>
      </c>
      <c r="B40" s="37">
        <f t="shared" si="3"/>
        <v>52785</v>
      </c>
      <c r="C40" s="37">
        <f t="shared" si="4"/>
        <v>52695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1521253</v>
      </c>
      <c r="G40" s="36">
        <f t="shared" ref="G40:G66" si="9">LOOKUP(E40,$A$39:$A$66,$C$39:$C$66)</f>
        <v>1391477</v>
      </c>
    </row>
    <row r="41" spans="1:9" x14ac:dyDescent="0.3">
      <c r="A41" s="36" t="str">
        <f t="shared" si="5"/>
        <v>ALMERÍA</v>
      </c>
      <c r="B41" s="37">
        <f t="shared" si="3"/>
        <v>2251</v>
      </c>
      <c r="C41" s="37">
        <f t="shared" si="4"/>
        <v>2181</v>
      </c>
      <c r="D41" s="37">
        <f t="shared" si="7"/>
        <v>23</v>
      </c>
      <c r="E41" s="36" t="str">
        <f t="shared" si="6"/>
        <v>BARCELONA</v>
      </c>
      <c r="F41" s="36">
        <f t="shared" si="8"/>
        <v>1069665</v>
      </c>
      <c r="G41" s="36">
        <f t="shared" si="9"/>
        <v>878023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390244</v>
      </c>
      <c r="G42" s="36">
        <f t="shared" si="9"/>
        <v>346210</v>
      </c>
    </row>
    <row r="43" spans="1:9" x14ac:dyDescent="0.3">
      <c r="A43" s="36" t="str">
        <f t="shared" si="5"/>
        <v>BAHÍA DE ALGECIRAS</v>
      </c>
      <c r="B43" s="37">
        <f t="shared" si="3"/>
        <v>1521253</v>
      </c>
      <c r="C43" s="37">
        <f t="shared" si="4"/>
        <v>1391477</v>
      </c>
      <c r="D43" s="37">
        <f t="shared" si="7"/>
        <v>2</v>
      </c>
      <c r="E43" s="36" t="str">
        <f t="shared" si="6"/>
        <v>BILBAO</v>
      </c>
      <c r="F43" s="36">
        <f t="shared" si="8"/>
        <v>209952</v>
      </c>
      <c r="G43" s="36">
        <f t="shared" si="9"/>
        <v>181401</v>
      </c>
    </row>
    <row r="44" spans="1:9" x14ac:dyDescent="0.3">
      <c r="A44" s="36" t="str">
        <f t="shared" si="5"/>
        <v>BAHÍA DE CÁDIZ</v>
      </c>
      <c r="B44" s="37">
        <f t="shared" si="3"/>
        <v>25203</v>
      </c>
      <c r="C44" s="37">
        <f t="shared" si="4"/>
        <v>28803</v>
      </c>
      <c r="D44" s="37">
        <f t="shared" si="7"/>
        <v>15</v>
      </c>
      <c r="E44" s="36" t="str">
        <f t="shared" si="6"/>
        <v>SANTA CRUZ DE TENERIFE</v>
      </c>
      <c r="F44" s="36">
        <f t="shared" si="8"/>
        <v>199452</v>
      </c>
      <c r="G44" s="36">
        <f t="shared" si="9"/>
        <v>127406</v>
      </c>
    </row>
    <row r="45" spans="1:9" x14ac:dyDescent="0.3">
      <c r="A45" s="36" t="str">
        <f t="shared" si="5"/>
        <v>BALEARES</v>
      </c>
      <c r="B45" s="37">
        <f t="shared" si="3"/>
        <v>37883</v>
      </c>
      <c r="C45" s="37">
        <f t="shared" si="4"/>
        <v>38910</v>
      </c>
      <c r="D45" s="37">
        <f t="shared" si="7"/>
        <v>11</v>
      </c>
      <c r="E45" s="36" t="str">
        <f t="shared" si="6"/>
        <v>CASTELLÓN</v>
      </c>
      <c r="F45" s="36">
        <f t="shared" si="8"/>
        <v>82361</v>
      </c>
      <c r="G45" s="36">
        <f t="shared" si="9"/>
        <v>83527</v>
      </c>
    </row>
    <row r="46" spans="1:9" x14ac:dyDescent="0.3">
      <c r="A46" s="36" t="str">
        <f t="shared" si="5"/>
        <v>BARCELONA</v>
      </c>
      <c r="B46" s="37">
        <f t="shared" si="3"/>
        <v>1069665</v>
      </c>
      <c r="C46" s="37">
        <f t="shared" si="4"/>
        <v>878023</v>
      </c>
      <c r="D46" s="37">
        <f t="shared" si="7"/>
        <v>3</v>
      </c>
      <c r="E46" s="36" t="str">
        <f t="shared" si="6"/>
        <v>VIGO</v>
      </c>
      <c r="F46" s="36">
        <f t="shared" si="8"/>
        <v>58410</v>
      </c>
      <c r="G46" s="36">
        <f t="shared" si="9"/>
        <v>58118</v>
      </c>
    </row>
    <row r="47" spans="1:9" x14ac:dyDescent="0.3">
      <c r="A47" s="36" t="str">
        <f t="shared" si="5"/>
        <v>BILBAO</v>
      </c>
      <c r="B47" s="37">
        <f t="shared" si="3"/>
        <v>209952</v>
      </c>
      <c r="C47" s="37">
        <f t="shared" si="4"/>
        <v>181401</v>
      </c>
      <c r="D47" s="37">
        <f t="shared" si="7"/>
        <v>5</v>
      </c>
      <c r="E47" s="36" t="str">
        <f t="shared" si="6"/>
        <v>ALICANTE</v>
      </c>
      <c r="F47" s="36">
        <f t="shared" si="8"/>
        <v>52785</v>
      </c>
      <c r="G47" s="36">
        <f t="shared" si="9"/>
        <v>52695</v>
      </c>
    </row>
    <row r="48" spans="1:9" x14ac:dyDescent="0.3">
      <c r="A48" s="36" t="str">
        <f t="shared" si="5"/>
        <v>CARTAGENA</v>
      </c>
      <c r="B48" s="37">
        <f t="shared" si="3"/>
        <v>27855</v>
      </c>
      <c r="C48" s="37">
        <f t="shared" si="4"/>
        <v>27759</v>
      </c>
      <c r="D48" s="37">
        <f t="shared" si="7"/>
        <v>13</v>
      </c>
      <c r="E48" s="36" t="str">
        <f t="shared" si="6"/>
        <v>SEVILLA</v>
      </c>
      <c r="F48" s="36">
        <f t="shared" si="8"/>
        <v>39891</v>
      </c>
      <c r="G48" s="36">
        <f t="shared" si="9"/>
        <v>34971</v>
      </c>
    </row>
    <row r="49" spans="1:7" x14ac:dyDescent="0.3">
      <c r="A49" s="36" t="str">
        <f t="shared" si="5"/>
        <v>CASTELLÓN</v>
      </c>
      <c r="B49" s="37">
        <f t="shared" si="3"/>
        <v>82361</v>
      </c>
      <c r="C49" s="37">
        <f t="shared" si="4"/>
        <v>83527</v>
      </c>
      <c r="D49" s="37">
        <f t="shared" si="7"/>
        <v>7</v>
      </c>
      <c r="E49" s="36" t="str">
        <f t="shared" si="6"/>
        <v>BALEARES</v>
      </c>
      <c r="F49" s="36">
        <f t="shared" si="8"/>
        <v>37883</v>
      </c>
      <c r="G49" s="36">
        <f t="shared" si="9"/>
        <v>38910</v>
      </c>
    </row>
    <row r="50" spans="1:7" x14ac:dyDescent="0.3">
      <c r="A50" s="36" t="str">
        <f t="shared" si="5"/>
        <v>CEUTA</v>
      </c>
      <c r="B50" s="37">
        <f t="shared" si="3"/>
        <v>3406</v>
      </c>
      <c r="C50" s="37">
        <f t="shared" si="4"/>
        <v>7964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29219</v>
      </c>
      <c r="G50" s="36">
        <f t="shared" si="9"/>
        <v>28613</v>
      </c>
    </row>
    <row r="51" spans="1:7" x14ac:dyDescent="0.3">
      <c r="A51" s="36" t="str">
        <f t="shared" si="5"/>
        <v>FERROL-SAN CIBRAO</v>
      </c>
      <c r="B51" s="37">
        <f t="shared" si="3"/>
        <v>53</v>
      </c>
      <c r="C51" s="37">
        <f t="shared" si="4"/>
        <v>233</v>
      </c>
      <c r="D51" s="37">
        <f t="shared" si="7"/>
        <v>24</v>
      </c>
      <c r="E51" s="36" t="str">
        <f t="shared" si="6"/>
        <v>CARTAGENA</v>
      </c>
      <c r="F51" s="36">
        <f t="shared" si="8"/>
        <v>27855</v>
      </c>
      <c r="G51" s="36">
        <f t="shared" si="9"/>
        <v>27759</v>
      </c>
    </row>
    <row r="52" spans="1:7" x14ac:dyDescent="0.3">
      <c r="A52" s="36" t="str">
        <f t="shared" si="5"/>
        <v>GIJÓN</v>
      </c>
      <c r="B52" s="37">
        <f t="shared" si="3"/>
        <v>25382</v>
      </c>
      <c r="C52" s="37">
        <f t="shared" si="4"/>
        <v>25014</v>
      </c>
      <c r="D52" s="37">
        <f t="shared" si="7"/>
        <v>14</v>
      </c>
      <c r="E52" s="36" t="str">
        <f t="shared" si="6"/>
        <v>GIJÓN</v>
      </c>
      <c r="F52" s="36">
        <f t="shared" si="8"/>
        <v>25382</v>
      </c>
      <c r="G52" s="36">
        <f t="shared" si="9"/>
        <v>25014</v>
      </c>
    </row>
    <row r="53" spans="1:7" x14ac:dyDescent="0.3">
      <c r="A53" s="36" t="str">
        <f t="shared" si="5"/>
        <v>HUELVA</v>
      </c>
      <c r="B53" s="37">
        <f t="shared" si="3"/>
        <v>24340</v>
      </c>
      <c r="C53" s="37">
        <f t="shared" si="4"/>
        <v>17180</v>
      </c>
      <c r="D53" s="37">
        <f t="shared" si="7"/>
        <v>17</v>
      </c>
      <c r="E53" s="36" t="str">
        <f t="shared" si="6"/>
        <v>BAHÍA DE CÁDIZ</v>
      </c>
      <c r="F53" s="36">
        <f t="shared" si="8"/>
        <v>25203</v>
      </c>
      <c r="G53" s="36">
        <f t="shared" si="9"/>
        <v>28803</v>
      </c>
    </row>
    <row r="54" spans="1:7" x14ac:dyDescent="0.3">
      <c r="A54" s="36" t="str">
        <f t="shared" si="5"/>
        <v>LAS PALMAS</v>
      </c>
      <c r="B54" s="37">
        <f t="shared" si="3"/>
        <v>390244</v>
      </c>
      <c r="C54" s="37">
        <f t="shared" si="4"/>
        <v>346210</v>
      </c>
      <c r="D54" s="37">
        <f t="shared" si="7"/>
        <v>4</v>
      </c>
      <c r="E54" s="36" t="str">
        <f t="shared" si="6"/>
        <v>MÁLAGA</v>
      </c>
      <c r="F54" s="36">
        <f t="shared" si="8"/>
        <v>24367</v>
      </c>
      <c r="G54" s="36">
        <f t="shared" si="9"/>
        <v>35066</v>
      </c>
    </row>
    <row r="55" spans="1:7" x14ac:dyDescent="0.3">
      <c r="A55" s="36" t="str">
        <f t="shared" si="5"/>
        <v>MÁLAGA</v>
      </c>
      <c r="B55" s="37">
        <f t="shared" si="3"/>
        <v>24367</v>
      </c>
      <c r="C55" s="37">
        <f t="shared" si="4"/>
        <v>35066</v>
      </c>
      <c r="D55" s="37">
        <f t="shared" si="7"/>
        <v>16</v>
      </c>
      <c r="E55" s="36" t="str">
        <f t="shared" si="6"/>
        <v>HUELVA</v>
      </c>
      <c r="F55" s="36">
        <f t="shared" si="8"/>
        <v>24340</v>
      </c>
      <c r="G55" s="36">
        <f t="shared" si="9"/>
        <v>17180</v>
      </c>
    </row>
    <row r="56" spans="1:7" x14ac:dyDescent="0.3">
      <c r="A56" s="36" t="str">
        <f t="shared" si="5"/>
        <v>MARÍN Y RÍA DE PONTEVEDRA</v>
      </c>
      <c r="B56" s="37">
        <f t="shared" si="3"/>
        <v>29219</v>
      </c>
      <c r="C56" s="37">
        <f t="shared" si="4"/>
        <v>28613</v>
      </c>
      <c r="D56" s="37">
        <f t="shared" si="7"/>
        <v>12</v>
      </c>
      <c r="E56" s="36" t="str">
        <f t="shared" si="6"/>
        <v>TARRAGONA</v>
      </c>
      <c r="F56" s="36">
        <f t="shared" ref="F56:F66" si="10">LOOKUP(E56,$A$39:$A$66,$B$39:$B$66)</f>
        <v>19814</v>
      </c>
      <c r="G56" s="36">
        <f t="shared" si="9"/>
        <v>20677</v>
      </c>
    </row>
    <row r="57" spans="1:7" x14ac:dyDescent="0.3">
      <c r="A57" s="36" t="str">
        <f t="shared" si="5"/>
        <v>MELILLA</v>
      </c>
      <c r="B57" s="37">
        <f t="shared" si="3"/>
        <v>7714</v>
      </c>
      <c r="C57" s="37">
        <f t="shared" si="4"/>
        <v>11605</v>
      </c>
      <c r="D57" s="37">
        <f t="shared" si="7"/>
        <v>20</v>
      </c>
      <c r="E57" s="36" t="str">
        <f t="shared" si="6"/>
        <v>VILAGARCÍA</v>
      </c>
      <c r="F57" s="36">
        <f t="shared" si="10"/>
        <v>11181</v>
      </c>
      <c r="G57" s="36">
        <f t="shared" si="9"/>
        <v>11179</v>
      </c>
    </row>
    <row r="58" spans="1:7" x14ac:dyDescent="0.3">
      <c r="A58" s="36" t="str">
        <f t="shared" si="5"/>
        <v>MOTRIL</v>
      </c>
      <c r="B58" s="37">
        <f t="shared" si="3"/>
        <v>39</v>
      </c>
      <c r="C58" s="37">
        <f t="shared" si="4"/>
        <v>582</v>
      </c>
      <c r="D58" s="37">
        <f t="shared" si="7"/>
        <v>25</v>
      </c>
      <c r="E58" s="36" t="str">
        <f t="shared" si="6"/>
        <v>MELILLA</v>
      </c>
      <c r="F58" s="36">
        <f t="shared" si="10"/>
        <v>7714</v>
      </c>
      <c r="G58" s="36">
        <f t="shared" si="9"/>
        <v>11605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27</v>
      </c>
      <c r="E59" s="36" t="str">
        <f t="shared" si="6"/>
        <v>CEUTA</v>
      </c>
      <c r="F59" s="36">
        <f t="shared" si="10"/>
        <v>3406</v>
      </c>
      <c r="G59" s="36">
        <f t="shared" si="9"/>
        <v>7964</v>
      </c>
    </row>
    <row r="60" spans="1:7" x14ac:dyDescent="0.3">
      <c r="A60" s="36" t="str">
        <f t="shared" si="5"/>
        <v>SANTA CRUZ DE TENERIFE</v>
      </c>
      <c r="B60" s="37">
        <f t="shared" si="3"/>
        <v>199452</v>
      </c>
      <c r="C60" s="37">
        <f t="shared" si="4"/>
        <v>127406</v>
      </c>
      <c r="D60" s="37">
        <f t="shared" si="7"/>
        <v>6</v>
      </c>
      <c r="E60" s="36" t="str">
        <f t="shared" si="6"/>
        <v>SANTANDER</v>
      </c>
      <c r="F60" s="36">
        <f t="shared" si="10"/>
        <v>2923</v>
      </c>
      <c r="G60" s="36">
        <f t="shared" si="9"/>
        <v>825</v>
      </c>
    </row>
    <row r="61" spans="1:7" x14ac:dyDescent="0.3">
      <c r="A61" s="36" t="str">
        <f t="shared" si="5"/>
        <v>SANTANDER</v>
      </c>
      <c r="B61" s="37">
        <f t="shared" si="3"/>
        <v>2923</v>
      </c>
      <c r="C61" s="37">
        <f t="shared" si="4"/>
        <v>825</v>
      </c>
      <c r="D61" s="37">
        <f t="shared" si="7"/>
        <v>22</v>
      </c>
      <c r="E61" s="36" t="str">
        <f t="shared" si="6"/>
        <v>ALMERÍA</v>
      </c>
      <c r="F61" s="36">
        <f t="shared" si="10"/>
        <v>2251</v>
      </c>
      <c r="G61" s="36">
        <f t="shared" si="9"/>
        <v>2181</v>
      </c>
    </row>
    <row r="62" spans="1:7" x14ac:dyDescent="0.3">
      <c r="A62" s="36" t="str">
        <f t="shared" si="5"/>
        <v>SEVILLA</v>
      </c>
      <c r="B62" s="37">
        <f t="shared" si="3"/>
        <v>39891</v>
      </c>
      <c r="C62" s="37">
        <f t="shared" si="4"/>
        <v>34971</v>
      </c>
      <c r="D62" s="37">
        <f t="shared" si="7"/>
        <v>10</v>
      </c>
      <c r="E62" s="36" t="str">
        <f t="shared" si="6"/>
        <v>FERROL-SAN CIBRAO</v>
      </c>
      <c r="F62" s="36">
        <f t="shared" si="10"/>
        <v>53</v>
      </c>
      <c r="G62" s="36">
        <f t="shared" si="9"/>
        <v>233</v>
      </c>
    </row>
    <row r="63" spans="1:7" x14ac:dyDescent="0.3">
      <c r="A63" s="36" t="str">
        <f t="shared" si="5"/>
        <v>TARRAGONA</v>
      </c>
      <c r="B63" s="37">
        <f t="shared" si="3"/>
        <v>19814</v>
      </c>
      <c r="C63" s="37">
        <f t="shared" si="4"/>
        <v>20677</v>
      </c>
      <c r="D63" s="37">
        <f t="shared" si="7"/>
        <v>18</v>
      </c>
      <c r="E63" s="36" t="str">
        <f t="shared" si="6"/>
        <v>MOTRIL</v>
      </c>
      <c r="F63" s="36">
        <f t="shared" si="10"/>
        <v>39</v>
      </c>
      <c r="G63" s="36">
        <f t="shared" si="9"/>
        <v>582</v>
      </c>
    </row>
    <row r="64" spans="1:7" x14ac:dyDescent="0.3">
      <c r="A64" s="36" t="str">
        <f t="shared" si="5"/>
        <v>VALENCIA</v>
      </c>
      <c r="B64" s="37">
        <f t="shared" si="3"/>
        <v>1627614</v>
      </c>
      <c r="C64" s="37">
        <f t="shared" si="4"/>
        <v>1532239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58410</v>
      </c>
      <c r="C65" s="37">
        <f t="shared" si="4"/>
        <v>58118</v>
      </c>
      <c r="D65" s="37">
        <f t="shared" si="7"/>
        <v>8</v>
      </c>
      <c r="E65" s="36" t="str">
        <f t="shared" si="6"/>
        <v>A CORUÑA</v>
      </c>
      <c r="F65" s="36">
        <f t="shared" si="10"/>
        <v>2</v>
      </c>
      <c r="G65" s="36">
        <f t="shared" si="9"/>
        <v>2</v>
      </c>
    </row>
    <row r="66" spans="1:7" x14ac:dyDescent="0.3">
      <c r="A66" s="36" t="str">
        <f t="shared" si="5"/>
        <v>VILAGARCÍA</v>
      </c>
      <c r="B66" s="37">
        <f t="shared" si="3"/>
        <v>11181</v>
      </c>
      <c r="C66" s="37">
        <f t="shared" si="4"/>
        <v>11179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161</v>
      </c>
      <c r="C8" s="31">
        <v>84</v>
      </c>
      <c r="D8" s="31">
        <v>861</v>
      </c>
      <c r="E8" s="31">
        <v>526</v>
      </c>
      <c r="F8" s="14">
        <f t="shared" ref="F8:F34" si="0">((E8*100)/D8)-100</f>
        <v>-38.908246225319395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366126</v>
      </c>
      <c r="C11" s="30">
        <v>352465</v>
      </c>
      <c r="D11" s="30">
        <v>1276167</v>
      </c>
      <c r="E11" s="30">
        <v>1375990</v>
      </c>
      <c r="F11" s="19">
        <f t="shared" si="0"/>
        <v>7.8220953840680778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516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34</v>
      </c>
      <c r="C13" s="30">
        <v>0</v>
      </c>
      <c r="D13" s="30">
        <v>48</v>
      </c>
      <c r="E13" s="30">
        <v>4</v>
      </c>
      <c r="F13" s="11">
        <f t="shared" si="0"/>
        <v>-91.666666666666671</v>
      </c>
      <c r="G13" s="1"/>
      <c r="H13" s="1"/>
      <c r="I13" s="1"/>
    </row>
    <row r="14" spans="1:12" x14ac:dyDescent="0.3">
      <c r="A14" s="12" t="s">
        <v>33</v>
      </c>
      <c r="B14" s="31">
        <v>51869</v>
      </c>
      <c r="C14" s="31">
        <v>102023</v>
      </c>
      <c r="D14" s="31">
        <v>268637</v>
      </c>
      <c r="E14" s="31">
        <v>418506</v>
      </c>
      <c r="F14" s="14">
        <f t="shared" si="0"/>
        <v>55.788666490468557</v>
      </c>
      <c r="G14" s="1"/>
      <c r="H14" s="1"/>
      <c r="I14" s="1"/>
    </row>
    <row r="15" spans="1:12" x14ac:dyDescent="0.3">
      <c r="A15" s="9" t="s">
        <v>34</v>
      </c>
      <c r="B15" s="30">
        <v>212</v>
      </c>
      <c r="C15" s="30">
        <v>92</v>
      </c>
      <c r="D15" s="30">
        <v>1387</v>
      </c>
      <c r="E15" s="30">
        <v>393</v>
      </c>
      <c r="F15" s="11">
        <f t="shared" si="0"/>
        <v>-71.665465032444132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4396</v>
      </c>
      <c r="C17" s="30">
        <v>855</v>
      </c>
      <c r="D17" s="30">
        <v>12264</v>
      </c>
      <c r="E17" s="30">
        <v>3061</v>
      </c>
      <c r="F17" s="11">
        <f t="shared" si="0"/>
        <v>-75.040769732550558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90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121</v>
      </c>
      <c r="D21" s="30">
        <v>4</v>
      </c>
      <c r="E21" s="30">
        <v>1220</v>
      </c>
      <c r="F21" s="19">
        <f t="shared" si="0"/>
        <v>30400</v>
      </c>
      <c r="G21" s="1"/>
      <c r="H21" s="1"/>
      <c r="I21" s="1"/>
    </row>
    <row r="22" spans="1:9" x14ac:dyDescent="0.3">
      <c r="A22" s="12" t="s">
        <v>59</v>
      </c>
      <c r="B22" s="31">
        <v>47320</v>
      </c>
      <c r="C22" s="31">
        <v>50998</v>
      </c>
      <c r="D22" s="31">
        <v>168820</v>
      </c>
      <c r="E22" s="31">
        <v>205840</v>
      </c>
      <c r="F22" s="18">
        <f t="shared" si="0"/>
        <v>21.92868143584883</v>
      </c>
      <c r="G22" s="1"/>
      <c r="H22" s="1"/>
      <c r="I22" s="1"/>
    </row>
    <row r="23" spans="1:9" x14ac:dyDescent="0.3">
      <c r="A23" s="9" t="s">
        <v>164</v>
      </c>
      <c r="B23" s="30">
        <v>1318</v>
      </c>
      <c r="C23" s="30">
        <v>3652</v>
      </c>
      <c r="D23" s="30">
        <v>24522</v>
      </c>
      <c r="E23" s="30">
        <v>10446</v>
      </c>
      <c r="F23" s="11">
        <f t="shared" si="0"/>
        <v>-57.401517005138246</v>
      </c>
      <c r="G23" s="1"/>
      <c r="H23" s="1"/>
      <c r="I23" s="1"/>
    </row>
    <row r="24" spans="1:9" x14ac:dyDescent="0.3">
      <c r="A24" s="12" t="s">
        <v>166</v>
      </c>
      <c r="B24" s="31">
        <v>2807</v>
      </c>
      <c r="C24" s="31">
        <v>1146</v>
      </c>
      <c r="D24" s="31">
        <v>4612</v>
      </c>
      <c r="E24" s="31">
        <v>4357</v>
      </c>
      <c r="F24" s="14">
        <f t="shared" si="0"/>
        <v>-5.5290546400693898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328</v>
      </c>
      <c r="C28" s="31">
        <v>14824</v>
      </c>
      <c r="D28" s="31">
        <v>1308</v>
      </c>
      <c r="E28" s="31">
        <v>66154</v>
      </c>
      <c r="F28" s="14">
        <f t="shared" si="0"/>
        <v>4957.6452599388376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12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480</v>
      </c>
      <c r="C31" s="30">
        <v>6</v>
      </c>
      <c r="D31" s="30">
        <v>2386</v>
      </c>
      <c r="E31" s="30">
        <v>28</v>
      </c>
      <c r="F31" s="11">
        <f t="shared" si="0"/>
        <v>-98.826487845766977</v>
      </c>
      <c r="G31" s="1"/>
      <c r="H31" s="1"/>
      <c r="I31" s="1"/>
    </row>
    <row r="32" spans="1:9" x14ac:dyDescent="0.3">
      <c r="A32" s="12" t="s">
        <v>46</v>
      </c>
      <c r="B32" s="31">
        <v>259374</v>
      </c>
      <c r="C32" s="31">
        <v>236819</v>
      </c>
      <c r="D32" s="31">
        <v>849928</v>
      </c>
      <c r="E32" s="31">
        <v>893488</v>
      </c>
      <c r="F32" s="14">
        <f t="shared" si="0"/>
        <v>5.1251400118598269</v>
      </c>
      <c r="G32" s="1"/>
      <c r="H32" s="1"/>
      <c r="I32" s="1"/>
    </row>
    <row r="33" spans="1:9" x14ac:dyDescent="0.3">
      <c r="A33" s="9" t="s">
        <v>47</v>
      </c>
      <c r="B33" s="30">
        <v>477</v>
      </c>
      <c r="C33" s="30">
        <v>926</v>
      </c>
      <c r="D33" s="30">
        <v>4381</v>
      </c>
      <c r="E33" s="30">
        <v>3259</v>
      </c>
      <c r="F33" s="11">
        <f t="shared" si="0"/>
        <v>-25.610591189226199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9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734902</v>
      </c>
      <c r="C35" s="16">
        <f t="shared" ref="C35:E35" si="1">SUM(C7:C34)</f>
        <v>764011</v>
      </c>
      <c r="D35" s="16">
        <f t="shared" si="1"/>
        <v>2615343</v>
      </c>
      <c r="E35" s="16">
        <f t="shared" si="1"/>
        <v>2983979</v>
      </c>
      <c r="F35" s="17">
        <f t="shared" ref="F35" si="2">((E35*100)/D35)-100</f>
        <v>14.095130160747559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1375990</v>
      </c>
      <c r="G39" s="36">
        <f>LOOKUP(E39,$A$39:$A$66,$C$39:$C$66)</f>
        <v>1276167</v>
      </c>
    </row>
    <row r="40" spans="1:9" x14ac:dyDescent="0.3">
      <c r="A40" s="36" t="str">
        <f t="shared" si="5"/>
        <v>ALICANTE</v>
      </c>
      <c r="B40" s="37">
        <f t="shared" si="3"/>
        <v>526</v>
      </c>
      <c r="C40" s="37">
        <f t="shared" si="4"/>
        <v>861</v>
      </c>
      <c r="D40" s="37">
        <f t="shared" ref="D40:D66" si="7">_xlfn.RANK.EQ(B40,$B$39:$B$66)+COUNTIF($B$39:$B$66,B40)-1</f>
        <v>11</v>
      </c>
      <c r="E40" s="36" t="str">
        <f t="shared" si="6"/>
        <v>VALENCIA</v>
      </c>
      <c r="F40" s="36">
        <f t="shared" ref="F40:F55" si="8">LOOKUP(E40,$A$39:$A$66,$B$39:$B$66)</f>
        <v>893488</v>
      </c>
      <c r="G40" s="36">
        <f t="shared" ref="G40:G66" si="9">LOOKUP(E40,$A$39:$A$66,$C$39:$C$66)</f>
        <v>849928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418506</v>
      </c>
      <c r="G41" s="36">
        <f t="shared" si="9"/>
        <v>268637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205840</v>
      </c>
      <c r="G42" s="36">
        <f t="shared" si="9"/>
        <v>168820</v>
      </c>
    </row>
    <row r="43" spans="1:9" x14ac:dyDescent="0.3">
      <c r="A43" s="36" t="str">
        <f t="shared" si="5"/>
        <v>BAHÍA DE ALGECIRAS</v>
      </c>
      <c r="B43" s="37">
        <f t="shared" si="3"/>
        <v>1375990</v>
      </c>
      <c r="C43" s="37">
        <f t="shared" si="4"/>
        <v>1276167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66154</v>
      </c>
      <c r="G43" s="36">
        <f t="shared" si="9"/>
        <v>1308</v>
      </c>
    </row>
    <row r="44" spans="1:9" x14ac:dyDescent="0.3">
      <c r="A44" s="36" t="str">
        <f t="shared" si="5"/>
        <v>BAHÍA DE CÁDIZ</v>
      </c>
      <c r="B44" s="37">
        <f t="shared" si="3"/>
        <v>516</v>
      </c>
      <c r="C44" s="37">
        <f t="shared" si="4"/>
        <v>0</v>
      </c>
      <c r="D44" s="37">
        <f t="shared" si="7"/>
        <v>12</v>
      </c>
      <c r="E44" s="36" t="str">
        <f t="shared" si="6"/>
        <v>MÁLAGA</v>
      </c>
      <c r="F44" s="36">
        <f t="shared" si="8"/>
        <v>10446</v>
      </c>
      <c r="G44" s="36">
        <f t="shared" si="9"/>
        <v>24522</v>
      </c>
    </row>
    <row r="45" spans="1:9" x14ac:dyDescent="0.3">
      <c r="A45" s="36" t="str">
        <f t="shared" si="5"/>
        <v>BALEARES</v>
      </c>
      <c r="B45" s="37">
        <f t="shared" si="3"/>
        <v>4</v>
      </c>
      <c r="C45" s="37">
        <f t="shared" si="4"/>
        <v>48</v>
      </c>
      <c r="D45" s="37">
        <f t="shared" si="7"/>
        <v>19</v>
      </c>
      <c r="E45" s="36" t="str">
        <f t="shared" si="6"/>
        <v>MARÍN Y RÍA DE PONTEVEDRA</v>
      </c>
      <c r="F45" s="36">
        <f t="shared" si="8"/>
        <v>4357</v>
      </c>
      <c r="G45" s="36">
        <f t="shared" si="9"/>
        <v>4612</v>
      </c>
    </row>
    <row r="46" spans="1:9" x14ac:dyDescent="0.3">
      <c r="A46" s="36" t="str">
        <f t="shared" si="5"/>
        <v>BARCELONA</v>
      </c>
      <c r="B46" s="37">
        <f t="shared" si="3"/>
        <v>418506</v>
      </c>
      <c r="C46" s="37">
        <f t="shared" si="4"/>
        <v>268637</v>
      </c>
      <c r="D46" s="37">
        <f t="shared" si="7"/>
        <v>3</v>
      </c>
      <c r="E46" s="36" t="str">
        <f t="shared" si="6"/>
        <v>VIGO</v>
      </c>
      <c r="F46" s="36">
        <f t="shared" si="8"/>
        <v>3259</v>
      </c>
      <c r="G46" s="36">
        <f t="shared" si="9"/>
        <v>4381</v>
      </c>
    </row>
    <row r="47" spans="1:9" x14ac:dyDescent="0.3">
      <c r="A47" s="36" t="str">
        <f t="shared" si="5"/>
        <v>BILBAO</v>
      </c>
      <c r="B47" s="37">
        <f t="shared" si="3"/>
        <v>393</v>
      </c>
      <c r="C47" s="37">
        <f t="shared" si="4"/>
        <v>1387</v>
      </c>
      <c r="D47" s="37">
        <f t="shared" si="7"/>
        <v>13</v>
      </c>
      <c r="E47" s="36" t="str">
        <f t="shared" si="6"/>
        <v>CASTELLÓN</v>
      </c>
      <c r="F47" s="36">
        <f t="shared" si="8"/>
        <v>3061</v>
      </c>
      <c r="G47" s="36">
        <f t="shared" si="9"/>
        <v>12264</v>
      </c>
    </row>
    <row r="48" spans="1:9" x14ac:dyDescent="0.3">
      <c r="A48" s="36" t="str">
        <f t="shared" si="5"/>
        <v>CARTAGENA</v>
      </c>
      <c r="B48" s="37">
        <f t="shared" si="3"/>
        <v>80</v>
      </c>
      <c r="C48" s="37">
        <f t="shared" si="4"/>
        <v>0</v>
      </c>
      <c r="D48" s="37">
        <f t="shared" si="7"/>
        <v>15</v>
      </c>
      <c r="E48" s="36" t="str">
        <f t="shared" si="6"/>
        <v>HUELVA</v>
      </c>
      <c r="F48" s="36">
        <f t="shared" si="8"/>
        <v>1220</v>
      </c>
      <c r="G48" s="36">
        <f t="shared" si="9"/>
        <v>4</v>
      </c>
    </row>
    <row r="49" spans="1:7" x14ac:dyDescent="0.3">
      <c r="A49" s="36" t="str">
        <f t="shared" si="5"/>
        <v>CASTELLÓN</v>
      </c>
      <c r="B49" s="37">
        <f t="shared" si="3"/>
        <v>3061</v>
      </c>
      <c r="C49" s="37">
        <f t="shared" si="4"/>
        <v>12264</v>
      </c>
      <c r="D49" s="37">
        <f t="shared" si="7"/>
        <v>9</v>
      </c>
      <c r="E49" s="36" t="str">
        <f t="shared" si="6"/>
        <v>ALICANTE</v>
      </c>
      <c r="F49" s="36">
        <f t="shared" si="8"/>
        <v>526</v>
      </c>
      <c r="G49" s="36">
        <f t="shared" si="9"/>
        <v>861</v>
      </c>
    </row>
    <row r="50" spans="1:7" x14ac:dyDescent="0.3">
      <c r="A50" s="36" t="str">
        <f t="shared" si="5"/>
        <v>CEUTA</v>
      </c>
      <c r="B50" s="37">
        <f t="shared" si="3"/>
        <v>90</v>
      </c>
      <c r="C50" s="37">
        <f t="shared" si="4"/>
        <v>0</v>
      </c>
      <c r="D50" s="37">
        <f t="shared" si="7"/>
        <v>14</v>
      </c>
      <c r="E50" s="36" t="str">
        <f t="shared" si="6"/>
        <v>BAHÍA DE CÁDIZ</v>
      </c>
      <c r="F50" s="36">
        <f t="shared" si="8"/>
        <v>516</v>
      </c>
      <c r="G50" s="36">
        <f t="shared" si="9"/>
        <v>0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393</v>
      </c>
      <c r="G51" s="36">
        <f t="shared" si="9"/>
        <v>1387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90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1220</v>
      </c>
      <c r="C53" s="37">
        <f t="shared" si="4"/>
        <v>4</v>
      </c>
      <c r="D53" s="37">
        <f t="shared" si="7"/>
        <v>10</v>
      </c>
      <c r="E53" s="36" t="str">
        <f t="shared" si="6"/>
        <v>CARTAGENA</v>
      </c>
      <c r="F53" s="36">
        <f t="shared" si="8"/>
        <v>80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205840</v>
      </c>
      <c r="C54" s="37">
        <f t="shared" si="4"/>
        <v>168820</v>
      </c>
      <c r="D54" s="37">
        <f t="shared" si="7"/>
        <v>4</v>
      </c>
      <c r="E54" s="36" t="str">
        <f t="shared" si="6"/>
        <v>TARRAGONA</v>
      </c>
      <c r="F54" s="36">
        <f t="shared" si="8"/>
        <v>28</v>
      </c>
      <c r="G54" s="36">
        <f t="shared" si="9"/>
        <v>2386</v>
      </c>
    </row>
    <row r="55" spans="1:7" x14ac:dyDescent="0.3">
      <c r="A55" s="36" t="str">
        <f t="shared" si="5"/>
        <v>MÁLAGA</v>
      </c>
      <c r="B55" s="37">
        <f t="shared" si="3"/>
        <v>10446</v>
      </c>
      <c r="C55" s="37">
        <f t="shared" si="4"/>
        <v>24522</v>
      </c>
      <c r="D55" s="37">
        <f t="shared" si="7"/>
        <v>6</v>
      </c>
      <c r="E55" s="36" t="str">
        <f t="shared" si="6"/>
        <v>SEVILLA</v>
      </c>
      <c r="F55" s="36">
        <f t="shared" si="8"/>
        <v>12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4357</v>
      </c>
      <c r="C56" s="37">
        <f t="shared" si="4"/>
        <v>4612</v>
      </c>
      <c r="D56" s="37">
        <f t="shared" si="7"/>
        <v>7</v>
      </c>
      <c r="E56" s="36" t="str">
        <f t="shared" si="6"/>
        <v>VILAGARCÍA</v>
      </c>
      <c r="F56" s="36">
        <f t="shared" ref="F56:F66" si="10">LOOKUP(E56,$A$39:$A$66,$B$39:$B$66)</f>
        <v>9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BALEARES</v>
      </c>
      <c r="F57" s="36">
        <f t="shared" si="10"/>
        <v>4</v>
      </c>
      <c r="G57" s="36">
        <f t="shared" si="9"/>
        <v>48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66154</v>
      </c>
      <c r="C60" s="37">
        <f t="shared" si="4"/>
        <v>1308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12</v>
      </c>
      <c r="C62" s="37">
        <f t="shared" si="4"/>
        <v>0</v>
      </c>
      <c r="D62" s="37">
        <f t="shared" si="7"/>
        <v>17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28</v>
      </c>
      <c r="C63" s="37">
        <f t="shared" si="4"/>
        <v>2386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893488</v>
      </c>
      <c r="C64" s="37">
        <f t="shared" si="4"/>
        <v>849928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3259</v>
      </c>
      <c r="C65" s="37">
        <f t="shared" si="4"/>
        <v>4381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</v>
      </c>
      <c r="C66" s="37">
        <f t="shared" si="4"/>
        <v>0</v>
      </c>
      <c r="D66" s="37">
        <f t="shared" si="7"/>
        <v>18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5" sqref="B5:C5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1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11117</v>
      </c>
      <c r="C8" s="13">
        <v>13569</v>
      </c>
      <c r="D8" s="13">
        <v>45366</v>
      </c>
      <c r="E8" s="13">
        <v>48438</v>
      </c>
      <c r="F8" s="14">
        <f t="shared" ref="F8:F34" si="0">((E8*100)/D8)-100</f>
        <v>6.771591059383681</v>
      </c>
      <c r="G8" s="1"/>
      <c r="H8" s="1"/>
      <c r="I8" s="1"/>
    </row>
    <row r="9" spans="1:12" x14ac:dyDescent="0.3">
      <c r="A9" s="9" t="s">
        <v>157</v>
      </c>
      <c r="B9" s="10">
        <v>63</v>
      </c>
      <c r="C9" s="10">
        <v>7</v>
      </c>
      <c r="D9" s="10">
        <v>118</v>
      </c>
      <c r="E9" s="10">
        <v>192</v>
      </c>
      <c r="F9" s="11">
        <f t="shared" si="0"/>
        <v>62.711864406779654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236</v>
      </c>
      <c r="C11" s="10">
        <v>91</v>
      </c>
      <c r="D11" s="10">
        <v>1871</v>
      </c>
      <c r="E11" s="10">
        <v>373</v>
      </c>
      <c r="F11" s="11">
        <f t="shared" si="0"/>
        <v>-80.064136825227152</v>
      </c>
      <c r="G11" s="1"/>
      <c r="H11" s="1"/>
      <c r="I11" s="1"/>
    </row>
    <row r="12" spans="1:12" x14ac:dyDescent="0.3">
      <c r="A12" s="12" t="s">
        <v>161</v>
      </c>
      <c r="B12" s="13">
        <v>4177</v>
      </c>
      <c r="C12" s="13">
        <v>4710</v>
      </c>
      <c r="D12" s="13">
        <v>18128</v>
      </c>
      <c r="E12" s="13">
        <v>16955</v>
      </c>
      <c r="F12" s="14">
        <f t="shared" si="0"/>
        <v>-6.4706531332744959</v>
      </c>
      <c r="G12" s="1"/>
      <c r="H12" s="1"/>
      <c r="I12" s="1"/>
    </row>
    <row r="13" spans="1:12" x14ac:dyDescent="0.3">
      <c r="A13" s="9" t="s">
        <v>32</v>
      </c>
      <c r="B13" s="10">
        <v>10659</v>
      </c>
      <c r="C13" s="10">
        <v>10414</v>
      </c>
      <c r="D13" s="10">
        <v>38841</v>
      </c>
      <c r="E13" s="10">
        <v>37878</v>
      </c>
      <c r="F13" s="11">
        <f t="shared" si="0"/>
        <v>-2.4793388429752099</v>
      </c>
      <c r="G13" s="1"/>
      <c r="H13" s="1"/>
      <c r="I13" s="1"/>
    </row>
    <row r="14" spans="1:12" x14ac:dyDescent="0.3">
      <c r="A14" s="12" t="s">
        <v>33</v>
      </c>
      <c r="B14" s="13">
        <v>18297</v>
      </c>
      <c r="C14" s="13">
        <v>21060</v>
      </c>
      <c r="D14" s="13">
        <v>79051</v>
      </c>
      <c r="E14" s="13">
        <v>79762</v>
      </c>
      <c r="F14" s="14">
        <f t="shared" si="0"/>
        <v>0.89941936218390595</v>
      </c>
      <c r="G14" s="1"/>
      <c r="H14" s="1"/>
      <c r="I14" s="1"/>
    </row>
    <row r="15" spans="1:12" x14ac:dyDescent="0.3">
      <c r="A15" s="9" t="s">
        <v>34</v>
      </c>
      <c r="B15" s="10">
        <v>4762</v>
      </c>
      <c r="C15" s="10">
        <v>5960</v>
      </c>
      <c r="D15" s="10">
        <v>19929</v>
      </c>
      <c r="E15" s="10">
        <v>22440</v>
      </c>
      <c r="F15" s="11">
        <f t="shared" si="0"/>
        <v>12.599729038085201</v>
      </c>
      <c r="G15" s="1"/>
      <c r="H15" s="1"/>
      <c r="I15" s="1"/>
    </row>
    <row r="16" spans="1:12" x14ac:dyDescent="0.3">
      <c r="A16" s="12" t="s">
        <v>35</v>
      </c>
      <c r="B16" s="13">
        <v>1530</v>
      </c>
      <c r="C16" s="13">
        <v>1807</v>
      </c>
      <c r="D16" s="13">
        <v>4535</v>
      </c>
      <c r="E16" s="13">
        <v>4881</v>
      </c>
      <c r="F16" s="14">
        <f t="shared" si="0"/>
        <v>7.6295479603087131</v>
      </c>
      <c r="G16" s="1"/>
      <c r="H16" s="1"/>
      <c r="I16" s="1"/>
    </row>
    <row r="17" spans="1:9" x14ac:dyDescent="0.3">
      <c r="A17" s="9" t="s">
        <v>162</v>
      </c>
      <c r="B17" s="10">
        <v>194</v>
      </c>
      <c r="C17" s="10">
        <v>907</v>
      </c>
      <c r="D17" s="10">
        <v>471</v>
      </c>
      <c r="E17" s="10">
        <v>3569</v>
      </c>
      <c r="F17" s="11">
        <f t="shared" si="0"/>
        <v>657.74946921443734</v>
      </c>
      <c r="G17" s="1"/>
      <c r="H17" s="1"/>
      <c r="I17" s="1"/>
    </row>
    <row r="18" spans="1:9" x14ac:dyDescent="0.3">
      <c r="A18" s="12" t="s">
        <v>36</v>
      </c>
      <c r="B18" s="13">
        <v>1592</v>
      </c>
      <c r="C18" s="13">
        <v>685</v>
      </c>
      <c r="D18" s="13">
        <v>7961</v>
      </c>
      <c r="E18" s="13">
        <v>2641</v>
      </c>
      <c r="F18" s="14">
        <f t="shared" si="0"/>
        <v>-66.825775656324581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1589</v>
      </c>
      <c r="C20" s="13">
        <v>2200</v>
      </c>
      <c r="D20" s="13">
        <v>5649</v>
      </c>
      <c r="E20" s="13">
        <v>6392</v>
      </c>
      <c r="F20" s="14">
        <f t="shared" si="0"/>
        <v>13.152770401841039</v>
      </c>
      <c r="G20" s="1"/>
      <c r="H20" s="1"/>
      <c r="I20" s="1"/>
    </row>
    <row r="21" spans="1:9" x14ac:dyDescent="0.3">
      <c r="A21" s="9" t="s">
        <v>38</v>
      </c>
      <c r="B21" s="10">
        <v>4027</v>
      </c>
      <c r="C21" s="10">
        <v>4433</v>
      </c>
      <c r="D21" s="10">
        <v>14468</v>
      </c>
      <c r="E21" s="10">
        <v>16853</v>
      </c>
      <c r="F21" s="11">
        <f t="shared" si="0"/>
        <v>16.484655792092894</v>
      </c>
      <c r="G21" s="1"/>
      <c r="H21" s="1"/>
      <c r="I21" s="1"/>
    </row>
    <row r="22" spans="1:9" x14ac:dyDescent="0.3">
      <c r="A22" s="12" t="s">
        <v>59</v>
      </c>
      <c r="B22" s="13">
        <v>35855</v>
      </c>
      <c r="C22" s="13">
        <v>38981</v>
      </c>
      <c r="D22" s="13">
        <v>149116</v>
      </c>
      <c r="E22" s="13">
        <v>154775</v>
      </c>
      <c r="F22" s="14">
        <f t="shared" si="0"/>
        <v>3.7950320555808901</v>
      </c>
      <c r="G22" s="1"/>
      <c r="H22" s="1"/>
      <c r="I22" s="1"/>
    </row>
    <row r="23" spans="1:9" x14ac:dyDescent="0.3">
      <c r="A23" s="9" t="s">
        <v>164</v>
      </c>
      <c r="B23" s="10">
        <v>886</v>
      </c>
      <c r="C23" s="10">
        <v>1360</v>
      </c>
      <c r="D23" s="10">
        <v>4649</v>
      </c>
      <c r="E23" s="10">
        <v>4961</v>
      </c>
      <c r="F23" s="11">
        <f t="shared" si="0"/>
        <v>6.7111206711120701</v>
      </c>
      <c r="G23" s="1"/>
      <c r="H23" s="1"/>
      <c r="I23" s="1"/>
    </row>
    <row r="24" spans="1:9" x14ac:dyDescent="0.3">
      <c r="A24" s="12" t="s">
        <v>166</v>
      </c>
      <c r="B24" s="13">
        <v>581</v>
      </c>
      <c r="C24" s="13">
        <v>62</v>
      </c>
      <c r="D24" s="13">
        <v>1603</v>
      </c>
      <c r="E24" s="13">
        <v>1175</v>
      </c>
      <c r="F24" s="14">
        <f t="shared" si="0"/>
        <v>-26.699937616968185</v>
      </c>
      <c r="G24" s="1"/>
      <c r="H24" s="1"/>
      <c r="I24" s="1"/>
    </row>
    <row r="25" spans="1:9" x14ac:dyDescent="0.3">
      <c r="A25" s="9" t="s">
        <v>39</v>
      </c>
      <c r="B25" s="10">
        <v>1653</v>
      </c>
      <c r="C25" s="10">
        <v>1324</v>
      </c>
      <c r="D25" s="10">
        <v>7683</v>
      </c>
      <c r="E25" s="10">
        <v>5526</v>
      </c>
      <c r="F25" s="11">
        <f t="shared" si="0"/>
        <v>-28.074970714564628</v>
      </c>
      <c r="G25" s="1"/>
      <c r="H25" s="1"/>
      <c r="I25" s="1"/>
    </row>
    <row r="26" spans="1:9" x14ac:dyDescent="0.3">
      <c r="A26" s="12" t="s">
        <v>40</v>
      </c>
      <c r="B26" s="13">
        <v>104</v>
      </c>
      <c r="C26" s="13">
        <v>0</v>
      </c>
      <c r="D26" s="13">
        <v>518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26656</v>
      </c>
      <c r="C28" s="13">
        <v>29430</v>
      </c>
      <c r="D28" s="13">
        <v>112027</v>
      </c>
      <c r="E28" s="13">
        <v>116188</v>
      </c>
      <c r="F28" s="14">
        <f t="shared" si="0"/>
        <v>3.7142831638801397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7522</v>
      </c>
      <c r="C30" s="13">
        <v>9065</v>
      </c>
      <c r="D30" s="13">
        <v>32374</v>
      </c>
      <c r="E30" s="13">
        <v>38232</v>
      </c>
      <c r="F30" s="14">
        <f t="shared" si="0"/>
        <v>18.094767405943045</v>
      </c>
      <c r="G30" s="1"/>
      <c r="H30" s="1"/>
      <c r="I30" s="1"/>
    </row>
    <row r="31" spans="1:9" x14ac:dyDescent="0.3">
      <c r="A31" s="9" t="s">
        <v>45</v>
      </c>
      <c r="B31" s="10">
        <v>603</v>
      </c>
      <c r="C31" s="10">
        <v>987</v>
      </c>
      <c r="D31" s="10">
        <v>3072</v>
      </c>
      <c r="E31" s="10">
        <v>3914</v>
      </c>
      <c r="F31" s="11">
        <f t="shared" si="0"/>
        <v>27.408854166666671</v>
      </c>
      <c r="G31" s="1"/>
      <c r="H31" s="1"/>
      <c r="I31" s="1"/>
    </row>
    <row r="32" spans="1:9" x14ac:dyDescent="0.3">
      <c r="A32" s="12" t="s">
        <v>46</v>
      </c>
      <c r="B32" s="13">
        <v>16311</v>
      </c>
      <c r="C32" s="13">
        <v>19359</v>
      </c>
      <c r="D32" s="13">
        <v>60988</v>
      </c>
      <c r="E32" s="13">
        <v>68673</v>
      </c>
      <c r="F32" s="14">
        <f t="shared" si="0"/>
        <v>12.600839509411685</v>
      </c>
      <c r="G32" s="1"/>
      <c r="H32" s="1"/>
      <c r="I32" s="1"/>
    </row>
    <row r="33" spans="1:9" x14ac:dyDescent="0.3">
      <c r="A33" s="9" t="s">
        <v>47</v>
      </c>
      <c r="B33" s="10">
        <v>3154</v>
      </c>
      <c r="C33" s="10">
        <v>1810</v>
      </c>
      <c r="D33" s="10">
        <v>7847</v>
      </c>
      <c r="E33" s="10">
        <v>6749</v>
      </c>
      <c r="F33" s="11">
        <f t="shared" si="0"/>
        <v>-13.992608640244683</v>
      </c>
      <c r="G33" s="1"/>
      <c r="H33" s="1"/>
      <c r="I33" s="1"/>
    </row>
    <row r="34" spans="1:9" x14ac:dyDescent="0.3">
      <c r="A34" s="12" t="s">
        <v>165</v>
      </c>
      <c r="B34" s="13">
        <v>2691</v>
      </c>
      <c r="C34" s="13">
        <v>3159</v>
      </c>
      <c r="D34" s="13">
        <v>10907</v>
      </c>
      <c r="E34" s="13">
        <v>10903</v>
      </c>
      <c r="F34" s="14">
        <f t="shared" si="0"/>
        <v>-3.667369579169133E-2</v>
      </c>
      <c r="G34" s="1"/>
      <c r="H34" s="1"/>
      <c r="I34" s="1"/>
    </row>
    <row r="35" spans="1:9" x14ac:dyDescent="0.3">
      <c r="A35" s="15" t="s">
        <v>48</v>
      </c>
      <c r="B35" s="16">
        <f>SUM(B7:B34)</f>
        <v>154259</v>
      </c>
      <c r="C35" s="16">
        <f t="shared" ref="C35:E35" si="1">SUM(C7:C34)</f>
        <v>171381</v>
      </c>
      <c r="D35" s="16">
        <f t="shared" si="1"/>
        <v>627172</v>
      </c>
      <c r="E35" s="16">
        <f t="shared" si="1"/>
        <v>651471</v>
      </c>
      <c r="F35" s="17">
        <f t="shared" ref="F35" si="2">((E35*100)/D35)-100</f>
        <v>3.8743757693264342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23</v>
      </c>
      <c r="E39" s="36" t="str">
        <f t="shared" ref="E39:E66" si="6">INDEX($A$39:$B$66,MATCH(ROW()-38,$D$39:$D$66,0),1)</f>
        <v>LAS PALMAS</v>
      </c>
      <c r="F39" s="36">
        <f>LOOKUP(E39,$A$39:$A$66,$B$39:$B$66)</f>
        <v>154775</v>
      </c>
      <c r="G39" s="36">
        <f>LOOKUP(E39,$A$39:$A$66,$C$39:$C$66)</f>
        <v>149116</v>
      </c>
    </row>
    <row r="40" spans="1:9" x14ac:dyDescent="0.3">
      <c r="A40" s="36" t="str">
        <f t="shared" si="5"/>
        <v>ALICANTE</v>
      </c>
      <c r="B40" s="37">
        <f t="shared" si="3"/>
        <v>48438</v>
      </c>
      <c r="C40" s="37">
        <f t="shared" si="4"/>
        <v>45366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116188</v>
      </c>
      <c r="G40" s="36">
        <f t="shared" ref="G40:G66" si="9">LOOKUP(E40,$A$39:$A$66,$C$39:$C$66)</f>
        <v>112027</v>
      </c>
    </row>
    <row r="41" spans="1:9" x14ac:dyDescent="0.3">
      <c r="A41" s="36" t="str">
        <f t="shared" si="5"/>
        <v>ALMERÍA</v>
      </c>
      <c r="B41" s="37">
        <f t="shared" si="3"/>
        <v>192</v>
      </c>
      <c r="C41" s="37">
        <f t="shared" si="4"/>
        <v>118</v>
      </c>
      <c r="D41" s="37">
        <f t="shared" si="7"/>
        <v>22</v>
      </c>
      <c r="E41" s="36" t="str">
        <f t="shared" si="6"/>
        <v>BARCELONA</v>
      </c>
      <c r="F41" s="36">
        <f t="shared" si="8"/>
        <v>79762</v>
      </c>
      <c r="G41" s="36">
        <f t="shared" si="9"/>
        <v>79051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68673</v>
      </c>
      <c r="G42" s="36">
        <f t="shared" si="9"/>
        <v>60988</v>
      </c>
    </row>
    <row r="43" spans="1:9" x14ac:dyDescent="0.3">
      <c r="A43" s="36" t="str">
        <f t="shared" si="5"/>
        <v>BAHÍA DE ALGECIRAS</v>
      </c>
      <c r="B43" s="37">
        <f t="shared" si="3"/>
        <v>373</v>
      </c>
      <c r="C43" s="37">
        <f t="shared" si="4"/>
        <v>1871</v>
      </c>
      <c r="D43" s="37">
        <f t="shared" si="7"/>
        <v>21</v>
      </c>
      <c r="E43" s="36" t="str">
        <f t="shared" si="6"/>
        <v>ALICANTE</v>
      </c>
      <c r="F43" s="36">
        <f t="shared" si="8"/>
        <v>48438</v>
      </c>
      <c r="G43" s="36">
        <f t="shared" si="9"/>
        <v>45366</v>
      </c>
    </row>
    <row r="44" spans="1:9" x14ac:dyDescent="0.3">
      <c r="A44" s="36" t="str">
        <f t="shared" si="5"/>
        <v>BAHÍA DE CÁDIZ</v>
      </c>
      <c r="B44" s="37">
        <f t="shared" si="3"/>
        <v>16955</v>
      </c>
      <c r="C44" s="37">
        <f t="shared" si="4"/>
        <v>18128</v>
      </c>
      <c r="D44" s="37">
        <f t="shared" si="7"/>
        <v>9</v>
      </c>
      <c r="E44" s="36" t="str">
        <f t="shared" si="6"/>
        <v>SEVILLA</v>
      </c>
      <c r="F44" s="36">
        <f t="shared" si="8"/>
        <v>38232</v>
      </c>
      <c r="G44" s="36">
        <f t="shared" si="9"/>
        <v>32374</v>
      </c>
    </row>
    <row r="45" spans="1:9" x14ac:dyDescent="0.3">
      <c r="A45" s="36" t="str">
        <f t="shared" si="5"/>
        <v>BALEARES</v>
      </c>
      <c r="B45" s="37">
        <f t="shared" si="3"/>
        <v>37878</v>
      </c>
      <c r="C45" s="37">
        <f t="shared" si="4"/>
        <v>38841</v>
      </c>
      <c r="D45" s="37">
        <f t="shared" si="7"/>
        <v>7</v>
      </c>
      <c r="E45" s="36" t="str">
        <f t="shared" si="6"/>
        <v>BALEARES</v>
      </c>
      <c r="F45" s="36">
        <f t="shared" si="8"/>
        <v>37878</v>
      </c>
      <c r="G45" s="36">
        <f t="shared" si="9"/>
        <v>38841</v>
      </c>
    </row>
    <row r="46" spans="1:9" x14ac:dyDescent="0.3">
      <c r="A46" s="36" t="str">
        <f t="shared" si="5"/>
        <v>BARCELONA</v>
      </c>
      <c r="B46" s="37">
        <f t="shared" si="3"/>
        <v>79762</v>
      </c>
      <c r="C46" s="37">
        <f t="shared" si="4"/>
        <v>79051</v>
      </c>
      <c r="D46" s="37">
        <f t="shared" si="7"/>
        <v>3</v>
      </c>
      <c r="E46" s="36" t="str">
        <f t="shared" si="6"/>
        <v>BILBAO</v>
      </c>
      <c r="F46" s="36">
        <f t="shared" si="8"/>
        <v>22440</v>
      </c>
      <c r="G46" s="36">
        <f t="shared" si="9"/>
        <v>19929</v>
      </c>
    </row>
    <row r="47" spans="1:9" x14ac:dyDescent="0.3">
      <c r="A47" s="36" t="str">
        <f t="shared" si="5"/>
        <v>BILBAO</v>
      </c>
      <c r="B47" s="37">
        <f t="shared" si="3"/>
        <v>22440</v>
      </c>
      <c r="C47" s="37">
        <f t="shared" si="4"/>
        <v>19929</v>
      </c>
      <c r="D47" s="37">
        <f t="shared" si="7"/>
        <v>8</v>
      </c>
      <c r="E47" s="36" t="str">
        <f t="shared" si="6"/>
        <v>BAHÍA DE CÁDIZ</v>
      </c>
      <c r="F47" s="36">
        <f t="shared" si="8"/>
        <v>16955</v>
      </c>
      <c r="G47" s="36">
        <f t="shared" si="9"/>
        <v>18128</v>
      </c>
    </row>
    <row r="48" spans="1:9" x14ac:dyDescent="0.3">
      <c r="A48" s="36" t="str">
        <f t="shared" si="5"/>
        <v>CARTAGENA</v>
      </c>
      <c r="B48" s="37">
        <f t="shared" si="3"/>
        <v>4881</v>
      </c>
      <c r="C48" s="37">
        <f t="shared" si="4"/>
        <v>4535</v>
      </c>
      <c r="D48" s="37">
        <f t="shared" si="7"/>
        <v>16</v>
      </c>
      <c r="E48" s="36" t="str">
        <f t="shared" si="6"/>
        <v>HUELVA</v>
      </c>
      <c r="F48" s="36">
        <f t="shared" si="8"/>
        <v>16853</v>
      </c>
      <c r="G48" s="36">
        <f t="shared" si="9"/>
        <v>14468</v>
      </c>
    </row>
    <row r="49" spans="1:7" x14ac:dyDescent="0.3">
      <c r="A49" s="36" t="str">
        <f t="shared" si="5"/>
        <v>CASTELLÓN</v>
      </c>
      <c r="B49" s="37">
        <f t="shared" si="3"/>
        <v>3569</v>
      </c>
      <c r="C49" s="37">
        <f t="shared" si="4"/>
        <v>471</v>
      </c>
      <c r="D49" s="37">
        <f t="shared" si="7"/>
        <v>18</v>
      </c>
      <c r="E49" s="36" t="str">
        <f t="shared" si="6"/>
        <v>VILAGARCÍA</v>
      </c>
      <c r="F49" s="36">
        <f t="shared" si="8"/>
        <v>10903</v>
      </c>
      <c r="G49" s="36">
        <f t="shared" si="9"/>
        <v>10907</v>
      </c>
    </row>
    <row r="50" spans="1:7" x14ac:dyDescent="0.3">
      <c r="A50" s="36" t="str">
        <f t="shared" si="5"/>
        <v>CEUTA</v>
      </c>
      <c r="B50" s="37">
        <f t="shared" si="3"/>
        <v>2641</v>
      </c>
      <c r="C50" s="37">
        <f t="shared" si="4"/>
        <v>7961</v>
      </c>
      <c r="D50" s="37">
        <f t="shared" si="7"/>
        <v>19</v>
      </c>
      <c r="E50" s="36" t="str">
        <f t="shared" si="6"/>
        <v>VIGO</v>
      </c>
      <c r="F50" s="36">
        <f t="shared" si="8"/>
        <v>6749</v>
      </c>
      <c r="G50" s="36">
        <f t="shared" si="9"/>
        <v>7847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GIJÓN</v>
      </c>
      <c r="F51" s="36">
        <f t="shared" si="8"/>
        <v>6392</v>
      </c>
      <c r="G51" s="36">
        <f t="shared" si="9"/>
        <v>5649</v>
      </c>
    </row>
    <row r="52" spans="1:7" x14ac:dyDescent="0.3">
      <c r="A52" s="36" t="str">
        <f t="shared" si="5"/>
        <v>GIJÓN</v>
      </c>
      <c r="B52" s="37">
        <f t="shared" si="3"/>
        <v>6392</v>
      </c>
      <c r="C52" s="37">
        <f t="shared" si="4"/>
        <v>5649</v>
      </c>
      <c r="D52" s="37">
        <f t="shared" si="7"/>
        <v>13</v>
      </c>
      <c r="E52" s="36" t="str">
        <f t="shared" si="6"/>
        <v>MELILLA</v>
      </c>
      <c r="F52" s="36">
        <f t="shared" si="8"/>
        <v>5526</v>
      </c>
      <c r="G52" s="36">
        <f t="shared" si="9"/>
        <v>7683</v>
      </c>
    </row>
    <row r="53" spans="1:7" x14ac:dyDescent="0.3">
      <c r="A53" s="36" t="str">
        <f t="shared" si="5"/>
        <v>HUELVA</v>
      </c>
      <c r="B53" s="37">
        <f t="shared" si="3"/>
        <v>16853</v>
      </c>
      <c r="C53" s="37">
        <f t="shared" si="4"/>
        <v>14468</v>
      </c>
      <c r="D53" s="37">
        <f t="shared" si="7"/>
        <v>10</v>
      </c>
      <c r="E53" s="36" t="str">
        <f t="shared" si="6"/>
        <v>MÁLAGA</v>
      </c>
      <c r="F53" s="36">
        <f t="shared" si="8"/>
        <v>4961</v>
      </c>
      <c r="G53" s="36">
        <f t="shared" si="9"/>
        <v>4649</v>
      </c>
    </row>
    <row r="54" spans="1:7" x14ac:dyDescent="0.3">
      <c r="A54" s="36" t="str">
        <f t="shared" si="5"/>
        <v>LAS PALMAS</v>
      </c>
      <c r="B54" s="37">
        <f t="shared" si="3"/>
        <v>154775</v>
      </c>
      <c r="C54" s="37">
        <f t="shared" si="4"/>
        <v>149116</v>
      </c>
      <c r="D54" s="37">
        <f t="shared" si="7"/>
        <v>1</v>
      </c>
      <c r="E54" s="36" t="str">
        <f t="shared" si="6"/>
        <v>CARTAGENA</v>
      </c>
      <c r="F54" s="36">
        <f t="shared" si="8"/>
        <v>4881</v>
      </c>
      <c r="G54" s="36">
        <f t="shared" si="9"/>
        <v>4535</v>
      </c>
    </row>
    <row r="55" spans="1:7" x14ac:dyDescent="0.3">
      <c r="A55" s="36" t="str">
        <f t="shared" si="5"/>
        <v>MÁLAGA</v>
      </c>
      <c r="B55" s="37">
        <f t="shared" si="3"/>
        <v>4961</v>
      </c>
      <c r="C55" s="37">
        <f t="shared" si="4"/>
        <v>4649</v>
      </c>
      <c r="D55" s="37">
        <f t="shared" si="7"/>
        <v>15</v>
      </c>
      <c r="E55" s="36" t="str">
        <f t="shared" si="6"/>
        <v>TARRAGONA</v>
      </c>
      <c r="F55" s="36">
        <f t="shared" si="8"/>
        <v>3914</v>
      </c>
      <c r="G55" s="36">
        <f t="shared" si="9"/>
        <v>3072</v>
      </c>
    </row>
    <row r="56" spans="1:7" x14ac:dyDescent="0.3">
      <c r="A56" s="36" t="str">
        <f t="shared" si="5"/>
        <v>MARÍN Y RÍA DE PONTEVEDRA</v>
      </c>
      <c r="B56" s="37">
        <f t="shared" si="3"/>
        <v>1175</v>
      </c>
      <c r="C56" s="37">
        <f t="shared" si="4"/>
        <v>1603</v>
      </c>
      <c r="D56" s="37">
        <f t="shared" si="7"/>
        <v>20</v>
      </c>
      <c r="E56" s="36" t="str">
        <f t="shared" si="6"/>
        <v>CASTELLÓN</v>
      </c>
      <c r="F56" s="36">
        <f t="shared" ref="F56:F66" si="10">LOOKUP(E56,$A$39:$A$66,$B$39:$B$66)</f>
        <v>3569</v>
      </c>
      <c r="G56" s="36">
        <f t="shared" si="9"/>
        <v>471</v>
      </c>
    </row>
    <row r="57" spans="1:7" x14ac:dyDescent="0.3">
      <c r="A57" s="36" t="str">
        <f t="shared" si="5"/>
        <v>MELILLA</v>
      </c>
      <c r="B57" s="37">
        <f t="shared" si="3"/>
        <v>5526</v>
      </c>
      <c r="C57" s="37">
        <f t="shared" si="4"/>
        <v>7683</v>
      </c>
      <c r="D57" s="37">
        <f t="shared" si="7"/>
        <v>14</v>
      </c>
      <c r="E57" s="36" t="str">
        <f t="shared" si="6"/>
        <v>CEUTA</v>
      </c>
      <c r="F57" s="36">
        <f t="shared" si="10"/>
        <v>2641</v>
      </c>
      <c r="G57" s="36">
        <f t="shared" si="9"/>
        <v>7961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518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1175</v>
      </c>
      <c r="G58" s="36">
        <f t="shared" si="9"/>
        <v>1603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BAHÍA DE ALGECIRAS</v>
      </c>
      <c r="F59" s="36">
        <f t="shared" si="10"/>
        <v>373</v>
      </c>
      <c r="G59" s="36">
        <f t="shared" si="9"/>
        <v>1871</v>
      </c>
    </row>
    <row r="60" spans="1:7" x14ac:dyDescent="0.3">
      <c r="A60" s="36" t="str">
        <f t="shared" si="5"/>
        <v>SANTA CRUZ DE TENERIFE</v>
      </c>
      <c r="B60" s="37">
        <f t="shared" si="3"/>
        <v>116188</v>
      </c>
      <c r="C60" s="37">
        <f t="shared" si="4"/>
        <v>112027</v>
      </c>
      <c r="D60" s="37">
        <f t="shared" si="7"/>
        <v>2</v>
      </c>
      <c r="E60" s="36" t="str">
        <f t="shared" si="6"/>
        <v>ALMERÍA</v>
      </c>
      <c r="F60" s="36">
        <f t="shared" si="10"/>
        <v>192</v>
      </c>
      <c r="G60" s="36">
        <f t="shared" si="9"/>
        <v>118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str">
        <f t="shared" si="6"/>
        <v>A CORUÑA</v>
      </c>
      <c r="F61" s="36">
        <f t="shared" si="10"/>
        <v>1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38232</v>
      </c>
      <c r="C62" s="37">
        <f t="shared" si="4"/>
        <v>32374</v>
      </c>
      <c r="D62" s="37">
        <f t="shared" si="7"/>
        <v>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3914</v>
      </c>
      <c r="C63" s="37">
        <f t="shared" si="4"/>
        <v>3072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68673</v>
      </c>
      <c r="C64" s="37">
        <f t="shared" si="4"/>
        <v>60988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6749</v>
      </c>
      <c r="C65" s="37">
        <f t="shared" si="4"/>
        <v>7847</v>
      </c>
      <c r="D65" s="37">
        <f t="shared" si="7"/>
        <v>12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10903</v>
      </c>
      <c r="C66" s="37">
        <f t="shared" si="4"/>
        <v>10907</v>
      </c>
      <c r="D66" s="37">
        <f t="shared" si="7"/>
        <v>11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</v>
      </c>
      <c r="C7" s="10">
        <v>0</v>
      </c>
      <c r="D7" s="10">
        <v>2</v>
      </c>
      <c r="E7" s="10">
        <v>1</v>
      </c>
      <c r="F7" s="11">
        <f>((E7*100)/D7)-100</f>
        <v>-50</v>
      </c>
      <c r="G7" s="1"/>
      <c r="H7" s="1"/>
      <c r="I7" s="1"/>
    </row>
    <row r="8" spans="1:12" x14ac:dyDescent="0.3">
      <c r="A8" s="12" t="s">
        <v>31</v>
      </c>
      <c r="B8" s="13">
        <v>1620</v>
      </c>
      <c r="C8" s="13">
        <v>643</v>
      </c>
      <c r="D8" s="13">
        <v>6468</v>
      </c>
      <c r="E8" s="13">
        <v>3821</v>
      </c>
      <c r="F8" s="14">
        <f t="shared" ref="F8:F34" si="0">((E8*100)/D8)-100</f>
        <v>-40.92455163883735</v>
      </c>
      <c r="G8" s="1"/>
      <c r="H8" s="1"/>
      <c r="I8" s="1"/>
    </row>
    <row r="9" spans="1:12" x14ac:dyDescent="0.3">
      <c r="A9" s="9" t="s">
        <v>157</v>
      </c>
      <c r="B9" s="10">
        <v>553</v>
      </c>
      <c r="C9" s="10">
        <v>688</v>
      </c>
      <c r="D9" s="10">
        <v>2049</v>
      </c>
      <c r="E9" s="10">
        <v>2059</v>
      </c>
      <c r="F9" s="11">
        <f t="shared" si="0"/>
        <v>0.48804294777940527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28494</v>
      </c>
      <c r="C11" s="10">
        <v>42399</v>
      </c>
      <c r="D11" s="10">
        <v>113439</v>
      </c>
      <c r="E11" s="10">
        <v>144890</v>
      </c>
      <c r="F11" s="11">
        <f t="shared" si="0"/>
        <v>27.72503283703135</v>
      </c>
      <c r="G11" s="1"/>
      <c r="H11" s="1"/>
      <c r="I11" s="1"/>
    </row>
    <row r="12" spans="1:12" x14ac:dyDescent="0.3">
      <c r="A12" s="12" t="s">
        <v>161</v>
      </c>
      <c r="B12" s="13">
        <v>2970</v>
      </c>
      <c r="C12" s="13">
        <v>1464</v>
      </c>
      <c r="D12" s="13">
        <v>10675</v>
      </c>
      <c r="E12" s="13">
        <v>7732</v>
      </c>
      <c r="F12" s="14">
        <f t="shared" si="0"/>
        <v>-27.569086651053865</v>
      </c>
      <c r="G12" s="1"/>
      <c r="H12" s="1"/>
      <c r="I12" s="1"/>
    </row>
    <row r="13" spans="1:12" x14ac:dyDescent="0.3">
      <c r="A13" s="9" t="s">
        <v>32</v>
      </c>
      <c r="B13" s="10">
        <v>21</v>
      </c>
      <c r="C13" s="10">
        <v>0</v>
      </c>
      <c r="D13" s="10">
        <v>21</v>
      </c>
      <c r="E13" s="10">
        <v>1</v>
      </c>
      <c r="F13" s="11">
        <f t="shared" si="0"/>
        <v>-95.238095238095241</v>
      </c>
      <c r="G13" s="1"/>
      <c r="H13" s="1"/>
      <c r="I13" s="1"/>
    </row>
    <row r="14" spans="1:12" x14ac:dyDescent="0.3">
      <c r="A14" s="12" t="s">
        <v>33</v>
      </c>
      <c r="B14" s="13">
        <v>134139</v>
      </c>
      <c r="C14" s="13">
        <v>146400</v>
      </c>
      <c r="D14" s="13">
        <v>530335</v>
      </c>
      <c r="E14" s="13">
        <v>571397</v>
      </c>
      <c r="F14" s="14">
        <f t="shared" si="0"/>
        <v>7.7426532286196448</v>
      </c>
      <c r="G14" s="1"/>
      <c r="H14" s="1"/>
      <c r="I14" s="1"/>
    </row>
    <row r="15" spans="1:12" x14ac:dyDescent="0.3">
      <c r="A15" s="9" t="s">
        <v>34</v>
      </c>
      <c r="B15" s="10">
        <v>38826</v>
      </c>
      <c r="C15" s="10">
        <v>49792</v>
      </c>
      <c r="D15" s="10">
        <v>160086</v>
      </c>
      <c r="E15" s="10">
        <v>187118</v>
      </c>
      <c r="F15" s="11">
        <f t="shared" si="0"/>
        <v>16.885923815948928</v>
      </c>
      <c r="G15" s="1"/>
      <c r="H15" s="1"/>
      <c r="I15" s="1"/>
    </row>
    <row r="16" spans="1:12" x14ac:dyDescent="0.3">
      <c r="A16" s="12" t="s">
        <v>35</v>
      </c>
      <c r="B16" s="13">
        <v>5749</v>
      </c>
      <c r="C16" s="13">
        <v>6822</v>
      </c>
      <c r="D16" s="13">
        <v>23224</v>
      </c>
      <c r="E16" s="13">
        <v>22894</v>
      </c>
      <c r="F16" s="14">
        <f t="shared" si="0"/>
        <v>-1.4209438511884258</v>
      </c>
      <c r="G16" s="1"/>
      <c r="H16" s="1"/>
      <c r="I16" s="1"/>
    </row>
    <row r="17" spans="1:9" x14ac:dyDescent="0.3">
      <c r="A17" s="9" t="s">
        <v>162</v>
      </c>
      <c r="B17" s="10">
        <v>18224</v>
      </c>
      <c r="C17" s="10">
        <v>19862</v>
      </c>
      <c r="D17" s="10">
        <v>70792</v>
      </c>
      <c r="E17" s="10">
        <v>75731</v>
      </c>
      <c r="F17" s="11">
        <f t="shared" si="0"/>
        <v>6.9767770369533224</v>
      </c>
      <c r="G17" s="1"/>
      <c r="H17" s="1"/>
      <c r="I17" s="1"/>
    </row>
    <row r="18" spans="1:9" x14ac:dyDescent="0.3">
      <c r="A18" s="12" t="s">
        <v>36</v>
      </c>
      <c r="B18" s="13">
        <v>1</v>
      </c>
      <c r="C18" s="13">
        <v>239</v>
      </c>
      <c r="D18" s="13">
        <v>3</v>
      </c>
      <c r="E18" s="13">
        <v>675</v>
      </c>
      <c r="F18" s="14">
        <f t="shared" si="0"/>
        <v>22400</v>
      </c>
      <c r="G18" s="1"/>
      <c r="H18" s="1"/>
      <c r="I18" s="1"/>
    </row>
    <row r="19" spans="1:9" x14ac:dyDescent="0.3">
      <c r="A19" s="9" t="s">
        <v>37</v>
      </c>
      <c r="B19" s="10">
        <v>222</v>
      </c>
      <c r="C19" s="10">
        <v>8</v>
      </c>
      <c r="D19" s="10">
        <v>233</v>
      </c>
      <c r="E19" s="10">
        <v>53</v>
      </c>
      <c r="F19" s="11">
        <f t="shared" si="0"/>
        <v>-77.253218884120173</v>
      </c>
      <c r="G19" s="1"/>
      <c r="H19" s="1"/>
      <c r="I19" s="1"/>
    </row>
    <row r="20" spans="1:9" x14ac:dyDescent="0.3">
      <c r="A20" s="12" t="s">
        <v>163</v>
      </c>
      <c r="B20" s="13">
        <v>5041</v>
      </c>
      <c r="C20" s="13">
        <v>5408</v>
      </c>
      <c r="D20" s="13">
        <v>19365</v>
      </c>
      <c r="E20" s="13">
        <v>18990</v>
      </c>
      <c r="F20" s="14">
        <f t="shared" si="0"/>
        <v>-1.9364833462432216</v>
      </c>
      <c r="G20" s="1"/>
      <c r="H20" s="1"/>
      <c r="I20" s="1"/>
    </row>
    <row r="21" spans="1:9" x14ac:dyDescent="0.3">
      <c r="A21" s="9" t="s">
        <v>38</v>
      </c>
      <c r="B21" s="10">
        <v>567</v>
      </c>
      <c r="C21" s="10">
        <v>1665</v>
      </c>
      <c r="D21" s="10">
        <v>2708</v>
      </c>
      <c r="E21" s="10">
        <v>6266</v>
      </c>
      <c r="F21" s="11">
        <f t="shared" si="0"/>
        <v>131.38847858197931</v>
      </c>
      <c r="G21" s="1"/>
      <c r="H21" s="1"/>
      <c r="I21" s="1"/>
    </row>
    <row r="22" spans="1:9" x14ac:dyDescent="0.3">
      <c r="A22" s="12" t="s">
        <v>59</v>
      </c>
      <c r="B22" s="13">
        <v>7255</v>
      </c>
      <c r="C22" s="13">
        <v>6597</v>
      </c>
      <c r="D22" s="13">
        <v>28274</v>
      </c>
      <c r="E22" s="13">
        <v>29629</v>
      </c>
      <c r="F22" s="14">
        <f t="shared" si="0"/>
        <v>4.7923887670651482</v>
      </c>
      <c r="G22" s="1"/>
      <c r="H22" s="1"/>
      <c r="I22" s="1"/>
    </row>
    <row r="23" spans="1:9" x14ac:dyDescent="0.3">
      <c r="A23" s="9" t="s">
        <v>164</v>
      </c>
      <c r="B23" s="10">
        <v>1376</v>
      </c>
      <c r="C23" s="10">
        <v>1973</v>
      </c>
      <c r="D23" s="10">
        <v>5895</v>
      </c>
      <c r="E23" s="10">
        <v>8960</v>
      </c>
      <c r="F23" s="11">
        <f t="shared" si="0"/>
        <v>51.99321458863443</v>
      </c>
      <c r="G23" s="1"/>
      <c r="H23" s="1"/>
      <c r="I23" s="1"/>
    </row>
    <row r="24" spans="1:9" x14ac:dyDescent="0.3">
      <c r="A24" s="12" t="s">
        <v>166</v>
      </c>
      <c r="B24" s="13">
        <v>5886</v>
      </c>
      <c r="C24" s="13">
        <v>6031</v>
      </c>
      <c r="D24" s="13">
        <v>22398</v>
      </c>
      <c r="E24" s="13">
        <v>23687</v>
      </c>
      <c r="F24" s="14">
        <f t="shared" si="0"/>
        <v>5.7549781230466976</v>
      </c>
      <c r="G24" s="1"/>
      <c r="H24" s="1"/>
      <c r="I24" s="1"/>
    </row>
    <row r="25" spans="1:9" x14ac:dyDescent="0.3">
      <c r="A25" s="9" t="s">
        <v>39</v>
      </c>
      <c r="B25" s="10">
        <v>837</v>
      </c>
      <c r="C25" s="10">
        <v>564</v>
      </c>
      <c r="D25" s="10">
        <v>3918</v>
      </c>
      <c r="E25" s="10">
        <v>2188</v>
      </c>
      <c r="F25" s="11">
        <f t="shared" si="0"/>
        <v>-44.155181214905561</v>
      </c>
      <c r="G25" s="1"/>
      <c r="H25" s="1"/>
      <c r="I25" s="1"/>
    </row>
    <row r="26" spans="1:9" x14ac:dyDescent="0.3">
      <c r="A26" s="12" t="s">
        <v>40</v>
      </c>
      <c r="B26" s="13">
        <v>13</v>
      </c>
      <c r="C26" s="13">
        <v>22</v>
      </c>
      <c r="D26" s="13">
        <v>64</v>
      </c>
      <c r="E26" s="13">
        <v>39</v>
      </c>
      <c r="F26" s="14">
        <f t="shared" si="0"/>
        <v>-39.0625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3090</v>
      </c>
      <c r="C28" s="13">
        <v>3775</v>
      </c>
      <c r="D28" s="13">
        <v>14071</v>
      </c>
      <c r="E28" s="13">
        <v>17110</v>
      </c>
      <c r="F28" s="14">
        <f t="shared" si="0"/>
        <v>21.5976121100135</v>
      </c>
      <c r="G28" s="1"/>
      <c r="H28" s="1"/>
      <c r="I28" s="1"/>
    </row>
    <row r="29" spans="1:9" x14ac:dyDescent="0.3">
      <c r="A29" s="9" t="s">
        <v>43</v>
      </c>
      <c r="B29" s="10">
        <v>347</v>
      </c>
      <c r="C29" s="10">
        <v>834</v>
      </c>
      <c r="D29" s="10">
        <v>825</v>
      </c>
      <c r="E29" s="10">
        <v>2923</v>
      </c>
      <c r="F29" s="11">
        <f t="shared" si="0"/>
        <v>254.30303030303031</v>
      </c>
      <c r="G29" s="1"/>
      <c r="H29" s="1"/>
      <c r="I29" s="1"/>
    </row>
    <row r="30" spans="1:9" x14ac:dyDescent="0.3">
      <c r="A30" s="12" t="s">
        <v>44</v>
      </c>
      <c r="B30" s="13">
        <v>877</v>
      </c>
      <c r="C30" s="13">
        <v>448</v>
      </c>
      <c r="D30" s="13">
        <v>2597</v>
      </c>
      <c r="E30" s="13">
        <v>1647</v>
      </c>
      <c r="F30" s="14">
        <f t="shared" si="0"/>
        <v>-36.580670003850599</v>
      </c>
      <c r="G30" s="1"/>
      <c r="H30" s="1"/>
      <c r="I30" s="1"/>
    </row>
    <row r="31" spans="1:9" x14ac:dyDescent="0.3">
      <c r="A31" s="9" t="s">
        <v>45</v>
      </c>
      <c r="B31" s="10">
        <v>4150</v>
      </c>
      <c r="C31" s="10">
        <v>4101</v>
      </c>
      <c r="D31" s="10">
        <v>15219</v>
      </c>
      <c r="E31" s="10">
        <v>15872</v>
      </c>
      <c r="F31" s="11">
        <f t="shared" si="0"/>
        <v>4.2906892699914607</v>
      </c>
      <c r="G31" s="1"/>
      <c r="H31" s="1"/>
      <c r="I31" s="1"/>
    </row>
    <row r="32" spans="1:9" x14ac:dyDescent="0.3">
      <c r="A32" s="12" t="s">
        <v>46</v>
      </c>
      <c r="B32" s="13">
        <v>162282</v>
      </c>
      <c r="C32" s="13">
        <v>171011</v>
      </c>
      <c r="D32" s="13">
        <v>621323</v>
      </c>
      <c r="E32" s="13">
        <v>665453</v>
      </c>
      <c r="F32" s="14">
        <f t="shared" si="0"/>
        <v>7.1025859335643418</v>
      </c>
      <c r="G32" s="1"/>
      <c r="H32" s="1"/>
      <c r="I32" s="1"/>
    </row>
    <row r="33" spans="1:9" x14ac:dyDescent="0.3">
      <c r="A33" s="9" t="s">
        <v>47</v>
      </c>
      <c r="B33" s="10">
        <v>12710</v>
      </c>
      <c r="C33" s="10">
        <v>13474</v>
      </c>
      <c r="D33" s="10">
        <v>45890</v>
      </c>
      <c r="E33" s="10">
        <v>48402</v>
      </c>
      <c r="F33" s="11">
        <f t="shared" si="0"/>
        <v>5.4739594682937422</v>
      </c>
      <c r="G33" s="1"/>
      <c r="H33" s="1"/>
      <c r="I33" s="1"/>
    </row>
    <row r="34" spans="1:9" x14ac:dyDescent="0.3">
      <c r="A34" s="12" t="s">
        <v>165</v>
      </c>
      <c r="B34" s="13">
        <v>65</v>
      </c>
      <c r="C34" s="13">
        <v>73</v>
      </c>
      <c r="D34" s="13">
        <v>272</v>
      </c>
      <c r="E34" s="13">
        <v>269</v>
      </c>
      <c r="F34" s="14">
        <f t="shared" si="0"/>
        <v>-1.1029411764705941</v>
      </c>
      <c r="G34" s="1"/>
      <c r="H34" s="1"/>
      <c r="I34" s="1"/>
    </row>
    <row r="35" spans="1:9" x14ac:dyDescent="0.3">
      <c r="A35" s="15" t="s">
        <v>48</v>
      </c>
      <c r="B35" s="16">
        <f>SUM(B7:B34)</f>
        <v>435316</v>
      </c>
      <c r="C35" s="16">
        <f t="shared" ref="C35:E35" si="1">SUM(C7:C34)</f>
        <v>484293</v>
      </c>
      <c r="D35" s="16">
        <f t="shared" si="1"/>
        <v>1700146</v>
      </c>
      <c r="E35" s="16">
        <f t="shared" si="1"/>
        <v>1857809</v>
      </c>
      <c r="F35" s="17">
        <f t="shared" ref="F35" si="2">((E35*100)/D35)-100</f>
        <v>9.2734976878456337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2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665453</v>
      </c>
      <c r="G39" s="36">
        <f>LOOKUP(E39,$A$39:$A$66,$C$39:$C$66)</f>
        <v>621323</v>
      </c>
    </row>
    <row r="40" spans="1:9" x14ac:dyDescent="0.3">
      <c r="A40" s="36" t="str">
        <f t="shared" si="5"/>
        <v>ALICANTE</v>
      </c>
      <c r="B40" s="37">
        <f t="shared" si="3"/>
        <v>3821</v>
      </c>
      <c r="C40" s="37">
        <f t="shared" si="4"/>
        <v>6468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571397</v>
      </c>
      <c r="G40" s="36">
        <f t="shared" ref="G40:G66" si="9">LOOKUP(E40,$A$39:$A$66,$C$39:$C$66)</f>
        <v>530335</v>
      </c>
    </row>
    <row r="41" spans="1:9" x14ac:dyDescent="0.3">
      <c r="A41" s="36" t="str">
        <f t="shared" si="5"/>
        <v>ALMERÍA</v>
      </c>
      <c r="B41" s="37">
        <f t="shared" si="3"/>
        <v>2059</v>
      </c>
      <c r="C41" s="37">
        <f t="shared" si="4"/>
        <v>2049</v>
      </c>
      <c r="D41" s="37">
        <f t="shared" si="7"/>
        <v>19</v>
      </c>
      <c r="E41" s="36" t="str">
        <f t="shared" si="6"/>
        <v>BILBAO</v>
      </c>
      <c r="F41" s="36">
        <f t="shared" si="8"/>
        <v>187118</v>
      </c>
      <c r="G41" s="36">
        <f t="shared" si="9"/>
        <v>160086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144890</v>
      </c>
      <c r="G42" s="36">
        <f t="shared" si="9"/>
        <v>113439</v>
      </c>
    </row>
    <row r="43" spans="1:9" x14ac:dyDescent="0.3">
      <c r="A43" s="36" t="str">
        <f t="shared" si="5"/>
        <v>BAHÍA DE ALGECIRAS</v>
      </c>
      <c r="B43" s="37">
        <f t="shared" si="3"/>
        <v>144890</v>
      </c>
      <c r="C43" s="37">
        <f t="shared" si="4"/>
        <v>113439</v>
      </c>
      <c r="D43" s="37">
        <f t="shared" si="7"/>
        <v>4</v>
      </c>
      <c r="E43" s="36" t="str">
        <f t="shared" si="6"/>
        <v>CASTELLÓN</v>
      </c>
      <c r="F43" s="36">
        <f t="shared" si="8"/>
        <v>75731</v>
      </c>
      <c r="G43" s="36">
        <f t="shared" si="9"/>
        <v>70792</v>
      </c>
    </row>
    <row r="44" spans="1:9" x14ac:dyDescent="0.3">
      <c r="A44" s="36" t="str">
        <f t="shared" si="5"/>
        <v>BAHÍA DE CÁDIZ</v>
      </c>
      <c r="B44" s="37">
        <f t="shared" si="3"/>
        <v>7732</v>
      </c>
      <c r="C44" s="37">
        <f t="shared" si="4"/>
        <v>10675</v>
      </c>
      <c r="D44" s="37">
        <f t="shared" si="7"/>
        <v>14</v>
      </c>
      <c r="E44" s="36" t="str">
        <f t="shared" si="6"/>
        <v>VIGO</v>
      </c>
      <c r="F44" s="36">
        <f t="shared" si="8"/>
        <v>48402</v>
      </c>
      <c r="G44" s="36">
        <f t="shared" si="9"/>
        <v>45890</v>
      </c>
    </row>
    <row r="45" spans="1:9" x14ac:dyDescent="0.3">
      <c r="A45" s="36" t="str">
        <f t="shared" si="5"/>
        <v>BALEARES</v>
      </c>
      <c r="B45" s="37">
        <f t="shared" si="3"/>
        <v>1</v>
      </c>
      <c r="C45" s="37">
        <f t="shared" si="4"/>
        <v>21</v>
      </c>
      <c r="D45" s="37">
        <f t="shared" si="7"/>
        <v>27</v>
      </c>
      <c r="E45" s="36" t="str">
        <f t="shared" si="6"/>
        <v>LAS PALMAS</v>
      </c>
      <c r="F45" s="36">
        <f t="shared" si="8"/>
        <v>29629</v>
      </c>
      <c r="G45" s="36">
        <f t="shared" si="9"/>
        <v>28274</v>
      </c>
    </row>
    <row r="46" spans="1:9" x14ac:dyDescent="0.3">
      <c r="A46" s="36" t="str">
        <f t="shared" si="5"/>
        <v>BARCELONA</v>
      </c>
      <c r="B46" s="37">
        <f t="shared" si="3"/>
        <v>571397</v>
      </c>
      <c r="C46" s="37">
        <f t="shared" si="4"/>
        <v>530335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23687</v>
      </c>
      <c r="G46" s="36">
        <f t="shared" si="9"/>
        <v>22398</v>
      </c>
    </row>
    <row r="47" spans="1:9" x14ac:dyDescent="0.3">
      <c r="A47" s="36" t="str">
        <f t="shared" si="5"/>
        <v>BILBAO</v>
      </c>
      <c r="B47" s="37">
        <f t="shared" si="3"/>
        <v>187118</v>
      </c>
      <c r="C47" s="37">
        <f t="shared" si="4"/>
        <v>160086</v>
      </c>
      <c r="D47" s="37">
        <f t="shared" si="7"/>
        <v>3</v>
      </c>
      <c r="E47" s="36" t="str">
        <f t="shared" si="6"/>
        <v>CARTAGENA</v>
      </c>
      <c r="F47" s="36">
        <f t="shared" si="8"/>
        <v>22894</v>
      </c>
      <c r="G47" s="36">
        <f t="shared" si="9"/>
        <v>23224</v>
      </c>
    </row>
    <row r="48" spans="1:9" x14ac:dyDescent="0.3">
      <c r="A48" s="36" t="str">
        <f t="shared" si="5"/>
        <v>CARTAGENA</v>
      </c>
      <c r="B48" s="37">
        <f t="shared" si="3"/>
        <v>22894</v>
      </c>
      <c r="C48" s="37">
        <f t="shared" si="4"/>
        <v>23224</v>
      </c>
      <c r="D48" s="37">
        <f t="shared" si="7"/>
        <v>9</v>
      </c>
      <c r="E48" s="36" t="str">
        <f t="shared" si="6"/>
        <v>GIJÓN</v>
      </c>
      <c r="F48" s="36">
        <f t="shared" si="8"/>
        <v>18990</v>
      </c>
      <c r="G48" s="36">
        <f t="shared" si="9"/>
        <v>19365</v>
      </c>
    </row>
    <row r="49" spans="1:7" x14ac:dyDescent="0.3">
      <c r="A49" s="36" t="str">
        <f t="shared" si="5"/>
        <v>CASTELLÓN</v>
      </c>
      <c r="B49" s="37">
        <f t="shared" si="3"/>
        <v>75731</v>
      </c>
      <c r="C49" s="37">
        <f t="shared" si="4"/>
        <v>70792</v>
      </c>
      <c r="D49" s="37">
        <f t="shared" si="7"/>
        <v>5</v>
      </c>
      <c r="E49" s="36" t="str">
        <f t="shared" si="6"/>
        <v>SANTA CRUZ DE TENERIFE</v>
      </c>
      <c r="F49" s="36">
        <f t="shared" si="8"/>
        <v>17110</v>
      </c>
      <c r="G49" s="36">
        <f t="shared" si="9"/>
        <v>14071</v>
      </c>
    </row>
    <row r="50" spans="1:7" x14ac:dyDescent="0.3">
      <c r="A50" s="36" t="str">
        <f t="shared" si="5"/>
        <v>CEUTA</v>
      </c>
      <c r="B50" s="37">
        <f t="shared" si="3"/>
        <v>675</v>
      </c>
      <c r="C50" s="37">
        <f t="shared" si="4"/>
        <v>3</v>
      </c>
      <c r="D50" s="37">
        <f t="shared" si="7"/>
        <v>21</v>
      </c>
      <c r="E50" s="36" t="str">
        <f t="shared" si="6"/>
        <v>TARRAGONA</v>
      </c>
      <c r="F50" s="36">
        <f t="shared" si="8"/>
        <v>15872</v>
      </c>
      <c r="G50" s="36">
        <f t="shared" si="9"/>
        <v>15219</v>
      </c>
    </row>
    <row r="51" spans="1:7" x14ac:dyDescent="0.3">
      <c r="A51" s="36" t="str">
        <f t="shared" si="5"/>
        <v>FERROL-SAN CIBRAO</v>
      </c>
      <c r="B51" s="37">
        <f t="shared" si="3"/>
        <v>53</v>
      </c>
      <c r="C51" s="37">
        <f t="shared" si="4"/>
        <v>233</v>
      </c>
      <c r="D51" s="37">
        <f t="shared" si="7"/>
        <v>23</v>
      </c>
      <c r="E51" s="36" t="str">
        <f t="shared" si="6"/>
        <v>MÁLAGA</v>
      </c>
      <c r="F51" s="36">
        <f t="shared" si="8"/>
        <v>8960</v>
      </c>
      <c r="G51" s="36">
        <f t="shared" si="9"/>
        <v>5895</v>
      </c>
    </row>
    <row r="52" spans="1:7" x14ac:dyDescent="0.3">
      <c r="A52" s="36" t="str">
        <f t="shared" si="5"/>
        <v>GIJÓN</v>
      </c>
      <c r="B52" s="37">
        <f t="shared" si="3"/>
        <v>18990</v>
      </c>
      <c r="C52" s="37">
        <f t="shared" si="4"/>
        <v>19365</v>
      </c>
      <c r="D52" s="37">
        <f t="shared" si="7"/>
        <v>10</v>
      </c>
      <c r="E52" s="36" t="str">
        <f t="shared" si="6"/>
        <v>BAHÍA DE CÁDIZ</v>
      </c>
      <c r="F52" s="36">
        <f t="shared" si="8"/>
        <v>7732</v>
      </c>
      <c r="G52" s="36">
        <f t="shared" si="9"/>
        <v>10675</v>
      </c>
    </row>
    <row r="53" spans="1:7" x14ac:dyDescent="0.3">
      <c r="A53" s="36" t="str">
        <f t="shared" si="5"/>
        <v>HUELVA</v>
      </c>
      <c r="B53" s="37">
        <f t="shared" si="3"/>
        <v>6266</v>
      </c>
      <c r="C53" s="37">
        <f t="shared" si="4"/>
        <v>2708</v>
      </c>
      <c r="D53" s="37">
        <f t="shared" si="7"/>
        <v>15</v>
      </c>
      <c r="E53" s="36" t="str">
        <f t="shared" si="6"/>
        <v>HUELVA</v>
      </c>
      <c r="F53" s="36">
        <f t="shared" si="8"/>
        <v>6266</v>
      </c>
      <c r="G53" s="36">
        <f t="shared" si="9"/>
        <v>2708</v>
      </c>
    </row>
    <row r="54" spans="1:7" x14ac:dyDescent="0.3">
      <c r="A54" s="36" t="str">
        <f t="shared" si="5"/>
        <v>LAS PALMAS</v>
      </c>
      <c r="B54" s="37">
        <f t="shared" si="3"/>
        <v>29629</v>
      </c>
      <c r="C54" s="37">
        <f t="shared" si="4"/>
        <v>28274</v>
      </c>
      <c r="D54" s="37">
        <f t="shared" si="7"/>
        <v>7</v>
      </c>
      <c r="E54" s="36" t="str">
        <f t="shared" si="6"/>
        <v>ALICANTE</v>
      </c>
      <c r="F54" s="36">
        <f t="shared" si="8"/>
        <v>3821</v>
      </c>
      <c r="G54" s="36">
        <f t="shared" si="9"/>
        <v>6468</v>
      </c>
    </row>
    <row r="55" spans="1:7" x14ac:dyDescent="0.3">
      <c r="A55" s="36" t="str">
        <f t="shared" si="5"/>
        <v>MÁLAGA</v>
      </c>
      <c r="B55" s="37">
        <f t="shared" si="3"/>
        <v>8960</v>
      </c>
      <c r="C55" s="37">
        <f t="shared" si="4"/>
        <v>5895</v>
      </c>
      <c r="D55" s="37">
        <f t="shared" si="7"/>
        <v>13</v>
      </c>
      <c r="E55" s="36" t="str">
        <f t="shared" si="6"/>
        <v>SANTANDER</v>
      </c>
      <c r="F55" s="36">
        <f t="shared" si="8"/>
        <v>2923</v>
      </c>
      <c r="G55" s="36">
        <f t="shared" si="9"/>
        <v>825</v>
      </c>
    </row>
    <row r="56" spans="1:7" x14ac:dyDescent="0.3">
      <c r="A56" s="36" t="str">
        <f t="shared" si="5"/>
        <v>MARÍN Y RÍA DE PONTEVEDRA</v>
      </c>
      <c r="B56" s="37">
        <f t="shared" si="3"/>
        <v>23687</v>
      </c>
      <c r="C56" s="37">
        <f t="shared" si="4"/>
        <v>22398</v>
      </c>
      <c r="D56" s="37">
        <f t="shared" si="7"/>
        <v>8</v>
      </c>
      <c r="E56" s="36" t="str">
        <f t="shared" si="6"/>
        <v>MELILLA</v>
      </c>
      <c r="F56" s="36">
        <f t="shared" ref="F56:F66" si="10">LOOKUP(E56,$A$39:$A$66,$B$39:$B$66)</f>
        <v>2188</v>
      </c>
      <c r="G56" s="36">
        <f t="shared" si="9"/>
        <v>3918</v>
      </c>
    </row>
    <row r="57" spans="1:7" x14ac:dyDescent="0.3">
      <c r="A57" s="36" t="str">
        <f t="shared" si="5"/>
        <v>MELILLA</v>
      </c>
      <c r="B57" s="37">
        <f t="shared" si="3"/>
        <v>2188</v>
      </c>
      <c r="C57" s="37">
        <f t="shared" si="4"/>
        <v>3918</v>
      </c>
      <c r="D57" s="37">
        <f t="shared" si="7"/>
        <v>18</v>
      </c>
      <c r="E57" s="36" t="str">
        <f t="shared" si="6"/>
        <v>ALMERÍA</v>
      </c>
      <c r="F57" s="36">
        <f t="shared" si="10"/>
        <v>2059</v>
      </c>
      <c r="G57" s="36">
        <f t="shared" si="9"/>
        <v>2049</v>
      </c>
    </row>
    <row r="58" spans="1:7" x14ac:dyDescent="0.3">
      <c r="A58" s="36" t="str">
        <f t="shared" si="5"/>
        <v>MOTRIL</v>
      </c>
      <c r="B58" s="37">
        <f t="shared" si="3"/>
        <v>39</v>
      </c>
      <c r="C58" s="37">
        <f t="shared" si="4"/>
        <v>64</v>
      </c>
      <c r="D58" s="37">
        <f t="shared" si="7"/>
        <v>24</v>
      </c>
      <c r="E58" s="36" t="str">
        <f t="shared" si="6"/>
        <v>SEVILLA</v>
      </c>
      <c r="F58" s="36">
        <f t="shared" si="10"/>
        <v>1647</v>
      </c>
      <c r="G58" s="36">
        <f t="shared" si="9"/>
        <v>2597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25</v>
      </c>
      <c r="E59" s="36" t="str">
        <f t="shared" si="6"/>
        <v>CEUTA</v>
      </c>
      <c r="F59" s="36">
        <f t="shared" si="10"/>
        <v>675</v>
      </c>
      <c r="G59" s="36">
        <f t="shared" si="9"/>
        <v>3</v>
      </c>
    </row>
    <row r="60" spans="1:7" x14ac:dyDescent="0.3">
      <c r="A60" s="36" t="str">
        <f t="shared" si="5"/>
        <v>SANTA CRUZ DE TENERIFE</v>
      </c>
      <c r="B60" s="37">
        <f t="shared" si="3"/>
        <v>17110</v>
      </c>
      <c r="C60" s="37">
        <f t="shared" si="4"/>
        <v>14071</v>
      </c>
      <c r="D60" s="37">
        <f t="shared" si="7"/>
        <v>11</v>
      </c>
      <c r="E60" s="36" t="str">
        <f t="shared" si="6"/>
        <v>VILAGARCÍA</v>
      </c>
      <c r="F60" s="36">
        <f t="shared" si="10"/>
        <v>269</v>
      </c>
      <c r="G60" s="36">
        <f t="shared" si="9"/>
        <v>272</v>
      </c>
    </row>
    <row r="61" spans="1:7" x14ac:dyDescent="0.3">
      <c r="A61" s="36" t="str">
        <f t="shared" si="5"/>
        <v>SANTANDER</v>
      </c>
      <c r="B61" s="37">
        <f t="shared" si="3"/>
        <v>2923</v>
      </c>
      <c r="C61" s="37">
        <f t="shared" si="4"/>
        <v>825</v>
      </c>
      <c r="D61" s="37">
        <f t="shared" si="7"/>
        <v>17</v>
      </c>
      <c r="E61" s="36" t="str">
        <f t="shared" si="6"/>
        <v>FERROL-SAN CIBRAO</v>
      </c>
      <c r="F61" s="36">
        <f t="shared" si="10"/>
        <v>53</v>
      </c>
      <c r="G61" s="36">
        <f t="shared" si="9"/>
        <v>233</v>
      </c>
    </row>
    <row r="62" spans="1:7" x14ac:dyDescent="0.3">
      <c r="A62" s="36" t="str">
        <f t="shared" si="5"/>
        <v>SEVILLA</v>
      </c>
      <c r="B62" s="37">
        <f t="shared" si="3"/>
        <v>1647</v>
      </c>
      <c r="C62" s="37">
        <f t="shared" si="4"/>
        <v>2597</v>
      </c>
      <c r="D62" s="37">
        <f t="shared" si="7"/>
        <v>20</v>
      </c>
      <c r="E62" s="36" t="str">
        <f t="shared" si="6"/>
        <v>MOTRIL</v>
      </c>
      <c r="F62" s="36">
        <f t="shared" si="10"/>
        <v>39</v>
      </c>
      <c r="G62" s="36">
        <f t="shared" si="9"/>
        <v>64</v>
      </c>
    </row>
    <row r="63" spans="1:7" x14ac:dyDescent="0.3">
      <c r="A63" s="36" t="str">
        <f t="shared" si="5"/>
        <v>TARRAGONA</v>
      </c>
      <c r="B63" s="37">
        <f t="shared" si="3"/>
        <v>15872</v>
      </c>
      <c r="C63" s="37">
        <f t="shared" si="4"/>
        <v>15219</v>
      </c>
      <c r="D63" s="37">
        <f t="shared" si="7"/>
        <v>12</v>
      </c>
      <c r="E63" s="36" t="str">
        <f t="shared" si="6"/>
        <v>PASAIA</v>
      </c>
      <c r="F63" s="36">
        <f t="shared" si="10"/>
        <v>2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665453</v>
      </c>
      <c r="C64" s="37">
        <f t="shared" si="4"/>
        <v>621323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48402</v>
      </c>
      <c r="C65" s="37">
        <f t="shared" si="4"/>
        <v>45890</v>
      </c>
      <c r="D65" s="37">
        <f t="shared" si="7"/>
        <v>6</v>
      </c>
      <c r="E65" s="36" t="str">
        <f t="shared" si="6"/>
        <v>A CORUÑA</v>
      </c>
      <c r="F65" s="36">
        <f t="shared" si="10"/>
        <v>1</v>
      </c>
      <c r="G65" s="36">
        <f t="shared" si="9"/>
        <v>2</v>
      </c>
    </row>
    <row r="66" spans="1:7" x14ac:dyDescent="0.3">
      <c r="A66" s="36" t="str">
        <f t="shared" si="5"/>
        <v>VILAGARCÍA</v>
      </c>
      <c r="B66" s="37">
        <f t="shared" si="3"/>
        <v>269</v>
      </c>
      <c r="C66" s="37">
        <f t="shared" si="4"/>
        <v>272</v>
      </c>
      <c r="D66" s="37">
        <f t="shared" si="7"/>
        <v>22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</v>
      </c>
      <c r="C7" s="10">
        <v>1</v>
      </c>
      <c r="D7" s="10">
        <v>2</v>
      </c>
      <c r="E7" s="10">
        <v>2</v>
      </c>
      <c r="F7" s="11">
        <f>((E7*100)/D7)-100</f>
        <v>0</v>
      </c>
      <c r="G7" s="1"/>
      <c r="H7" s="1"/>
      <c r="I7" s="1"/>
    </row>
    <row r="8" spans="1:12" x14ac:dyDescent="0.3">
      <c r="A8" s="12" t="s">
        <v>31</v>
      </c>
      <c r="B8" s="13">
        <v>12737</v>
      </c>
      <c r="C8" s="13">
        <v>14212</v>
      </c>
      <c r="D8" s="13">
        <v>51834</v>
      </c>
      <c r="E8" s="13">
        <v>52259</v>
      </c>
      <c r="F8" s="14">
        <f t="shared" ref="F8:F34" si="0">((E8*100)/D8)-100</f>
        <v>0.8199251456572938</v>
      </c>
      <c r="G8" s="1"/>
      <c r="H8" s="1"/>
      <c r="I8" s="1"/>
    </row>
    <row r="9" spans="1:12" x14ac:dyDescent="0.3">
      <c r="A9" s="9" t="s">
        <v>157</v>
      </c>
      <c r="B9" s="10">
        <v>616</v>
      </c>
      <c r="C9" s="10">
        <v>695</v>
      </c>
      <c r="D9" s="10">
        <v>2167</v>
      </c>
      <c r="E9" s="10">
        <v>2251</v>
      </c>
      <c r="F9" s="11">
        <f t="shared" si="0"/>
        <v>3.8763267189663111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28730</v>
      </c>
      <c r="C11" s="10">
        <v>42490</v>
      </c>
      <c r="D11" s="10">
        <v>115310</v>
      </c>
      <c r="E11" s="10">
        <v>145263</v>
      </c>
      <c r="F11" s="11">
        <f t="shared" si="0"/>
        <v>25.976064521724055</v>
      </c>
      <c r="G11" s="1"/>
      <c r="H11" s="1"/>
      <c r="I11" s="1"/>
    </row>
    <row r="12" spans="1:12" x14ac:dyDescent="0.3">
      <c r="A12" s="12" t="s">
        <v>161</v>
      </c>
      <c r="B12" s="13">
        <v>7147</v>
      </c>
      <c r="C12" s="13">
        <v>6174</v>
      </c>
      <c r="D12" s="13">
        <v>28803</v>
      </c>
      <c r="E12" s="13">
        <v>24687</v>
      </c>
      <c r="F12" s="14">
        <f t="shared" si="0"/>
        <v>-14.290178106447243</v>
      </c>
      <c r="G12" s="1"/>
      <c r="H12" s="1"/>
      <c r="I12" s="1"/>
    </row>
    <row r="13" spans="1:12" x14ac:dyDescent="0.3">
      <c r="A13" s="9" t="s">
        <v>32</v>
      </c>
      <c r="B13" s="10">
        <v>10680</v>
      </c>
      <c r="C13" s="10">
        <v>10414</v>
      </c>
      <c r="D13" s="10">
        <v>38862</v>
      </c>
      <c r="E13" s="10">
        <v>37879</v>
      </c>
      <c r="F13" s="11">
        <f t="shared" si="0"/>
        <v>-2.5294632288611041</v>
      </c>
      <c r="G13" s="1"/>
      <c r="H13" s="1"/>
      <c r="I13" s="1"/>
    </row>
    <row r="14" spans="1:12" x14ac:dyDescent="0.3">
      <c r="A14" s="12" t="s">
        <v>33</v>
      </c>
      <c r="B14" s="13">
        <v>152436</v>
      </c>
      <c r="C14" s="13">
        <v>167459</v>
      </c>
      <c r="D14" s="13">
        <v>609386</v>
      </c>
      <c r="E14" s="13">
        <v>651159</v>
      </c>
      <c r="F14" s="14">
        <f t="shared" si="0"/>
        <v>6.8549326699333477</v>
      </c>
      <c r="G14" s="1"/>
      <c r="H14" s="1"/>
      <c r="I14" s="1"/>
    </row>
    <row r="15" spans="1:12" x14ac:dyDescent="0.3">
      <c r="A15" s="9" t="s">
        <v>34</v>
      </c>
      <c r="B15" s="10">
        <v>43588</v>
      </c>
      <c r="C15" s="10">
        <v>55752</v>
      </c>
      <c r="D15" s="10">
        <v>180015</v>
      </c>
      <c r="E15" s="10">
        <v>209558</v>
      </c>
      <c r="F15" s="11">
        <f t="shared" si="0"/>
        <v>16.411410160264424</v>
      </c>
      <c r="G15" s="1"/>
      <c r="H15" s="1"/>
      <c r="I15" s="1"/>
    </row>
    <row r="16" spans="1:12" x14ac:dyDescent="0.3">
      <c r="A16" s="12" t="s">
        <v>35</v>
      </c>
      <c r="B16" s="13">
        <v>7279</v>
      </c>
      <c r="C16" s="13">
        <v>8629</v>
      </c>
      <c r="D16" s="13">
        <v>27759</v>
      </c>
      <c r="E16" s="13">
        <v>27775</v>
      </c>
      <c r="F16" s="14">
        <f t="shared" si="0"/>
        <v>5.7638963939623977E-2</v>
      </c>
      <c r="G16" s="1"/>
      <c r="H16" s="1"/>
      <c r="I16" s="1"/>
    </row>
    <row r="17" spans="1:9" x14ac:dyDescent="0.3">
      <c r="A17" s="9" t="s">
        <v>162</v>
      </c>
      <c r="B17" s="10">
        <v>18418</v>
      </c>
      <c r="C17" s="10">
        <v>20769</v>
      </c>
      <c r="D17" s="10">
        <v>71263</v>
      </c>
      <c r="E17" s="10">
        <v>79300</v>
      </c>
      <c r="F17" s="11">
        <f t="shared" si="0"/>
        <v>11.27794227018228</v>
      </c>
      <c r="G17" s="1"/>
      <c r="H17" s="1"/>
      <c r="I17" s="1"/>
    </row>
    <row r="18" spans="1:9" x14ac:dyDescent="0.3">
      <c r="A18" s="12" t="s">
        <v>36</v>
      </c>
      <c r="B18" s="13">
        <v>1593</v>
      </c>
      <c r="C18" s="13">
        <v>924</v>
      </c>
      <c r="D18" s="13">
        <v>7964</v>
      </c>
      <c r="E18" s="13">
        <v>3316</v>
      </c>
      <c r="F18" s="14">
        <f t="shared" si="0"/>
        <v>-58.362631843294828</v>
      </c>
      <c r="G18" s="1"/>
      <c r="H18" s="1"/>
      <c r="I18" s="1"/>
    </row>
    <row r="19" spans="1:9" x14ac:dyDescent="0.3">
      <c r="A19" s="9" t="s">
        <v>37</v>
      </c>
      <c r="B19" s="10">
        <v>222</v>
      </c>
      <c r="C19" s="10">
        <v>8</v>
      </c>
      <c r="D19" s="10">
        <v>233</v>
      </c>
      <c r="E19" s="10">
        <v>53</v>
      </c>
      <c r="F19" s="11">
        <f t="shared" si="0"/>
        <v>-77.253218884120173</v>
      </c>
      <c r="G19" s="1"/>
      <c r="H19" s="1"/>
      <c r="I19" s="1"/>
    </row>
    <row r="20" spans="1:9" x14ac:dyDescent="0.3">
      <c r="A20" s="12" t="s">
        <v>163</v>
      </c>
      <c r="B20" s="13">
        <v>6630</v>
      </c>
      <c r="C20" s="13">
        <v>7608</v>
      </c>
      <c r="D20" s="13">
        <v>25014</v>
      </c>
      <c r="E20" s="13">
        <v>25382</v>
      </c>
      <c r="F20" s="14">
        <f t="shared" si="0"/>
        <v>1.4711761413608428</v>
      </c>
      <c r="G20" s="1"/>
      <c r="H20" s="1"/>
      <c r="I20" s="1"/>
    </row>
    <row r="21" spans="1:9" x14ac:dyDescent="0.3">
      <c r="A21" s="9" t="s">
        <v>38</v>
      </c>
      <c r="B21" s="10">
        <v>4594</v>
      </c>
      <c r="C21" s="10">
        <v>6097</v>
      </c>
      <c r="D21" s="10">
        <v>17176</v>
      </c>
      <c r="E21" s="10">
        <v>23120</v>
      </c>
      <c r="F21" s="11">
        <f t="shared" si="0"/>
        <v>34.606427573358161</v>
      </c>
      <c r="G21" s="1"/>
      <c r="H21" s="1"/>
      <c r="I21" s="1"/>
    </row>
    <row r="22" spans="1:9" x14ac:dyDescent="0.3">
      <c r="A22" s="12" t="s">
        <v>59</v>
      </c>
      <c r="B22" s="13">
        <v>43110</v>
      </c>
      <c r="C22" s="13">
        <v>45578</v>
      </c>
      <c r="D22" s="13">
        <v>177390</v>
      </c>
      <c r="E22" s="13">
        <v>184404</v>
      </c>
      <c r="F22" s="14">
        <f t="shared" si="0"/>
        <v>3.9539996617622251</v>
      </c>
      <c r="G22" s="1"/>
      <c r="H22" s="1"/>
      <c r="I22" s="1"/>
    </row>
    <row r="23" spans="1:9" x14ac:dyDescent="0.3">
      <c r="A23" s="9" t="s">
        <v>164</v>
      </c>
      <c r="B23" s="10">
        <v>2262</v>
      </c>
      <c r="C23" s="10">
        <v>3333</v>
      </c>
      <c r="D23" s="10">
        <v>10544</v>
      </c>
      <c r="E23" s="10">
        <v>13921</v>
      </c>
      <c r="F23" s="11">
        <f t="shared" si="0"/>
        <v>32.027693474962064</v>
      </c>
      <c r="G23" s="1"/>
      <c r="H23" s="1"/>
      <c r="I23" s="1"/>
    </row>
    <row r="24" spans="1:9" x14ac:dyDescent="0.3">
      <c r="A24" s="12" t="s">
        <v>166</v>
      </c>
      <c r="B24" s="13">
        <v>6467</v>
      </c>
      <c r="C24" s="13">
        <v>6093</v>
      </c>
      <c r="D24" s="13">
        <v>24001</v>
      </c>
      <c r="E24" s="13">
        <v>24862</v>
      </c>
      <c r="F24" s="14">
        <f t="shared" si="0"/>
        <v>3.5873505270613748</v>
      </c>
      <c r="G24" s="1"/>
      <c r="H24" s="1"/>
      <c r="I24" s="1"/>
    </row>
    <row r="25" spans="1:9" x14ac:dyDescent="0.3">
      <c r="A25" s="9" t="s">
        <v>39</v>
      </c>
      <c r="B25" s="10">
        <v>2490</v>
      </c>
      <c r="C25" s="10">
        <v>1888</v>
      </c>
      <c r="D25" s="10">
        <v>11601</v>
      </c>
      <c r="E25" s="10">
        <v>7714</v>
      </c>
      <c r="F25" s="11">
        <f t="shared" si="0"/>
        <v>-33.505732264459965</v>
      </c>
      <c r="G25" s="1"/>
      <c r="H25" s="1"/>
      <c r="I25" s="1"/>
    </row>
    <row r="26" spans="1:9" x14ac:dyDescent="0.3">
      <c r="A26" s="12" t="s">
        <v>40</v>
      </c>
      <c r="B26" s="13">
        <v>117</v>
      </c>
      <c r="C26" s="13">
        <v>22</v>
      </c>
      <c r="D26" s="13">
        <v>582</v>
      </c>
      <c r="E26" s="13">
        <v>39</v>
      </c>
      <c r="F26" s="14">
        <f t="shared" si="0"/>
        <v>-93.298969072164951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29746</v>
      </c>
      <c r="C28" s="13">
        <v>33205</v>
      </c>
      <c r="D28" s="13">
        <v>126098</v>
      </c>
      <c r="E28" s="13">
        <v>133298</v>
      </c>
      <c r="F28" s="14">
        <f t="shared" si="0"/>
        <v>5.7098447239448689</v>
      </c>
      <c r="G28" s="1"/>
      <c r="H28" s="1"/>
      <c r="I28" s="1"/>
    </row>
    <row r="29" spans="1:9" x14ac:dyDescent="0.3">
      <c r="A29" s="9" t="s">
        <v>43</v>
      </c>
      <c r="B29" s="10">
        <v>347</v>
      </c>
      <c r="C29" s="10">
        <v>834</v>
      </c>
      <c r="D29" s="10">
        <v>825</v>
      </c>
      <c r="E29" s="10">
        <v>2923</v>
      </c>
      <c r="F29" s="11">
        <f t="shared" si="0"/>
        <v>254.30303030303031</v>
      </c>
      <c r="G29" s="1"/>
      <c r="H29" s="1"/>
      <c r="I29" s="1"/>
    </row>
    <row r="30" spans="1:9" x14ac:dyDescent="0.3">
      <c r="A30" s="12" t="s">
        <v>44</v>
      </c>
      <c r="B30" s="13">
        <v>8399</v>
      </c>
      <c r="C30" s="13">
        <v>9513</v>
      </c>
      <c r="D30" s="13">
        <v>34971</v>
      </c>
      <c r="E30" s="13">
        <v>39879</v>
      </c>
      <c r="F30" s="14">
        <f t="shared" si="0"/>
        <v>14.034485716736725</v>
      </c>
      <c r="G30" s="1"/>
      <c r="H30" s="1"/>
      <c r="I30" s="1"/>
    </row>
    <row r="31" spans="1:9" x14ac:dyDescent="0.3">
      <c r="A31" s="9" t="s">
        <v>45</v>
      </c>
      <c r="B31" s="10">
        <v>4753</v>
      </c>
      <c r="C31" s="10">
        <v>5088</v>
      </c>
      <c r="D31" s="10">
        <v>18291</v>
      </c>
      <c r="E31" s="10">
        <v>19786</v>
      </c>
      <c r="F31" s="11">
        <f t="shared" si="0"/>
        <v>8.1734186211798203</v>
      </c>
      <c r="G31" s="1"/>
      <c r="H31" s="1"/>
      <c r="I31" s="1"/>
    </row>
    <row r="32" spans="1:9" x14ac:dyDescent="0.3">
      <c r="A32" s="12" t="s">
        <v>46</v>
      </c>
      <c r="B32" s="13">
        <v>178593</v>
      </c>
      <c r="C32" s="13">
        <v>190370</v>
      </c>
      <c r="D32" s="13">
        <v>682311</v>
      </c>
      <c r="E32" s="13">
        <v>734126</v>
      </c>
      <c r="F32" s="14">
        <f t="shared" si="0"/>
        <v>7.5940443580713151</v>
      </c>
      <c r="G32" s="1"/>
      <c r="H32" s="1"/>
      <c r="I32" s="1"/>
    </row>
    <row r="33" spans="1:9" x14ac:dyDescent="0.3">
      <c r="A33" s="9" t="s">
        <v>47</v>
      </c>
      <c r="B33" s="10">
        <v>15864</v>
      </c>
      <c r="C33" s="10">
        <v>15284</v>
      </c>
      <c r="D33" s="10">
        <v>53737</v>
      </c>
      <c r="E33" s="10">
        <v>55151</v>
      </c>
      <c r="F33" s="11">
        <f t="shared" si="0"/>
        <v>2.6313340901055113</v>
      </c>
      <c r="G33" s="1"/>
      <c r="H33" s="1"/>
      <c r="I33" s="1"/>
    </row>
    <row r="34" spans="1:9" x14ac:dyDescent="0.3">
      <c r="A34" s="12" t="s">
        <v>165</v>
      </c>
      <c r="B34" s="13">
        <v>2756</v>
      </c>
      <c r="C34" s="13">
        <v>3232</v>
      </c>
      <c r="D34" s="13">
        <v>11179</v>
      </c>
      <c r="E34" s="13">
        <v>11172</v>
      </c>
      <c r="F34" s="14">
        <f t="shared" si="0"/>
        <v>-6.2617407639322664E-2</v>
      </c>
      <c r="G34" s="1"/>
      <c r="H34" s="1"/>
      <c r="I34" s="1"/>
    </row>
    <row r="35" spans="1:9" x14ac:dyDescent="0.3">
      <c r="A35" s="15" t="s">
        <v>48</v>
      </c>
      <c r="B35" s="16">
        <f>SUM(B7:B34)</f>
        <v>589575</v>
      </c>
      <c r="C35" s="16">
        <f t="shared" ref="C35:E35" si="1">SUM(C7:C34)</f>
        <v>655672</v>
      </c>
      <c r="D35" s="16">
        <f t="shared" si="1"/>
        <v>2327318</v>
      </c>
      <c r="E35" s="16">
        <f t="shared" si="1"/>
        <v>2509281</v>
      </c>
      <c r="F35" s="17">
        <f t="shared" ref="F35" si="2">((E35*100)/D35)-100</f>
        <v>7.8185705606195626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</v>
      </c>
      <c r="C39" s="37">
        <f t="shared" si="4"/>
        <v>2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734126</v>
      </c>
      <c r="G39" s="36">
        <f>LOOKUP(E39,$A$39:$A$66,$C$39:$C$66)</f>
        <v>682311</v>
      </c>
    </row>
    <row r="40" spans="1:9" x14ac:dyDescent="0.3">
      <c r="A40" s="36" t="str">
        <f t="shared" si="5"/>
        <v>ALICANTE</v>
      </c>
      <c r="B40" s="37">
        <f t="shared" si="3"/>
        <v>52259</v>
      </c>
      <c r="C40" s="37">
        <f t="shared" si="4"/>
        <v>51834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651159</v>
      </c>
      <c r="G40" s="36">
        <f t="shared" ref="G40:G66" si="9">LOOKUP(E40,$A$39:$A$66,$C$39:$C$66)</f>
        <v>609386</v>
      </c>
    </row>
    <row r="41" spans="1:9" x14ac:dyDescent="0.3">
      <c r="A41" s="36" t="str">
        <f t="shared" si="5"/>
        <v>ALMERÍA</v>
      </c>
      <c r="B41" s="37">
        <f t="shared" si="3"/>
        <v>2251</v>
      </c>
      <c r="C41" s="37">
        <f t="shared" si="4"/>
        <v>2167</v>
      </c>
      <c r="D41" s="37">
        <f t="shared" si="7"/>
        <v>23</v>
      </c>
      <c r="E41" s="36" t="str">
        <f t="shared" si="6"/>
        <v>BILBAO</v>
      </c>
      <c r="F41" s="36">
        <f t="shared" si="8"/>
        <v>209558</v>
      </c>
      <c r="G41" s="36">
        <f t="shared" si="9"/>
        <v>180015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184404</v>
      </c>
      <c r="G42" s="36">
        <f t="shared" si="9"/>
        <v>177390</v>
      </c>
    </row>
    <row r="43" spans="1:9" x14ac:dyDescent="0.3">
      <c r="A43" s="36" t="str">
        <f t="shared" si="5"/>
        <v>BAHÍA DE ALGECIRAS</v>
      </c>
      <c r="B43" s="37">
        <f t="shared" si="3"/>
        <v>145263</v>
      </c>
      <c r="C43" s="37">
        <f t="shared" si="4"/>
        <v>115310</v>
      </c>
      <c r="D43" s="37">
        <f t="shared" si="7"/>
        <v>5</v>
      </c>
      <c r="E43" s="36" t="str">
        <f t="shared" si="6"/>
        <v>BAHÍA DE ALGECIRAS</v>
      </c>
      <c r="F43" s="36">
        <f t="shared" si="8"/>
        <v>145263</v>
      </c>
      <c r="G43" s="36">
        <f t="shared" si="9"/>
        <v>115310</v>
      </c>
    </row>
    <row r="44" spans="1:9" x14ac:dyDescent="0.3">
      <c r="A44" s="36" t="str">
        <f t="shared" si="5"/>
        <v>BAHÍA DE CÁDIZ</v>
      </c>
      <c r="B44" s="37">
        <f t="shared" si="3"/>
        <v>24687</v>
      </c>
      <c r="C44" s="37">
        <f t="shared" si="4"/>
        <v>28803</v>
      </c>
      <c r="D44" s="37">
        <f t="shared" si="7"/>
        <v>15</v>
      </c>
      <c r="E44" s="36" t="str">
        <f t="shared" si="6"/>
        <v>SANTA CRUZ DE TENERIFE</v>
      </c>
      <c r="F44" s="36">
        <f t="shared" si="8"/>
        <v>133298</v>
      </c>
      <c r="G44" s="36">
        <f t="shared" si="9"/>
        <v>126098</v>
      </c>
    </row>
    <row r="45" spans="1:9" x14ac:dyDescent="0.3">
      <c r="A45" s="36" t="str">
        <f t="shared" si="5"/>
        <v>BALEARES</v>
      </c>
      <c r="B45" s="37">
        <f t="shared" si="3"/>
        <v>37879</v>
      </c>
      <c r="C45" s="37">
        <f t="shared" si="4"/>
        <v>38862</v>
      </c>
      <c r="D45" s="37">
        <f t="shared" si="7"/>
        <v>11</v>
      </c>
      <c r="E45" s="36" t="str">
        <f t="shared" si="6"/>
        <v>CASTELLÓN</v>
      </c>
      <c r="F45" s="36">
        <f t="shared" si="8"/>
        <v>79300</v>
      </c>
      <c r="G45" s="36">
        <f t="shared" si="9"/>
        <v>71263</v>
      </c>
    </row>
    <row r="46" spans="1:9" x14ac:dyDescent="0.3">
      <c r="A46" s="36" t="str">
        <f t="shared" si="5"/>
        <v>BARCELONA</v>
      </c>
      <c r="B46" s="37">
        <f t="shared" si="3"/>
        <v>651159</v>
      </c>
      <c r="C46" s="37">
        <f t="shared" si="4"/>
        <v>609386</v>
      </c>
      <c r="D46" s="37">
        <f t="shared" si="7"/>
        <v>2</v>
      </c>
      <c r="E46" s="36" t="str">
        <f t="shared" si="6"/>
        <v>VIGO</v>
      </c>
      <c r="F46" s="36">
        <f t="shared" si="8"/>
        <v>55151</v>
      </c>
      <c r="G46" s="36">
        <f t="shared" si="9"/>
        <v>53737</v>
      </c>
    </row>
    <row r="47" spans="1:9" x14ac:dyDescent="0.3">
      <c r="A47" s="36" t="str">
        <f t="shared" si="5"/>
        <v>BILBAO</v>
      </c>
      <c r="B47" s="37">
        <f t="shared" si="3"/>
        <v>209558</v>
      </c>
      <c r="C47" s="37">
        <f t="shared" si="4"/>
        <v>180015</v>
      </c>
      <c r="D47" s="37">
        <f t="shared" si="7"/>
        <v>3</v>
      </c>
      <c r="E47" s="36" t="str">
        <f t="shared" si="6"/>
        <v>ALICANTE</v>
      </c>
      <c r="F47" s="36">
        <f t="shared" si="8"/>
        <v>52259</v>
      </c>
      <c r="G47" s="36">
        <f t="shared" si="9"/>
        <v>51834</v>
      </c>
    </row>
    <row r="48" spans="1:9" x14ac:dyDescent="0.3">
      <c r="A48" s="36" t="str">
        <f t="shared" si="5"/>
        <v>CARTAGENA</v>
      </c>
      <c r="B48" s="37">
        <f t="shared" si="3"/>
        <v>27775</v>
      </c>
      <c r="C48" s="37">
        <f t="shared" si="4"/>
        <v>27759</v>
      </c>
      <c r="D48" s="37">
        <f t="shared" si="7"/>
        <v>12</v>
      </c>
      <c r="E48" s="36" t="str">
        <f t="shared" si="6"/>
        <v>SEVILLA</v>
      </c>
      <c r="F48" s="36">
        <f t="shared" si="8"/>
        <v>39879</v>
      </c>
      <c r="G48" s="36">
        <f t="shared" si="9"/>
        <v>34971</v>
      </c>
    </row>
    <row r="49" spans="1:7" x14ac:dyDescent="0.3">
      <c r="A49" s="36" t="str">
        <f t="shared" si="5"/>
        <v>CASTELLÓN</v>
      </c>
      <c r="B49" s="37">
        <f t="shared" si="3"/>
        <v>79300</v>
      </c>
      <c r="C49" s="37">
        <f t="shared" si="4"/>
        <v>71263</v>
      </c>
      <c r="D49" s="37">
        <f t="shared" si="7"/>
        <v>7</v>
      </c>
      <c r="E49" s="36" t="str">
        <f t="shared" si="6"/>
        <v>BALEARES</v>
      </c>
      <c r="F49" s="36">
        <f t="shared" si="8"/>
        <v>37879</v>
      </c>
      <c r="G49" s="36">
        <f t="shared" si="9"/>
        <v>38862</v>
      </c>
    </row>
    <row r="50" spans="1:7" x14ac:dyDescent="0.3">
      <c r="A50" s="36" t="str">
        <f t="shared" si="5"/>
        <v>CEUTA</v>
      </c>
      <c r="B50" s="37">
        <f t="shared" si="3"/>
        <v>3316</v>
      </c>
      <c r="C50" s="37">
        <f t="shared" si="4"/>
        <v>7964</v>
      </c>
      <c r="D50" s="37">
        <f t="shared" si="7"/>
        <v>21</v>
      </c>
      <c r="E50" s="36" t="str">
        <f t="shared" si="6"/>
        <v>CARTAGENA</v>
      </c>
      <c r="F50" s="36">
        <f t="shared" si="8"/>
        <v>27775</v>
      </c>
      <c r="G50" s="36">
        <f t="shared" si="9"/>
        <v>27759</v>
      </c>
    </row>
    <row r="51" spans="1:7" x14ac:dyDescent="0.3">
      <c r="A51" s="36" t="str">
        <f t="shared" si="5"/>
        <v>FERROL-SAN CIBRAO</v>
      </c>
      <c r="B51" s="37">
        <f t="shared" si="3"/>
        <v>53</v>
      </c>
      <c r="C51" s="37">
        <f t="shared" si="4"/>
        <v>233</v>
      </c>
      <c r="D51" s="37">
        <f t="shared" si="7"/>
        <v>24</v>
      </c>
      <c r="E51" s="36" t="str">
        <f t="shared" si="6"/>
        <v>GIJÓN</v>
      </c>
      <c r="F51" s="36">
        <f t="shared" si="8"/>
        <v>25382</v>
      </c>
      <c r="G51" s="36">
        <f t="shared" si="9"/>
        <v>25014</v>
      </c>
    </row>
    <row r="52" spans="1:7" x14ac:dyDescent="0.3">
      <c r="A52" s="36" t="str">
        <f t="shared" si="5"/>
        <v>GIJÓN</v>
      </c>
      <c r="B52" s="37">
        <f t="shared" si="3"/>
        <v>25382</v>
      </c>
      <c r="C52" s="37">
        <f t="shared" si="4"/>
        <v>25014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24862</v>
      </c>
      <c r="G52" s="36">
        <f t="shared" si="9"/>
        <v>24001</v>
      </c>
    </row>
    <row r="53" spans="1:7" x14ac:dyDescent="0.3">
      <c r="A53" s="36" t="str">
        <f t="shared" si="5"/>
        <v>HUELVA</v>
      </c>
      <c r="B53" s="37">
        <f t="shared" si="3"/>
        <v>23120</v>
      </c>
      <c r="C53" s="37">
        <f t="shared" si="4"/>
        <v>17176</v>
      </c>
      <c r="D53" s="37">
        <f t="shared" si="7"/>
        <v>16</v>
      </c>
      <c r="E53" s="36" t="str">
        <f t="shared" si="6"/>
        <v>BAHÍA DE CÁDIZ</v>
      </c>
      <c r="F53" s="36">
        <f t="shared" si="8"/>
        <v>24687</v>
      </c>
      <c r="G53" s="36">
        <f t="shared" si="9"/>
        <v>28803</v>
      </c>
    </row>
    <row r="54" spans="1:7" x14ac:dyDescent="0.3">
      <c r="A54" s="36" t="str">
        <f t="shared" si="5"/>
        <v>LAS PALMAS</v>
      </c>
      <c r="B54" s="37">
        <f t="shared" si="3"/>
        <v>184404</v>
      </c>
      <c r="C54" s="37">
        <f t="shared" si="4"/>
        <v>177390</v>
      </c>
      <c r="D54" s="37">
        <f t="shared" si="7"/>
        <v>4</v>
      </c>
      <c r="E54" s="36" t="str">
        <f t="shared" si="6"/>
        <v>HUELVA</v>
      </c>
      <c r="F54" s="36">
        <f t="shared" si="8"/>
        <v>23120</v>
      </c>
      <c r="G54" s="36">
        <f t="shared" si="9"/>
        <v>17176</v>
      </c>
    </row>
    <row r="55" spans="1:7" x14ac:dyDescent="0.3">
      <c r="A55" s="36" t="str">
        <f t="shared" si="5"/>
        <v>MÁLAGA</v>
      </c>
      <c r="B55" s="37">
        <f t="shared" si="3"/>
        <v>13921</v>
      </c>
      <c r="C55" s="37">
        <f t="shared" si="4"/>
        <v>10544</v>
      </c>
      <c r="D55" s="37">
        <f t="shared" si="7"/>
        <v>18</v>
      </c>
      <c r="E55" s="36" t="str">
        <f t="shared" si="6"/>
        <v>TARRAGONA</v>
      </c>
      <c r="F55" s="36">
        <f t="shared" si="8"/>
        <v>19786</v>
      </c>
      <c r="G55" s="36">
        <f t="shared" si="9"/>
        <v>18291</v>
      </c>
    </row>
    <row r="56" spans="1:7" x14ac:dyDescent="0.3">
      <c r="A56" s="36" t="str">
        <f t="shared" si="5"/>
        <v>MARÍN Y RÍA DE PONTEVEDRA</v>
      </c>
      <c r="B56" s="37">
        <f t="shared" si="3"/>
        <v>24862</v>
      </c>
      <c r="C56" s="37">
        <f t="shared" si="4"/>
        <v>24001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13921</v>
      </c>
      <c r="G56" s="36">
        <f t="shared" si="9"/>
        <v>10544</v>
      </c>
    </row>
    <row r="57" spans="1:7" x14ac:dyDescent="0.3">
      <c r="A57" s="36" t="str">
        <f t="shared" si="5"/>
        <v>MELILLA</v>
      </c>
      <c r="B57" s="37">
        <f t="shared" si="3"/>
        <v>7714</v>
      </c>
      <c r="C57" s="37">
        <f t="shared" si="4"/>
        <v>11601</v>
      </c>
      <c r="D57" s="37">
        <f t="shared" si="7"/>
        <v>20</v>
      </c>
      <c r="E57" s="36" t="str">
        <f t="shared" si="6"/>
        <v>VILAGARCÍA</v>
      </c>
      <c r="F57" s="36">
        <f t="shared" si="10"/>
        <v>11172</v>
      </c>
      <c r="G57" s="36">
        <f t="shared" si="9"/>
        <v>11179</v>
      </c>
    </row>
    <row r="58" spans="1:7" x14ac:dyDescent="0.3">
      <c r="A58" s="36" t="str">
        <f t="shared" si="5"/>
        <v>MOTRIL</v>
      </c>
      <c r="B58" s="37">
        <f t="shared" si="3"/>
        <v>39</v>
      </c>
      <c r="C58" s="37">
        <f t="shared" si="4"/>
        <v>582</v>
      </c>
      <c r="D58" s="37">
        <f t="shared" si="7"/>
        <v>25</v>
      </c>
      <c r="E58" s="36" t="str">
        <f t="shared" si="6"/>
        <v>MELILLA</v>
      </c>
      <c r="F58" s="36">
        <f t="shared" si="10"/>
        <v>7714</v>
      </c>
      <c r="G58" s="36">
        <f t="shared" si="9"/>
        <v>11601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27</v>
      </c>
      <c r="E59" s="36" t="str">
        <f t="shared" si="6"/>
        <v>CEUTA</v>
      </c>
      <c r="F59" s="36">
        <f t="shared" si="10"/>
        <v>3316</v>
      </c>
      <c r="G59" s="36">
        <f t="shared" si="9"/>
        <v>7964</v>
      </c>
    </row>
    <row r="60" spans="1:7" x14ac:dyDescent="0.3">
      <c r="A60" s="36" t="str">
        <f t="shared" si="5"/>
        <v>SANTA CRUZ DE TENERIFE</v>
      </c>
      <c r="B60" s="37">
        <f t="shared" si="3"/>
        <v>133298</v>
      </c>
      <c r="C60" s="37">
        <f t="shared" si="4"/>
        <v>126098</v>
      </c>
      <c r="D60" s="37">
        <f t="shared" si="7"/>
        <v>6</v>
      </c>
      <c r="E60" s="36" t="str">
        <f t="shared" si="6"/>
        <v>SANTANDER</v>
      </c>
      <c r="F60" s="36">
        <f t="shared" si="10"/>
        <v>2923</v>
      </c>
      <c r="G60" s="36">
        <f t="shared" si="9"/>
        <v>825</v>
      </c>
    </row>
    <row r="61" spans="1:7" x14ac:dyDescent="0.3">
      <c r="A61" s="36" t="str">
        <f t="shared" si="5"/>
        <v>SANTANDER</v>
      </c>
      <c r="B61" s="37">
        <f t="shared" si="3"/>
        <v>2923</v>
      </c>
      <c r="C61" s="37">
        <f t="shared" si="4"/>
        <v>825</v>
      </c>
      <c r="D61" s="37">
        <f t="shared" si="7"/>
        <v>22</v>
      </c>
      <c r="E61" s="36" t="str">
        <f t="shared" si="6"/>
        <v>ALMERÍA</v>
      </c>
      <c r="F61" s="36">
        <f t="shared" si="10"/>
        <v>2251</v>
      </c>
      <c r="G61" s="36">
        <f t="shared" si="9"/>
        <v>2167</v>
      </c>
    </row>
    <row r="62" spans="1:7" x14ac:dyDescent="0.3">
      <c r="A62" s="36" t="str">
        <f t="shared" si="5"/>
        <v>SEVILLA</v>
      </c>
      <c r="B62" s="37">
        <f t="shared" si="3"/>
        <v>39879</v>
      </c>
      <c r="C62" s="37">
        <f t="shared" si="4"/>
        <v>34971</v>
      </c>
      <c r="D62" s="37">
        <f t="shared" si="7"/>
        <v>10</v>
      </c>
      <c r="E62" s="36" t="str">
        <f t="shared" si="6"/>
        <v>FERROL-SAN CIBRAO</v>
      </c>
      <c r="F62" s="36">
        <f t="shared" si="10"/>
        <v>53</v>
      </c>
      <c r="G62" s="36">
        <f t="shared" si="9"/>
        <v>233</v>
      </c>
    </row>
    <row r="63" spans="1:7" x14ac:dyDescent="0.3">
      <c r="A63" s="36" t="str">
        <f t="shared" si="5"/>
        <v>TARRAGONA</v>
      </c>
      <c r="B63" s="37">
        <f t="shared" si="3"/>
        <v>19786</v>
      </c>
      <c r="C63" s="37">
        <f t="shared" si="4"/>
        <v>18291</v>
      </c>
      <c r="D63" s="37">
        <f t="shared" si="7"/>
        <v>17</v>
      </c>
      <c r="E63" s="36" t="str">
        <f t="shared" si="6"/>
        <v>MOTRIL</v>
      </c>
      <c r="F63" s="36">
        <f t="shared" si="10"/>
        <v>39</v>
      </c>
      <c r="G63" s="36">
        <f t="shared" si="9"/>
        <v>582</v>
      </c>
    </row>
    <row r="64" spans="1:7" x14ac:dyDescent="0.3">
      <c r="A64" s="36" t="str">
        <f t="shared" si="5"/>
        <v>VALENCIA</v>
      </c>
      <c r="B64" s="37">
        <f t="shared" si="3"/>
        <v>734126</v>
      </c>
      <c r="C64" s="37">
        <f t="shared" si="4"/>
        <v>682311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55151</v>
      </c>
      <c r="C65" s="37">
        <f t="shared" si="4"/>
        <v>53737</v>
      </c>
      <c r="D65" s="37">
        <f t="shared" si="7"/>
        <v>8</v>
      </c>
      <c r="E65" s="36" t="str">
        <f t="shared" si="6"/>
        <v>A CORUÑA</v>
      </c>
      <c r="F65" s="36">
        <f t="shared" si="10"/>
        <v>2</v>
      </c>
      <c r="G65" s="36">
        <f t="shared" si="9"/>
        <v>2</v>
      </c>
    </row>
    <row r="66" spans="1:7" x14ac:dyDescent="0.3">
      <c r="A66" s="36" t="str">
        <f t="shared" si="5"/>
        <v>VILAGARCÍA</v>
      </c>
      <c r="B66" s="37">
        <f t="shared" si="3"/>
        <v>11172</v>
      </c>
      <c r="C66" s="37">
        <f t="shared" si="4"/>
        <v>11179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13887</v>
      </c>
      <c r="C7" s="10">
        <v>8137</v>
      </c>
      <c r="D7" s="10">
        <v>28402</v>
      </c>
      <c r="E7" s="10">
        <v>16499</v>
      </c>
      <c r="F7" s="11">
        <f>((E7*100)/D7)-100</f>
        <v>-41.909020491514681</v>
      </c>
      <c r="G7" s="1"/>
      <c r="H7" s="1"/>
      <c r="I7" s="1"/>
    </row>
    <row r="8" spans="1:12" x14ac:dyDescent="0.3">
      <c r="A8" s="12" t="s">
        <v>31</v>
      </c>
      <c r="B8" s="13">
        <v>15842</v>
      </c>
      <c r="C8" s="13">
        <v>9712</v>
      </c>
      <c r="D8" s="13">
        <v>40216</v>
      </c>
      <c r="E8" s="13">
        <v>39887</v>
      </c>
      <c r="F8" s="14">
        <f t="shared" ref="F8:F34" si="0">((E8*100)/D8)-100</f>
        <v>-0.81808235528147577</v>
      </c>
      <c r="G8" s="1"/>
      <c r="H8" s="1"/>
      <c r="I8" s="1"/>
    </row>
    <row r="9" spans="1:12" x14ac:dyDescent="0.3">
      <c r="A9" s="9" t="s">
        <v>157</v>
      </c>
      <c r="B9" s="10">
        <v>49069</v>
      </c>
      <c r="C9" s="10">
        <v>49398</v>
      </c>
      <c r="D9" s="10">
        <v>153910</v>
      </c>
      <c r="E9" s="10">
        <v>163527</v>
      </c>
      <c r="F9" s="11">
        <f t="shared" si="0"/>
        <v>6.2484568903904858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792</v>
      </c>
      <c r="D10" s="13">
        <v>0</v>
      </c>
      <c r="E10" s="13">
        <v>1205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424112</v>
      </c>
      <c r="C11" s="10">
        <v>403675</v>
      </c>
      <c r="D11" s="10">
        <v>1360775</v>
      </c>
      <c r="E11" s="10">
        <v>1353444</v>
      </c>
      <c r="F11" s="11">
        <f t="shared" si="0"/>
        <v>-0.53873711671657531</v>
      </c>
      <c r="G11" s="1"/>
      <c r="H11" s="1"/>
      <c r="I11" s="1"/>
    </row>
    <row r="12" spans="1:12" x14ac:dyDescent="0.3">
      <c r="A12" s="12" t="s">
        <v>161</v>
      </c>
      <c r="B12" s="13">
        <v>45404</v>
      </c>
      <c r="C12" s="13">
        <v>64179</v>
      </c>
      <c r="D12" s="13">
        <v>69392</v>
      </c>
      <c r="E12" s="13">
        <v>120131</v>
      </c>
      <c r="F12" s="14">
        <f t="shared" si="0"/>
        <v>73.11937975559141</v>
      </c>
      <c r="G12" s="1"/>
      <c r="H12" s="1"/>
      <c r="I12" s="1"/>
    </row>
    <row r="13" spans="1:12" x14ac:dyDescent="0.3">
      <c r="A13" s="9" t="s">
        <v>32</v>
      </c>
      <c r="B13" s="10">
        <v>555877</v>
      </c>
      <c r="C13" s="10">
        <v>601103</v>
      </c>
      <c r="D13" s="10">
        <v>1220601</v>
      </c>
      <c r="E13" s="10">
        <v>1421608</v>
      </c>
      <c r="F13" s="11">
        <f t="shared" si="0"/>
        <v>16.467871155275148</v>
      </c>
      <c r="G13" s="1"/>
      <c r="H13" s="1"/>
      <c r="I13" s="1"/>
    </row>
    <row r="14" spans="1:12" x14ac:dyDescent="0.3">
      <c r="A14" s="12" t="s">
        <v>33</v>
      </c>
      <c r="B14" s="13">
        <v>367732</v>
      </c>
      <c r="C14" s="13">
        <v>424040</v>
      </c>
      <c r="D14" s="13">
        <v>764924</v>
      </c>
      <c r="E14" s="13">
        <v>926138</v>
      </c>
      <c r="F14" s="14">
        <f t="shared" si="0"/>
        <v>21.0758192970805</v>
      </c>
      <c r="G14" s="1"/>
      <c r="H14" s="1"/>
      <c r="I14" s="1"/>
    </row>
    <row r="15" spans="1:12" x14ac:dyDescent="0.3">
      <c r="A15" s="9" t="s">
        <v>34</v>
      </c>
      <c r="B15" s="10">
        <v>15772</v>
      </c>
      <c r="C15" s="10">
        <v>20843</v>
      </c>
      <c r="D15" s="10">
        <v>32004</v>
      </c>
      <c r="E15" s="10">
        <v>39378</v>
      </c>
      <c r="F15" s="11">
        <f t="shared" si="0"/>
        <v>23.040869891263597</v>
      </c>
      <c r="G15" s="1"/>
      <c r="H15" s="1"/>
      <c r="I15" s="1"/>
    </row>
    <row r="16" spans="1:12" x14ac:dyDescent="0.3">
      <c r="A16" s="12" t="s">
        <v>35</v>
      </c>
      <c r="B16" s="13">
        <v>23478</v>
      </c>
      <c r="C16" s="13">
        <v>34302</v>
      </c>
      <c r="D16" s="13">
        <v>26689</v>
      </c>
      <c r="E16" s="13">
        <v>38474</v>
      </c>
      <c r="F16" s="14">
        <f t="shared" si="0"/>
        <v>44.156768706208538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149891</v>
      </c>
      <c r="C18" s="13">
        <v>157222</v>
      </c>
      <c r="D18" s="13">
        <v>512541</v>
      </c>
      <c r="E18" s="13">
        <v>548737</v>
      </c>
      <c r="F18" s="14">
        <f t="shared" si="0"/>
        <v>7.0620691808070006</v>
      </c>
      <c r="G18" s="1"/>
      <c r="H18" s="1"/>
      <c r="I18" s="1"/>
    </row>
    <row r="19" spans="1:9" x14ac:dyDescent="0.3">
      <c r="A19" s="9" t="s">
        <v>37</v>
      </c>
      <c r="B19" s="10">
        <v>2994</v>
      </c>
      <c r="C19" s="10">
        <v>4751</v>
      </c>
      <c r="D19" s="10">
        <v>3456</v>
      </c>
      <c r="E19" s="10">
        <v>6926</v>
      </c>
      <c r="F19" s="11">
        <f t="shared" si="0"/>
        <v>100.40509259259258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6182</v>
      </c>
      <c r="D20" s="13">
        <v>1093</v>
      </c>
      <c r="E20" s="13">
        <v>6182</v>
      </c>
      <c r="F20" s="14">
        <f t="shared" si="0"/>
        <v>465.59926806953342</v>
      </c>
      <c r="G20" s="1"/>
      <c r="H20" s="1"/>
      <c r="I20" s="1"/>
    </row>
    <row r="21" spans="1:9" x14ac:dyDescent="0.3">
      <c r="A21" s="9" t="s">
        <v>38</v>
      </c>
      <c r="B21" s="10">
        <v>5037</v>
      </c>
      <c r="C21" s="10">
        <v>4085</v>
      </c>
      <c r="D21" s="10">
        <v>10713</v>
      </c>
      <c r="E21" s="10">
        <v>12169</v>
      </c>
      <c r="F21" s="11">
        <f t="shared" si="0"/>
        <v>13.590964249043225</v>
      </c>
      <c r="G21" s="1"/>
      <c r="H21" s="1"/>
      <c r="I21" s="1"/>
    </row>
    <row r="22" spans="1:9" x14ac:dyDescent="0.3">
      <c r="A22" s="12" t="s">
        <v>59</v>
      </c>
      <c r="B22" s="13">
        <v>239009</v>
      </c>
      <c r="C22" s="13">
        <v>222682</v>
      </c>
      <c r="D22" s="13">
        <v>854961</v>
      </c>
      <c r="E22" s="13">
        <v>1057890</v>
      </c>
      <c r="F22" s="14">
        <f t="shared" si="0"/>
        <v>23.735468635411436</v>
      </c>
      <c r="G22" s="1"/>
      <c r="H22" s="1"/>
      <c r="I22" s="1"/>
    </row>
    <row r="23" spans="1:9" x14ac:dyDescent="0.3">
      <c r="A23" s="9" t="s">
        <v>164</v>
      </c>
      <c r="B23" s="10">
        <v>95848</v>
      </c>
      <c r="C23" s="10">
        <v>105426</v>
      </c>
      <c r="D23" s="10">
        <v>190457</v>
      </c>
      <c r="E23" s="10">
        <v>216293</v>
      </c>
      <c r="F23" s="11">
        <f t="shared" si="0"/>
        <v>13.565266700620086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68275</v>
      </c>
      <c r="C25" s="10">
        <v>60242</v>
      </c>
      <c r="D25" s="10">
        <v>207060</v>
      </c>
      <c r="E25" s="10">
        <v>207785</v>
      </c>
      <c r="F25" s="11">
        <f t="shared" si="0"/>
        <v>0.35014005602241127</v>
      </c>
      <c r="G25" s="1"/>
      <c r="H25" s="1"/>
      <c r="I25" s="1"/>
    </row>
    <row r="26" spans="1:9" x14ac:dyDescent="0.3">
      <c r="A26" s="12" t="s">
        <v>40</v>
      </c>
      <c r="B26" s="13">
        <v>20844</v>
      </c>
      <c r="C26" s="13">
        <v>21176</v>
      </c>
      <c r="D26" s="13">
        <v>59501</v>
      </c>
      <c r="E26" s="13">
        <v>68580</v>
      </c>
      <c r="F26" s="14">
        <f t="shared" si="0"/>
        <v>15.258567082906168</v>
      </c>
      <c r="G26" s="1"/>
      <c r="H26" s="1"/>
      <c r="I26" s="1"/>
    </row>
    <row r="27" spans="1:9" x14ac:dyDescent="0.3">
      <c r="A27" s="9" t="s">
        <v>41</v>
      </c>
      <c r="B27" s="10">
        <v>1</v>
      </c>
      <c r="C27" s="10">
        <v>391</v>
      </c>
      <c r="D27" s="10">
        <v>2</v>
      </c>
      <c r="E27" s="10">
        <v>394</v>
      </c>
      <c r="F27" s="19">
        <f t="shared" si="0"/>
        <v>19600</v>
      </c>
      <c r="G27" s="1"/>
      <c r="H27" s="1"/>
      <c r="I27" s="1"/>
    </row>
    <row r="28" spans="1:9" x14ac:dyDescent="0.3">
      <c r="A28" s="12" t="s">
        <v>42</v>
      </c>
      <c r="B28" s="13">
        <v>506302</v>
      </c>
      <c r="C28" s="13">
        <v>491888</v>
      </c>
      <c r="D28" s="13">
        <v>1819226</v>
      </c>
      <c r="E28" s="13">
        <v>2048455</v>
      </c>
      <c r="F28" s="14">
        <f t="shared" si="0"/>
        <v>12.600358614047948</v>
      </c>
      <c r="G28" s="1"/>
      <c r="H28" s="1"/>
      <c r="I28" s="1"/>
    </row>
    <row r="29" spans="1:9" x14ac:dyDescent="0.3">
      <c r="A29" s="9" t="s">
        <v>43</v>
      </c>
      <c r="B29" s="10">
        <v>20680</v>
      </c>
      <c r="C29" s="10">
        <v>18760</v>
      </c>
      <c r="D29" s="10">
        <v>48645</v>
      </c>
      <c r="E29" s="10">
        <v>44316</v>
      </c>
      <c r="F29" s="11">
        <f t="shared" si="0"/>
        <v>-8.8991674375578214</v>
      </c>
      <c r="G29" s="1"/>
      <c r="H29" s="1"/>
      <c r="I29" s="1"/>
    </row>
    <row r="30" spans="1:9" x14ac:dyDescent="0.3">
      <c r="A30" s="12" t="s">
        <v>44</v>
      </c>
      <c r="B30" s="13">
        <v>1600</v>
      </c>
      <c r="C30" s="13">
        <v>2098</v>
      </c>
      <c r="D30" s="13">
        <v>3698</v>
      </c>
      <c r="E30" s="13">
        <v>3629</v>
      </c>
      <c r="F30" s="14">
        <f t="shared" si="0"/>
        <v>-1.8658734451054642</v>
      </c>
      <c r="G30" s="1"/>
      <c r="H30" s="1"/>
      <c r="I30" s="1"/>
    </row>
    <row r="31" spans="1:9" x14ac:dyDescent="0.3">
      <c r="A31" s="9" t="s">
        <v>45</v>
      </c>
      <c r="B31" s="10">
        <v>1670</v>
      </c>
      <c r="C31" s="10">
        <v>13937</v>
      </c>
      <c r="D31" s="10">
        <v>1670</v>
      </c>
      <c r="E31" s="10">
        <v>14266</v>
      </c>
      <c r="F31" s="11">
        <f t="shared" si="0"/>
        <v>754.25149700598797</v>
      </c>
      <c r="G31" s="1"/>
      <c r="H31" s="1"/>
      <c r="I31" s="1"/>
    </row>
    <row r="32" spans="1:9" x14ac:dyDescent="0.3">
      <c r="A32" s="12" t="s">
        <v>46</v>
      </c>
      <c r="B32" s="13">
        <v>86311</v>
      </c>
      <c r="C32" s="13">
        <v>112326</v>
      </c>
      <c r="D32" s="13">
        <v>214534</v>
      </c>
      <c r="E32" s="13">
        <v>256186</v>
      </c>
      <c r="F32" s="14">
        <f t="shared" si="0"/>
        <v>19.415104365741556</v>
      </c>
      <c r="G32" s="1"/>
      <c r="H32" s="1"/>
      <c r="I32" s="1"/>
    </row>
    <row r="33" spans="1:9" x14ac:dyDescent="0.3">
      <c r="A33" s="9" t="s">
        <v>47</v>
      </c>
      <c r="B33" s="10">
        <v>11218</v>
      </c>
      <c r="C33" s="10">
        <v>17161</v>
      </c>
      <c r="D33" s="10">
        <v>13115</v>
      </c>
      <c r="E33" s="10">
        <v>21950</v>
      </c>
      <c r="F33" s="11">
        <f t="shared" si="0"/>
        <v>67.365611894776976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2720853</v>
      </c>
      <c r="C35" s="16">
        <f t="shared" ref="C35:E35" si="1">SUM(C7:C34)</f>
        <v>2854508</v>
      </c>
      <c r="D35" s="16">
        <f t="shared" si="1"/>
        <v>7637585</v>
      </c>
      <c r="E35" s="16">
        <f t="shared" si="1"/>
        <v>8634049</v>
      </c>
      <c r="F35" s="17">
        <f t="shared" ref="F35" si="2">((E35*100)/D35)-100</f>
        <v>13.046846614473026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16499</v>
      </c>
      <c r="C39" s="37">
        <f t="shared" si="4"/>
        <v>28402</v>
      </c>
      <c r="D39" s="37">
        <f>_xlfn.RANK.EQ(B39,$B$39:$B$66)+COUNTIF($B$39:$B$66,B39)-1</f>
        <v>18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2048455</v>
      </c>
      <c r="G39" s="36">
        <f>LOOKUP(E39,$A$39:$A$66,$C$39:$C$66)</f>
        <v>1819226</v>
      </c>
    </row>
    <row r="40" spans="1:9" x14ac:dyDescent="0.3">
      <c r="A40" s="36" t="str">
        <f t="shared" si="5"/>
        <v>ALICANTE</v>
      </c>
      <c r="B40" s="37">
        <f t="shared" si="3"/>
        <v>39887</v>
      </c>
      <c r="C40" s="37">
        <f t="shared" si="4"/>
        <v>40216</v>
      </c>
      <c r="D40" s="37">
        <f t="shared" ref="D40:D66" si="7">_xlfn.RANK.EQ(B40,$B$39:$B$66)+COUNTIF($B$39:$B$66,B40)-1</f>
        <v>14</v>
      </c>
      <c r="E40" s="36" t="str">
        <f t="shared" si="6"/>
        <v>BALEARES</v>
      </c>
      <c r="F40" s="36">
        <f t="shared" ref="F40:F55" si="8">LOOKUP(E40,$A$39:$A$66,$B$39:$B$66)</f>
        <v>1421608</v>
      </c>
      <c r="G40" s="36">
        <f t="shared" ref="G40:G66" si="9">LOOKUP(E40,$A$39:$A$66,$C$39:$C$66)</f>
        <v>1220601</v>
      </c>
    </row>
    <row r="41" spans="1:9" x14ac:dyDescent="0.3">
      <c r="A41" s="36" t="str">
        <f t="shared" si="5"/>
        <v>ALMERÍA</v>
      </c>
      <c r="B41" s="37">
        <f t="shared" si="3"/>
        <v>163527</v>
      </c>
      <c r="C41" s="37">
        <f t="shared" si="4"/>
        <v>153910</v>
      </c>
      <c r="D41" s="37">
        <f t="shared" si="7"/>
        <v>10</v>
      </c>
      <c r="E41" s="36" t="str">
        <f t="shared" si="6"/>
        <v>BAHÍA DE ALGECIRAS</v>
      </c>
      <c r="F41" s="36">
        <f t="shared" si="8"/>
        <v>1353444</v>
      </c>
      <c r="G41" s="36">
        <f t="shared" si="9"/>
        <v>1360775</v>
      </c>
    </row>
    <row r="42" spans="1:9" x14ac:dyDescent="0.3">
      <c r="A42" s="36" t="str">
        <f t="shared" si="5"/>
        <v>AVILÉS</v>
      </c>
      <c r="B42" s="37">
        <f t="shared" si="3"/>
        <v>1205</v>
      </c>
      <c r="C42" s="37">
        <f t="shared" si="4"/>
        <v>0</v>
      </c>
      <c r="D42" s="37">
        <f t="shared" si="7"/>
        <v>24</v>
      </c>
      <c r="E42" s="36" t="str">
        <f t="shared" si="6"/>
        <v>LAS PALMAS</v>
      </c>
      <c r="F42" s="36">
        <f t="shared" si="8"/>
        <v>1057890</v>
      </c>
      <c r="G42" s="36">
        <f t="shared" si="9"/>
        <v>854961</v>
      </c>
    </row>
    <row r="43" spans="1:9" x14ac:dyDescent="0.3">
      <c r="A43" s="36" t="str">
        <f t="shared" si="5"/>
        <v>BAHÍA DE ALGECIRAS</v>
      </c>
      <c r="B43" s="37">
        <f t="shared" si="3"/>
        <v>1353444</v>
      </c>
      <c r="C43" s="37">
        <f t="shared" si="4"/>
        <v>1360775</v>
      </c>
      <c r="D43" s="37">
        <f t="shared" si="7"/>
        <v>3</v>
      </c>
      <c r="E43" s="36" t="str">
        <f t="shared" si="6"/>
        <v>BARCELONA</v>
      </c>
      <c r="F43" s="36">
        <f t="shared" si="8"/>
        <v>926138</v>
      </c>
      <c r="G43" s="36">
        <f t="shared" si="9"/>
        <v>764924</v>
      </c>
    </row>
    <row r="44" spans="1:9" x14ac:dyDescent="0.3">
      <c r="A44" s="36" t="str">
        <f t="shared" si="5"/>
        <v>BAHÍA DE CÁDIZ</v>
      </c>
      <c r="B44" s="37">
        <f t="shared" si="3"/>
        <v>120131</v>
      </c>
      <c r="C44" s="37">
        <f t="shared" si="4"/>
        <v>69392</v>
      </c>
      <c r="D44" s="37">
        <f t="shared" si="7"/>
        <v>11</v>
      </c>
      <c r="E44" s="36" t="str">
        <f t="shared" si="6"/>
        <v>CEUTA</v>
      </c>
      <c r="F44" s="36">
        <f t="shared" si="8"/>
        <v>548737</v>
      </c>
      <c r="G44" s="36">
        <f t="shared" si="9"/>
        <v>512541</v>
      </c>
    </row>
    <row r="45" spans="1:9" x14ac:dyDescent="0.3">
      <c r="A45" s="36" t="str">
        <f t="shared" si="5"/>
        <v>BALEARES</v>
      </c>
      <c r="B45" s="37">
        <f t="shared" si="3"/>
        <v>1421608</v>
      </c>
      <c r="C45" s="37">
        <f t="shared" si="4"/>
        <v>1220601</v>
      </c>
      <c r="D45" s="37">
        <f t="shared" si="7"/>
        <v>2</v>
      </c>
      <c r="E45" s="36" t="str">
        <f t="shared" si="6"/>
        <v>VALENCIA</v>
      </c>
      <c r="F45" s="36">
        <f t="shared" si="8"/>
        <v>256186</v>
      </c>
      <c r="G45" s="36">
        <f t="shared" si="9"/>
        <v>214534</v>
      </c>
    </row>
    <row r="46" spans="1:9" x14ac:dyDescent="0.3">
      <c r="A46" s="36" t="str">
        <f t="shared" si="5"/>
        <v>BARCELONA</v>
      </c>
      <c r="B46" s="37">
        <f t="shared" si="3"/>
        <v>926138</v>
      </c>
      <c r="C46" s="37">
        <f t="shared" si="4"/>
        <v>764924</v>
      </c>
      <c r="D46" s="37">
        <f t="shared" si="7"/>
        <v>5</v>
      </c>
      <c r="E46" s="36" t="str">
        <f t="shared" si="6"/>
        <v>MÁLAGA</v>
      </c>
      <c r="F46" s="36">
        <f t="shared" si="8"/>
        <v>216293</v>
      </c>
      <c r="G46" s="36">
        <f t="shared" si="9"/>
        <v>190457</v>
      </c>
    </row>
    <row r="47" spans="1:9" x14ac:dyDescent="0.3">
      <c r="A47" s="36" t="str">
        <f t="shared" si="5"/>
        <v>BILBAO</v>
      </c>
      <c r="B47" s="37">
        <f t="shared" si="3"/>
        <v>39378</v>
      </c>
      <c r="C47" s="37">
        <f t="shared" si="4"/>
        <v>32004</v>
      </c>
      <c r="D47" s="37">
        <f t="shared" si="7"/>
        <v>15</v>
      </c>
      <c r="E47" s="36" t="str">
        <f t="shared" si="6"/>
        <v>MELILLA</v>
      </c>
      <c r="F47" s="36">
        <f t="shared" si="8"/>
        <v>207785</v>
      </c>
      <c r="G47" s="36">
        <f t="shared" si="9"/>
        <v>207060</v>
      </c>
    </row>
    <row r="48" spans="1:9" x14ac:dyDescent="0.3">
      <c r="A48" s="36" t="str">
        <f t="shared" si="5"/>
        <v>CARTAGENA</v>
      </c>
      <c r="B48" s="37">
        <f t="shared" si="3"/>
        <v>38474</v>
      </c>
      <c r="C48" s="37">
        <f t="shared" si="4"/>
        <v>26689</v>
      </c>
      <c r="D48" s="37">
        <f t="shared" si="7"/>
        <v>16</v>
      </c>
      <c r="E48" s="36" t="str">
        <f t="shared" si="6"/>
        <v>ALMERÍA</v>
      </c>
      <c r="F48" s="36">
        <f t="shared" si="8"/>
        <v>163527</v>
      </c>
      <c r="G48" s="36">
        <f t="shared" si="9"/>
        <v>153910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BAHÍA DE CÁDIZ</v>
      </c>
      <c r="F49" s="36">
        <f t="shared" si="8"/>
        <v>120131</v>
      </c>
      <c r="G49" s="36">
        <f t="shared" si="9"/>
        <v>69392</v>
      </c>
    </row>
    <row r="50" spans="1:7" x14ac:dyDescent="0.3">
      <c r="A50" s="36" t="str">
        <f t="shared" si="5"/>
        <v>CEUTA</v>
      </c>
      <c r="B50" s="37">
        <f t="shared" si="3"/>
        <v>548737</v>
      </c>
      <c r="C50" s="37">
        <f t="shared" si="4"/>
        <v>512541</v>
      </c>
      <c r="D50" s="37">
        <f t="shared" si="7"/>
        <v>6</v>
      </c>
      <c r="E50" s="36" t="str">
        <f t="shared" si="6"/>
        <v>MOTRIL</v>
      </c>
      <c r="F50" s="36">
        <f t="shared" si="8"/>
        <v>68580</v>
      </c>
      <c r="G50" s="36">
        <f t="shared" si="9"/>
        <v>59501</v>
      </c>
    </row>
    <row r="51" spans="1:7" x14ac:dyDescent="0.3">
      <c r="A51" s="36" t="str">
        <f t="shared" si="5"/>
        <v>FERROL-SAN CIBRAO</v>
      </c>
      <c r="B51" s="37">
        <f t="shared" si="3"/>
        <v>6926</v>
      </c>
      <c r="C51" s="37">
        <f t="shared" si="4"/>
        <v>3456</v>
      </c>
      <c r="D51" s="37">
        <f t="shared" si="7"/>
        <v>21</v>
      </c>
      <c r="E51" s="36" t="str">
        <f t="shared" si="6"/>
        <v>SANTANDER</v>
      </c>
      <c r="F51" s="36">
        <f t="shared" si="8"/>
        <v>44316</v>
      </c>
      <c r="G51" s="36">
        <f t="shared" si="9"/>
        <v>48645</v>
      </c>
    </row>
    <row r="52" spans="1:7" x14ac:dyDescent="0.3">
      <c r="A52" s="36" t="str">
        <f t="shared" si="5"/>
        <v>GIJÓN</v>
      </c>
      <c r="B52" s="37">
        <f t="shared" si="3"/>
        <v>6182</v>
      </c>
      <c r="C52" s="37">
        <f t="shared" si="4"/>
        <v>1093</v>
      </c>
      <c r="D52" s="37">
        <f t="shared" si="7"/>
        <v>22</v>
      </c>
      <c r="E52" s="36" t="str">
        <f t="shared" si="6"/>
        <v>ALICANTE</v>
      </c>
      <c r="F52" s="36">
        <f t="shared" si="8"/>
        <v>39887</v>
      </c>
      <c r="G52" s="36">
        <f t="shared" si="9"/>
        <v>40216</v>
      </c>
    </row>
    <row r="53" spans="1:7" x14ac:dyDescent="0.3">
      <c r="A53" s="36" t="str">
        <f t="shared" si="5"/>
        <v>HUELVA</v>
      </c>
      <c r="B53" s="37">
        <f t="shared" si="3"/>
        <v>12169</v>
      </c>
      <c r="C53" s="37">
        <f t="shared" si="4"/>
        <v>10713</v>
      </c>
      <c r="D53" s="37">
        <f t="shared" si="7"/>
        <v>20</v>
      </c>
      <c r="E53" s="36" t="str">
        <f t="shared" si="6"/>
        <v>BILBAO</v>
      </c>
      <c r="F53" s="36">
        <f t="shared" si="8"/>
        <v>39378</v>
      </c>
      <c r="G53" s="36">
        <f t="shared" si="9"/>
        <v>32004</v>
      </c>
    </row>
    <row r="54" spans="1:7" x14ac:dyDescent="0.3">
      <c r="A54" s="36" t="str">
        <f t="shared" si="5"/>
        <v>LAS PALMAS</v>
      </c>
      <c r="B54" s="37">
        <f t="shared" si="3"/>
        <v>1057890</v>
      </c>
      <c r="C54" s="37">
        <f t="shared" si="4"/>
        <v>854961</v>
      </c>
      <c r="D54" s="37">
        <f t="shared" si="7"/>
        <v>4</v>
      </c>
      <c r="E54" s="36" t="str">
        <f t="shared" si="6"/>
        <v>CARTAGENA</v>
      </c>
      <c r="F54" s="36">
        <f t="shared" si="8"/>
        <v>38474</v>
      </c>
      <c r="G54" s="36">
        <f t="shared" si="9"/>
        <v>26689</v>
      </c>
    </row>
    <row r="55" spans="1:7" x14ac:dyDescent="0.3">
      <c r="A55" s="36" t="str">
        <f t="shared" si="5"/>
        <v>MÁLAGA</v>
      </c>
      <c r="B55" s="37">
        <f t="shared" si="3"/>
        <v>216293</v>
      </c>
      <c r="C55" s="37">
        <f t="shared" si="4"/>
        <v>190457</v>
      </c>
      <c r="D55" s="37">
        <f t="shared" si="7"/>
        <v>8</v>
      </c>
      <c r="E55" s="36" t="str">
        <f t="shared" si="6"/>
        <v>VIGO</v>
      </c>
      <c r="F55" s="36">
        <f t="shared" si="8"/>
        <v>21950</v>
      </c>
      <c r="G55" s="36">
        <f t="shared" si="9"/>
        <v>13115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 CORUÑA</v>
      </c>
      <c r="F56" s="36">
        <f t="shared" ref="F56:F66" si="10">LOOKUP(E56,$A$39:$A$66,$B$39:$B$66)</f>
        <v>16499</v>
      </c>
      <c r="G56" s="36">
        <f t="shared" si="9"/>
        <v>28402</v>
      </c>
    </row>
    <row r="57" spans="1:7" x14ac:dyDescent="0.3">
      <c r="A57" s="36" t="str">
        <f t="shared" si="5"/>
        <v>MELILLA</v>
      </c>
      <c r="B57" s="37">
        <f t="shared" si="3"/>
        <v>207785</v>
      </c>
      <c r="C57" s="37">
        <f t="shared" si="4"/>
        <v>207060</v>
      </c>
      <c r="D57" s="37">
        <f t="shared" si="7"/>
        <v>9</v>
      </c>
      <c r="E57" s="36" t="str">
        <f t="shared" si="6"/>
        <v>TARRAGONA</v>
      </c>
      <c r="F57" s="36">
        <f t="shared" si="10"/>
        <v>14266</v>
      </c>
      <c r="G57" s="36">
        <f t="shared" si="9"/>
        <v>1670</v>
      </c>
    </row>
    <row r="58" spans="1:7" x14ac:dyDescent="0.3">
      <c r="A58" s="36" t="str">
        <f t="shared" si="5"/>
        <v>MOTRIL</v>
      </c>
      <c r="B58" s="37">
        <f t="shared" si="3"/>
        <v>68580</v>
      </c>
      <c r="C58" s="37">
        <f t="shared" si="4"/>
        <v>59501</v>
      </c>
      <c r="D58" s="37">
        <f t="shared" si="7"/>
        <v>12</v>
      </c>
      <c r="E58" s="36" t="str">
        <f t="shared" si="6"/>
        <v>HUELVA</v>
      </c>
      <c r="F58" s="36">
        <f t="shared" si="10"/>
        <v>12169</v>
      </c>
      <c r="G58" s="36">
        <f t="shared" si="9"/>
        <v>10713</v>
      </c>
    </row>
    <row r="59" spans="1:7" x14ac:dyDescent="0.3">
      <c r="A59" s="36" t="str">
        <f t="shared" si="5"/>
        <v>PASAIA</v>
      </c>
      <c r="B59" s="37">
        <f t="shared" si="3"/>
        <v>394</v>
      </c>
      <c r="C59" s="37">
        <f t="shared" si="4"/>
        <v>2</v>
      </c>
      <c r="D59" s="37">
        <f t="shared" si="7"/>
        <v>25</v>
      </c>
      <c r="E59" s="36" t="str">
        <f t="shared" si="6"/>
        <v>FERROL-SAN CIBRAO</v>
      </c>
      <c r="F59" s="36">
        <f t="shared" si="10"/>
        <v>6926</v>
      </c>
      <c r="G59" s="36">
        <f t="shared" si="9"/>
        <v>3456</v>
      </c>
    </row>
    <row r="60" spans="1:7" x14ac:dyDescent="0.3">
      <c r="A60" s="36" t="str">
        <f t="shared" si="5"/>
        <v>SANTA CRUZ DE TENERIFE</v>
      </c>
      <c r="B60" s="37">
        <f t="shared" si="3"/>
        <v>2048455</v>
      </c>
      <c r="C60" s="37">
        <f t="shared" si="4"/>
        <v>1819226</v>
      </c>
      <c r="D60" s="37">
        <f t="shared" si="7"/>
        <v>1</v>
      </c>
      <c r="E60" s="36" t="str">
        <f t="shared" si="6"/>
        <v>GIJÓN</v>
      </c>
      <c r="F60" s="36">
        <f t="shared" si="10"/>
        <v>6182</v>
      </c>
      <c r="G60" s="36">
        <f t="shared" si="9"/>
        <v>1093</v>
      </c>
    </row>
    <row r="61" spans="1:7" x14ac:dyDescent="0.3">
      <c r="A61" s="36" t="str">
        <f t="shared" si="5"/>
        <v>SANTANDER</v>
      </c>
      <c r="B61" s="37">
        <f t="shared" si="3"/>
        <v>44316</v>
      </c>
      <c r="C61" s="37">
        <f t="shared" si="4"/>
        <v>48645</v>
      </c>
      <c r="D61" s="37">
        <f t="shared" si="7"/>
        <v>13</v>
      </c>
      <c r="E61" s="36" t="str">
        <f t="shared" si="6"/>
        <v>SEVILLA</v>
      </c>
      <c r="F61" s="36">
        <f t="shared" si="10"/>
        <v>3629</v>
      </c>
      <c r="G61" s="36">
        <f t="shared" si="9"/>
        <v>3698</v>
      </c>
    </row>
    <row r="62" spans="1:7" x14ac:dyDescent="0.3">
      <c r="A62" s="36" t="str">
        <f t="shared" si="5"/>
        <v>SEVILLA</v>
      </c>
      <c r="B62" s="37">
        <f t="shared" si="3"/>
        <v>3629</v>
      </c>
      <c r="C62" s="37">
        <f t="shared" si="4"/>
        <v>3698</v>
      </c>
      <c r="D62" s="37">
        <f t="shared" si="7"/>
        <v>23</v>
      </c>
      <c r="E62" s="36" t="str">
        <f t="shared" si="6"/>
        <v>AVILÉS</v>
      </c>
      <c r="F62" s="36">
        <f t="shared" si="10"/>
        <v>1205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14266</v>
      </c>
      <c r="C63" s="37">
        <f t="shared" si="4"/>
        <v>1670</v>
      </c>
      <c r="D63" s="37">
        <f t="shared" si="7"/>
        <v>19</v>
      </c>
      <c r="E63" s="36" t="str">
        <f t="shared" si="6"/>
        <v>PASAIA</v>
      </c>
      <c r="F63" s="36">
        <f t="shared" si="10"/>
        <v>394</v>
      </c>
      <c r="G63" s="36">
        <f t="shared" si="9"/>
        <v>2</v>
      </c>
    </row>
    <row r="64" spans="1:7" x14ac:dyDescent="0.3">
      <c r="A64" s="36" t="str">
        <f t="shared" si="5"/>
        <v>VALENCIA</v>
      </c>
      <c r="B64" s="37">
        <f t="shared" si="3"/>
        <v>256186</v>
      </c>
      <c r="C64" s="37">
        <f t="shared" si="4"/>
        <v>214534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21950</v>
      </c>
      <c r="C65" s="37">
        <f t="shared" si="4"/>
        <v>13115</v>
      </c>
      <c r="D65" s="37">
        <f t="shared" si="7"/>
        <v>17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CASTELLÓN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13887</v>
      </c>
      <c r="C7" s="10">
        <v>8137</v>
      </c>
      <c r="D7" s="10">
        <v>28402</v>
      </c>
      <c r="E7" s="10">
        <v>16499</v>
      </c>
      <c r="F7" s="11">
        <f>((E7*100)/D7)-100</f>
        <v>-41.909020491514681</v>
      </c>
      <c r="G7" s="1"/>
      <c r="H7" s="1"/>
      <c r="I7" s="1"/>
    </row>
    <row r="8" spans="1:12" x14ac:dyDescent="0.3">
      <c r="A8" s="12" t="s">
        <v>31</v>
      </c>
      <c r="B8" s="13">
        <v>10801</v>
      </c>
      <c r="C8" s="13">
        <v>4944</v>
      </c>
      <c r="D8" s="13">
        <v>18879</v>
      </c>
      <c r="E8" s="13">
        <v>22025</v>
      </c>
      <c r="F8" s="14">
        <f t="shared" ref="F8:F34" si="0">((E8*100)/D8)-100</f>
        <v>16.66401822130409</v>
      </c>
      <c r="G8" s="1"/>
      <c r="H8" s="1"/>
      <c r="I8" s="1"/>
    </row>
    <row r="9" spans="1:12" x14ac:dyDescent="0.3">
      <c r="A9" s="9" t="s">
        <v>157</v>
      </c>
      <c r="B9" s="10">
        <v>617</v>
      </c>
      <c r="C9" s="10">
        <v>1656</v>
      </c>
      <c r="D9" s="10">
        <v>2089</v>
      </c>
      <c r="E9" s="10">
        <v>2747</v>
      </c>
      <c r="F9" s="11">
        <f t="shared" si="0"/>
        <v>31.498324557204398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792</v>
      </c>
      <c r="D10" s="13">
        <v>0</v>
      </c>
      <c r="E10" s="13">
        <v>1205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43862</v>
      </c>
      <c r="C12" s="13">
        <v>62378</v>
      </c>
      <c r="D12" s="13">
        <v>63960</v>
      </c>
      <c r="E12" s="13">
        <v>113977</v>
      </c>
      <c r="F12" s="14">
        <f t="shared" si="0"/>
        <v>78.200437773608513</v>
      </c>
      <c r="G12" s="1"/>
      <c r="H12" s="1"/>
      <c r="I12" s="1"/>
    </row>
    <row r="13" spans="1:12" x14ac:dyDescent="0.3">
      <c r="A13" s="9" t="s">
        <v>32</v>
      </c>
      <c r="B13" s="10">
        <v>134201</v>
      </c>
      <c r="C13" s="10">
        <v>203783</v>
      </c>
      <c r="D13" s="10">
        <v>208716</v>
      </c>
      <c r="E13" s="10">
        <v>378550</v>
      </c>
      <c r="F13" s="11">
        <f t="shared" si="0"/>
        <v>81.370858008010885</v>
      </c>
      <c r="G13" s="1"/>
      <c r="H13" s="1"/>
      <c r="I13" s="1"/>
    </row>
    <row r="14" spans="1:12" x14ac:dyDescent="0.3">
      <c r="A14" s="12" t="s">
        <v>33</v>
      </c>
      <c r="B14" s="13">
        <v>244625</v>
      </c>
      <c r="C14" s="13">
        <v>320649</v>
      </c>
      <c r="D14" s="13">
        <v>471167</v>
      </c>
      <c r="E14" s="13">
        <v>622223</v>
      </c>
      <c r="F14" s="14">
        <f t="shared" si="0"/>
        <v>32.059970244096036</v>
      </c>
      <c r="G14" s="1"/>
      <c r="H14" s="1"/>
      <c r="I14" s="1"/>
    </row>
    <row r="15" spans="1:12" x14ac:dyDescent="0.3">
      <c r="A15" s="9" t="s">
        <v>34</v>
      </c>
      <c r="B15" s="10">
        <v>6690</v>
      </c>
      <c r="C15" s="10">
        <v>12189</v>
      </c>
      <c r="D15" s="10">
        <v>10340</v>
      </c>
      <c r="E15" s="10">
        <v>12751</v>
      </c>
      <c r="F15" s="11">
        <f t="shared" si="0"/>
        <v>23.317214700193418</v>
      </c>
      <c r="G15" s="1"/>
      <c r="H15" s="1"/>
      <c r="I15" s="1"/>
    </row>
    <row r="16" spans="1:12" x14ac:dyDescent="0.3">
      <c r="A16" s="12" t="s">
        <v>35</v>
      </c>
      <c r="B16" s="13">
        <v>23478</v>
      </c>
      <c r="C16" s="13">
        <v>34302</v>
      </c>
      <c r="D16" s="13">
        <v>26689</v>
      </c>
      <c r="E16" s="13">
        <v>38474</v>
      </c>
      <c r="F16" s="14">
        <f t="shared" si="0"/>
        <v>44.156768706208538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569</v>
      </c>
      <c r="C18" s="13">
        <v>0</v>
      </c>
      <c r="D18" s="13">
        <v>569</v>
      </c>
      <c r="E18" s="13">
        <v>0</v>
      </c>
      <c r="F18" s="14">
        <f t="shared" si="0"/>
        <v>-100</v>
      </c>
      <c r="G18" s="1"/>
      <c r="H18" s="1"/>
      <c r="I18" s="1"/>
    </row>
    <row r="19" spans="1:9" x14ac:dyDescent="0.3">
      <c r="A19" s="9" t="s">
        <v>37</v>
      </c>
      <c r="B19" s="10">
        <v>2994</v>
      </c>
      <c r="C19" s="10">
        <v>4751</v>
      </c>
      <c r="D19" s="10">
        <v>3456</v>
      </c>
      <c r="E19" s="10">
        <v>6926</v>
      </c>
      <c r="F19" s="11">
        <f t="shared" si="0"/>
        <v>100.40509259259258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6179</v>
      </c>
      <c r="D20" s="13">
        <v>1093</v>
      </c>
      <c r="E20" s="13">
        <v>6179</v>
      </c>
      <c r="F20" s="14">
        <f t="shared" si="0"/>
        <v>465.32479414455622</v>
      </c>
      <c r="G20" s="1"/>
      <c r="H20" s="1"/>
      <c r="I20" s="1"/>
    </row>
    <row r="21" spans="1:9" x14ac:dyDescent="0.3">
      <c r="A21" s="9" t="s">
        <v>38</v>
      </c>
      <c r="B21" s="10">
        <v>1868</v>
      </c>
      <c r="C21" s="10">
        <v>1778</v>
      </c>
      <c r="D21" s="10">
        <v>1868</v>
      </c>
      <c r="E21" s="10">
        <v>3057</v>
      </c>
      <c r="F21" s="19">
        <f t="shared" si="0"/>
        <v>63.650963597430405</v>
      </c>
      <c r="G21" s="1"/>
      <c r="H21" s="1"/>
      <c r="I21" s="1"/>
    </row>
    <row r="22" spans="1:9" x14ac:dyDescent="0.3">
      <c r="A22" s="12" t="s">
        <v>59</v>
      </c>
      <c r="B22" s="13">
        <v>117573</v>
      </c>
      <c r="C22" s="13">
        <v>125886</v>
      </c>
      <c r="D22" s="13">
        <v>507313</v>
      </c>
      <c r="E22" s="13">
        <v>720214</v>
      </c>
      <c r="F22" s="14">
        <f t="shared" si="0"/>
        <v>41.966399441764736</v>
      </c>
      <c r="G22" s="1"/>
      <c r="H22" s="1"/>
      <c r="I22" s="1"/>
    </row>
    <row r="23" spans="1:9" x14ac:dyDescent="0.3">
      <c r="A23" s="9" t="s">
        <v>164</v>
      </c>
      <c r="B23" s="10">
        <v>68580</v>
      </c>
      <c r="C23" s="10">
        <v>83595</v>
      </c>
      <c r="D23" s="10">
        <v>104851</v>
      </c>
      <c r="E23" s="10">
        <v>137995</v>
      </c>
      <c r="F23" s="11">
        <f t="shared" si="0"/>
        <v>31.610571191500327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235</v>
      </c>
      <c r="C26" s="13">
        <v>1089</v>
      </c>
      <c r="D26" s="13">
        <v>543</v>
      </c>
      <c r="E26" s="13">
        <v>1754</v>
      </c>
      <c r="F26" s="14">
        <f t="shared" si="0"/>
        <v>223.02025782688764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389</v>
      </c>
      <c r="D27" s="10">
        <v>0</v>
      </c>
      <c r="E27" s="10">
        <v>389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84742</v>
      </c>
      <c r="C28" s="13">
        <v>108550</v>
      </c>
      <c r="D28" s="13">
        <v>365610</v>
      </c>
      <c r="E28" s="13">
        <v>516563</v>
      </c>
      <c r="F28" s="14">
        <f t="shared" si="0"/>
        <v>41.287984464319891</v>
      </c>
      <c r="G28" s="1"/>
      <c r="H28" s="1"/>
      <c r="I28" s="1"/>
    </row>
    <row r="29" spans="1:9" x14ac:dyDescent="0.3">
      <c r="A29" s="9" t="s">
        <v>43</v>
      </c>
      <c r="B29" s="10">
        <v>1947</v>
      </c>
      <c r="C29" s="10">
        <v>457</v>
      </c>
      <c r="D29" s="10">
        <v>2367</v>
      </c>
      <c r="E29" s="10">
        <v>459</v>
      </c>
      <c r="F29" s="11">
        <f t="shared" si="0"/>
        <v>-80.608365019011416</v>
      </c>
      <c r="G29" s="1"/>
      <c r="H29" s="1"/>
      <c r="I29" s="1"/>
    </row>
    <row r="30" spans="1:9" x14ac:dyDescent="0.3">
      <c r="A30" s="12" t="s">
        <v>44</v>
      </c>
      <c r="B30" s="13">
        <v>1600</v>
      </c>
      <c r="C30" s="13">
        <v>2098</v>
      </c>
      <c r="D30" s="13">
        <v>3698</v>
      </c>
      <c r="E30" s="13">
        <v>3629</v>
      </c>
      <c r="F30" s="14">
        <f t="shared" si="0"/>
        <v>-1.8658734451054642</v>
      </c>
      <c r="G30" s="1"/>
      <c r="H30" s="1"/>
      <c r="I30" s="1"/>
    </row>
    <row r="31" spans="1:9" x14ac:dyDescent="0.3">
      <c r="A31" s="9" t="s">
        <v>45</v>
      </c>
      <c r="B31" s="10">
        <v>1670</v>
      </c>
      <c r="C31" s="10">
        <v>13937</v>
      </c>
      <c r="D31" s="10">
        <v>1670</v>
      </c>
      <c r="E31" s="10">
        <v>14266</v>
      </c>
      <c r="F31" s="11">
        <f t="shared" si="0"/>
        <v>754.25149700598797</v>
      </c>
      <c r="G31" s="1"/>
      <c r="H31" s="1"/>
      <c r="I31" s="1"/>
    </row>
    <row r="32" spans="1:9" x14ac:dyDescent="0.3">
      <c r="A32" s="12" t="s">
        <v>46</v>
      </c>
      <c r="B32" s="13">
        <v>34646</v>
      </c>
      <c r="C32" s="13">
        <v>62164</v>
      </c>
      <c r="D32" s="13">
        <v>56429</v>
      </c>
      <c r="E32" s="13">
        <v>82559</v>
      </c>
      <c r="F32" s="14">
        <f t="shared" si="0"/>
        <v>46.305977422956289</v>
      </c>
      <c r="G32" s="1"/>
      <c r="H32" s="1"/>
      <c r="I32" s="1"/>
    </row>
    <row r="33" spans="1:9" x14ac:dyDescent="0.3">
      <c r="A33" s="9" t="s">
        <v>47</v>
      </c>
      <c r="B33" s="10">
        <v>11218</v>
      </c>
      <c r="C33" s="10">
        <v>17161</v>
      </c>
      <c r="D33" s="10">
        <v>13115</v>
      </c>
      <c r="E33" s="10">
        <v>21950</v>
      </c>
      <c r="F33" s="11">
        <f t="shared" si="0"/>
        <v>67.365611894776976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805803</v>
      </c>
      <c r="C35" s="16">
        <f t="shared" ref="C35:E35" si="1">SUM(C7:C34)</f>
        <v>1076864</v>
      </c>
      <c r="D35" s="16">
        <f t="shared" si="1"/>
        <v>1892824</v>
      </c>
      <c r="E35" s="16">
        <f t="shared" si="1"/>
        <v>2724391</v>
      </c>
      <c r="F35" s="17">
        <f t="shared" ref="F35" si="2">((E35*100)/D35)-100</f>
        <v>43.932610744580586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16499</v>
      </c>
      <c r="C39" s="37">
        <f t="shared" si="4"/>
        <v>28402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LAS PALMAS</v>
      </c>
      <c r="F39" s="36">
        <f>LOOKUP(E39,$A$39:$A$66,$B$39:$B$66)</f>
        <v>720214</v>
      </c>
      <c r="G39" s="36">
        <f>LOOKUP(E39,$A$39:$A$66,$C$39:$C$66)</f>
        <v>507313</v>
      </c>
    </row>
    <row r="40" spans="1:9" x14ac:dyDescent="0.3">
      <c r="A40" s="36" t="str">
        <f t="shared" si="5"/>
        <v>ALICANTE</v>
      </c>
      <c r="B40" s="37">
        <f t="shared" si="3"/>
        <v>22025</v>
      </c>
      <c r="C40" s="37">
        <f t="shared" si="4"/>
        <v>18879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622223</v>
      </c>
      <c r="G40" s="36">
        <f t="shared" ref="G40:G66" si="9">LOOKUP(E40,$A$39:$A$66,$C$39:$C$66)</f>
        <v>471167</v>
      </c>
    </row>
    <row r="41" spans="1:9" x14ac:dyDescent="0.3">
      <c r="A41" s="36" t="str">
        <f t="shared" si="5"/>
        <v>ALMERÍA</v>
      </c>
      <c r="B41" s="37">
        <f t="shared" si="3"/>
        <v>2747</v>
      </c>
      <c r="C41" s="37">
        <f t="shared" si="4"/>
        <v>2089</v>
      </c>
      <c r="D41" s="37">
        <f t="shared" si="7"/>
        <v>18</v>
      </c>
      <c r="E41" s="36" t="str">
        <f t="shared" si="6"/>
        <v>SANTA CRUZ DE TENERIFE</v>
      </c>
      <c r="F41" s="36">
        <f t="shared" si="8"/>
        <v>516563</v>
      </c>
      <c r="G41" s="36">
        <f t="shared" si="9"/>
        <v>365610</v>
      </c>
    </row>
    <row r="42" spans="1:9" x14ac:dyDescent="0.3">
      <c r="A42" s="36" t="str">
        <f t="shared" si="5"/>
        <v>AVILÉS</v>
      </c>
      <c r="B42" s="37">
        <f t="shared" si="3"/>
        <v>1205</v>
      </c>
      <c r="C42" s="37">
        <f t="shared" si="4"/>
        <v>0</v>
      </c>
      <c r="D42" s="37">
        <f t="shared" si="7"/>
        <v>20</v>
      </c>
      <c r="E42" s="36" t="str">
        <f t="shared" si="6"/>
        <v>BALEARES</v>
      </c>
      <c r="F42" s="36">
        <f t="shared" si="8"/>
        <v>378550</v>
      </c>
      <c r="G42" s="36">
        <f t="shared" si="9"/>
        <v>208716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0</v>
      </c>
      <c r="D43" s="37">
        <f t="shared" si="7"/>
        <v>28</v>
      </c>
      <c r="E43" s="36" t="str">
        <f t="shared" si="6"/>
        <v>MÁLAGA</v>
      </c>
      <c r="F43" s="36">
        <f t="shared" si="8"/>
        <v>137995</v>
      </c>
      <c r="G43" s="36">
        <f t="shared" si="9"/>
        <v>104851</v>
      </c>
    </row>
    <row r="44" spans="1:9" x14ac:dyDescent="0.3">
      <c r="A44" s="36" t="str">
        <f t="shared" si="5"/>
        <v>BAHÍA DE CÁDIZ</v>
      </c>
      <c r="B44" s="37">
        <f t="shared" si="3"/>
        <v>113977</v>
      </c>
      <c r="C44" s="37">
        <f t="shared" si="4"/>
        <v>63960</v>
      </c>
      <c r="D44" s="37">
        <f t="shared" si="7"/>
        <v>6</v>
      </c>
      <c r="E44" s="36" t="str">
        <f t="shared" si="6"/>
        <v>BAHÍA DE CÁDIZ</v>
      </c>
      <c r="F44" s="36">
        <f t="shared" si="8"/>
        <v>113977</v>
      </c>
      <c r="G44" s="36">
        <f t="shared" si="9"/>
        <v>63960</v>
      </c>
    </row>
    <row r="45" spans="1:9" x14ac:dyDescent="0.3">
      <c r="A45" s="36" t="str">
        <f t="shared" si="5"/>
        <v>BALEARES</v>
      </c>
      <c r="B45" s="37">
        <f t="shared" si="3"/>
        <v>378550</v>
      </c>
      <c r="C45" s="37">
        <f t="shared" si="4"/>
        <v>208716</v>
      </c>
      <c r="D45" s="37">
        <f t="shared" si="7"/>
        <v>4</v>
      </c>
      <c r="E45" s="36" t="str">
        <f t="shared" si="6"/>
        <v>VALENCIA</v>
      </c>
      <c r="F45" s="36">
        <f t="shared" si="8"/>
        <v>82559</v>
      </c>
      <c r="G45" s="36">
        <f t="shared" si="9"/>
        <v>56429</v>
      </c>
    </row>
    <row r="46" spans="1:9" x14ac:dyDescent="0.3">
      <c r="A46" s="36" t="str">
        <f t="shared" si="5"/>
        <v>BARCELONA</v>
      </c>
      <c r="B46" s="37">
        <f t="shared" si="3"/>
        <v>622223</v>
      </c>
      <c r="C46" s="37">
        <f t="shared" si="4"/>
        <v>471167</v>
      </c>
      <c r="D46" s="37">
        <f t="shared" si="7"/>
        <v>2</v>
      </c>
      <c r="E46" s="36" t="str">
        <f t="shared" si="6"/>
        <v>CARTAGENA</v>
      </c>
      <c r="F46" s="36">
        <f t="shared" si="8"/>
        <v>38474</v>
      </c>
      <c r="G46" s="36">
        <f t="shared" si="9"/>
        <v>26689</v>
      </c>
    </row>
    <row r="47" spans="1:9" x14ac:dyDescent="0.3">
      <c r="A47" s="36" t="str">
        <f t="shared" si="5"/>
        <v>BILBAO</v>
      </c>
      <c r="B47" s="37">
        <f t="shared" si="3"/>
        <v>12751</v>
      </c>
      <c r="C47" s="37">
        <f t="shared" si="4"/>
        <v>10340</v>
      </c>
      <c r="D47" s="37">
        <f t="shared" si="7"/>
        <v>13</v>
      </c>
      <c r="E47" s="36" t="str">
        <f t="shared" si="6"/>
        <v>ALICANTE</v>
      </c>
      <c r="F47" s="36">
        <f t="shared" si="8"/>
        <v>22025</v>
      </c>
      <c r="G47" s="36">
        <f t="shared" si="9"/>
        <v>18879</v>
      </c>
    </row>
    <row r="48" spans="1:9" x14ac:dyDescent="0.3">
      <c r="A48" s="36" t="str">
        <f t="shared" si="5"/>
        <v>CARTAGENA</v>
      </c>
      <c r="B48" s="37">
        <f t="shared" si="3"/>
        <v>38474</v>
      </c>
      <c r="C48" s="37">
        <f t="shared" si="4"/>
        <v>26689</v>
      </c>
      <c r="D48" s="37">
        <f t="shared" si="7"/>
        <v>8</v>
      </c>
      <c r="E48" s="36" t="str">
        <f t="shared" si="6"/>
        <v>VIGO</v>
      </c>
      <c r="F48" s="36">
        <f t="shared" si="8"/>
        <v>21950</v>
      </c>
      <c r="G48" s="36">
        <f t="shared" si="9"/>
        <v>13115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A CORUÑA</v>
      </c>
      <c r="F49" s="36">
        <f t="shared" si="8"/>
        <v>16499</v>
      </c>
      <c r="G49" s="36">
        <f t="shared" si="9"/>
        <v>28402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569</v>
      </c>
      <c r="D50" s="37">
        <f t="shared" si="7"/>
        <v>28</v>
      </c>
      <c r="E50" s="36" t="str">
        <f t="shared" si="6"/>
        <v>TARRAGONA</v>
      </c>
      <c r="F50" s="36">
        <f t="shared" si="8"/>
        <v>14266</v>
      </c>
      <c r="G50" s="36">
        <f t="shared" si="9"/>
        <v>1670</v>
      </c>
    </row>
    <row r="51" spans="1:7" x14ac:dyDescent="0.3">
      <c r="A51" s="36" t="str">
        <f t="shared" si="5"/>
        <v>FERROL-SAN CIBRAO</v>
      </c>
      <c r="B51" s="37">
        <f t="shared" si="3"/>
        <v>6926</v>
      </c>
      <c r="C51" s="37">
        <f t="shared" si="4"/>
        <v>3456</v>
      </c>
      <c r="D51" s="37">
        <f t="shared" si="7"/>
        <v>14</v>
      </c>
      <c r="E51" s="36" t="str">
        <f t="shared" si="6"/>
        <v>BILBAO</v>
      </c>
      <c r="F51" s="36">
        <f t="shared" si="8"/>
        <v>12751</v>
      </c>
      <c r="G51" s="36">
        <f t="shared" si="9"/>
        <v>10340</v>
      </c>
    </row>
    <row r="52" spans="1:7" x14ac:dyDescent="0.3">
      <c r="A52" s="36" t="str">
        <f t="shared" si="5"/>
        <v>GIJÓN</v>
      </c>
      <c r="B52" s="37">
        <f t="shared" si="3"/>
        <v>6179</v>
      </c>
      <c r="C52" s="37">
        <f t="shared" si="4"/>
        <v>1093</v>
      </c>
      <c r="D52" s="37">
        <f t="shared" si="7"/>
        <v>15</v>
      </c>
      <c r="E52" s="36" t="str">
        <f t="shared" si="6"/>
        <v>FERROL-SAN CIBRAO</v>
      </c>
      <c r="F52" s="36">
        <f t="shared" si="8"/>
        <v>6926</v>
      </c>
      <c r="G52" s="36">
        <f t="shared" si="9"/>
        <v>3456</v>
      </c>
    </row>
    <row r="53" spans="1:7" x14ac:dyDescent="0.3">
      <c r="A53" s="36" t="str">
        <f t="shared" si="5"/>
        <v>HUELVA</v>
      </c>
      <c r="B53" s="37">
        <f t="shared" si="3"/>
        <v>3057</v>
      </c>
      <c r="C53" s="37">
        <f t="shared" si="4"/>
        <v>1868</v>
      </c>
      <c r="D53" s="37">
        <f t="shared" si="7"/>
        <v>17</v>
      </c>
      <c r="E53" s="36" t="str">
        <f t="shared" si="6"/>
        <v>GIJÓN</v>
      </c>
      <c r="F53" s="36">
        <f t="shared" si="8"/>
        <v>6179</v>
      </c>
      <c r="G53" s="36">
        <f t="shared" si="9"/>
        <v>1093</v>
      </c>
    </row>
    <row r="54" spans="1:7" x14ac:dyDescent="0.3">
      <c r="A54" s="36" t="str">
        <f t="shared" si="5"/>
        <v>LAS PALMAS</v>
      </c>
      <c r="B54" s="37">
        <f t="shared" si="3"/>
        <v>720214</v>
      </c>
      <c r="C54" s="37">
        <f t="shared" si="4"/>
        <v>507313</v>
      </c>
      <c r="D54" s="37">
        <f t="shared" si="7"/>
        <v>1</v>
      </c>
      <c r="E54" s="36" t="str">
        <f t="shared" si="6"/>
        <v>SEVILLA</v>
      </c>
      <c r="F54" s="36">
        <f t="shared" si="8"/>
        <v>3629</v>
      </c>
      <c r="G54" s="36">
        <f t="shared" si="9"/>
        <v>3698</v>
      </c>
    </row>
    <row r="55" spans="1:7" x14ac:dyDescent="0.3">
      <c r="A55" s="36" t="str">
        <f t="shared" si="5"/>
        <v>MÁLAGA</v>
      </c>
      <c r="B55" s="37">
        <f t="shared" si="3"/>
        <v>137995</v>
      </c>
      <c r="C55" s="37">
        <f t="shared" si="4"/>
        <v>104851</v>
      </c>
      <c r="D55" s="37">
        <f t="shared" si="7"/>
        <v>5</v>
      </c>
      <c r="E55" s="36" t="str">
        <f t="shared" si="6"/>
        <v>HUELVA</v>
      </c>
      <c r="F55" s="36">
        <f t="shared" si="8"/>
        <v>3057</v>
      </c>
      <c r="G55" s="36">
        <f t="shared" si="9"/>
        <v>1868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ALMERÍA</v>
      </c>
      <c r="F56" s="36">
        <f t="shared" ref="F56:F66" si="10">LOOKUP(E56,$A$39:$A$66,$B$39:$B$66)</f>
        <v>2747</v>
      </c>
      <c r="G56" s="36">
        <f t="shared" si="9"/>
        <v>2089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MOTRIL</v>
      </c>
      <c r="F57" s="36">
        <f t="shared" si="10"/>
        <v>1754</v>
      </c>
      <c r="G57" s="36">
        <f t="shared" si="9"/>
        <v>543</v>
      </c>
    </row>
    <row r="58" spans="1:7" x14ac:dyDescent="0.3">
      <c r="A58" s="36" t="str">
        <f t="shared" si="5"/>
        <v>MOTRIL</v>
      </c>
      <c r="B58" s="37">
        <f t="shared" si="3"/>
        <v>1754</v>
      </c>
      <c r="C58" s="37">
        <f t="shared" si="4"/>
        <v>543</v>
      </c>
      <c r="D58" s="37">
        <f t="shared" si="7"/>
        <v>19</v>
      </c>
      <c r="E58" s="36" t="str">
        <f t="shared" si="6"/>
        <v>AVILÉS</v>
      </c>
      <c r="F58" s="36">
        <f t="shared" si="10"/>
        <v>1205</v>
      </c>
      <c r="G58" s="36">
        <f t="shared" si="9"/>
        <v>0</v>
      </c>
    </row>
    <row r="59" spans="1:7" x14ac:dyDescent="0.3">
      <c r="A59" s="36" t="str">
        <f t="shared" si="5"/>
        <v>PASAIA</v>
      </c>
      <c r="B59" s="37">
        <f t="shared" si="3"/>
        <v>389</v>
      </c>
      <c r="C59" s="37">
        <f t="shared" si="4"/>
        <v>0</v>
      </c>
      <c r="D59" s="37">
        <f t="shared" si="7"/>
        <v>22</v>
      </c>
      <c r="E59" s="36" t="str">
        <f t="shared" si="6"/>
        <v>SANTANDER</v>
      </c>
      <c r="F59" s="36">
        <f t="shared" si="10"/>
        <v>459</v>
      </c>
      <c r="G59" s="36">
        <f t="shared" si="9"/>
        <v>2367</v>
      </c>
    </row>
    <row r="60" spans="1:7" x14ac:dyDescent="0.3">
      <c r="A60" s="36" t="str">
        <f t="shared" si="5"/>
        <v>SANTA CRUZ DE TENERIFE</v>
      </c>
      <c r="B60" s="37">
        <f t="shared" si="3"/>
        <v>516563</v>
      </c>
      <c r="C60" s="37">
        <f t="shared" si="4"/>
        <v>365610</v>
      </c>
      <c r="D60" s="37">
        <f t="shared" si="7"/>
        <v>3</v>
      </c>
      <c r="E60" s="36" t="str">
        <f t="shared" si="6"/>
        <v>PASAIA</v>
      </c>
      <c r="F60" s="36">
        <f t="shared" si="10"/>
        <v>389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459</v>
      </c>
      <c r="C61" s="37">
        <f t="shared" si="4"/>
        <v>2367</v>
      </c>
      <c r="D61" s="37">
        <f t="shared" si="7"/>
        <v>21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3629</v>
      </c>
      <c r="C62" s="37">
        <f t="shared" si="4"/>
        <v>3698</v>
      </c>
      <c r="D62" s="37">
        <f t="shared" si="7"/>
        <v>16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14266</v>
      </c>
      <c r="C63" s="37">
        <f t="shared" si="4"/>
        <v>1670</v>
      </c>
      <c r="D63" s="37">
        <f t="shared" si="7"/>
        <v>12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82559</v>
      </c>
      <c r="C64" s="37">
        <f t="shared" si="4"/>
        <v>56429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21950</v>
      </c>
      <c r="C65" s="37">
        <f t="shared" si="4"/>
        <v>13115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BAHÍA DE ALGECIRAS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1498</v>
      </c>
      <c r="C8" s="13">
        <v>1455</v>
      </c>
      <c r="D8" s="13">
        <v>6525</v>
      </c>
      <c r="E8" s="13">
        <v>5413</v>
      </c>
      <c r="F8" s="14">
        <f t="shared" si="0"/>
        <v>-17.042145593869733</v>
      </c>
      <c r="G8" s="1"/>
      <c r="H8" s="1"/>
      <c r="I8" s="1"/>
    </row>
    <row r="9" spans="1:12" x14ac:dyDescent="0.3">
      <c r="A9" s="9" t="s">
        <v>157</v>
      </c>
      <c r="B9" s="10">
        <v>11065</v>
      </c>
      <c r="C9" s="10">
        <v>12158</v>
      </c>
      <c r="D9" s="10">
        <v>33393</v>
      </c>
      <c r="E9" s="10">
        <v>39435</v>
      </c>
      <c r="F9" s="11">
        <f t="shared" si="0"/>
        <v>18.093612433743601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85278</v>
      </c>
      <c r="C11" s="10">
        <v>75020</v>
      </c>
      <c r="D11" s="10">
        <v>278806</v>
      </c>
      <c r="E11" s="10">
        <v>262193</v>
      </c>
      <c r="F11" s="11">
        <f t="shared" si="0"/>
        <v>-5.9586235590338816</v>
      </c>
      <c r="G11" s="1"/>
      <c r="H11" s="1"/>
      <c r="I11" s="1"/>
    </row>
    <row r="12" spans="1:12" x14ac:dyDescent="0.3">
      <c r="A12" s="12" t="s">
        <v>161</v>
      </c>
      <c r="B12" s="13">
        <v>855</v>
      </c>
      <c r="C12" s="13">
        <v>1084</v>
      </c>
      <c r="D12" s="13">
        <v>3128</v>
      </c>
      <c r="E12" s="13">
        <v>3552</v>
      </c>
      <c r="F12" s="14">
        <f t="shared" si="0"/>
        <v>13.554987212276217</v>
      </c>
      <c r="G12" s="1"/>
      <c r="H12" s="1"/>
      <c r="I12" s="1"/>
    </row>
    <row r="13" spans="1:12" x14ac:dyDescent="0.3">
      <c r="A13" s="9" t="s">
        <v>32</v>
      </c>
      <c r="B13" s="10">
        <v>53572</v>
      </c>
      <c r="C13" s="10">
        <v>51514</v>
      </c>
      <c r="D13" s="10">
        <v>137801</v>
      </c>
      <c r="E13" s="10">
        <v>151844</v>
      </c>
      <c r="F13" s="11">
        <f t="shared" si="0"/>
        <v>10.19078236006996</v>
      </c>
      <c r="G13" s="1"/>
      <c r="H13" s="1"/>
      <c r="I13" s="1"/>
    </row>
    <row r="14" spans="1:12" x14ac:dyDescent="0.3">
      <c r="A14" s="12" t="s">
        <v>33</v>
      </c>
      <c r="B14" s="13">
        <v>24626</v>
      </c>
      <c r="C14" s="13">
        <v>24685</v>
      </c>
      <c r="D14" s="13">
        <v>64735</v>
      </c>
      <c r="E14" s="13">
        <v>75518</v>
      </c>
      <c r="F14" s="14">
        <f t="shared" si="0"/>
        <v>16.657140650343706</v>
      </c>
      <c r="G14" s="1"/>
      <c r="H14" s="1"/>
      <c r="I14" s="1"/>
    </row>
    <row r="15" spans="1:12" x14ac:dyDescent="0.3">
      <c r="A15" s="9" t="s">
        <v>34</v>
      </c>
      <c r="B15" s="10">
        <v>4098</v>
      </c>
      <c r="C15" s="10">
        <v>4013</v>
      </c>
      <c r="D15" s="10">
        <v>9855</v>
      </c>
      <c r="E15" s="10">
        <v>12565</v>
      </c>
      <c r="F15" s="11">
        <f t="shared" si="0"/>
        <v>27.498731608320654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27972</v>
      </c>
      <c r="C18" s="13">
        <v>34684</v>
      </c>
      <c r="D18" s="13">
        <v>90960</v>
      </c>
      <c r="E18" s="13">
        <v>118474</v>
      </c>
      <c r="F18" s="14">
        <f t="shared" si="0"/>
        <v>30.248460861917323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1870</v>
      </c>
      <c r="C21" s="10">
        <v>1433</v>
      </c>
      <c r="D21" s="10">
        <v>5289</v>
      </c>
      <c r="E21" s="10">
        <v>5732</v>
      </c>
      <c r="F21" s="11">
        <f t="shared" si="0"/>
        <v>8.375874456418984</v>
      </c>
      <c r="G21" s="1"/>
      <c r="H21" s="1"/>
      <c r="I21" s="1"/>
    </row>
    <row r="22" spans="1:9" x14ac:dyDescent="0.3">
      <c r="A22" s="12" t="s">
        <v>59</v>
      </c>
      <c r="B22" s="13">
        <v>41291</v>
      </c>
      <c r="C22" s="13">
        <v>35982</v>
      </c>
      <c r="D22" s="13">
        <v>119703</v>
      </c>
      <c r="E22" s="13">
        <v>125811</v>
      </c>
      <c r="F22" s="14">
        <f t="shared" si="0"/>
        <v>5.1026290067918154</v>
      </c>
      <c r="G22" s="1"/>
      <c r="H22" s="1"/>
      <c r="I22" s="1"/>
    </row>
    <row r="23" spans="1:9" x14ac:dyDescent="0.3">
      <c r="A23" s="9" t="s">
        <v>164</v>
      </c>
      <c r="B23" s="10">
        <v>3958</v>
      </c>
      <c r="C23" s="10">
        <v>2648</v>
      </c>
      <c r="D23" s="10">
        <v>10439</v>
      </c>
      <c r="E23" s="10">
        <v>9000</v>
      </c>
      <c r="F23" s="11">
        <f t="shared" si="0"/>
        <v>-13.784845291694609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12884</v>
      </c>
      <c r="C25" s="10">
        <v>11258</v>
      </c>
      <c r="D25" s="10">
        <v>36577</v>
      </c>
      <c r="E25" s="10">
        <v>37774</v>
      </c>
      <c r="F25" s="11">
        <f t="shared" si="0"/>
        <v>3.2725483227164602</v>
      </c>
      <c r="G25" s="1"/>
      <c r="H25" s="1"/>
      <c r="I25" s="1"/>
    </row>
    <row r="26" spans="1:9" x14ac:dyDescent="0.3">
      <c r="A26" s="12" t="s">
        <v>40</v>
      </c>
      <c r="B26" s="13">
        <v>4751</v>
      </c>
      <c r="C26" s="13">
        <v>3823</v>
      </c>
      <c r="D26" s="13">
        <v>14091</v>
      </c>
      <c r="E26" s="13">
        <v>13738</v>
      </c>
      <c r="F26" s="14">
        <f t="shared" si="0"/>
        <v>-2.5051451280959469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105287</v>
      </c>
      <c r="C28" s="13">
        <v>100684</v>
      </c>
      <c r="D28" s="13">
        <v>341122</v>
      </c>
      <c r="E28" s="13">
        <v>383628</v>
      </c>
      <c r="F28" s="14">
        <f t="shared" si="0"/>
        <v>12.460644578772403</v>
      </c>
      <c r="G28" s="1"/>
      <c r="H28" s="1"/>
      <c r="I28" s="1"/>
    </row>
    <row r="29" spans="1:9" x14ac:dyDescent="0.3">
      <c r="A29" s="9" t="s">
        <v>43</v>
      </c>
      <c r="B29" s="10">
        <v>7880</v>
      </c>
      <c r="C29" s="10">
        <v>8136</v>
      </c>
      <c r="D29" s="10">
        <v>20807</v>
      </c>
      <c r="E29" s="10">
        <v>19690</v>
      </c>
      <c r="F29" s="11">
        <f t="shared" si="0"/>
        <v>-5.3683856394482632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12166</v>
      </c>
      <c r="C32" s="13">
        <v>11556</v>
      </c>
      <c r="D32" s="13">
        <v>38435</v>
      </c>
      <c r="E32" s="13">
        <v>41656</v>
      </c>
      <c r="F32" s="14">
        <f t="shared" si="0"/>
        <v>8.3803824639000908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399051</v>
      </c>
      <c r="C35" s="16">
        <f t="shared" ref="C35:E35" si="1">SUM(C7:C34)</f>
        <v>380133</v>
      </c>
      <c r="D35" s="16">
        <f t="shared" si="1"/>
        <v>1211666</v>
      </c>
      <c r="E35" s="16">
        <f t="shared" si="1"/>
        <v>1306023</v>
      </c>
      <c r="F35" s="17">
        <f t="shared" ref="F35" si="2">((E35*100)/D35)-100</f>
        <v>7.7873770494509245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383628</v>
      </c>
      <c r="G39" s="36">
        <f>LOOKUP(E39,$A$39:$A$66,$C$39:$C$66)</f>
        <v>341122</v>
      </c>
    </row>
    <row r="40" spans="1:9" x14ac:dyDescent="0.3">
      <c r="A40" s="36" t="str">
        <f t="shared" si="5"/>
        <v>ALICANTE</v>
      </c>
      <c r="B40" s="37">
        <f t="shared" si="3"/>
        <v>5413</v>
      </c>
      <c r="C40" s="37">
        <f t="shared" si="4"/>
        <v>6525</v>
      </c>
      <c r="D40" s="37">
        <f t="shared" ref="D40:D66" si="7">_xlfn.RANK.EQ(B40,$B$39:$B$66)+COUNTIF($B$39:$B$66,B40)-1</f>
        <v>15</v>
      </c>
      <c r="E40" s="36" t="str">
        <f t="shared" si="6"/>
        <v>BAHÍA DE ALGECIRAS</v>
      </c>
      <c r="F40" s="36">
        <f t="shared" ref="F40:F55" si="8">LOOKUP(E40,$A$39:$A$66,$B$39:$B$66)</f>
        <v>262193</v>
      </c>
      <c r="G40" s="36">
        <f t="shared" ref="G40:G66" si="9">LOOKUP(E40,$A$39:$A$66,$C$39:$C$66)</f>
        <v>278806</v>
      </c>
    </row>
    <row r="41" spans="1:9" x14ac:dyDescent="0.3">
      <c r="A41" s="36" t="str">
        <f t="shared" si="5"/>
        <v>ALMERÍA</v>
      </c>
      <c r="B41" s="37">
        <f t="shared" si="3"/>
        <v>39435</v>
      </c>
      <c r="C41" s="37">
        <f t="shared" si="4"/>
        <v>33393</v>
      </c>
      <c r="D41" s="37">
        <f t="shared" si="7"/>
        <v>8</v>
      </c>
      <c r="E41" s="36" t="str">
        <f t="shared" si="6"/>
        <v>BALEARES</v>
      </c>
      <c r="F41" s="36">
        <f t="shared" si="8"/>
        <v>151844</v>
      </c>
      <c r="G41" s="36">
        <f t="shared" si="9"/>
        <v>137801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125811</v>
      </c>
      <c r="G42" s="36">
        <f t="shared" si="9"/>
        <v>119703</v>
      </c>
    </row>
    <row r="43" spans="1:9" x14ac:dyDescent="0.3">
      <c r="A43" s="36" t="str">
        <f t="shared" si="5"/>
        <v>BAHÍA DE ALGECIRAS</v>
      </c>
      <c r="B43" s="37">
        <f t="shared" si="3"/>
        <v>262193</v>
      </c>
      <c r="C43" s="37">
        <f t="shared" si="4"/>
        <v>278806</v>
      </c>
      <c r="D43" s="37">
        <f t="shared" si="7"/>
        <v>2</v>
      </c>
      <c r="E43" s="36" t="str">
        <f t="shared" si="6"/>
        <v>CEUTA</v>
      </c>
      <c r="F43" s="36">
        <f t="shared" si="8"/>
        <v>118474</v>
      </c>
      <c r="G43" s="36">
        <f t="shared" si="9"/>
        <v>90960</v>
      </c>
    </row>
    <row r="44" spans="1:9" x14ac:dyDescent="0.3">
      <c r="A44" s="36" t="str">
        <f t="shared" si="5"/>
        <v>BAHÍA DE CÁDIZ</v>
      </c>
      <c r="B44" s="37">
        <f t="shared" si="3"/>
        <v>3552</v>
      </c>
      <c r="C44" s="37">
        <f t="shared" si="4"/>
        <v>3128</v>
      </c>
      <c r="D44" s="37">
        <f t="shared" si="7"/>
        <v>16</v>
      </c>
      <c r="E44" s="36" t="str">
        <f t="shared" si="6"/>
        <v>BARCELONA</v>
      </c>
      <c r="F44" s="36">
        <f t="shared" si="8"/>
        <v>75518</v>
      </c>
      <c r="G44" s="36">
        <f t="shared" si="9"/>
        <v>64735</v>
      </c>
    </row>
    <row r="45" spans="1:9" x14ac:dyDescent="0.3">
      <c r="A45" s="36" t="str">
        <f t="shared" si="5"/>
        <v>BALEARES</v>
      </c>
      <c r="B45" s="37">
        <f t="shared" si="3"/>
        <v>151844</v>
      </c>
      <c r="C45" s="37">
        <f t="shared" si="4"/>
        <v>137801</v>
      </c>
      <c r="D45" s="37">
        <f t="shared" si="7"/>
        <v>3</v>
      </c>
      <c r="E45" s="36" t="str">
        <f t="shared" si="6"/>
        <v>VALENCIA</v>
      </c>
      <c r="F45" s="36">
        <f t="shared" si="8"/>
        <v>41656</v>
      </c>
      <c r="G45" s="36">
        <f t="shared" si="9"/>
        <v>38435</v>
      </c>
    </row>
    <row r="46" spans="1:9" x14ac:dyDescent="0.3">
      <c r="A46" s="36" t="str">
        <f t="shared" si="5"/>
        <v>BARCELONA</v>
      </c>
      <c r="B46" s="37">
        <f t="shared" si="3"/>
        <v>75518</v>
      </c>
      <c r="C46" s="37">
        <f t="shared" si="4"/>
        <v>64735</v>
      </c>
      <c r="D46" s="37">
        <f t="shared" si="7"/>
        <v>6</v>
      </c>
      <c r="E46" s="36" t="str">
        <f t="shared" si="6"/>
        <v>ALMERÍA</v>
      </c>
      <c r="F46" s="36">
        <f t="shared" si="8"/>
        <v>39435</v>
      </c>
      <c r="G46" s="36">
        <f t="shared" si="9"/>
        <v>33393</v>
      </c>
    </row>
    <row r="47" spans="1:9" x14ac:dyDescent="0.3">
      <c r="A47" s="36" t="str">
        <f t="shared" si="5"/>
        <v>BILBAO</v>
      </c>
      <c r="B47" s="37">
        <f t="shared" si="3"/>
        <v>12565</v>
      </c>
      <c r="C47" s="37">
        <f t="shared" si="4"/>
        <v>9855</v>
      </c>
      <c r="D47" s="37">
        <f t="shared" si="7"/>
        <v>12</v>
      </c>
      <c r="E47" s="36" t="str">
        <f t="shared" si="6"/>
        <v>MELILLA</v>
      </c>
      <c r="F47" s="36">
        <f t="shared" si="8"/>
        <v>37774</v>
      </c>
      <c r="G47" s="36">
        <f t="shared" si="9"/>
        <v>36577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19690</v>
      </c>
      <c r="G48" s="36">
        <f t="shared" si="9"/>
        <v>20807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13738</v>
      </c>
      <c r="G49" s="36">
        <f t="shared" si="9"/>
        <v>14091</v>
      </c>
    </row>
    <row r="50" spans="1:7" x14ac:dyDescent="0.3">
      <c r="A50" s="36" t="str">
        <f t="shared" si="5"/>
        <v>CEUTA</v>
      </c>
      <c r="B50" s="37">
        <f t="shared" si="3"/>
        <v>118474</v>
      </c>
      <c r="C50" s="37">
        <f t="shared" si="4"/>
        <v>90960</v>
      </c>
      <c r="D50" s="37">
        <f t="shared" si="7"/>
        <v>5</v>
      </c>
      <c r="E50" s="36" t="str">
        <f t="shared" si="6"/>
        <v>BILBAO</v>
      </c>
      <c r="F50" s="36">
        <f t="shared" si="8"/>
        <v>12565</v>
      </c>
      <c r="G50" s="36">
        <f t="shared" si="9"/>
        <v>9855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9000</v>
      </c>
      <c r="G51" s="36">
        <f t="shared" si="9"/>
        <v>10439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HUELVA</v>
      </c>
      <c r="F52" s="36">
        <f t="shared" si="8"/>
        <v>5732</v>
      </c>
      <c r="G52" s="36">
        <f t="shared" si="9"/>
        <v>5289</v>
      </c>
    </row>
    <row r="53" spans="1:7" x14ac:dyDescent="0.3">
      <c r="A53" s="36" t="str">
        <f t="shared" si="5"/>
        <v>HUELVA</v>
      </c>
      <c r="B53" s="37">
        <f t="shared" si="3"/>
        <v>5732</v>
      </c>
      <c r="C53" s="37">
        <f t="shared" si="4"/>
        <v>5289</v>
      </c>
      <c r="D53" s="37">
        <f t="shared" si="7"/>
        <v>14</v>
      </c>
      <c r="E53" s="36" t="str">
        <f t="shared" si="6"/>
        <v>ALICANTE</v>
      </c>
      <c r="F53" s="36">
        <f t="shared" si="8"/>
        <v>5413</v>
      </c>
      <c r="G53" s="36">
        <f t="shared" si="9"/>
        <v>6525</v>
      </c>
    </row>
    <row r="54" spans="1:7" x14ac:dyDescent="0.3">
      <c r="A54" s="36" t="str">
        <f t="shared" si="5"/>
        <v>LAS PALMAS</v>
      </c>
      <c r="B54" s="37">
        <f t="shared" si="3"/>
        <v>125811</v>
      </c>
      <c r="C54" s="37">
        <f t="shared" si="4"/>
        <v>119703</v>
      </c>
      <c r="D54" s="37">
        <f t="shared" si="7"/>
        <v>4</v>
      </c>
      <c r="E54" s="36" t="str">
        <f t="shared" si="6"/>
        <v>BAHÍA DE CÁDIZ</v>
      </c>
      <c r="F54" s="36">
        <f t="shared" si="8"/>
        <v>3552</v>
      </c>
      <c r="G54" s="36">
        <f t="shared" si="9"/>
        <v>3128</v>
      </c>
    </row>
    <row r="55" spans="1:7" x14ac:dyDescent="0.3">
      <c r="A55" s="36" t="str">
        <f t="shared" si="5"/>
        <v>MÁLAGA</v>
      </c>
      <c r="B55" s="37">
        <f t="shared" si="3"/>
        <v>9000</v>
      </c>
      <c r="C55" s="37">
        <f t="shared" si="4"/>
        <v>10439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37774</v>
      </c>
      <c r="C57" s="37">
        <f t="shared" si="4"/>
        <v>36577</v>
      </c>
      <c r="D57" s="37">
        <f t="shared" si="7"/>
        <v>9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13738</v>
      </c>
      <c r="C58" s="37">
        <f t="shared" si="4"/>
        <v>14091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383628</v>
      </c>
      <c r="C60" s="37">
        <f t="shared" si="4"/>
        <v>341122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19690</v>
      </c>
      <c r="C61" s="37">
        <f t="shared" si="4"/>
        <v>20807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41656</v>
      </c>
      <c r="C64" s="37">
        <f t="shared" si="4"/>
        <v>38435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E41" sqref="E41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23</v>
      </c>
      <c r="C9" s="30">
        <v>19</v>
      </c>
      <c r="D9" s="30">
        <v>141</v>
      </c>
      <c r="E9" s="30">
        <v>87</v>
      </c>
      <c r="F9" s="11">
        <f t="shared" si="0"/>
        <v>-38.297872340425535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1035</v>
      </c>
      <c r="C11" s="30">
        <v>460</v>
      </c>
      <c r="D11" s="30">
        <v>4379</v>
      </c>
      <c r="E11" s="30">
        <v>1600</v>
      </c>
      <c r="F11" s="11">
        <f t="shared" si="0"/>
        <v>-63.46197762046129</v>
      </c>
      <c r="G11" s="1"/>
      <c r="H11" s="1"/>
      <c r="I11" s="1"/>
    </row>
    <row r="12" spans="1:12" x14ac:dyDescent="0.3">
      <c r="A12" s="12" t="s">
        <v>161</v>
      </c>
      <c r="B12" s="31">
        <v>1039</v>
      </c>
      <c r="C12" s="31">
        <v>1456</v>
      </c>
      <c r="D12" s="31">
        <v>4786</v>
      </c>
      <c r="E12" s="31">
        <v>5431</v>
      </c>
      <c r="F12" s="14">
        <f t="shared" si="0"/>
        <v>13.476807354784782</v>
      </c>
      <c r="G12" s="1"/>
      <c r="H12" s="1"/>
      <c r="I12" s="1"/>
    </row>
    <row r="13" spans="1:12" x14ac:dyDescent="0.3">
      <c r="A13" s="9" t="s">
        <v>32</v>
      </c>
      <c r="B13" s="30">
        <v>15231</v>
      </c>
      <c r="C13" s="30">
        <v>17439</v>
      </c>
      <c r="D13" s="30">
        <v>51092</v>
      </c>
      <c r="E13" s="30">
        <v>56276</v>
      </c>
      <c r="F13" s="11">
        <f t="shared" si="0"/>
        <v>10.146402567916695</v>
      </c>
      <c r="G13" s="1"/>
      <c r="H13" s="1"/>
      <c r="I13" s="1"/>
    </row>
    <row r="14" spans="1:12" x14ac:dyDescent="0.3">
      <c r="A14" s="12" t="s">
        <v>33</v>
      </c>
      <c r="B14" s="31">
        <v>74665</v>
      </c>
      <c r="C14" s="31">
        <v>77919</v>
      </c>
      <c r="D14" s="31">
        <v>278699</v>
      </c>
      <c r="E14" s="31">
        <v>295023</v>
      </c>
      <c r="F14" s="14">
        <f t="shared" si="0"/>
        <v>5.8572151317371066</v>
      </c>
      <c r="G14" s="1"/>
      <c r="H14" s="1"/>
      <c r="I14" s="1"/>
    </row>
    <row r="15" spans="1:12" x14ac:dyDescent="0.3">
      <c r="A15" s="9" t="s">
        <v>34</v>
      </c>
      <c r="B15" s="30">
        <v>1009</v>
      </c>
      <c r="C15" s="30">
        <v>732</v>
      </c>
      <c r="D15" s="30">
        <v>2563</v>
      </c>
      <c r="E15" s="30">
        <v>3932</v>
      </c>
      <c r="F15" s="11">
        <f t="shared" si="0"/>
        <v>53.413968006242698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14</v>
      </c>
      <c r="D17" s="30">
        <v>0</v>
      </c>
      <c r="E17" s="30">
        <v>88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95</v>
      </c>
      <c r="C18" s="31">
        <v>108</v>
      </c>
      <c r="D18" s="31">
        <v>424</v>
      </c>
      <c r="E18" s="31">
        <v>353</v>
      </c>
      <c r="F18" s="14">
        <f t="shared" si="0"/>
        <v>-16.745283018867923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8283</v>
      </c>
      <c r="C22" s="31">
        <v>9504</v>
      </c>
      <c r="D22" s="31">
        <v>29342</v>
      </c>
      <c r="E22" s="31">
        <v>32624</v>
      </c>
      <c r="F22" s="14">
        <f t="shared" si="0"/>
        <v>11.185331606570784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91</v>
      </c>
      <c r="C25" s="30">
        <v>157</v>
      </c>
      <c r="D25" s="30">
        <v>406</v>
      </c>
      <c r="E25" s="30">
        <v>554</v>
      </c>
      <c r="F25" s="11">
        <f t="shared" si="0"/>
        <v>36.453201970443359</v>
      </c>
      <c r="G25" s="1"/>
      <c r="H25" s="1"/>
      <c r="I25" s="1"/>
    </row>
    <row r="26" spans="1:9" x14ac:dyDescent="0.3">
      <c r="A26" s="12" t="s">
        <v>40</v>
      </c>
      <c r="B26" s="31">
        <v>33</v>
      </c>
      <c r="C26" s="31">
        <v>1</v>
      </c>
      <c r="D26" s="31">
        <v>227</v>
      </c>
      <c r="E26" s="31">
        <v>3</v>
      </c>
      <c r="F26" s="14">
        <f t="shared" si="0"/>
        <v>-98.678414096916299</v>
      </c>
      <c r="G26" s="1"/>
      <c r="H26" s="1"/>
      <c r="I26" s="1"/>
    </row>
    <row r="27" spans="1:9" x14ac:dyDescent="0.3">
      <c r="A27" s="9" t="s">
        <v>41</v>
      </c>
      <c r="B27" s="30">
        <v>15427</v>
      </c>
      <c r="C27" s="30">
        <v>24696</v>
      </c>
      <c r="D27" s="30">
        <v>77107</v>
      </c>
      <c r="E27" s="30">
        <v>87292</v>
      </c>
      <c r="F27" s="11">
        <f t="shared" si="0"/>
        <v>13.20891747830936</v>
      </c>
      <c r="G27" s="1"/>
      <c r="H27" s="1"/>
      <c r="I27" s="1"/>
    </row>
    <row r="28" spans="1:9" x14ac:dyDescent="0.3">
      <c r="A28" s="12" t="s">
        <v>42</v>
      </c>
      <c r="B28" s="31">
        <v>5038</v>
      </c>
      <c r="C28" s="31">
        <v>6269</v>
      </c>
      <c r="D28" s="31">
        <v>21556</v>
      </c>
      <c r="E28" s="31">
        <v>23320</v>
      </c>
      <c r="F28" s="14">
        <f t="shared" si="0"/>
        <v>8.1833364260530743</v>
      </c>
      <c r="G28" s="1"/>
      <c r="H28" s="1"/>
      <c r="I28" s="1"/>
    </row>
    <row r="29" spans="1:9" x14ac:dyDescent="0.3">
      <c r="A29" s="9" t="s">
        <v>43</v>
      </c>
      <c r="B29" s="30">
        <v>43585</v>
      </c>
      <c r="C29" s="30">
        <v>49455</v>
      </c>
      <c r="D29" s="30">
        <v>180988</v>
      </c>
      <c r="E29" s="30">
        <v>165371</v>
      </c>
      <c r="F29" s="11">
        <f t="shared" si="0"/>
        <v>-8.6287488673282269</v>
      </c>
      <c r="G29" s="1"/>
      <c r="H29" s="1"/>
      <c r="I29" s="1"/>
    </row>
    <row r="30" spans="1:9" x14ac:dyDescent="0.3">
      <c r="A30" s="12" t="s">
        <v>44</v>
      </c>
      <c r="B30" s="31">
        <v>134</v>
      </c>
      <c r="C30" s="31">
        <v>84</v>
      </c>
      <c r="D30" s="31">
        <v>667</v>
      </c>
      <c r="E30" s="31">
        <v>392</v>
      </c>
      <c r="F30" s="14">
        <f t="shared" si="0"/>
        <v>-41.229385307346327</v>
      </c>
      <c r="G30" s="1"/>
      <c r="H30" s="1"/>
      <c r="I30" s="1"/>
    </row>
    <row r="31" spans="1:9" x14ac:dyDescent="0.3">
      <c r="A31" s="9" t="s">
        <v>45</v>
      </c>
      <c r="B31" s="30">
        <v>10312</v>
      </c>
      <c r="C31" s="30">
        <v>13284</v>
      </c>
      <c r="D31" s="30">
        <v>64499</v>
      </c>
      <c r="E31" s="30">
        <v>68715</v>
      </c>
      <c r="F31" s="11">
        <f t="shared" si="0"/>
        <v>6.5365354501620203</v>
      </c>
      <c r="G31" s="1"/>
      <c r="H31" s="1"/>
      <c r="I31" s="1"/>
    </row>
    <row r="32" spans="1:9" x14ac:dyDescent="0.3">
      <c r="A32" s="12" t="s">
        <v>46</v>
      </c>
      <c r="B32" s="31">
        <v>58372</v>
      </c>
      <c r="C32" s="31">
        <v>71520</v>
      </c>
      <c r="D32" s="31">
        <v>265171</v>
      </c>
      <c r="E32" s="31">
        <v>290751</v>
      </c>
      <c r="F32" s="14">
        <f t="shared" si="0"/>
        <v>9.6466053980261819</v>
      </c>
      <c r="G32" s="1"/>
      <c r="H32" s="1"/>
      <c r="I32" s="1"/>
    </row>
    <row r="33" spans="1:9" x14ac:dyDescent="0.3">
      <c r="A33" s="9" t="s">
        <v>47</v>
      </c>
      <c r="B33" s="30">
        <v>39590</v>
      </c>
      <c r="C33" s="30">
        <v>35933</v>
      </c>
      <c r="D33" s="30">
        <v>154667</v>
      </c>
      <c r="E33" s="30">
        <v>148191</v>
      </c>
      <c r="F33" s="11">
        <f t="shared" si="0"/>
        <v>-4.1870599416811558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273962</v>
      </c>
      <c r="C35" s="16">
        <f t="shared" ref="C35:E35" si="1">SUM(C7:C34)</f>
        <v>309050</v>
      </c>
      <c r="D35" s="16">
        <f t="shared" si="1"/>
        <v>1136714</v>
      </c>
      <c r="E35" s="16">
        <f t="shared" si="1"/>
        <v>1180003</v>
      </c>
      <c r="F35" s="17">
        <f t="shared" ref="F35" si="2">((E35*100)/D35)-100</f>
        <v>3.8082578379434011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BARCELONA</v>
      </c>
      <c r="F39" s="36">
        <f>LOOKUP(E39,$A$39:$A$66,$B$39:$B$66)</f>
        <v>295023</v>
      </c>
      <c r="G39" s="36">
        <f>LOOKUP(E39,$A$39:$A$66,$C$39:$C$66)</f>
        <v>278699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VALENCIA</v>
      </c>
      <c r="F40" s="36">
        <f t="shared" ref="F40:F66" si="8">LOOKUP(E40,$A$39:$A$66,$B$39:$B$66)</f>
        <v>290751</v>
      </c>
      <c r="G40" s="36">
        <f t="shared" ref="G40:G66" si="9">LOOKUP(E40,$A$39:$A$66,$C$39:$C$66)</f>
        <v>265171</v>
      </c>
    </row>
    <row r="41" spans="1:9" x14ac:dyDescent="0.3">
      <c r="A41" s="36" t="str">
        <f t="shared" si="5"/>
        <v>ALMERÍA</v>
      </c>
      <c r="B41" s="37">
        <f t="shared" si="3"/>
        <v>87</v>
      </c>
      <c r="C41" s="37">
        <f t="shared" si="4"/>
        <v>141</v>
      </c>
      <c r="D41" s="37">
        <f t="shared" si="7"/>
        <v>17</v>
      </c>
      <c r="E41" s="36" t="str">
        <f t="shared" si="6"/>
        <v>SANTANDER</v>
      </c>
      <c r="F41" s="36">
        <f t="shared" si="8"/>
        <v>165371</v>
      </c>
      <c r="G41" s="36">
        <f t="shared" si="9"/>
        <v>180988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148191</v>
      </c>
      <c r="G42" s="36">
        <f t="shared" si="9"/>
        <v>154667</v>
      </c>
    </row>
    <row r="43" spans="1:9" x14ac:dyDescent="0.3">
      <c r="A43" s="36" t="str">
        <f t="shared" si="5"/>
        <v>BAHÍA DE ALGECIRAS</v>
      </c>
      <c r="B43" s="37">
        <f t="shared" si="3"/>
        <v>1600</v>
      </c>
      <c r="C43" s="37">
        <f t="shared" si="4"/>
        <v>4379</v>
      </c>
      <c r="D43" s="37">
        <f t="shared" si="7"/>
        <v>12</v>
      </c>
      <c r="E43" s="36" t="str">
        <f t="shared" si="6"/>
        <v>PASAIA</v>
      </c>
      <c r="F43" s="36">
        <f t="shared" si="8"/>
        <v>87292</v>
      </c>
      <c r="G43" s="36">
        <f t="shared" si="9"/>
        <v>77107</v>
      </c>
    </row>
    <row r="44" spans="1:9" x14ac:dyDescent="0.3">
      <c r="A44" s="36" t="str">
        <f t="shared" si="5"/>
        <v>BAHÍA DE CÁDIZ</v>
      </c>
      <c r="B44" s="37">
        <f t="shared" si="3"/>
        <v>5431</v>
      </c>
      <c r="C44" s="37">
        <f t="shared" si="4"/>
        <v>4786</v>
      </c>
      <c r="D44" s="37">
        <f t="shared" si="7"/>
        <v>10</v>
      </c>
      <c r="E44" s="36" t="str">
        <f t="shared" si="6"/>
        <v>TARRAGONA</v>
      </c>
      <c r="F44" s="36">
        <f t="shared" si="8"/>
        <v>68715</v>
      </c>
      <c r="G44" s="36">
        <f t="shared" si="9"/>
        <v>64499</v>
      </c>
    </row>
    <row r="45" spans="1:9" x14ac:dyDescent="0.3">
      <c r="A45" s="36" t="str">
        <f t="shared" si="5"/>
        <v>BALEARES</v>
      </c>
      <c r="B45" s="37">
        <f t="shared" si="3"/>
        <v>56276</v>
      </c>
      <c r="C45" s="37">
        <f t="shared" si="4"/>
        <v>51092</v>
      </c>
      <c r="D45" s="37">
        <f t="shared" si="7"/>
        <v>7</v>
      </c>
      <c r="E45" s="36" t="str">
        <f t="shared" si="6"/>
        <v>BALEARES</v>
      </c>
      <c r="F45" s="36">
        <f t="shared" si="8"/>
        <v>56276</v>
      </c>
      <c r="G45" s="36">
        <f t="shared" si="9"/>
        <v>51092</v>
      </c>
    </row>
    <row r="46" spans="1:9" x14ac:dyDescent="0.3">
      <c r="A46" s="36" t="str">
        <f t="shared" si="5"/>
        <v>BARCELONA</v>
      </c>
      <c r="B46" s="37">
        <f t="shared" si="3"/>
        <v>295023</v>
      </c>
      <c r="C46" s="37">
        <f t="shared" si="4"/>
        <v>278699</v>
      </c>
      <c r="D46" s="37">
        <f t="shared" si="7"/>
        <v>1</v>
      </c>
      <c r="E46" s="36" t="str">
        <f t="shared" si="6"/>
        <v>LAS PALMAS</v>
      </c>
      <c r="F46" s="36">
        <f t="shared" si="8"/>
        <v>32624</v>
      </c>
      <c r="G46" s="36">
        <f t="shared" si="9"/>
        <v>29342</v>
      </c>
    </row>
    <row r="47" spans="1:9" x14ac:dyDescent="0.3">
      <c r="A47" s="36" t="str">
        <f t="shared" si="5"/>
        <v>BILBAO</v>
      </c>
      <c r="B47" s="37">
        <f t="shared" si="3"/>
        <v>3932</v>
      </c>
      <c r="C47" s="37">
        <f t="shared" si="4"/>
        <v>2563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23320</v>
      </c>
      <c r="G47" s="36">
        <f t="shared" si="9"/>
        <v>21556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BAHÍA DE CÁDIZ</v>
      </c>
      <c r="F48" s="36">
        <f t="shared" si="8"/>
        <v>5431</v>
      </c>
      <c r="G48" s="36">
        <f t="shared" si="9"/>
        <v>4786</v>
      </c>
    </row>
    <row r="49" spans="1:7" x14ac:dyDescent="0.3">
      <c r="A49" s="36" t="str">
        <f t="shared" si="5"/>
        <v>CASTELLÓN</v>
      </c>
      <c r="B49" s="37">
        <f t="shared" si="3"/>
        <v>88</v>
      </c>
      <c r="C49" s="37">
        <f t="shared" si="4"/>
        <v>0</v>
      </c>
      <c r="D49" s="37">
        <f t="shared" si="7"/>
        <v>16</v>
      </c>
      <c r="E49" s="36" t="str">
        <f t="shared" si="6"/>
        <v>BILBAO</v>
      </c>
      <c r="F49" s="36">
        <f t="shared" si="8"/>
        <v>3932</v>
      </c>
      <c r="G49" s="36">
        <f t="shared" si="9"/>
        <v>2563</v>
      </c>
    </row>
    <row r="50" spans="1:7" x14ac:dyDescent="0.3">
      <c r="A50" s="36" t="str">
        <f t="shared" si="5"/>
        <v>CEUTA</v>
      </c>
      <c r="B50" s="37">
        <f t="shared" si="3"/>
        <v>353</v>
      </c>
      <c r="C50" s="37">
        <f t="shared" si="4"/>
        <v>424</v>
      </c>
      <c r="D50" s="37">
        <f t="shared" si="7"/>
        <v>15</v>
      </c>
      <c r="E50" s="36" t="str">
        <f t="shared" si="6"/>
        <v>BAHÍA DE ALGECIRAS</v>
      </c>
      <c r="F50" s="36">
        <f t="shared" si="8"/>
        <v>1600</v>
      </c>
      <c r="G50" s="36">
        <f t="shared" si="9"/>
        <v>4379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554</v>
      </c>
      <c r="G51" s="36">
        <f t="shared" si="9"/>
        <v>406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392</v>
      </c>
      <c r="G52" s="36">
        <f t="shared" si="9"/>
        <v>667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353</v>
      </c>
      <c r="G53" s="36">
        <f t="shared" si="9"/>
        <v>424</v>
      </c>
    </row>
    <row r="54" spans="1:7" x14ac:dyDescent="0.3">
      <c r="A54" s="36" t="str">
        <f t="shared" si="5"/>
        <v>LAS PALMAS</v>
      </c>
      <c r="B54" s="37">
        <f t="shared" si="3"/>
        <v>32624</v>
      </c>
      <c r="C54" s="37">
        <f t="shared" si="4"/>
        <v>29342</v>
      </c>
      <c r="D54" s="37">
        <f t="shared" si="7"/>
        <v>8</v>
      </c>
      <c r="E54" s="36" t="str">
        <f t="shared" si="6"/>
        <v>CASTELLÓN</v>
      </c>
      <c r="F54" s="36">
        <f t="shared" si="8"/>
        <v>88</v>
      </c>
      <c r="G54" s="36">
        <f t="shared" si="9"/>
        <v>0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ALMERÍA</v>
      </c>
      <c r="F55" s="36">
        <f t="shared" si="8"/>
        <v>87</v>
      </c>
      <c r="G55" s="36">
        <f t="shared" si="9"/>
        <v>141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3</v>
      </c>
      <c r="G56" s="36">
        <f t="shared" si="9"/>
        <v>227</v>
      </c>
    </row>
    <row r="57" spans="1:7" x14ac:dyDescent="0.3">
      <c r="A57" s="36" t="str">
        <f t="shared" si="5"/>
        <v>MELILLA</v>
      </c>
      <c r="B57" s="37">
        <f t="shared" si="3"/>
        <v>554</v>
      </c>
      <c r="C57" s="37">
        <f t="shared" si="4"/>
        <v>406</v>
      </c>
      <c r="D57" s="37">
        <f t="shared" si="7"/>
        <v>13</v>
      </c>
      <c r="E57" s="36" t="e">
        <f t="shared" si="6"/>
        <v>#N/A</v>
      </c>
      <c r="F57" s="36" t="e">
        <f t="shared" si="8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3</v>
      </c>
      <c r="C58" s="37">
        <f t="shared" si="4"/>
        <v>227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87292</v>
      </c>
      <c r="C59" s="37">
        <f t="shared" si="4"/>
        <v>77107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23320</v>
      </c>
      <c r="C60" s="37">
        <f t="shared" si="4"/>
        <v>21556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165371</v>
      </c>
      <c r="C61" s="37">
        <f t="shared" si="4"/>
        <v>180988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392</v>
      </c>
      <c r="C62" s="37">
        <f t="shared" si="4"/>
        <v>667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68715</v>
      </c>
      <c r="C63" s="37">
        <f t="shared" si="4"/>
        <v>64499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290751</v>
      </c>
      <c r="C64" s="37">
        <f t="shared" si="4"/>
        <v>265171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148191</v>
      </c>
      <c r="C65" s="37">
        <f t="shared" si="4"/>
        <v>154667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89</v>
      </c>
      <c r="C7" s="10">
        <v>107</v>
      </c>
      <c r="D7" s="10">
        <v>352</v>
      </c>
      <c r="E7" s="10">
        <v>390</v>
      </c>
      <c r="F7" s="11">
        <f>((E7*100)/D7)-100</f>
        <v>10.795454545454547</v>
      </c>
      <c r="G7" s="1"/>
      <c r="H7" s="1"/>
      <c r="I7" s="1"/>
    </row>
    <row r="8" spans="1:12" x14ac:dyDescent="0.3">
      <c r="A8" s="12" t="s">
        <v>31</v>
      </c>
      <c r="B8" s="13">
        <v>70</v>
      </c>
      <c r="C8" s="13">
        <v>63</v>
      </c>
      <c r="D8" s="13">
        <v>261</v>
      </c>
      <c r="E8" s="13">
        <v>240</v>
      </c>
      <c r="F8" s="14">
        <f t="shared" ref="F8:F34" si="0">((E8*100)/D8)-100</f>
        <v>-8.0459770114942586</v>
      </c>
      <c r="G8" s="1"/>
      <c r="H8" s="1"/>
      <c r="I8" s="1"/>
    </row>
    <row r="9" spans="1:12" x14ac:dyDescent="0.3">
      <c r="A9" s="9" t="s">
        <v>157</v>
      </c>
      <c r="B9" s="10">
        <v>134</v>
      </c>
      <c r="C9" s="10">
        <v>130</v>
      </c>
      <c r="D9" s="10">
        <v>543</v>
      </c>
      <c r="E9" s="10">
        <v>528</v>
      </c>
      <c r="F9" s="11">
        <f t="shared" si="0"/>
        <v>-2.7624309392265189</v>
      </c>
      <c r="G9" s="1"/>
      <c r="H9" s="1"/>
      <c r="I9" s="1"/>
    </row>
    <row r="10" spans="1:12" x14ac:dyDescent="0.3">
      <c r="A10" s="12" t="s">
        <v>159</v>
      </c>
      <c r="B10" s="13">
        <v>63</v>
      </c>
      <c r="C10" s="13">
        <v>70</v>
      </c>
      <c r="D10" s="13">
        <v>270</v>
      </c>
      <c r="E10" s="13">
        <v>256</v>
      </c>
      <c r="F10" s="14">
        <f t="shared" si="0"/>
        <v>-5.1851851851851904</v>
      </c>
      <c r="G10" s="1"/>
      <c r="H10" s="1"/>
      <c r="I10" s="1"/>
    </row>
    <row r="11" spans="1:12" x14ac:dyDescent="0.3">
      <c r="A11" s="9" t="s">
        <v>160</v>
      </c>
      <c r="B11" s="10">
        <v>2046</v>
      </c>
      <c r="C11" s="10">
        <v>2128</v>
      </c>
      <c r="D11" s="10">
        <v>8461</v>
      </c>
      <c r="E11" s="10">
        <v>8248</v>
      </c>
      <c r="F11" s="11">
        <f t="shared" si="0"/>
        <v>-2.5174329275499332</v>
      </c>
      <c r="G11" s="1"/>
      <c r="H11" s="1"/>
      <c r="I11" s="1"/>
    </row>
    <row r="12" spans="1:12" x14ac:dyDescent="0.3">
      <c r="A12" s="12" t="s">
        <v>161</v>
      </c>
      <c r="B12" s="13">
        <v>84</v>
      </c>
      <c r="C12" s="13">
        <v>108</v>
      </c>
      <c r="D12" s="13">
        <v>344</v>
      </c>
      <c r="E12" s="13">
        <v>399</v>
      </c>
      <c r="F12" s="14">
        <f t="shared" si="0"/>
        <v>15.988372093023258</v>
      </c>
      <c r="G12" s="1"/>
      <c r="H12" s="1"/>
      <c r="I12" s="1"/>
    </row>
    <row r="13" spans="1:12" x14ac:dyDescent="0.3">
      <c r="A13" s="9" t="s">
        <v>32</v>
      </c>
      <c r="B13" s="10">
        <v>3182</v>
      </c>
      <c r="C13" s="10">
        <v>3257</v>
      </c>
      <c r="D13" s="10">
        <v>9385</v>
      </c>
      <c r="E13" s="10">
        <v>9906</v>
      </c>
      <c r="F13" s="11">
        <f t="shared" si="0"/>
        <v>5.5514118273841291</v>
      </c>
      <c r="G13" s="1"/>
      <c r="H13" s="1"/>
      <c r="I13" s="1"/>
    </row>
    <row r="14" spans="1:12" x14ac:dyDescent="0.3">
      <c r="A14" s="12" t="s">
        <v>33</v>
      </c>
      <c r="B14" s="13">
        <v>718</v>
      </c>
      <c r="C14" s="13">
        <v>787</v>
      </c>
      <c r="D14" s="13">
        <v>2655</v>
      </c>
      <c r="E14" s="13">
        <v>2860</v>
      </c>
      <c r="F14" s="14">
        <f t="shared" si="0"/>
        <v>7.7212806026365399</v>
      </c>
      <c r="G14" s="1"/>
      <c r="H14" s="1"/>
      <c r="I14" s="1"/>
    </row>
    <row r="15" spans="1:12" x14ac:dyDescent="0.3">
      <c r="A15" s="9" t="s">
        <v>34</v>
      </c>
      <c r="B15" s="10">
        <v>251</v>
      </c>
      <c r="C15" s="10">
        <v>254</v>
      </c>
      <c r="D15" s="10">
        <v>882</v>
      </c>
      <c r="E15" s="10">
        <v>931</v>
      </c>
      <c r="F15" s="11">
        <f t="shared" si="0"/>
        <v>5.5555555555555571</v>
      </c>
      <c r="G15" s="1"/>
      <c r="H15" s="1"/>
      <c r="I15" s="1"/>
    </row>
    <row r="16" spans="1:12" x14ac:dyDescent="0.3">
      <c r="A16" s="12" t="s">
        <v>35</v>
      </c>
      <c r="B16" s="13">
        <v>172</v>
      </c>
      <c r="C16" s="13">
        <v>185</v>
      </c>
      <c r="D16" s="13">
        <v>609</v>
      </c>
      <c r="E16" s="13">
        <v>670</v>
      </c>
      <c r="F16" s="14">
        <f t="shared" si="0"/>
        <v>10.016420361247953</v>
      </c>
      <c r="G16" s="1"/>
      <c r="H16" s="1"/>
      <c r="I16" s="1"/>
    </row>
    <row r="17" spans="1:9" x14ac:dyDescent="0.3">
      <c r="A17" s="9" t="s">
        <v>162</v>
      </c>
      <c r="B17" s="10">
        <v>143</v>
      </c>
      <c r="C17" s="10">
        <v>168</v>
      </c>
      <c r="D17" s="10">
        <v>557</v>
      </c>
      <c r="E17" s="10">
        <v>624</v>
      </c>
      <c r="F17" s="11">
        <f t="shared" si="0"/>
        <v>12.02872531418312</v>
      </c>
      <c r="G17" s="1"/>
      <c r="H17" s="1"/>
      <c r="I17" s="1"/>
    </row>
    <row r="18" spans="1:9" x14ac:dyDescent="0.3">
      <c r="A18" s="12" t="s">
        <v>36</v>
      </c>
      <c r="B18" s="13">
        <v>797</v>
      </c>
      <c r="C18" s="13">
        <v>929</v>
      </c>
      <c r="D18" s="13">
        <v>3333</v>
      </c>
      <c r="E18" s="13">
        <v>3595</v>
      </c>
      <c r="F18" s="14">
        <f t="shared" si="0"/>
        <v>7.8607860786078589</v>
      </c>
      <c r="G18" s="1"/>
      <c r="H18" s="1"/>
      <c r="I18" s="1"/>
    </row>
    <row r="19" spans="1:9" x14ac:dyDescent="0.3">
      <c r="A19" s="9" t="s">
        <v>37</v>
      </c>
      <c r="B19" s="10">
        <v>100</v>
      </c>
      <c r="C19" s="10">
        <v>108</v>
      </c>
      <c r="D19" s="10">
        <v>353</v>
      </c>
      <c r="E19" s="10">
        <v>349</v>
      </c>
      <c r="F19" s="11">
        <f t="shared" si="0"/>
        <v>-1.1331444759206732</v>
      </c>
      <c r="G19" s="1"/>
      <c r="H19" s="1"/>
      <c r="I19" s="1"/>
    </row>
    <row r="20" spans="1:9" x14ac:dyDescent="0.3">
      <c r="A20" s="12" t="s">
        <v>163</v>
      </c>
      <c r="B20" s="13">
        <v>109</v>
      </c>
      <c r="C20" s="13">
        <v>105</v>
      </c>
      <c r="D20" s="13">
        <v>408</v>
      </c>
      <c r="E20" s="13">
        <v>397</v>
      </c>
      <c r="F20" s="14">
        <f t="shared" si="0"/>
        <v>-2.6960784313725554</v>
      </c>
      <c r="G20" s="1"/>
      <c r="H20" s="1"/>
      <c r="I20" s="1"/>
    </row>
    <row r="21" spans="1:9" x14ac:dyDescent="0.3">
      <c r="A21" s="9" t="s">
        <v>38</v>
      </c>
      <c r="B21" s="10">
        <v>171</v>
      </c>
      <c r="C21" s="10">
        <v>205</v>
      </c>
      <c r="D21" s="10">
        <v>739</v>
      </c>
      <c r="E21" s="10">
        <v>783</v>
      </c>
      <c r="F21" s="11">
        <f t="shared" si="0"/>
        <v>5.9539918809201566</v>
      </c>
      <c r="G21" s="1"/>
      <c r="H21" s="1"/>
      <c r="I21" s="1"/>
    </row>
    <row r="22" spans="1:9" x14ac:dyDescent="0.3">
      <c r="A22" s="12" t="s">
        <v>59</v>
      </c>
      <c r="B22" s="13">
        <v>948</v>
      </c>
      <c r="C22" s="13">
        <v>992</v>
      </c>
      <c r="D22" s="13">
        <v>3751</v>
      </c>
      <c r="E22" s="13">
        <v>3952</v>
      </c>
      <c r="F22" s="14">
        <f t="shared" si="0"/>
        <v>5.3585710477206021</v>
      </c>
      <c r="G22" s="1"/>
      <c r="H22" s="1"/>
      <c r="I22" s="1"/>
    </row>
    <row r="23" spans="1:9" x14ac:dyDescent="0.3">
      <c r="A23" s="9" t="s">
        <v>164</v>
      </c>
      <c r="B23" s="10">
        <v>142</v>
      </c>
      <c r="C23" s="10">
        <v>152</v>
      </c>
      <c r="D23" s="10">
        <v>490</v>
      </c>
      <c r="E23" s="10">
        <v>467</v>
      </c>
      <c r="F23" s="11">
        <f t="shared" si="0"/>
        <v>-4.6938775510204067</v>
      </c>
      <c r="G23" s="1"/>
      <c r="H23" s="1"/>
      <c r="I23" s="1"/>
    </row>
    <row r="24" spans="1:9" x14ac:dyDescent="0.3">
      <c r="A24" s="12" t="s">
        <v>166</v>
      </c>
      <c r="B24" s="13">
        <v>44</v>
      </c>
      <c r="C24" s="13">
        <v>39</v>
      </c>
      <c r="D24" s="13">
        <v>166</v>
      </c>
      <c r="E24" s="13">
        <v>157</v>
      </c>
      <c r="F24" s="14">
        <f t="shared" si="0"/>
        <v>-5.4216867469879588</v>
      </c>
      <c r="G24" s="1"/>
      <c r="H24" s="1"/>
      <c r="I24" s="1"/>
    </row>
    <row r="25" spans="1:9" x14ac:dyDescent="0.3">
      <c r="A25" s="9" t="s">
        <v>39</v>
      </c>
      <c r="B25" s="10">
        <v>153</v>
      </c>
      <c r="C25" s="10">
        <v>147</v>
      </c>
      <c r="D25" s="10">
        <v>641</v>
      </c>
      <c r="E25" s="10">
        <v>580</v>
      </c>
      <c r="F25" s="11">
        <f t="shared" si="0"/>
        <v>-9.5163806552262145</v>
      </c>
      <c r="G25" s="1"/>
      <c r="H25" s="1"/>
      <c r="I25" s="1"/>
    </row>
    <row r="26" spans="1:9" x14ac:dyDescent="0.3">
      <c r="A26" s="12" t="s">
        <v>40</v>
      </c>
      <c r="B26" s="13">
        <v>96</v>
      </c>
      <c r="C26" s="13">
        <v>116</v>
      </c>
      <c r="D26" s="13">
        <v>397</v>
      </c>
      <c r="E26" s="13">
        <v>426</v>
      </c>
      <c r="F26" s="14">
        <f t="shared" si="0"/>
        <v>7.304785894206546</v>
      </c>
      <c r="G26" s="1"/>
      <c r="H26" s="1"/>
      <c r="I26" s="1"/>
    </row>
    <row r="27" spans="1:9" x14ac:dyDescent="0.3">
      <c r="A27" s="9" t="s">
        <v>41</v>
      </c>
      <c r="B27" s="10">
        <v>65</v>
      </c>
      <c r="C27" s="10">
        <v>78</v>
      </c>
      <c r="D27" s="10">
        <v>269</v>
      </c>
      <c r="E27" s="10">
        <v>297</v>
      </c>
      <c r="F27" s="11">
        <f t="shared" si="0"/>
        <v>10.408921933085509</v>
      </c>
      <c r="G27" s="1"/>
      <c r="H27" s="1"/>
      <c r="I27" s="1"/>
    </row>
    <row r="28" spans="1:9" x14ac:dyDescent="0.3">
      <c r="A28" s="12" t="s">
        <v>42</v>
      </c>
      <c r="B28" s="13">
        <v>1042</v>
      </c>
      <c r="C28" s="13">
        <v>1315</v>
      </c>
      <c r="D28" s="13">
        <v>4149</v>
      </c>
      <c r="E28" s="13">
        <v>5009</v>
      </c>
      <c r="F28" s="14">
        <f t="shared" si="0"/>
        <v>20.727886237647624</v>
      </c>
      <c r="G28" s="1"/>
      <c r="H28" s="1"/>
      <c r="I28" s="1"/>
    </row>
    <row r="29" spans="1:9" x14ac:dyDescent="0.3">
      <c r="A29" s="9" t="s">
        <v>43</v>
      </c>
      <c r="B29" s="10">
        <v>130</v>
      </c>
      <c r="C29" s="10">
        <v>138</v>
      </c>
      <c r="D29" s="10">
        <v>479</v>
      </c>
      <c r="E29" s="10">
        <v>498</v>
      </c>
      <c r="F29" s="11">
        <f t="shared" si="0"/>
        <v>3.9665970772442591</v>
      </c>
      <c r="G29" s="1"/>
      <c r="H29" s="1"/>
      <c r="I29" s="1"/>
    </row>
    <row r="30" spans="1:9" x14ac:dyDescent="0.3">
      <c r="A30" s="12" t="s">
        <v>44</v>
      </c>
      <c r="B30" s="13">
        <v>78</v>
      </c>
      <c r="C30" s="13">
        <v>99</v>
      </c>
      <c r="D30" s="13">
        <v>306</v>
      </c>
      <c r="E30" s="13">
        <v>330</v>
      </c>
      <c r="F30" s="14">
        <f t="shared" si="0"/>
        <v>7.8431372549019613</v>
      </c>
      <c r="G30" s="1"/>
      <c r="H30" s="1"/>
      <c r="I30" s="1"/>
    </row>
    <row r="31" spans="1:9" x14ac:dyDescent="0.3">
      <c r="A31" s="9" t="s">
        <v>45</v>
      </c>
      <c r="B31" s="10">
        <v>224</v>
      </c>
      <c r="C31" s="10">
        <v>246</v>
      </c>
      <c r="D31" s="10">
        <v>866</v>
      </c>
      <c r="E31" s="10">
        <v>879</v>
      </c>
      <c r="F31" s="11">
        <f t="shared" si="0"/>
        <v>1.501154734411088</v>
      </c>
      <c r="G31" s="1"/>
      <c r="H31" s="1"/>
      <c r="I31" s="1"/>
    </row>
    <row r="32" spans="1:9" x14ac:dyDescent="0.3">
      <c r="A32" s="12" t="s">
        <v>46</v>
      </c>
      <c r="B32" s="13">
        <v>621</v>
      </c>
      <c r="C32" s="13">
        <v>662</v>
      </c>
      <c r="D32" s="13">
        <v>2420</v>
      </c>
      <c r="E32" s="13">
        <v>2479</v>
      </c>
      <c r="F32" s="14">
        <f t="shared" si="0"/>
        <v>2.4380165289256155</v>
      </c>
      <c r="G32" s="1"/>
      <c r="H32" s="1"/>
      <c r="I32" s="1"/>
    </row>
    <row r="33" spans="1:9" x14ac:dyDescent="0.3">
      <c r="A33" s="9" t="s">
        <v>47</v>
      </c>
      <c r="B33" s="10">
        <v>135</v>
      </c>
      <c r="C33" s="10">
        <v>148</v>
      </c>
      <c r="D33" s="10">
        <v>474</v>
      </c>
      <c r="E33" s="10">
        <v>557</v>
      </c>
      <c r="F33" s="11">
        <f t="shared" si="0"/>
        <v>17.510548523206751</v>
      </c>
      <c r="G33" s="1"/>
      <c r="H33" s="1"/>
      <c r="I33" s="1"/>
    </row>
    <row r="34" spans="1:9" x14ac:dyDescent="0.3">
      <c r="A34" s="12" t="s">
        <v>165</v>
      </c>
      <c r="B34" s="13">
        <v>25</v>
      </c>
      <c r="C34" s="13">
        <v>26</v>
      </c>
      <c r="D34" s="13">
        <v>95</v>
      </c>
      <c r="E34" s="13">
        <v>103</v>
      </c>
      <c r="F34" s="14">
        <f t="shared" si="0"/>
        <v>8.4210526315789451</v>
      </c>
      <c r="G34" s="1"/>
      <c r="H34" s="1"/>
      <c r="I34" s="1"/>
    </row>
    <row r="35" spans="1:9" x14ac:dyDescent="0.3">
      <c r="A35" s="15" t="s">
        <v>48</v>
      </c>
      <c r="B35" s="16">
        <f>SUM(B7:B34)</f>
        <v>11832</v>
      </c>
      <c r="C35" s="16">
        <f t="shared" ref="C35:E35" si="1">SUM(C7:C34)</f>
        <v>12762</v>
      </c>
      <c r="D35" s="16">
        <f t="shared" si="1"/>
        <v>43655</v>
      </c>
      <c r="E35" s="16">
        <f t="shared" si="1"/>
        <v>45910</v>
      </c>
      <c r="F35" s="17">
        <f t="shared" ref="F35" si="2">((E35*100)/D35)-100</f>
        <v>5.1655022334211367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390</v>
      </c>
      <c r="C39" s="37">
        <f t="shared" si="4"/>
        <v>352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BALEARES</v>
      </c>
      <c r="F39" s="36">
        <f>LOOKUP(E39,$A$39:$A$66,$B$39:$B$66)</f>
        <v>9906</v>
      </c>
      <c r="G39" s="36">
        <f>LOOKUP(E39,$A$39:$A$66,$C$39:$C$66)</f>
        <v>9385</v>
      </c>
    </row>
    <row r="40" spans="1:9" x14ac:dyDescent="0.3">
      <c r="A40" s="36" t="str">
        <f t="shared" si="5"/>
        <v>ALICANTE</v>
      </c>
      <c r="B40" s="37">
        <f t="shared" si="3"/>
        <v>240</v>
      </c>
      <c r="C40" s="37">
        <f t="shared" si="4"/>
        <v>261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8248</v>
      </c>
      <c r="G40" s="36">
        <f t="shared" ref="G40:G66" si="9">LOOKUP(E40,$A$39:$A$66,$C$39:$C$66)</f>
        <v>8461</v>
      </c>
    </row>
    <row r="41" spans="1:9" x14ac:dyDescent="0.3">
      <c r="A41" s="36" t="str">
        <f t="shared" si="5"/>
        <v>ALMERÍA</v>
      </c>
      <c r="B41" s="37">
        <f t="shared" si="3"/>
        <v>528</v>
      </c>
      <c r="C41" s="37">
        <f t="shared" si="4"/>
        <v>543</v>
      </c>
      <c r="D41" s="37">
        <f t="shared" si="7"/>
        <v>15</v>
      </c>
      <c r="E41" s="36" t="str">
        <f t="shared" si="6"/>
        <v>SANTA CRUZ DE TENERIFE</v>
      </c>
      <c r="F41" s="36">
        <f t="shared" si="8"/>
        <v>5009</v>
      </c>
      <c r="G41" s="36">
        <f t="shared" si="9"/>
        <v>4149</v>
      </c>
    </row>
    <row r="42" spans="1:9" x14ac:dyDescent="0.3">
      <c r="A42" s="36" t="str">
        <f t="shared" si="5"/>
        <v>AVILÉS</v>
      </c>
      <c r="B42" s="37">
        <f t="shared" si="3"/>
        <v>256</v>
      </c>
      <c r="C42" s="37">
        <f t="shared" si="4"/>
        <v>270</v>
      </c>
      <c r="D42" s="37">
        <f t="shared" si="7"/>
        <v>25</v>
      </c>
      <c r="E42" s="36" t="str">
        <f t="shared" si="6"/>
        <v>LAS PALMAS</v>
      </c>
      <c r="F42" s="36">
        <f t="shared" si="8"/>
        <v>3952</v>
      </c>
      <c r="G42" s="36">
        <f t="shared" si="9"/>
        <v>3751</v>
      </c>
    </row>
    <row r="43" spans="1:9" x14ac:dyDescent="0.3">
      <c r="A43" s="36" t="str">
        <f t="shared" si="5"/>
        <v>BAHÍA DE ALGECIRAS</v>
      </c>
      <c r="B43" s="37">
        <f t="shared" si="3"/>
        <v>8248</v>
      </c>
      <c r="C43" s="37">
        <f t="shared" si="4"/>
        <v>8461</v>
      </c>
      <c r="D43" s="37">
        <f t="shared" si="7"/>
        <v>2</v>
      </c>
      <c r="E43" s="36" t="str">
        <f t="shared" si="6"/>
        <v>CEUTA</v>
      </c>
      <c r="F43" s="36">
        <f t="shared" si="8"/>
        <v>3595</v>
      </c>
      <c r="G43" s="36">
        <f t="shared" si="9"/>
        <v>3333</v>
      </c>
    </row>
    <row r="44" spans="1:9" x14ac:dyDescent="0.3">
      <c r="A44" s="36" t="str">
        <f t="shared" si="5"/>
        <v>BAHÍA DE CÁDIZ</v>
      </c>
      <c r="B44" s="37">
        <f t="shared" si="3"/>
        <v>399</v>
      </c>
      <c r="C44" s="37">
        <f t="shared" si="4"/>
        <v>344</v>
      </c>
      <c r="D44" s="37">
        <f t="shared" si="7"/>
        <v>19</v>
      </c>
      <c r="E44" s="36" t="str">
        <f t="shared" si="6"/>
        <v>BARCELONA</v>
      </c>
      <c r="F44" s="36">
        <f t="shared" si="8"/>
        <v>2860</v>
      </c>
      <c r="G44" s="36">
        <f t="shared" si="9"/>
        <v>2655</v>
      </c>
    </row>
    <row r="45" spans="1:9" x14ac:dyDescent="0.3">
      <c r="A45" s="36" t="str">
        <f t="shared" si="5"/>
        <v>BALEARES</v>
      </c>
      <c r="B45" s="37">
        <f t="shared" si="3"/>
        <v>9906</v>
      </c>
      <c r="C45" s="37">
        <f t="shared" si="4"/>
        <v>9385</v>
      </c>
      <c r="D45" s="37">
        <f t="shared" si="7"/>
        <v>1</v>
      </c>
      <c r="E45" s="36" t="str">
        <f t="shared" si="6"/>
        <v>VALENCIA</v>
      </c>
      <c r="F45" s="36">
        <f t="shared" si="8"/>
        <v>2479</v>
      </c>
      <c r="G45" s="36">
        <f t="shared" si="9"/>
        <v>2420</v>
      </c>
    </row>
    <row r="46" spans="1:9" x14ac:dyDescent="0.3">
      <c r="A46" s="36" t="str">
        <f t="shared" si="5"/>
        <v>BARCELONA</v>
      </c>
      <c r="B46" s="37">
        <f t="shared" si="3"/>
        <v>2860</v>
      </c>
      <c r="C46" s="37">
        <f t="shared" si="4"/>
        <v>2655</v>
      </c>
      <c r="D46" s="37">
        <f t="shared" si="7"/>
        <v>6</v>
      </c>
      <c r="E46" s="36" t="str">
        <f t="shared" si="6"/>
        <v>BILBAO</v>
      </c>
      <c r="F46" s="36">
        <f t="shared" si="8"/>
        <v>931</v>
      </c>
      <c r="G46" s="36">
        <f t="shared" si="9"/>
        <v>882</v>
      </c>
    </row>
    <row r="47" spans="1:9" x14ac:dyDescent="0.3">
      <c r="A47" s="36" t="str">
        <f t="shared" si="5"/>
        <v>BILBAO</v>
      </c>
      <c r="B47" s="37">
        <f t="shared" si="3"/>
        <v>931</v>
      </c>
      <c r="C47" s="37">
        <f t="shared" si="4"/>
        <v>882</v>
      </c>
      <c r="D47" s="37">
        <f t="shared" si="7"/>
        <v>8</v>
      </c>
      <c r="E47" s="36" t="str">
        <f t="shared" si="6"/>
        <v>TARRAGONA</v>
      </c>
      <c r="F47" s="36">
        <f t="shared" si="8"/>
        <v>879</v>
      </c>
      <c r="G47" s="36">
        <f t="shared" si="9"/>
        <v>866</v>
      </c>
    </row>
    <row r="48" spans="1:9" x14ac:dyDescent="0.3">
      <c r="A48" s="36" t="str">
        <f t="shared" si="5"/>
        <v>CARTAGENA</v>
      </c>
      <c r="B48" s="37">
        <f t="shared" si="3"/>
        <v>670</v>
      </c>
      <c r="C48" s="37">
        <f t="shared" si="4"/>
        <v>609</v>
      </c>
      <c r="D48" s="37">
        <f t="shared" si="7"/>
        <v>11</v>
      </c>
      <c r="E48" s="36" t="str">
        <f t="shared" si="6"/>
        <v>HUELVA</v>
      </c>
      <c r="F48" s="36">
        <f t="shared" si="8"/>
        <v>783</v>
      </c>
      <c r="G48" s="36">
        <f t="shared" si="9"/>
        <v>739</v>
      </c>
    </row>
    <row r="49" spans="1:7" x14ac:dyDescent="0.3">
      <c r="A49" s="36" t="str">
        <f t="shared" si="5"/>
        <v>CASTELLÓN</v>
      </c>
      <c r="B49" s="37">
        <f t="shared" si="3"/>
        <v>624</v>
      </c>
      <c r="C49" s="37">
        <f t="shared" si="4"/>
        <v>557</v>
      </c>
      <c r="D49" s="37">
        <f t="shared" si="7"/>
        <v>12</v>
      </c>
      <c r="E49" s="36" t="str">
        <f t="shared" si="6"/>
        <v>CARTAGENA</v>
      </c>
      <c r="F49" s="36">
        <f t="shared" si="8"/>
        <v>670</v>
      </c>
      <c r="G49" s="36">
        <f t="shared" si="9"/>
        <v>609</v>
      </c>
    </row>
    <row r="50" spans="1:7" x14ac:dyDescent="0.3">
      <c r="A50" s="36" t="str">
        <f t="shared" si="5"/>
        <v>CEUTA</v>
      </c>
      <c r="B50" s="37">
        <f t="shared" si="3"/>
        <v>3595</v>
      </c>
      <c r="C50" s="37">
        <f t="shared" si="4"/>
        <v>3333</v>
      </c>
      <c r="D50" s="37">
        <f t="shared" si="7"/>
        <v>5</v>
      </c>
      <c r="E50" s="36" t="str">
        <f t="shared" si="6"/>
        <v>CASTELLÓN</v>
      </c>
      <c r="F50" s="36">
        <f t="shared" si="8"/>
        <v>624</v>
      </c>
      <c r="G50" s="36">
        <f t="shared" si="9"/>
        <v>557</v>
      </c>
    </row>
    <row r="51" spans="1:7" x14ac:dyDescent="0.3">
      <c r="A51" s="36" t="str">
        <f t="shared" si="5"/>
        <v>FERROL-SAN CIBRAO</v>
      </c>
      <c r="B51" s="37">
        <f t="shared" si="3"/>
        <v>349</v>
      </c>
      <c r="C51" s="37">
        <f t="shared" si="4"/>
        <v>353</v>
      </c>
      <c r="D51" s="37">
        <f t="shared" si="7"/>
        <v>22</v>
      </c>
      <c r="E51" s="36" t="str">
        <f t="shared" si="6"/>
        <v>MELILLA</v>
      </c>
      <c r="F51" s="36">
        <f t="shared" si="8"/>
        <v>580</v>
      </c>
      <c r="G51" s="36">
        <f t="shared" si="9"/>
        <v>641</v>
      </c>
    </row>
    <row r="52" spans="1:7" x14ac:dyDescent="0.3">
      <c r="A52" s="36" t="str">
        <f t="shared" si="5"/>
        <v>GIJÓN</v>
      </c>
      <c r="B52" s="37">
        <f t="shared" si="3"/>
        <v>397</v>
      </c>
      <c r="C52" s="37">
        <f t="shared" si="4"/>
        <v>408</v>
      </c>
      <c r="D52" s="37">
        <f t="shared" si="7"/>
        <v>20</v>
      </c>
      <c r="E52" s="36" t="str">
        <f t="shared" si="6"/>
        <v>VIGO</v>
      </c>
      <c r="F52" s="36">
        <f t="shared" si="8"/>
        <v>557</v>
      </c>
      <c r="G52" s="36">
        <f t="shared" si="9"/>
        <v>474</v>
      </c>
    </row>
    <row r="53" spans="1:7" x14ac:dyDescent="0.3">
      <c r="A53" s="36" t="str">
        <f t="shared" si="5"/>
        <v>HUELVA</v>
      </c>
      <c r="B53" s="37">
        <f t="shared" si="3"/>
        <v>783</v>
      </c>
      <c r="C53" s="37">
        <f t="shared" si="4"/>
        <v>739</v>
      </c>
      <c r="D53" s="37">
        <f t="shared" si="7"/>
        <v>10</v>
      </c>
      <c r="E53" s="36" t="str">
        <f t="shared" si="6"/>
        <v>ALMERÍA</v>
      </c>
      <c r="F53" s="36">
        <f t="shared" si="8"/>
        <v>528</v>
      </c>
      <c r="G53" s="36">
        <f t="shared" si="9"/>
        <v>543</v>
      </c>
    </row>
    <row r="54" spans="1:7" x14ac:dyDescent="0.3">
      <c r="A54" s="36" t="str">
        <f t="shared" si="5"/>
        <v>LAS PALMAS</v>
      </c>
      <c r="B54" s="37">
        <f t="shared" si="3"/>
        <v>3952</v>
      </c>
      <c r="C54" s="37">
        <f t="shared" si="4"/>
        <v>3751</v>
      </c>
      <c r="D54" s="37">
        <f t="shared" si="7"/>
        <v>4</v>
      </c>
      <c r="E54" s="36" t="str">
        <f t="shared" si="6"/>
        <v>SANTANDER</v>
      </c>
      <c r="F54" s="36">
        <f t="shared" si="8"/>
        <v>498</v>
      </c>
      <c r="G54" s="36">
        <f t="shared" si="9"/>
        <v>479</v>
      </c>
    </row>
    <row r="55" spans="1:7" x14ac:dyDescent="0.3">
      <c r="A55" s="36" t="str">
        <f t="shared" si="5"/>
        <v>MÁLAGA</v>
      </c>
      <c r="B55" s="37">
        <f t="shared" si="3"/>
        <v>467</v>
      </c>
      <c r="C55" s="37">
        <f t="shared" si="4"/>
        <v>490</v>
      </c>
      <c r="D55" s="37">
        <f t="shared" si="7"/>
        <v>17</v>
      </c>
      <c r="E55" s="36" t="str">
        <f t="shared" si="6"/>
        <v>MÁLAGA</v>
      </c>
      <c r="F55" s="36">
        <f t="shared" si="8"/>
        <v>467</v>
      </c>
      <c r="G55" s="36">
        <f t="shared" si="9"/>
        <v>490</v>
      </c>
    </row>
    <row r="56" spans="1:7" x14ac:dyDescent="0.3">
      <c r="A56" s="36" t="str">
        <f t="shared" si="5"/>
        <v>MARÍN Y RÍA DE PONTEVEDRA</v>
      </c>
      <c r="B56" s="37">
        <f t="shared" si="3"/>
        <v>157</v>
      </c>
      <c r="C56" s="37">
        <f t="shared" si="4"/>
        <v>166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426</v>
      </c>
      <c r="G56" s="36">
        <f t="shared" si="9"/>
        <v>397</v>
      </c>
    </row>
    <row r="57" spans="1:7" x14ac:dyDescent="0.3">
      <c r="A57" s="36" t="str">
        <f t="shared" si="5"/>
        <v>MELILLA</v>
      </c>
      <c r="B57" s="37">
        <f t="shared" si="3"/>
        <v>580</v>
      </c>
      <c r="C57" s="37">
        <f t="shared" si="4"/>
        <v>641</v>
      </c>
      <c r="D57" s="37">
        <f t="shared" si="7"/>
        <v>13</v>
      </c>
      <c r="E57" s="36" t="str">
        <f t="shared" si="6"/>
        <v>BAHÍA DE CÁDIZ</v>
      </c>
      <c r="F57" s="36">
        <f t="shared" si="10"/>
        <v>399</v>
      </c>
      <c r="G57" s="36">
        <f t="shared" si="9"/>
        <v>344</v>
      </c>
    </row>
    <row r="58" spans="1:7" x14ac:dyDescent="0.3">
      <c r="A58" s="36" t="str">
        <f t="shared" si="5"/>
        <v>MOTRIL</v>
      </c>
      <c r="B58" s="37">
        <f t="shared" si="3"/>
        <v>426</v>
      </c>
      <c r="C58" s="37">
        <f t="shared" si="4"/>
        <v>397</v>
      </c>
      <c r="D58" s="37">
        <f t="shared" si="7"/>
        <v>18</v>
      </c>
      <c r="E58" s="36" t="str">
        <f t="shared" si="6"/>
        <v>GIJÓN</v>
      </c>
      <c r="F58" s="36">
        <f t="shared" si="10"/>
        <v>397</v>
      </c>
      <c r="G58" s="36">
        <f t="shared" si="9"/>
        <v>408</v>
      </c>
    </row>
    <row r="59" spans="1:7" x14ac:dyDescent="0.3">
      <c r="A59" s="36" t="str">
        <f t="shared" si="5"/>
        <v>PASAIA</v>
      </c>
      <c r="B59" s="37">
        <f t="shared" si="3"/>
        <v>297</v>
      </c>
      <c r="C59" s="37">
        <f t="shared" si="4"/>
        <v>269</v>
      </c>
      <c r="D59" s="37">
        <f t="shared" si="7"/>
        <v>24</v>
      </c>
      <c r="E59" s="36" t="str">
        <f t="shared" si="6"/>
        <v>A CORUÑA</v>
      </c>
      <c r="F59" s="36">
        <f t="shared" si="10"/>
        <v>390</v>
      </c>
      <c r="G59" s="36">
        <f t="shared" si="9"/>
        <v>352</v>
      </c>
    </row>
    <row r="60" spans="1:7" x14ac:dyDescent="0.3">
      <c r="A60" s="36" t="str">
        <f t="shared" si="5"/>
        <v>SANTA CRUZ DE TENERIFE</v>
      </c>
      <c r="B60" s="37">
        <f t="shared" si="3"/>
        <v>5009</v>
      </c>
      <c r="C60" s="37">
        <f t="shared" si="4"/>
        <v>4149</v>
      </c>
      <c r="D60" s="37">
        <f t="shared" si="7"/>
        <v>3</v>
      </c>
      <c r="E60" s="36" t="str">
        <f t="shared" si="6"/>
        <v>FERROL-SAN CIBRAO</v>
      </c>
      <c r="F60" s="36">
        <f t="shared" si="10"/>
        <v>349</v>
      </c>
      <c r="G60" s="36">
        <f t="shared" si="9"/>
        <v>353</v>
      </c>
    </row>
    <row r="61" spans="1:7" x14ac:dyDescent="0.3">
      <c r="A61" s="36" t="str">
        <f t="shared" si="5"/>
        <v>SANTANDER</v>
      </c>
      <c r="B61" s="37">
        <f t="shared" si="3"/>
        <v>498</v>
      </c>
      <c r="C61" s="37">
        <f t="shared" si="4"/>
        <v>479</v>
      </c>
      <c r="D61" s="37">
        <f t="shared" si="7"/>
        <v>16</v>
      </c>
      <c r="E61" s="36" t="str">
        <f t="shared" si="6"/>
        <v>SEVILLA</v>
      </c>
      <c r="F61" s="36">
        <f t="shared" si="10"/>
        <v>330</v>
      </c>
      <c r="G61" s="36">
        <f t="shared" si="9"/>
        <v>306</v>
      </c>
    </row>
    <row r="62" spans="1:7" x14ac:dyDescent="0.3">
      <c r="A62" s="36" t="str">
        <f t="shared" si="5"/>
        <v>SEVILLA</v>
      </c>
      <c r="B62" s="37">
        <f t="shared" si="3"/>
        <v>330</v>
      </c>
      <c r="C62" s="37">
        <f t="shared" si="4"/>
        <v>306</v>
      </c>
      <c r="D62" s="37">
        <f t="shared" si="7"/>
        <v>23</v>
      </c>
      <c r="E62" s="36" t="str">
        <f t="shared" si="6"/>
        <v>PASAIA</v>
      </c>
      <c r="F62" s="36">
        <f t="shared" si="10"/>
        <v>297</v>
      </c>
      <c r="G62" s="36">
        <f t="shared" si="9"/>
        <v>269</v>
      </c>
    </row>
    <row r="63" spans="1:7" x14ac:dyDescent="0.3">
      <c r="A63" s="36" t="str">
        <f t="shared" si="5"/>
        <v>TARRAGONA</v>
      </c>
      <c r="B63" s="37">
        <f t="shared" si="3"/>
        <v>879</v>
      </c>
      <c r="C63" s="37">
        <f t="shared" si="4"/>
        <v>866</v>
      </c>
      <c r="D63" s="37">
        <f t="shared" si="7"/>
        <v>9</v>
      </c>
      <c r="E63" s="36" t="str">
        <f t="shared" si="6"/>
        <v>AVILÉS</v>
      </c>
      <c r="F63" s="36">
        <f t="shared" si="10"/>
        <v>256</v>
      </c>
      <c r="G63" s="36">
        <f t="shared" si="9"/>
        <v>270</v>
      </c>
    </row>
    <row r="64" spans="1:7" x14ac:dyDescent="0.3">
      <c r="A64" s="36" t="str">
        <f t="shared" si="5"/>
        <v>VALENCIA</v>
      </c>
      <c r="B64" s="37">
        <f t="shared" si="3"/>
        <v>2479</v>
      </c>
      <c r="C64" s="37">
        <f t="shared" si="4"/>
        <v>2420</v>
      </c>
      <c r="D64" s="37">
        <f t="shared" si="7"/>
        <v>7</v>
      </c>
      <c r="E64" s="36" t="str">
        <f t="shared" si="6"/>
        <v>ALICANTE</v>
      </c>
      <c r="F64" s="36">
        <f t="shared" si="10"/>
        <v>240</v>
      </c>
      <c r="G64" s="36">
        <f t="shared" si="9"/>
        <v>261</v>
      </c>
    </row>
    <row r="65" spans="1:7" x14ac:dyDescent="0.3">
      <c r="A65" s="36" t="str">
        <f t="shared" si="5"/>
        <v>VIGO</v>
      </c>
      <c r="B65" s="37">
        <f t="shared" si="3"/>
        <v>557</v>
      </c>
      <c r="C65" s="37">
        <f t="shared" si="4"/>
        <v>474</v>
      </c>
      <c r="D65" s="37">
        <f t="shared" si="7"/>
        <v>14</v>
      </c>
      <c r="E65" s="36" t="str">
        <f t="shared" si="6"/>
        <v>MARÍN Y RÍA DE PONTEVEDRA</v>
      </c>
      <c r="F65" s="36">
        <f t="shared" si="10"/>
        <v>157</v>
      </c>
      <c r="G65" s="36">
        <f t="shared" si="9"/>
        <v>166</v>
      </c>
    </row>
    <row r="66" spans="1:7" x14ac:dyDescent="0.3">
      <c r="A66" s="36" t="str">
        <f t="shared" si="5"/>
        <v>VILAGARCÍA</v>
      </c>
      <c r="B66" s="37">
        <f t="shared" si="3"/>
        <v>103</v>
      </c>
      <c r="C66" s="37">
        <f t="shared" si="4"/>
        <v>95</v>
      </c>
      <c r="D66" s="37">
        <f t="shared" si="7"/>
        <v>28</v>
      </c>
      <c r="E66" s="36" t="str">
        <f t="shared" si="6"/>
        <v>VILAGARCÍA</v>
      </c>
      <c r="F66" s="36">
        <f t="shared" si="10"/>
        <v>103</v>
      </c>
      <c r="G66" s="36">
        <f t="shared" si="9"/>
        <v>95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1248833</v>
      </c>
      <c r="C7" s="10">
        <v>1574993</v>
      </c>
      <c r="D7" s="10">
        <v>5223103</v>
      </c>
      <c r="E7" s="10">
        <v>5492534</v>
      </c>
      <c r="F7" s="11">
        <f>((E7*100)/D7)-100</f>
        <v>5.1584469998006881</v>
      </c>
      <c r="G7" s="1"/>
      <c r="H7" s="1"/>
      <c r="I7" s="1"/>
    </row>
    <row r="8" spans="1:12" x14ac:dyDescent="0.3">
      <c r="A8" s="12" t="s">
        <v>31</v>
      </c>
      <c r="B8" s="13">
        <v>1163130</v>
      </c>
      <c r="C8" s="13">
        <v>814426</v>
      </c>
      <c r="D8" s="13">
        <v>3369167</v>
      </c>
      <c r="E8" s="13">
        <v>3160865</v>
      </c>
      <c r="F8" s="14">
        <f t="shared" ref="F8:F34" si="0">((E8*100)/D8)-100</f>
        <v>-6.1825964696911768</v>
      </c>
      <c r="G8" s="1"/>
      <c r="H8" s="1"/>
      <c r="I8" s="1"/>
    </row>
    <row r="9" spans="1:12" x14ac:dyDescent="0.3">
      <c r="A9" s="9" t="s">
        <v>157</v>
      </c>
      <c r="B9" s="10">
        <v>2294096</v>
      </c>
      <c r="C9" s="10">
        <v>2558304</v>
      </c>
      <c r="D9" s="10">
        <v>8900920</v>
      </c>
      <c r="E9" s="10">
        <v>9248636</v>
      </c>
      <c r="F9" s="11">
        <f t="shared" si="0"/>
        <v>3.9065175285251428</v>
      </c>
      <c r="G9" s="1"/>
      <c r="H9" s="1"/>
      <c r="I9" s="1"/>
    </row>
    <row r="10" spans="1:12" x14ac:dyDescent="0.3">
      <c r="A10" s="12" t="s">
        <v>159</v>
      </c>
      <c r="B10" s="13">
        <v>506418</v>
      </c>
      <c r="C10" s="13">
        <v>438141</v>
      </c>
      <c r="D10" s="13">
        <v>1930163</v>
      </c>
      <c r="E10" s="13">
        <v>1787906</v>
      </c>
      <c r="F10" s="14">
        <f t="shared" si="0"/>
        <v>-7.3702065576845115</v>
      </c>
      <c r="G10" s="1"/>
      <c r="H10" s="1"/>
      <c r="I10" s="1"/>
    </row>
    <row r="11" spans="1:12" x14ac:dyDescent="0.3">
      <c r="A11" s="9" t="s">
        <v>160</v>
      </c>
      <c r="B11" s="10">
        <v>32198376</v>
      </c>
      <c r="C11" s="10">
        <v>31515655</v>
      </c>
      <c r="D11" s="10">
        <v>126862205</v>
      </c>
      <c r="E11" s="10">
        <v>122714123</v>
      </c>
      <c r="F11" s="11">
        <f t="shared" si="0"/>
        <v>-3.2697539822833761</v>
      </c>
      <c r="G11" s="1"/>
      <c r="H11" s="1"/>
      <c r="I11" s="1"/>
    </row>
    <row r="12" spans="1:12" x14ac:dyDescent="0.3">
      <c r="A12" s="12" t="s">
        <v>161</v>
      </c>
      <c r="B12" s="13">
        <v>2420133</v>
      </c>
      <c r="C12" s="13">
        <v>3342815</v>
      </c>
      <c r="D12" s="13">
        <v>6130291</v>
      </c>
      <c r="E12" s="13">
        <v>8203952</v>
      </c>
      <c r="F12" s="14">
        <f t="shared" si="0"/>
        <v>33.826469249175943</v>
      </c>
      <c r="G12" s="1"/>
      <c r="H12" s="1"/>
      <c r="I12" s="1"/>
    </row>
    <row r="13" spans="1:12" x14ac:dyDescent="0.3">
      <c r="A13" s="9" t="s">
        <v>32</v>
      </c>
      <c r="B13" s="10">
        <v>17836420</v>
      </c>
      <c r="C13" s="10">
        <v>18490068</v>
      </c>
      <c r="D13" s="10">
        <v>55095685</v>
      </c>
      <c r="E13" s="10">
        <v>59794065</v>
      </c>
      <c r="F13" s="11">
        <f t="shared" si="0"/>
        <v>8.5276732651567926</v>
      </c>
      <c r="G13" s="1"/>
      <c r="H13" s="1"/>
      <c r="I13" s="1"/>
    </row>
    <row r="14" spans="1:12" x14ac:dyDescent="0.3">
      <c r="A14" s="12" t="s">
        <v>33</v>
      </c>
      <c r="B14" s="13">
        <v>26502781</v>
      </c>
      <c r="C14" s="13">
        <v>31000717</v>
      </c>
      <c r="D14" s="13">
        <v>89873868</v>
      </c>
      <c r="E14" s="13">
        <v>103934755</v>
      </c>
      <c r="F14" s="14">
        <f t="shared" si="0"/>
        <v>15.645133911450216</v>
      </c>
      <c r="G14" s="1"/>
      <c r="H14" s="1"/>
      <c r="I14" s="1"/>
    </row>
    <row r="15" spans="1:12" x14ac:dyDescent="0.3">
      <c r="A15" s="9" t="s">
        <v>34</v>
      </c>
      <c r="B15" s="10">
        <v>4327596</v>
      </c>
      <c r="C15" s="10">
        <v>4094120</v>
      </c>
      <c r="D15" s="10">
        <v>13894723</v>
      </c>
      <c r="E15" s="10">
        <v>14614318</v>
      </c>
      <c r="F15" s="11">
        <f t="shared" si="0"/>
        <v>5.178908568382397</v>
      </c>
      <c r="G15" s="1"/>
      <c r="H15" s="1"/>
      <c r="I15" s="1"/>
    </row>
    <row r="16" spans="1:12" x14ac:dyDescent="0.3">
      <c r="A16" s="12" t="s">
        <v>35</v>
      </c>
      <c r="B16" s="13">
        <v>3406970</v>
      </c>
      <c r="C16" s="13">
        <v>4428755</v>
      </c>
      <c r="D16" s="13">
        <v>11303790</v>
      </c>
      <c r="E16" s="13">
        <v>12383638</v>
      </c>
      <c r="F16" s="14">
        <f t="shared" si="0"/>
        <v>9.5529729409339694</v>
      </c>
      <c r="G16" s="1"/>
      <c r="H16" s="1"/>
      <c r="I16" s="1"/>
    </row>
    <row r="17" spans="1:9" x14ac:dyDescent="0.3">
      <c r="A17" s="9" t="s">
        <v>162</v>
      </c>
      <c r="B17" s="10">
        <v>2094289</v>
      </c>
      <c r="C17" s="10">
        <v>2400819</v>
      </c>
      <c r="D17" s="10">
        <v>7966392</v>
      </c>
      <c r="E17" s="10">
        <v>9134296</v>
      </c>
      <c r="F17" s="11">
        <f t="shared" si="0"/>
        <v>14.660388291211376</v>
      </c>
      <c r="G17" s="1"/>
      <c r="H17" s="1"/>
      <c r="I17" s="1"/>
    </row>
    <row r="18" spans="1:9" x14ac:dyDescent="0.3">
      <c r="A18" s="12" t="s">
        <v>36</v>
      </c>
      <c r="B18" s="13">
        <v>4644018</v>
      </c>
      <c r="C18" s="13">
        <v>5746585</v>
      </c>
      <c r="D18" s="13">
        <v>19436001</v>
      </c>
      <c r="E18" s="13">
        <v>22786388</v>
      </c>
      <c r="F18" s="14">
        <f t="shared" si="0"/>
        <v>17.23804706534024</v>
      </c>
      <c r="G18" s="1"/>
      <c r="H18" s="1"/>
      <c r="I18" s="1"/>
    </row>
    <row r="19" spans="1:9" x14ac:dyDescent="0.3">
      <c r="A19" s="9" t="s">
        <v>37</v>
      </c>
      <c r="B19" s="10">
        <v>1189195</v>
      </c>
      <c r="C19" s="10">
        <v>1538355</v>
      </c>
      <c r="D19" s="10">
        <v>4823458</v>
      </c>
      <c r="E19" s="10">
        <v>5175414</v>
      </c>
      <c r="F19" s="11">
        <f t="shared" si="0"/>
        <v>7.296756808082506</v>
      </c>
      <c r="G19" s="1"/>
      <c r="H19" s="1"/>
      <c r="I19" s="1"/>
    </row>
    <row r="20" spans="1:9" x14ac:dyDescent="0.3">
      <c r="A20" s="12" t="s">
        <v>163</v>
      </c>
      <c r="B20" s="13">
        <v>1743974</v>
      </c>
      <c r="C20" s="13">
        <v>1643374</v>
      </c>
      <c r="D20" s="13">
        <v>6502444</v>
      </c>
      <c r="E20" s="13">
        <v>5741121</v>
      </c>
      <c r="F20" s="14">
        <f t="shared" si="0"/>
        <v>-11.708259232989931</v>
      </c>
      <c r="G20" s="1"/>
      <c r="H20" s="1"/>
      <c r="I20" s="1"/>
    </row>
    <row r="21" spans="1:9" x14ac:dyDescent="0.3">
      <c r="A21" s="9" t="s">
        <v>38</v>
      </c>
      <c r="B21" s="10">
        <v>2341090</v>
      </c>
      <c r="C21" s="10">
        <v>3114905</v>
      </c>
      <c r="D21" s="10">
        <v>10851263</v>
      </c>
      <c r="E21" s="10">
        <v>12025254</v>
      </c>
      <c r="F21" s="11">
        <f t="shared" si="0"/>
        <v>10.818934164622121</v>
      </c>
      <c r="G21" s="1"/>
      <c r="H21" s="1"/>
      <c r="I21" s="1"/>
    </row>
    <row r="22" spans="1:9" x14ac:dyDescent="0.3">
      <c r="A22" s="12" t="s">
        <v>59</v>
      </c>
      <c r="B22" s="13">
        <v>19746562</v>
      </c>
      <c r="C22" s="13">
        <v>21512144</v>
      </c>
      <c r="D22" s="13">
        <v>78134154</v>
      </c>
      <c r="E22" s="13">
        <v>88676879</v>
      </c>
      <c r="F22" s="14">
        <f t="shared" si="0"/>
        <v>13.493106996461492</v>
      </c>
      <c r="G22" s="1"/>
      <c r="H22" s="1"/>
      <c r="I22" s="1"/>
    </row>
    <row r="23" spans="1:9" x14ac:dyDescent="0.3">
      <c r="A23" s="9" t="s">
        <v>164</v>
      </c>
      <c r="B23" s="10">
        <v>3901703</v>
      </c>
      <c r="C23" s="10">
        <v>4584305</v>
      </c>
      <c r="D23" s="10">
        <v>11080839</v>
      </c>
      <c r="E23" s="10">
        <v>11691872</v>
      </c>
      <c r="F23" s="11">
        <f t="shared" si="0"/>
        <v>5.5143207116356479</v>
      </c>
      <c r="G23" s="1"/>
      <c r="H23" s="1"/>
      <c r="I23" s="1"/>
    </row>
    <row r="24" spans="1:9" x14ac:dyDescent="0.3">
      <c r="A24" s="12" t="s">
        <v>166</v>
      </c>
      <c r="B24" s="13">
        <v>495987</v>
      </c>
      <c r="C24" s="13">
        <v>374247</v>
      </c>
      <c r="D24" s="13">
        <v>1568569</v>
      </c>
      <c r="E24" s="13">
        <v>1456435</v>
      </c>
      <c r="F24" s="14">
        <f t="shared" si="0"/>
        <v>-7.1488088824909823</v>
      </c>
      <c r="G24" s="1"/>
      <c r="H24" s="1"/>
      <c r="I24" s="1"/>
    </row>
    <row r="25" spans="1:9" x14ac:dyDescent="0.3">
      <c r="A25" s="9" t="s">
        <v>39</v>
      </c>
      <c r="B25" s="10">
        <v>3019888</v>
      </c>
      <c r="C25" s="10">
        <v>3339093</v>
      </c>
      <c r="D25" s="10">
        <v>12633464</v>
      </c>
      <c r="E25" s="10">
        <v>13086496</v>
      </c>
      <c r="F25" s="11">
        <f t="shared" si="0"/>
        <v>3.585968187347504</v>
      </c>
      <c r="G25" s="1"/>
      <c r="H25" s="1"/>
      <c r="I25" s="1"/>
    </row>
    <row r="26" spans="1:9" x14ac:dyDescent="0.3">
      <c r="A26" s="12" t="s">
        <v>40</v>
      </c>
      <c r="B26" s="13">
        <v>1385635</v>
      </c>
      <c r="C26" s="13">
        <v>1870789</v>
      </c>
      <c r="D26" s="13">
        <v>6155735</v>
      </c>
      <c r="E26" s="13">
        <v>7142145</v>
      </c>
      <c r="F26" s="14">
        <f t="shared" si="0"/>
        <v>16.024244058589261</v>
      </c>
      <c r="G26" s="1"/>
      <c r="H26" s="1"/>
      <c r="I26" s="1"/>
    </row>
    <row r="27" spans="1:9" x14ac:dyDescent="0.3">
      <c r="A27" s="9" t="s">
        <v>41</v>
      </c>
      <c r="B27" s="10">
        <v>468435</v>
      </c>
      <c r="C27" s="10">
        <v>580463</v>
      </c>
      <c r="D27" s="10">
        <v>2089329</v>
      </c>
      <c r="E27" s="10">
        <v>2138133</v>
      </c>
      <c r="F27" s="11">
        <f t="shared" si="0"/>
        <v>2.3358695542923158</v>
      </c>
      <c r="G27" s="1"/>
      <c r="H27" s="1"/>
      <c r="I27" s="1"/>
    </row>
    <row r="28" spans="1:9" x14ac:dyDescent="0.3">
      <c r="A28" s="12" t="s">
        <v>42</v>
      </c>
      <c r="B28" s="13">
        <v>15269150</v>
      </c>
      <c r="C28" s="13">
        <v>16358286</v>
      </c>
      <c r="D28" s="13">
        <v>59910517</v>
      </c>
      <c r="E28" s="13">
        <v>66964329</v>
      </c>
      <c r="F28" s="14">
        <f t="shared" si="0"/>
        <v>11.773912750577665</v>
      </c>
      <c r="G28" s="1"/>
      <c r="H28" s="1"/>
      <c r="I28" s="1"/>
    </row>
    <row r="29" spans="1:9" x14ac:dyDescent="0.3">
      <c r="A29" s="9" t="s">
        <v>43</v>
      </c>
      <c r="B29" s="10">
        <v>2544231</v>
      </c>
      <c r="C29" s="10">
        <v>2923936</v>
      </c>
      <c r="D29" s="10">
        <v>8994880</v>
      </c>
      <c r="E29" s="10">
        <v>9337818</v>
      </c>
      <c r="F29" s="11">
        <f t="shared" si="0"/>
        <v>3.8125911629727085</v>
      </c>
      <c r="G29" s="1"/>
      <c r="H29" s="1"/>
      <c r="I29" s="1"/>
    </row>
    <row r="30" spans="1:9" x14ac:dyDescent="0.3">
      <c r="A30" s="12" t="s">
        <v>44</v>
      </c>
      <c r="B30" s="13">
        <v>388566</v>
      </c>
      <c r="C30" s="13">
        <v>505851</v>
      </c>
      <c r="D30" s="13">
        <v>1504146</v>
      </c>
      <c r="E30" s="13">
        <v>1681557</v>
      </c>
      <c r="F30" s="14">
        <f t="shared" si="0"/>
        <v>11.794799175080072</v>
      </c>
      <c r="G30" s="1"/>
      <c r="H30" s="1"/>
      <c r="I30" s="1"/>
    </row>
    <row r="31" spans="1:9" x14ac:dyDescent="0.3">
      <c r="A31" s="9" t="s">
        <v>45</v>
      </c>
      <c r="B31" s="10">
        <v>3762130</v>
      </c>
      <c r="C31" s="10">
        <v>4647471</v>
      </c>
      <c r="D31" s="10">
        <v>15328625</v>
      </c>
      <c r="E31" s="10">
        <v>15549532</v>
      </c>
      <c r="F31" s="11">
        <f t="shared" si="0"/>
        <v>1.4411403501618736</v>
      </c>
      <c r="G31" s="1"/>
      <c r="H31" s="1"/>
      <c r="I31" s="1"/>
    </row>
    <row r="32" spans="1:9" x14ac:dyDescent="0.3">
      <c r="A32" s="12" t="s">
        <v>46</v>
      </c>
      <c r="B32" s="13">
        <v>21246653</v>
      </c>
      <c r="C32" s="13">
        <v>22638977</v>
      </c>
      <c r="D32" s="13">
        <v>79193687</v>
      </c>
      <c r="E32" s="13">
        <v>84320827</v>
      </c>
      <c r="F32" s="14">
        <f t="shared" si="0"/>
        <v>6.474177670247883</v>
      </c>
      <c r="G32" s="1"/>
      <c r="H32" s="1"/>
      <c r="I32" s="1"/>
    </row>
    <row r="33" spans="1:9" x14ac:dyDescent="0.3">
      <c r="A33" s="9" t="s">
        <v>47</v>
      </c>
      <c r="B33" s="10">
        <v>2767198</v>
      </c>
      <c r="C33" s="10">
        <v>3572759</v>
      </c>
      <c r="D33" s="10">
        <v>9824769</v>
      </c>
      <c r="E33" s="10">
        <v>11432308</v>
      </c>
      <c r="F33" s="11">
        <f t="shared" si="0"/>
        <v>16.362104798596278</v>
      </c>
      <c r="G33" s="1"/>
      <c r="H33" s="1"/>
      <c r="I33" s="1"/>
    </row>
    <row r="34" spans="1:9" x14ac:dyDescent="0.3">
      <c r="A34" s="12" t="s">
        <v>165</v>
      </c>
      <c r="B34" s="13">
        <v>163402</v>
      </c>
      <c r="C34" s="13">
        <v>219635</v>
      </c>
      <c r="D34" s="13">
        <v>618092</v>
      </c>
      <c r="E34" s="13">
        <v>836055</v>
      </c>
      <c r="F34" s="14">
        <f t="shared" si="0"/>
        <v>35.263844217365687</v>
      </c>
      <c r="G34" s="1"/>
      <c r="H34" s="1"/>
      <c r="I34" s="1"/>
    </row>
    <row r="35" spans="1:9" x14ac:dyDescent="0.3">
      <c r="A35" s="15" t="s">
        <v>48</v>
      </c>
      <c r="B35" s="16">
        <f>SUM(B7:B34)</f>
        <v>179076859</v>
      </c>
      <c r="C35" s="16">
        <f t="shared" ref="C35:E35" si="1">SUM(C7:C34)</f>
        <v>195829988</v>
      </c>
      <c r="D35" s="16">
        <f t="shared" si="1"/>
        <v>659200279</v>
      </c>
      <c r="E35" s="16">
        <f t="shared" si="1"/>
        <v>710511651</v>
      </c>
      <c r="F35" s="17">
        <f t="shared" ref="F35" si="2">((E35*100)/D35)-100</f>
        <v>7.7838820210814816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5492534</v>
      </c>
      <c r="C39" s="37">
        <f t="shared" si="4"/>
        <v>5223103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122714123</v>
      </c>
      <c r="G39" s="36">
        <f>LOOKUP(E39,$A$39:$A$66,$C$39:$C$66)</f>
        <v>126862205</v>
      </c>
    </row>
    <row r="40" spans="1:9" x14ac:dyDescent="0.3">
      <c r="A40" s="36" t="str">
        <f t="shared" si="5"/>
        <v>ALICANTE</v>
      </c>
      <c r="B40" s="37">
        <f t="shared" si="3"/>
        <v>3160865</v>
      </c>
      <c r="C40" s="37">
        <f t="shared" si="4"/>
        <v>3369167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103934755</v>
      </c>
      <c r="G40" s="36">
        <f t="shared" ref="G40:G66" si="9">LOOKUP(E40,$A$39:$A$66,$C$39:$C$66)</f>
        <v>89873868</v>
      </c>
    </row>
    <row r="41" spans="1:9" x14ac:dyDescent="0.3">
      <c r="A41" s="36" t="str">
        <f t="shared" si="5"/>
        <v>ALMERÍA</v>
      </c>
      <c r="B41" s="37">
        <f t="shared" si="3"/>
        <v>9248636</v>
      </c>
      <c r="C41" s="37">
        <f t="shared" si="4"/>
        <v>8900920</v>
      </c>
      <c r="D41" s="37">
        <f t="shared" si="7"/>
        <v>16</v>
      </c>
      <c r="E41" s="36" t="str">
        <f t="shared" si="6"/>
        <v>LAS PALMAS</v>
      </c>
      <c r="F41" s="36">
        <f t="shared" si="8"/>
        <v>88676879</v>
      </c>
      <c r="G41" s="36">
        <f t="shared" si="9"/>
        <v>78134154</v>
      </c>
    </row>
    <row r="42" spans="1:9" x14ac:dyDescent="0.3">
      <c r="A42" s="36" t="str">
        <f t="shared" si="5"/>
        <v>AVILÉS</v>
      </c>
      <c r="B42" s="37">
        <f t="shared" si="3"/>
        <v>1787906</v>
      </c>
      <c r="C42" s="37">
        <f t="shared" si="4"/>
        <v>1930163</v>
      </c>
      <c r="D42" s="37">
        <f t="shared" si="7"/>
        <v>25</v>
      </c>
      <c r="E42" s="36" t="str">
        <f t="shared" si="6"/>
        <v>VALENCIA</v>
      </c>
      <c r="F42" s="36">
        <f t="shared" si="8"/>
        <v>84320827</v>
      </c>
      <c r="G42" s="36">
        <f t="shared" si="9"/>
        <v>79193687</v>
      </c>
    </row>
    <row r="43" spans="1:9" x14ac:dyDescent="0.3">
      <c r="A43" s="36" t="str">
        <f t="shared" si="5"/>
        <v>BAHÍA DE ALGECIRAS</v>
      </c>
      <c r="B43" s="37">
        <f t="shared" si="3"/>
        <v>122714123</v>
      </c>
      <c r="C43" s="37">
        <f t="shared" si="4"/>
        <v>126862205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66964329</v>
      </c>
      <c r="G43" s="36">
        <f t="shared" si="9"/>
        <v>59910517</v>
      </c>
    </row>
    <row r="44" spans="1:9" x14ac:dyDescent="0.3">
      <c r="A44" s="36" t="str">
        <f t="shared" si="5"/>
        <v>BAHÍA DE CÁDIZ</v>
      </c>
      <c r="B44" s="37">
        <f t="shared" si="3"/>
        <v>8203952</v>
      </c>
      <c r="C44" s="37">
        <f t="shared" si="4"/>
        <v>6130291</v>
      </c>
      <c r="D44" s="37">
        <f t="shared" si="7"/>
        <v>18</v>
      </c>
      <c r="E44" s="36" t="str">
        <f t="shared" si="6"/>
        <v>BALEARES</v>
      </c>
      <c r="F44" s="36">
        <f t="shared" si="8"/>
        <v>59794065</v>
      </c>
      <c r="G44" s="36">
        <f t="shared" si="9"/>
        <v>55095685</v>
      </c>
    </row>
    <row r="45" spans="1:9" x14ac:dyDescent="0.3">
      <c r="A45" s="36" t="str">
        <f t="shared" si="5"/>
        <v>BALEARES</v>
      </c>
      <c r="B45" s="37">
        <f t="shared" si="3"/>
        <v>59794065</v>
      </c>
      <c r="C45" s="37">
        <f t="shared" si="4"/>
        <v>55095685</v>
      </c>
      <c r="D45" s="37">
        <f t="shared" si="7"/>
        <v>6</v>
      </c>
      <c r="E45" s="36" t="str">
        <f t="shared" si="6"/>
        <v>CEUTA</v>
      </c>
      <c r="F45" s="36">
        <f t="shared" si="8"/>
        <v>22786388</v>
      </c>
      <c r="G45" s="36">
        <f t="shared" si="9"/>
        <v>19436001</v>
      </c>
    </row>
    <row r="46" spans="1:9" x14ac:dyDescent="0.3">
      <c r="A46" s="36" t="str">
        <f t="shared" si="5"/>
        <v>BARCELONA</v>
      </c>
      <c r="B46" s="37">
        <f t="shared" si="3"/>
        <v>103934755</v>
      </c>
      <c r="C46" s="37">
        <f t="shared" si="4"/>
        <v>89873868</v>
      </c>
      <c r="D46" s="37">
        <f t="shared" si="7"/>
        <v>2</v>
      </c>
      <c r="E46" s="36" t="str">
        <f t="shared" si="6"/>
        <v>TARRAGONA</v>
      </c>
      <c r="F46" s="36">
        <f t="shared" si="8"/>
        <v>15549532</v>
      </c>
      <c r="G46" s="36">
        <f t="shared" si="9"/>
        <v>15328625</v>
      </c>
    </row>
    <row r="47" spans="1:9" x14ac:dyDescent="0.3">
      <c r="A47" s="36" t="str">
        <f t="shared" si="5"/>
        <v>BILBAO</v>
      </c>
      <c r="B47" s="37">
        <f t="shared" si="3"/>
        <v>14614318</v>
      </c>
      <c r="C47" s="37">
        <f t="shared" si="4"/>
        <v>13894723</v>
      </c>
      <c r="D47" s="37">
        <f t="shared" si="7"/>
        <v>9</v>
      </c>
      <c r="E47" s="36" t="str">
        <f t="shared" si="6"/>
        <v>BILBAO</v>
      </c>
      <c r="F47" s="36">
        <f t="shared" si="8"/>
        <v>14614318</v>
      </c>
      <c r="G47" s="36">
        <f t="shared" si="9"/>
        <v>13894723</v>
      </c>
    </row>
    <row r="48" spans="1:9" x14ac:dyDescent="0.3">
      <c r="A48" s="36" t="str">
        <f t="shared" si="5"/>
        <v>CARTAGENA</v>
      </c>
      <c r="B48" s="37">
        <f t="shared" si="3"/>
        <v>12383638</v>
      </c>
      <c r="C48" s="37">
        <f t="shared" si="4"/>
        <v>11303790</v>
      </c>
      <c r="D48" s="37">
        <f t="shared" si="7"/>
        <v>11</v>
      </c>
      <c r="E48" s="36" t="str">
        <f t="shared" si="6"/>
        <v>MELILLA</v>
      </c>
      <c r="F48" s="36">
        <f t="shared" si="8"/>
        <v>13086496</v>
      </c>
      <c r="G48" s="36">
        <f t="shared" si="9"/>
        <v>12633464</v>
      </c>
    </row>
    <row r="49" spans="1:7" x14ac:dyDescent="0.3">
      <c r="A49" s="36" t="str">
        <f t="shared" si="5"/>
        <v>CASTELLÓN</v>
      </c>
      <c r="B49" s="37">
        <f t="shared" si="3"/>
        <v>9134296</v>
      </c>
      <c r="C49" s="37">
        <f t="shared" si="4"/>
        <v>7966392</v>
      </c>
      <c r="D49" s="37">
        <f t="shared" si="7"/>
        <v>17</v>
      </c>
      <c r="E49" s="36" t="str">
        <f t="shared" si="6"/>
        <v>CARTAGENA</v>
      </c>
      <c r="F49" s="36">
        <f t="shared" si="8"/>
        <v>12383638</v>
      </c>
      <c r="G49" s="36">
        <f t="shared" si="9"/>
        <v>11303790</v>
      </c>
    </row>
    <row r="50" spans="1:7" x14ac:dyDescent="0.3">
      <c r="A50" s="36" t="str">
        <f t="shared" si="5"/>
        <v>CEUTA</v>
      </c>
      <c r="B50" s="37">
        <f t="shared" si="3"/>
        <v>22786388</v>
      </c>
      <c r="C50" s="37">
        <f t="shared" si="4"/>
        <v>19436001</v>
      </c>
      <c r="D50" s="37">
        <f t="shared" si="7"/>
        <v>7</v>
      </c>
      <c r="E50" s="36" t="str">
        <f t="shared" si="6"/>
        <v>HUELVA</v>
      </c>
      <c r="F50" s="36">
        <f t="shared" si="8"/>
        <v>12025254</v>
      </c>
      <c r="G50" s="36">
        <f t="shared" si="9"/>
        <v>10851263</v>
      </c>
    </row>
    <row r="51" spans="1:7" x14ac:dyDescent="0.3">
      <c r="A51" s="36" t="str">
        <f t="shared" si="5"/>
        <v>FERROL-SAN CIBRAO</v>
      </c>
      <c r="B51" s="37">
        <f t="shared" si="3"/>
        <v>5175414</v>
      </c>
      <c r="C51" s="37">
        <f t="shared" si="4"/>
        <v>4823458</v>
      </c>
      <c r="D51" s="37">
        <f t="shared" si="7"/>
        <v>22</v>
      </c>
      <c r="E51" s="36" t="str">
        <f t="shared" si="6"/>
        <v>MÁLAGA</v>
      </c>
      <c r="F51" s="36">
        <f t="shared" si="8"/>
        <v>11691872</v>
      </c>
      <c r="G51" s="36">
        <f t="shared" si="9"/>
        <v>11080839</v>
      </c>
    </row>
    <row r="52" spans="1:7" x14ac:dyDescent="0.3">
      <c r="A52" s="36" t="str">
        <f t="shared" si="5"/>
        <v>GIJÓN</v>
      </c>
      <c r="B52" s="37">
        <f t="shared" si="3"/>
        <v>5741121</v>
      </c>
      <c r="C52" s="37">
        <f t="shared" si="4"/>
        <v>6502444</v>
      </c>
      <c r="D52" s="37">
        <f t="shared" si="7"/>
        <v>20</v>
      </c>
      <c r="E52" s="36" t="str">
        <f t="shared" si="6"/>
        <v>VIGO</v>
      </c>
      <c r="F52" s="36">
        <f t="shared" si="8"/>
        <v>11432308</v>
      </c>
      <c r="G52" s="36">
        <f t="shared" si="9"/>
        <v>9824769</v>
      </c>
    </row>
    <row r="53" spans="1:7" x14ac:dyDescent="0.3">
      <c r="A53" s="36" t="str">
        <f t="shared" si="5"/>
        <v>HUELVA</v>
      </c>
      <c r="B53" s="37">
        <f t="shared" si="3"/>
        <v>12025254</v>
      </c>
      <c r="C53" s="37">
        <f t="shared" si="4"/>
        <v>10851263</v>
      </c>
      <c r="D53" s="37">
        <f t="shared" si="7"/>
        <v>12</v>
      </c>
      <c r="E53" s="36" t="str">
        <f t="shared" si="6"/>
        <v>SANTANDER</v>
      </c>
      <c r="F53" s="36">
        <f t="shared" si="8"/>
        <v>9337818</v>
      </c>
      <c r="G53" s="36">
        <f t="shared" si="9"/>
        <v>8994880</v>
      </c>
    </row>
    <row r="54" spans="1:7" x14ac:dyDescent="0.3">
      <c r="A54" s="36" t="str">
        <f t="shared" si="5"/>
        <v>LAS PALMAS</v>
      </c>
      <c r="B54" s="37">
        <f t="shared" si="3"/>
        <v>88676879</v>
      </c>
      <c r="C54" s="37">
        <f t="shared" si="4"/>
        <v>78134154</v>
      </c>
      <c r="D54" s="37">
        <f t="shared" si="7"/>
        <v>3</v>
      </c>
      <c r="E54" s="36" t="str">
        <f t="shared" si="6"/>
        <v>ALMERÍA</v>
      </c>
      <c r="F54" s="36">
        <f t="shared" si="8"/>
        <v>9248636</v>
      </c>
      <c r="G54" s="36">
        <f t="shared" si="9"/>
        <v>8900920</v>
      </c>
    </row>
    <row r="55" spans="1:7" x14ac:dyDescent="0.3">
      <c r="A55" s="36" t="str">
        <f t="shared" si="5"/>
        <v>MÁLAGA</v>
      </c>
      <c r="B55" s="37">
        <f t="shared" si="3"/>
        <v>11691872</v>
      </c>
      <c r="C55" s="37">
        <f t="shared" si="4"/>
        <v>11080839</v>
      </c>
      <c r="D55" s="37">
        <f t="shared" si="7"/>
        <v>13</v>
      </c>
      <c r="E55" s="36" t="str">
        <f t="shared" si="6"/>
        <v>CASTELLÓN</v>
      </c>
      <c r="F55" s="36">
        <f t="shared" si="8"/>
        <v>9134296</v>
      </c>
      <c r="G55" s="36">
        <f t="shared" si="9"/>
        <v>7966392</v>
      </c>
    </row>
    <row r="56" spans="1:7" x14ac:dyDescent="0.3">
      <c r="A56" s="36" t="str">
        <f t="shared" si="5"/>
        <v>MARÍN Y RÍA DE PONTEVEDRA</v>
      </c>
      <c r="B56" s="37">
        <f t="shared" si="3"/>
        <v>1456435</v>
      </c>
      <c r="C56" s="37">
        <f t="shared" si="4"/>
        <v>1568569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8203952</v>
      </c>
      <c r="G56" s="36">
        <f t="shared" si="9"/>
        <v>6130291</v>
      </c>
    </row>
    <row r="57" spans="1:7" x14ac:dyDescent="0.3">
      <c r="A57" s="36" t="str">
        <f t="shared" si="5"/>
        <v>MELILLA</v>
      </c>
      <c r="B57" s="37">
        <f t="shared" si="3"/>
        <v>13086496</v>
      </c>
      <c r="C57" s="37">
        <f t="shared" si="4"/>
        <v>12633464</v>
      </c>
      <c r="D57" s="37">
        <f t="shared" si="7"/>
        <v>10</v>
      </c>
      <c r="E57" s="36" t="str">
        <f t="shared" si="6"/>
        <v>MOTRIL</v>
      </c>
      <c r="F57" s="36">
        <f t="shared" si="10"/>
        <v>7142145</v>
      </c>
      <c r="G57" s="36">
        <f t="shared" si="9"/>
        <v>6155735</v>
      </c>
    </row>
    <row r="58" spans="1:7" x14ac:dyDescent="0.3">
      <c r="A58" s="36" t="str">
        <f t="shared" si="5"/>
        <v>MOTRIL</v>
      </c>
      <c r="B58" s="37">
        <f t="shared" si="3"/>
        <v>7142145</v>
      </c>
      <c r="C58" s="37">
        <f t="shared" si="4"/>
        <v>6155735</v>
      </c>
      <c r="D58" s="37">
        <f t="shared" si="7"/>
        <v>19</v>
      </c>
      <c r="E58" s="36" t="str">
        <f t="shared" si="6"/>
        <v>GIJÓN</v>
      </c>
      <c r="F58" s="36">
        <f t="shared" si="10"/>
        <v>5741121</v>
      </c>
      <c r="G58" s="36">
        <f t="shared" si="9"/>
        <v>6502444</v>
      </c>
    </row>
    <row r="59" spans="1:7" x14ac:dyDescent="0.3">
      <c r="A59" s="36" t="str">
        <f t="shared" si="5"/>
        <v>PASAIA</v>
      </c>
      <c r="B59" s="37">
        <f t="shared" si="3"/>
        <v>2138133</v>
      </c>
      <c r="C59" s="37">
        <f t="shared" si="4"/>
        <v>2089329</v>
      </c>
      <c r="D59" s="37">
        <f t="shared" si="7"/>
        <v>24</v>
      </c>
      <c r="E59" s="36" t="str">
        <f t="shared" si="6"/>
        <v>A CORUÑA</v>
      </c>
      <c r="F59" s="36">
        <f t="shared" si="10"/>
        <v>5492534</v>
      </c>
      <c r="G59" s="36">
        <f t="shared" si="9"/>
        <v>5223103</v>
      </c>
    </row>
    <row r="60" spans="1:7" x14ac:dyDescent="0.3">
      <c r="A60" s="36" t="str">
        <f t="shared" si="5"/>
        <v>SANTA CRUZ DE TENERIFE</v>
      </c>
      <c r="B60" s="37">
        <f t="shared" si="3"/>
        <v>66964329</v>
      </c>
      <c r="C60" s="37">
        <f t="shared" si="4"/>
        <v>59910517</v>
      </c>
      <c r="D60" s="37">
        <f t="shared" si="7"/>
        <v>5</v>
      </c>
      <c r="E60" s="36" t="str">
        <f t="shared" si="6"/>
        <v>FERROL-SAN CIBRAO</v>
      </c>
      <c r="F60" s="36">
        <f t="shared" si="10"/>
        <v>5175414</v>
      </c>
      <c r="G60" s="36">
        <f t="shared" si="9"/>
        <v>4823458</v>
      </c>
    </row>
    <row r="61" spans="1:7" x14ac:dyDescent="0.3">
      <c r="A61" s="36" t="str">
        <f t="shared" si="5"/>
        <v>SANTANDER</v>
      </c>
      <c r="B61" s="37">
        <f t="shared" si="3"/>
        <v>9337818</v>
      </c>
      <c r="C61" s="37">
        <f t="shared" si="4"/>
        <v>8994880</v>
      </c>
      <c r="D61" s="37">
        <f t="shared" si="7"/>
        <v>15</v>
      </c>
      <c r="E61" s="36" t="str">
        <f t="shared" si="6"/>
        <v>ALICANTE</v>
      </c>
      <c r="F61" s="36">
        <f t="shared" si="10"/>
        <v>3160865</v>
      </c>
      <c r="G61" s="36">
        <f t="shared" si="9"/>
        <v>3369167</v>
      </c>
    </row>
    <row r="62" spans="1:7" x14ac:dyDescent="0.3">
      <c r="A62" s="36" t="str">
        <f t="shared" si="5"/>
        <v>SEVILLA</v>
      </c>
      <c r="B62" s="37">
        <f t="shared" si="3"/>
        <v>1681557</v>
      </c>
      <c r="C62" s="37">
        <f t="shared" si="4"/>
        <v>1504146</v>
      </c>
      <c r="D62" s="37">
        <f t="shared" si="7"/>
        <v>26</v>
      </c>
      <c r="E62" s="36" t="str">
        <f t="shared" si="6"/>
        <v>PASAIA</v>
      </c>
      <c r="F62" s="36">
        <f t="shared" si="10"/>
        <v>2138133</v>
      </c>
      <c r="G62" s="36">
        <f t="shared" si="9"/>
        <v>2089329</v>
      </c>
    </row>
    <row r="63" spans="1:7" x14ac:dyDescent="0.3">
      <c r="A63" s="36" t="str">
        <f t="shared" si="5"/>
        <v>TARRAGONA</v>
      </c>
      <c r="B63" s="37">
        <f t="shared" si="3"/>
        <v>15549532</v>
      </c>
      <c r="C63" s="37">
        <f t="shared" si="4"/>
        <v>15328625</v>
      </c>
      <c r="D63" s="37">
        <f t="shared" si="7"/>
        <v>8</v>
      </c>
      <c r="E63" s="36" t="str">
        <f t="shared" si="6"/>
        <v>AVILÉS</v>
      </c>
      <c r="F63" s="36">
        <f t="shared" si="10"/>
        <v>1787906</v>
      </c>
      <c r="G63" s="36">
        <f t="shared" si="9"/>
        <v>1930163</v>
      </c>
    </row>
    <row r="64" spans="1:7" x14ac:dyDescent="0.3">
      <c r="A64" s="36" t="str">
        <f t="shared" si="5"/>
        <v>VALENCIA</v>
      </c>
      <c r="B64" s="37">
        <f t="shared" si="3"/>
        <v>84320827</v>
      </c>
      <c r="C64" s="37">
        <f t="shared" si="4"/>
        <v>79193687</v>
      </c>
      <c r="D64" s="37">
        <f t="shared" si="7"/>
        <v>4</v>
      </c>
      <c r="E64" s="36" t="str">
        <f t="shared" si="6"/>
        <v>SEVILLA</v>
      </c>
      <c r="F64" s="36">
        <f t="shared" si="10"/>
        <v>1681557</v>
      </c>
      <c r="G64" s="36">
        <f t="shared" si="9"/>
        <v>1504146</v>
      </c>
    </row>
    <row r="65" spans="1:7" x14ac:dyDescent="0.3">
      <c r="A65" s="36" t="str">
        <f t="shared" si="5"/>
        <v>VIGO</v>
      </c>
      <c r="B65" s="37">
        <f t="shared" si="3"/>
        <v>11432308</v>
      </c>
      <c r="C65" s="37">
        <f t="shared" si="4"/>
        <v>9824769</v>
      </c>
      <c r="D65" s="37">
        <f t="shared" si="7"/>
        <v>14</v>
      </c>
      <c r="E65" s="36" t="str">
        <f t="shared" si="6"/>
        <v>MARÍN Y RÍA DE PONTEVEDRA</v>
      </c>
      <c r="F65" s="36">
        <f t="shared" si="10"/>
        <v>1456435</v>
      </c>
      <c r="G65" s="36">
        <f t="shared" si="9"/>
        <v>1568569</v>
      </c>
    </row>
    <row r="66" spans="1:7" x14ac:dyDescent="0.3">
      <c r="A66" s="36" t="str">
        <f t="shared" si="5"/>
        <v>VILAGARCÍA</v>
      </c>
      <c r="B66" s="37">
        <f t="shared" si="3"/>
        <v>836055</v>
      </c>
      <c r="C66" s="37">
        <f t="shared" si="4"/>
        <v>618092</v>
      </c>
      <c r="D66" s="37">
        <f t="shared" si="7"/>
        <v>28</v>
      </c>
      <c r="E66" s="36" t="str">
        <f t="shared" si="6"/>
        <v>VILAGARCÍA</v>
      </c>
      <c r="F66" s="36">
        <f t="shared" si="10"/>
        <v>836055</v>
      </c>
      <c r="G66" s="36">
        <f t="shared" si="9"/>
        <v>618092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abril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11</v>
      </c>
      <c r="C7" s="10">
        <v>7</v>
      </c>
      <c r="D7" s="10">
        <v>20</v>
      </c>
      <c r="E7" s="10">
        <v>13</v>
      </c>
      <c r="F7" s="11">
        <f>((E7*100)/D7)-100</f>
        <v>-35</v>
      </c>
      <c r="G7" s="1"/>
      <c r="H7" s="1"/>
      <c r="I7" s="1"/>
    </row>
    <row r="8" spans="1:12" x14ac:dyDescent="0.3">
      <c r="A8" s="12" t="s">
        <v>31</v>
      </c>
      <c r="B8" s="13">
        <v>8</v>
      </c>
      <c r="C8" s="13">
        <v>3</v>
      </c>
      <c r="D8" s="13">
        <v>13</v>
      </c>
      <c r="E8" s="13">
        <v>12</v>
      </c>
      <c r="F8" s="14">
        <f t="shared" ref="F8:F34" si="0">((E8*100)/D8)-100</f>
        <v>-7.6923076923076934</v>
      </c>
      <c r="G8" s="1"/>
      <c r="H8" s="1"/>
      <c r="I8" s="1"/>
    </row>
    <row r="9" spans="1:12" x14ac:dyDescent="0.3">
      <c r="A9" s="9" t="s">
        <v>157</v>
      </c>
      <c r="B9" s="10">
        <v>4</v>
      </c>
      <c r="C9" s="10">
        <v>3</v>
      </c>
      <c r="D9" s="10">
        <v>6</v>
      </c>
      <c r="E9" s="10">
        <v>5</v>
      </c>
      <c r="F9" s="11">
        <f t="shared" si="0"/>
        <v>-16.666666666666671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2</v>
      </c>
      <c r="D10" s="13">
        <v>0</v>
      </c>
      <c r="E10" s="13">
        <v>3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34</v>
      </c>
      <c r="C12" s="13">
        <v>46</v>
      </c>
      <c r="D12" s="13">
        <v>53</v>
      </c>
      <c r="E12" s="13">
        <v>81</v>
      </c>
      <c r="F12" s="14">
        <f t="shared" si="0"/>
        <v>52.830188679245282</v>
      </c>
      <c r="G12" s="1"/>
      <c r="H12" s="1"/>
      <c r="I12" s="1"/>
    </row>
    <row r="13" spans="1:12" x14ac:dyDescent="0.3">
      <c r="A13" s="9" t="s">
        <v>32</v>
      </c>
      <c r="B13" s="10">
        <v>71</v>
      </c>
      <c r="C13" s="10">
        <v>84</v>
      </c>
      <c r="D13" s="10">
        <v>96</v>
      </c>
      <c r="E13" s="10">
        <v>129</v>
      </c>
      <c r="F13" s="11">
        <f t="shared" si="0"/>
        <v>34.375</v>
      </c>
      <c r="G13" s="1"/>
      <c r="H13" s="1"/>
      <c r="I13" s="1"/>
    </row>
    <row r="14" spans="1:12" x14ac:dyDescent="0.3">
      <c r="A14" s="12" t="s">
        <v>33</v>
      </c>
      <c r="B14" s="13">
        <v>85</v>
      </c>
      <c r="C14" s="13">
        <v>99</v>
      </c>
      <c r="D14" s="13">
        <v>148</v>
      </c>
      <c r="E14" s="13">
        <v>177</v>
      </c>
      <c r="F14" s="14">
        <f t="shared" si="0"/>
        <v>19.594594594594597</v>
      </c>
      <c r="G14" s="1"/>
      <c r="H14" s="1"/>
      <c r="I14" s="1"/>
    </row>
    <row r="15" spans="1:12" x14ac:dyDescent="0.3">
      <c r="A15" s="9" t="s">
        <v>34</v>
      </c>
      <c r="B15" s="10">
        <v>3</v>
      </c>
      <c r="C15" s="10">
        <v>6</v>
      </c>
      <c r="D15" s="10">
        <v>4</v>
      </c>
      <c r="E15" s="10">
        <v>7</v>
      </c>
      <c r="F15" s="11">
        <f t="shared" si="0"/>
        <v>75</v>
      </c>
      <c r="G15" s="1"/>
      <c r="H15" s="1"/>
      <c r="I15" s="1"/>
    </row>
    <row r="16" spans="1:12" x14ac:dyDescent="0.3">
      <c r="A16" s="12" t="s">
        <v>35</v>
      </c>
      <c r="B16" s="13">
        <v>18</v>
      </c>
      <c r="C16" s="13">
        <v>24</v>
      </c>
      <c r="D16" s="13">
        <v>22</v>
      </c>
      <c r="E16" s="13">
        <v>27</v>
      </c>
      <c r="F16" s="14">
        <f t="shared" si="0"/>
        <v>22.727272727272734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1</v>
      </c>
      <c r="C18" s="13">
        <v>0</v>
      </c>
      <c r="D18" s="13">
        <v>1</v>
      </c>
      <c r="E18" s="13">
        <v>4</v>
      </c>
      <c r="F18" s="14">
        <f t="shared" si="0"/>
        <v>300</v>
      </c>
      <c r="G18" s="1"/>
      <c r="H18" s="1"/>
      <c r="I18" s="1"/>
    </row>
    <row r="19" spans="1:9" x14ac:dyDescent="0.3">
      <c r="A19" s="9" t="s">
        <v>37</v>
      </c>
      <c r="B19" s="10">
        <v>2</v>
      </c>
      <c r="C19" s="10">
        <v>2</v>
      </c>
      <c r="D19" s="10">
        <v>3</v>
      </c>
      <c r="E19" s="10">
        <v>5</v>
      </c>
      <c r="F19" s="11">
        <f t="shared" si="0"/>
        <v>66.666666666666657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3</v>
      </c>
      <c r="D20" s="13">
        <v>1</v>
      </c>
      <c r="E20" s="13">
        <v>3</v>
      </c>
      <c r="F20" s="14">
        <f t="shared" si="0"/>
        <v>200</v>
      </c>
      <c r="G20" s="1"/>
      <c r="H20" s="1"/>
      <c r="I20" s="1"/>
    </row>
    <row r="21" spans="1:9" x14ac:dyDescent="0.3">
      <c r="A21" s="9" t="s">
        <v>38</v>
      </c>
      <c r="B21" s="10">
        <v>2</v>
      </c>
      <c r="C21" s="10">
        <v>1</v>
      </c>
      <c r="D21" s="10">
        <v>2</v>
      </c>
      <c r="E21" s="10">
        <v>2</v>
      </c>
      <c r="F21" s="19">
        <f t="shared" si="0"/>
        <v>0</v>
      </c>
      <c r="G21" s="1"/>
      <c r="H21" s="1"/>
      <c r="I21" s="1"/>
    </row>
    <row r="22" spans="1:9" x14ac:dyDescent="0.3">
      <c r="A22" s="12" t="s">
        <v>59</v>
      </c>
      <c r="B22" s="13">
        <v>50</v>
      </c>
      <c r="C22" s="13">
        <v>55</v>
      </c>
      <c r="D22" s="13">
        <v>227</v>
      </c>
      <c r="E22" s="13">
        <v>314</v>
      </c>
      <c r="F22" s="14">
        <f t="shared" si="0"/>
        <v>38.325991189427299</v>
      </c>
      <c r="G22" s="1"/>
      <c r="H22" s="1"/>
      <c r="I22" s="1"/>
    </row>
    <row r="23" spans="1:9" x14ac:dyDescent="0.3">
      <c r="A23" s="9" t="s">
        <v>164</v>
      </c>
      <c r="B23" s="10">
        <v>48</v>
      </c>
      <c r="C23" s="10">
        <v>51</v>
      </c>
      <c r="D23" s="10">
        <v>66</v>
      </c>
      <c r="E23" s="10">
        <v>77</v>
      </c>
      <c r="F23" s="11">
        <f t="shared" si="0"/>
        <v>16.666666666666671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2</v>
      </c>
      <c r="C26" s="13">
        <v>7</v>
      </c>
      <c r="D26" s="13">
        <v>3</v>
      </c>
      <c r="E26" s="13">
        <v>9</v>
      </c>
      <c r="F26" s="14">
        <f t="shared" si="0"/>
        <v>200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1</v>
      </c>
      <c r="D27" s="10">
        <v>0</v>
      </c>
      <c r="E27" s="10">
        <v>1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46</v>
      </c>
      <c r="C28" s="13">
        <v>61</v>
      </c>
      <c r="D28" s="13">
        <v>219</v>
      </c>
      <c r="E28" s="13">
        <v>276</v>
      </c>
      <c r="F28" s="14">
        <f t="shared" si="0"/>
        <v>26.027397260273972</v>
      </c>
      <c r="G28" s="1"/>
      <c r="H28" s="1"/>
      <c r="I28" s="1"/>
    </row>
    <row r="29" spans="1:9" x14ac:dyDescent="0.3">
      <c r="A29" s="9" t="s">
        <v>43</v>
      </c>
      <c r="B29" s="10">
        <v>1</v>
      </c>
      <c r="C29" s="10">
        <v>1</v>
      </c>
      <c r="D29" s="10">
        <v>1</v>
      </c>
      <c r="E29" s="10">
        <v>1</v>
      </c>
      <c r="F29" s="11">
        <f t="shared" si="0"/>
        <v>0</v>
      </c>
      <c r="G29" s="1"/>
      <c r="H29" s="1"/>
      <c r="I29" s="1"/>
    </row>
    <row r="30" spans="1:9" x14ac:dyDescent="0.3">
      <c r="A30" s="12" t="s">
        <v>44</v>
      </c>
      <c r="B30" s="13">
        <v>7</v>
      </c>
      <c r="C30" s="13">
        <v>11</v>
      </c>
      <c r="D30" s="13">
        <v>15</v>
      </c>
      <c r="E30" s="13">
        <v>16</v>
      </c>
      <c r="F30" s="14">
        <f t="shared" si="0"/>
        <v>6.6666666666666714</v>
      </c>
      <c r="G30" s="1"/>
      <c r="H30" s="1"/>
      <c r="I30" s="1"/>
    </row>
    <row r="31" spans="1:9" x14ac:dyDescent="0.3">
      <c r="A31" s="9" t="s">
        <v>45</v>
      </c>
      <c r="B31" s="10">
        <v>5</v>
      </c>
      <c r="C31" s="10">
        <v>10</v>
      </c>
      <c r="D31" s="10">
        <v>5</v>
      </c>
      <c r="E31" s="10">
        <v>11</v>
      </c>
      <c r="F31" s="11">
        <f t="shared" si="0"/>
        <v>120</v>
      </c>
      <c r="G31" s="1"/>
      <c r="H31" s="1"/>
      <c r="I31" s="1"/>
    </row>
    <row r="32" spans="1:9" x14ac:dyDescent="0.3">
      <c r="A32" s="12" t="s">
        <v>46</v>
      </c>
      <c r="B32" s="13">
        <v>18</v>
      </c>
      <c r="C32" s="13">
        <v>35</v>
      </c>
      <c r="D32" s="13">
        <v>32</v>
      </c>
      <c r="E32" s="13">
        <v>47</v>
      </c>
      <c r="F32" s="14">
        <f t="shared" si="0"/>
        <v>46.875</v>
      </c>
      <c r="G32" s="1"/>
      <c r="H32" s="1"/>
      <c r="I32" s="1"/>
    </row>
    <row r="33" spans="1:9" x14ac:dyDescent="0.3">
      <c r="A33" s="9" t="s">
        <v>47</v>
      </c>
      <c r="B33" s="10">
        <v>5</v>
      </c>
      <c r="C33" s="10">
        <v>9</v>
      </c>
      <c r="D33" s="10">
        <v>7</v>
      </c>
      <c r="E33" s="10">
        <v>13</v>
      </c>
      <c r="F33" s="11">
        <f t="shared" si="0"/>
        <v>85.714285714285722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421</v>
      </c>
      <c r="C35" s="16">
        <f t="shared" ref="C35:E35" si="1">SUM(C7:C34)</f>
        <v>521</v>
      </c>
      <c r="D35" s="16">
        <f t="shared" si="1"/>
        <v>944</v>
      </c>
      <c r="E35" s="16">
        <f t="shared" si="1"/>
        <v>1233</v>
      </c>
      <c r="F35" s="17">
        <f t="shared" ref="F35" si="2">((E35*100)/D35)-100</f>
        <v>30.61440677966101</v>
      </c>
      <c r="G35" s="1"/>
      <c r="H35" s="1"/>
      <c r="I35" s="1"/>
    </row>
    <row r="37" spans="1:9" x14ac:dyDescent="0.3">
      <c r="A37" s="83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13</v>
      </c>
      <c r="C39" s="37">
        <f t="shared" si="4"/>
        <v>20</v>
      </c>
      <c r="D39" s="37">
        <f>_xlfn.RANK.EQ(B39,$B$39:$B$66)+COUNTIF($B$39:$B$66,B39)-1</f>
        <v>11</v>
      </c>
      <c r="E39" s="36" t="str">
        <f t="shared" ref="E39:E48" si="6">INDEX($A$39:$B$66,MATCH(ROW()-38,$D$39:$D$66,0),1)</f>
        <v>LAS PALMAS</v>
      </c>
      <c r="F39" s="36">
        <f>LOOKUP(E39,$A$39:$A$66,$B$39:$B$66)</f>
        <v>314</v>
      </c>
      <c r="G39" s="36">
        <f>LOOKUP(E39,$A$39:$A$66,$C$39:$C$66)</f>
        <v>227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12</v>
      </c>
      <c r="C40" s="37">
        <f t="shared" si="4"/>
        <v>13</v>
      </c>
      <c r="D40" s="37">
        <f t="shared" ref="D40:D66" si="7">_xlfn.RANK.EQ(B40,$B$39:$B$66)+COUNTIF($B$39:$B$66,B40)-1</f>
        <v>12</v>
      </c>
      <c r="E40" s="36" t="str">
        <f t="shared" si="6"/>
        <v>SANTA CRUZ DE TENERIFE</v>
      </c>
      <c r="F40" s="36">
        <f t="shared" ref="F40:F55" si="8">LOOKUP(E40,$A$39:$A$66,$B$39:$B$66)</f>
        <v>276</v>
      </c>
      <c r="G40" s="36">
        <f t="shared" ref="G40:G66" si="9">LOOKUP(E40,$A$39:$A$66,$C$39:$C$66)</f>
        <v>219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5</v>
      </c>
      <c r="C41" s="37">
        <f t="shared" si="4"/>
        <v>6</v>
      </c>
      <c r="D41" s="37">
        <f t="shared" si="7"/>
        <v>17</v>
      </c>
      <c r="E41" s="36" t="str">
        <f t="shared" si="6"/>
        <v>BARCELONA</v>
      </c>
      <c r="F41" s="36">
        <f t="shared" si="8"/>
        <v>177</v>
      </c>
      <c r="G41" s="36">
        <f t="shared" si="9"/>
        <v>148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3</v>
      </c>
      <c r="C42" s="37">
        <f t="shared" si="4"/>
        <v>0</v>
      </c>
      <c r="D42" s="37">
        <f t="shared" si="7"/>
        <v>20</v>
      </c>
      <c r="E42" s="36" t="str">
        <f t="shared" si="6"/>
        <v>BALEARES</v>
      </c>
      <c r="F42" s="36">
        <f t="shared" si="8"/>
        <v>129</v>
      </c>
      <c r="G42" s="36">
        <f t="shared" si="9"/>
        <v>96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0</v>
      </c>
      <c r="D43" s="37">
        <f t="shared" si="7"/>
        <v>28</v>
      </c>
      <c r="E43" s="36" t="str">
        <f t="shared" si="6"/>
        <v>BAHÍA DE CÁDIZ</v>
      </c>
      <c r="F43" s="36">
        <f t="shared" si="8"/>
        <v>81</v>
      </c>
      <c r="G43" s="36">
        <f t="shared" si="9"/>
        <v>53</v>
      </c>
      <c r="H43" s="36"/>
      <c r="I43" s="77"/>
    </row>
    <row r="44" spans="1:9" s="105" customFormat="1" x14ac:dyDescent="0.3">
      <c r="A44" s="102" t="str">
        <f t="shared" si="5"/>
        <v>BAHÍA DE CÁDIZ</v>
      </c>
      <c r="B44" s="103">
        <f t="shared" si="3"/>
        <v>81</v>
      </c>
      <c r="C44" s="103">
        <f t="shared" si="4"/>
        <v>53</v>
      </c>
      <c r="D44" s="103">
        <f t="shared" si="7"/>
        <v>5</v>
      </c>
      <c r="E44" s="102" t="str">
        <f t="shared" si="6"/>
        <v>MÁLAGA</v>
      </c>
      <c r="F44" s="102">
        <f t="shared" si="8"/>
        <v>77</v>
      </c>
      <c r="G44" s="102">
        <f t="shared" si="9"/>
        <v>66</v>
      </c>
      <c r="H44" s="102"/>
      <c r="I44" s="104"/>
    </row>
    <row r="45" spans="1:9" s="105" customFormat="1" x14ac:dyDescent="0.3">
      <c r="A45" s="102" t="str">
        <f t="shared" si="5"/>
        <v>BALEARES</v>
      </c>
      <c r="B45" s="103">
        <f t="shared" si="3"/>
        <v>129</v>
      </c>
      <c r="C45" s="103">
        <f t="shared" si="4"/>
        <v>96</v>
      </c>
      <c r="D45" s="103">
        <f t="shared" si="7"/>
        <v>4</v>
      </c>
      <c r="E45" s="102" t="str">
        <f t="shared" si="6"/>
        <v>VALENCIA</v>
      </c>
      <c r="F45" s="102">
        <f t="shared" si="8"/>
        <v>47</v>
      </c>
      <c r="G45" s="102">
        <f t="shared" si="9"/>
        <v>32</v>
      </c>
      <c r="H45" s="102"/>
      <c r="I45" s="104"/>
    </row>
    <row r="46" spans="1:9" s="105" customFormat="1" x14ac:dyDescent="0.3">
      <c r="A46" s="102" t="str">
        <f t="shared" si="5"/>
        <v>BARCELONA</v>
      </c>
      <c r="B46" s="103">
        <f t="shared" si="3"/>
        <v>177</v>
      </c>
      <c r="C46" s="103">
        <f t="shared" si="4"/>
        <v>148</v>
      </c>
      <c r="D46" s="103">
        <f t="shared" si="7"/>
        <v>3</v>
      </c>
      <c r="E46" s="102" t="str">
        <f t="shared" si="6"/>
        <v>CARTAGENA</v>
      </c>
      <c r="F46" s="102">
        <f t="shared" si="8"/>
        <v>27</v>
      </c>
      <c r="G46" s="102">
        <f t="shared" si="9"/>
        <v>22</v>
      </c>
      <c r="H46" s="102"/>
      <c r="I46" s="104"/>
    </row>
    <row r="47" spans="1:9" s="105" customFormat="1" x14ac:dyDescent="0.3">
      <c r="A47" s="102" t="str">
        <f t="shared" si="5"/>
        <v>BILBAO</v>
      </c>
      <c r="B47" s="103">
        <f t="shared" si="3"/>
        <v>7</v>
      </c>
      <c r="C47" s="103">
        <f t="shared" si="4"/>
        <v>4</v>
      </c>
      <c r="D47" s="103">
        <f t="shared" si="7"/>
        <v>15</v>
      </c>
      <c r="E47" s="102" t="str">
        <f t="shared" si="6"/>
        <v>SEVILLA</v>
      </c>
      <c r="F47" s="102">
        <f t="shared" si="8"/>
        <v>16</v>
      </c>
      <c r="G47" s="102">
        <f t="shared" si="9"/>
        <v>15</v>
      </c>
      <c r="H47" s="102"/>
      <c r="I47" s="104"/>
    </row>
    <row r="48" spans="1:9" s="105" customFormat="1" x14ac:dyDescent="0.3">
      <c r="A48" s="102" t="str">
        <f t="shared" si="5"/>
        <v>CARTAGENA</v>
      </c>
      <c r="B48" s="103">
        <f t="shared" si="3"/>
        <v>27</v>
      </c>
      <c r="C48" s="103">
        <f t="shared" si="4"/>
        <v>22</v>
      </c>
      <c r="D48" s="103">
        <f t="shared" si="7"/>
        <v>8</v>
      </c>
      <c r="E48" s="102" t="str">
        <f t="shared" si="6"/>
        <v>VIGO</v>
      </c>
      <c r="F48" s="102">
        <f t="shared" si="8"/>
        <v>13.1</v>
      </c>
      <c r="G48" s="102">
        <f t="shared" si="9"/>
        <v>7</v>
      </c>
      <c r="H48" s="102"/>
      <c r="I48" s="104"/>
    </row>
    <row r="49" spans="1:9" s="105" customFormat="1" x14ac:dyDescent="0.3">
      <c r="A49" s="102" t="str">
        <f t="shared" si="5"/>
        <v>CASTELLÓN</v>
      </c>
      <c r="B49" s="103">
        <f t="shared" si="3"/>
        <v>0</v>
      </c>
      <c r="C49" s="103">
        <f t="shared" si="4"/>
        <v>0</v>
      </c>
      <c r="D49" s="103">
        <f t="shared" si="7"/>
        <v>28</v>
      </c>
      <c r="E49" s="102" t="str">
        <f t="shared" ref="E49:E66" si="10">INDEX($A$39:$B$66,MATCH(ROW()-38,$D$39:$D$66,0),1)</f>
        <v>A CORUÑA</v>
      </c>
      <c r="F49" s="102">
        <f>LOOKUP(E49,$A$39:$A$66,$B$39:$B$66)</f>
        <v>13</v>
      </c>
      <c r="G49" s="102">
        <f t="shared" si="9"/>
        <v>20</v>
      </c>
      <c r="H49" s="102"/>
      <c r="I49" s="104"/>
    </row>
    <row r="50" spans="1:9" s="105" customFormat="1" x14ac:dyDescent="0.3">
      <c r="A50" s="102" t="str">
        <f t="shared" si="5"/>
        <v>CEUTA</v>
      </c>
      <c r="B50" s="103">
        <f t="shared" si="3"/>
        <v>4</v>
      </c>
      <c r="C50" s="103">
        <f t="shared" si="4"/>
        <v>1</v>
      </c>
      <c r="D50" s="103">
        <f t="shared" si="7"/>
        <v>18</v>
      </c>
      <c r="E50" s="102" t="str">
        <f t="shared" si="10"/>
        <v>ALICANTE</v>
      </c>
      <c r="F50" s="102">
        <f t="shared" si="8"/>
        <v>12</v>
      </c>
      <c r="G50" s="102">
        <f t="shared" si="9"/>
        <v>13</v>
      </c>
      <c r="H50" s="102"/>
      <c r="I50" s="104"/>
    </row>
    <row r="51" spans="1:9" s="105" customFormat="1" x14ac:dyDescent="0.3">
      <c r="A51" s="102" t="str">
        <f t="shared" si="5"/>
        <v>FERROL-SAN CIBRAO</v>
      </c>
      <c r="B51" s="103">
        <f t="shared" si="3"/>
        <v>5</v>
      </c>
      <c r="C51" s="103">
        <f t="shared" si="4"/>
        <v>3</v>
      </c>
      <c r="D51" s="103">
        <f t="shared" si="7"/>
        <v>17</v>
      </c>
      <c r="E51" s="102" t="str">
        <f t="shared" si="10"/>
        <v>TARRAGONA</v>
      </c>
      <c r="F51" s="102">
        <f t="shared" si="8"/>
        <v>11</v>
      </c>
      <c r="G51" s="102">
        <f t="shared" si="9"/>
        <v>5</v>
      </c>
      <c r="H51" s="102"/>
      <c r="I51" s="104"/>
    </row>
    <row r="52" spans="1:9" s="105" customFormat="1" x14ac:dyDescent="0.3">
      <c r="A52" s="102" t="str">
        <f t="shared" si="5"/>
        <v>GIJÓN</v>
      </c>
      <c r="B52" s="103">
        <f t="shared" si="3"/>
        <v>3</v>
      </c>
      <c r="C52" s="103">
        <f t="shared" si="4"/>
        <v>1</v>
      </c>
      <c r="D52" s="103">
        <f t="shared" si="7"/>
        <v>20</v>
      </c>
      <c r="E52" s="102" t="str">
        <f t="shared" si="10"/>
        <v>MOTRIL</v>
      </c>
      <c r="F52" s="102">
        <f t="shared" si="8"/>
        <v>9</v>
      </c>
      <c r="G52" s="102">
        <f t="shared" si="9"/>
        <v>3</v>
      </c>
      <c r="H52" s="102"/>
      <c r="I52" s="104"/>
    </row>
    <row r="53" spans="1:9" s="105" customFormat="1" x14ac:dyDescent="0.3">
      <c r="A53" s="102" t="str">
        <f t="shared" si="5"/>
        <v>HUELVA</v>
      </c>
      <c r="B53" s="103">
        <f t="shared" si="3"/>
        <v>2</v>
      </c>
      <c r="C53" s="103">
        <f t="shared" si="4"/>
        <v>2</v>
      </c>
      <c r="D53" s="103">
        <f t="shared" si="7"/>
        <v>21</v>
      </c>
      <c r="E53" s="102" t="str">
        <f t="shared" si="10"/>
        <v>BILBAO</v>
      </c>
      <c r="F53" s="102">
        <f t="shared" si="8"/>
        <v>7</v>
      </c>
      <c r="G53" s="102">
        <f t="shared" si="9"/>
        <v>4</v>
      </c>
      <c r="H53" s="102"/>
      <c r="I53" s="104"/>
    </row>
    <row r="54" spans="1:9" s="105" customFormat="1" x14ac:dyDescent="0.3">
      <c r="A54" s="102" t="str">
        <f t="shared" si="5"/>
        <v>LAS PALMAS</v>
      </c>
      <c r="B54" s="103">
        <f t="shared" si="3"/>
        <v>314</v>
      </c>
      <c r="C54" s="103">
        <f t="shared" si="4"/>
        <v>227</v>
      </c>
      <c r="D54" s="103">
        <f t="shared" si="7"/>
        <v>1</v>
      </c>
      <c r="E54" s="102" t="e">
        <f t="shared" si="10"/>
        <v>#N/A</v>
      </c>
      <c r="F54" s="102" t="e">
        <f t="shared" si="8"/>
        <v>#N/A</v>
      </c>
      <c r="G54" s="102" t="e">
        <f t="shared" si="9"/>
        <v>#N/A</v>
      </c>
      <c r="H54" s="102"/>
      <c r="I54" s="104"/>
    </row>
    <row r="55" spans="1:9" s="105" customFormat="1" x14ac:dyDescent="0.3">
      <c r="A55" s="102" t="str">
        <f t="shared" si="5"/>
        <v>MÁLAGA</v>
      </c>
      <c r="B55" s="103">
        <f t="shared" si="3"/>
        <v>77</v>
      </c>
      <c r="C55" s="103">
        <f t="shared" si="4"/>
        <v>66</v>
      </c>
      <c r="D55" s="103">
        <f t="shared" si="7"/>
        <v>6</v>
      </c>
      <c r="E55" s="102" t="str">
        <f t="shared" si="10"/>
        <v>ALMERÍA</v>
      </c>
      <c r="F55" s="102">
        <f t="shared" si="8"/>
        <v>5</v>
      </c>
      <c r="G55" s="102">
        <f t="shared" si="9"/>
        <v>6</v>
      </c>
      <c r="H55" s="102"/>
      <c r="I55" s="104"/>
    </row>
    <row r="56" spans="1:9" s="105" customFormat="1" x14ac:dyDescent="0.3">
      <c r="A56" s="102" t="str">
        <f t="shared" si="5"/>
        <v>MARÍN Y RÍA DE PONTEVEDRA</v>
      </c>
      <c r="B56" s="103">
        <f t="shared" si="3"/>
        <v>0</v>
      </c>
      <c r="C56" s="103">
        <f t="shared" si="4"/>
        <v>0</v>
      </c>
      <c r="D56" s="103">
        <f t="shared" si="7"/>
        <v>28</v>
      </c>
      <c r="E56" s="102" t="str">
        <f t="shared" si="10"/>
        <v>CEUTA</v>
      </c>
      <c r="F56" s="102">
        <f t="shared" ref="F56:F66" si="11">LOOKUP(E56,$A$39:$A$66,$B$39:$B$66)</f>
        <v>4</v>
      </c>
      <c r="G56" s="102">
        <f t="shared" si="9"/>
        <v>1</v>
      </c>
      <c r="H56" s="102"/>
      <c r="I56" s="104"/>
    </row>
    <row r="57" spans="1:9" s="105" customFormat="1" x14ac:dyDescent="0.3">
      <c r="A57" s="102" t="str">
        <f t="shared" si="5"/>
        <v>MELILLA</v>
      </c>
      <c r="B57" s="103">
        <f t="shared" si="3"/>
        <v>0</v>
      </c>
      <c r="C57" s="103">
        <f t="shared" si="4"/>
        <v>0</v>
      </c>
      <c r="D57" s="103">
        <f t="shared" si="7"/>
        <v>28</v>
      </c>
      <c r="E57" s="102" t="e">
        <f t="shared" si="10"/>
        <v>#N/A</v>
      </c>
      <c r="F57" s="102" t="e">
        <f t="shared" si="11"/>
        <v>#N/A</v>
      </c>
      <c r="G57" s="102" t="e">
        <f t="shared" si="9"/>
        <v>#N/A</v>
      </c>
      <c r="H57" s="102"/>
      <c r="I57" s="104"/>
    </row>
    <row r="58" spans="1:9" s="105" customFormat="1" x14ac:dyDescent="0.3">
      <c r="A58" s="102" t="str">
        <f t="shared" si="5"/>
        <v>MOTRIL</v>
      </c>
      <c r="B58" s="103">
        <f t="shared" si="3"/>
        <v>9</v>
      </c>
      <c r="C58" s="103">
        <f t="shared" si="4"/>
        <v>3</v>
      </c>
      <c r="D58" s="103">
        <f t="shared" si="7"/>
        <v>14</v>
      </c>
      <c r="E58" s="102" t="str">
        <f t="shared" si="10"/>
        <v>AVILÉS</v>
      </c>
      <c r="F58" s="102">
        <f t="shared" si="11"/>
        <v>3</v>
      </c>
      <c r="G58" s="102">
        <f t="shared" si="9"/>
        <v>0</v>
      </c>
      <c r="H58" s="102"/>
      <c r="I58" s="104"/>
    </row>
    <row r="59" spans="1:9" s="105" customFormat="1" x14ac:dyDescent="0.3">
      <c r="A59" s="102" t="str">
        <f t="shared" si="5"/>
        <v>PASAIA</v>
      </c>
      <c r="B59" s="103">
        <f t="shared" si="3"/>
        <v>1</v>
      </c>
      <c r="C59" s="103">
        <f t="shared" si="4"/>
        <v>0</v>
      </c>
      <c r="D59" s="103">
        <f t="shared" si="7"/>
        <v>23</v>
      </c>
      <c r="E59" s="102" t="str">
        <f t="shared" si="10"/>
        <v>HUELVA</v>
      </c>
      <c r="F59" s="102">
        <f t="shared" si="11"/>
        <v>2</v>
      </c>
      <c r="G59" s="102">
        <f t="shared" si="9"/>
        <v>2</v>
      </c>
      <c r="H59" s="102"/>
      <c r="I59" s="104"/>
    </row>
    <row r="60" spans="1:9" s="105" customFormat="1" x14ac:dyDescent="0.3">
      <c r="A60" s="102" t="str">
        <f t="shared" si="5"/>
        <v>SANTA CRUZ DE TENERIFE</v>
      </c>
      <c r="B60" s="103">
        <f t="shared" si="3"/>
        <v>276</v>
      </c>
      <c r="C60" s="103">
        <f t="shared" si="4"/>
        <v>219</v>
      </c>
      <c r="D60" s="103">
        <f t="shared" si="7"/>
        <v>2</v>
      </c>
      <c r="E60" s="102" t="e">
        <f t="shared" si="10"/>
        <v>#N/A</v>
      </c>
      <c r="F60" s="102" t="e">
        <f t="shared" si="11"/>
        <v>#N/A</v>
      </c>
      <c r="G60" s="102" t="e">
        <f t="shared" si="9"/>
        <v>#N/A</v>
      </c>
      <c r="H60" s="102"/>
      <c r="I60" s="104"/>
    </row>
    <row r="61" spans="1:9" s="105" customFormat="1" x14ac:dyDescent="0.3">
      <c r="A61" s="102" t="str">
        <f t="shared" si="5"/>
        <v>SANTANDER</v>
      </c>
      <c r="B61" s="103">
        <f t="shared" si="3"/>
        <v>1</v>
      </c>
      <c r="C61" s="103">
        <f t="shared" si="4"/>
        <v>1</v>
      </c>
      <c r="D61" s="103">
        <f t="shared" si="7"/>
        <v>23</v>
      </c>
      <c r="E61" s="102" t="str">
        <f t="shared" si="10"/>
        <v>PASAIA</v>
      </c>
      <c r="F61" s="102">
        <f t="shared" si="11"/>
        <v>1</v>
      </c>
      <c r="G61" s="102">
        <f t="shared" si="9"/>
        <v>0</v>
      </c>
      <c r="H61" s="102"/>
      <c r="I61" s="104"/>
    </row>
    <row r="62" spans="1:9" s="105" customFormat="1" x14ac:dyDescent="0.3">
      <c r="A62" s="102" t="str">
        <f t="shared" si="5"/>
        <v>SEVILLA</v>
      </c>
      <c r="B62" s="103">
        <f t="shared" si="3"/>
        <v>16</v>
      </c>
      <c r="C62" s="103">
        <f t="shared" si="4"/>
        <v>15</v>
      </c>
      <c r="D62" s="103">
        <f t="shared" si="7"/>
        <v>9</v>
      </c>
      <c r="E62" s="102" t="e">
        <f t="shared" si="10"/>
        <v>#N/A</v>
      </c>
      <c r="F62" s="102" t="e">
        <f t="shared" si="11"/>
        <v>#N/A</v>
      </c>
      <c r="G62" s="102" t="e">
        <f t="shared" si="9"/>
        <v>#N/A</v>
      </c>
      <c r="H62" s="102"/>
      <c r="I62" s="104"/>
    </row>
    <row r="63" spans="1:9" s="105" customFormat="1" x14ac:dyDescent="0.3">
      <c r="A63" s="102" t="str">
        <f t="shared" si="5"/>
        <v>TARRAGONA</v>
      </c>
      <c r="B63" s="103">
        <f t="shared" si="3"/>
        <v>11</v>
      </c>
      <c r="C63" s="103">
        <f t="shared" si="4"/>
        <v>5</v>
      </c>
      <c r="D63" s="103">
        <f t="shared" si="7"/>
        <v>13</v>
      </c>
      <c r="E63" s="102" t="e">
        <f t="shared" si="10"/>
        <v>#N/A</v>
      </c>
      <c r="F63" s="102" t="e">
        <f t="shared" si="11"/>
        <v>#N/A</v>
      </c>
      <c r="G63" s="102" t="e">
        <f t="shared" si="9"/>
        <v>#N/A</v>
      </c>
      <c r="H63" s="102"/>
      <c r="I63" s="104"/>
    </row>
    <row r="64" spans="1:9" s="105" customFormat="1" x14ac:dyDescent="0.3">
      <c r="A64" s="102" t="str">
        <f t="shared" si="5"/>
        <v>VALENCIA</v>
      </c>
      <c r="B64" s="103">
        <f t="shared" si="3"/>
        <v>47</v>
      </c>
      <c r="C64" s="103">
        <f t="shared" si="4"/>
        <v>32</v>
      </c>
      <c r="D64" s="103">
        <f t="shared" si="7"/>
        <v>7</v>
      </c>
      <c r="E64" s="102" t="e">
        <f t="shared" si="10"/>
        <v>#N/A</v>
      </c>
      <c r="F64" s="102" t="e">
        <f t="shared" si="11"/>
        <v>#N/A</v>
      </c>
      <c r="G64" s="102" t="e">
        <f t="shared" si="9"/>
        <v>#N/A</v>
      </c>
      <c r="H64" s="102"/>
      <c r="I64" s="104"/>
    </row>
    <row r="65" spans="1:9" s="105" customFormat="1" x14ac:dyDescent="0.3">
      <c r="A65" s="102" t="str">
        <f t="shared" si="5"/>
        <v>VIGO</v>
      </c>
      <c r="B65" s="103">
        <f>E33+0.1</f>
        <v>13.1</v>
      </c>
      <c r="C65" s="103">
        <f t="shared" si="4"/>
        <v>7</v>
      </c>
      <c r="D65" s="103">
        <f t="shared" si="7"/>
        <v>10</v>
      </c>
      <c r="E65" s="102" t="e">
        <f t="shared" si="10"/>
        <v>#N/A</v>
      </c>
      <c r="F65" s="102" t="e">
        <f t="shared" si="11"/>
        <v>#N/A</v>
      </c>
      <c r="G65" s="102" t="e">
        <f t="shared" si="9"/>
        <v>#N/A</v>
      </c>
      <c r="H65" s="102"/>
      <c r="I65" s="104"/>
    </row>
    <row r="66" spans="1:9" s="105" customFormat="1" x14ac:dyDescent="0.3">
      <c r="A66" s="102" t="str">
        <f t="shared" si="5"/>
        <v>VILAGARCÍA</v>
      </c>
      <c r="B66" s="103">
        <f t="shared" si="3"/>
        <v>0</v>
      </c>
      <c r="C66" s="103">
        <f t="shared" si="4"/>
        <v>0</v>
      </c>
      <c r="D66" s="103">
        <f t="shared" si="7"/>
        <v>28</v>
      </c>
      <c r="E66" s="102" t="str">
        <f t="shared" si="10"/>
        <v>BAHÍA DE ALGECIRAS</v>
      </c>
      <c r="F66" s="102">
        <f t="shared" si="11"/>
        <v>0</v>
      </c>
      <c r="G66" s="102">
        <f t="shared" si="9"/>
        <v>0</v>
      </c>
      <c r="H66" s="102"/>
      <c r="I66" s="104"/>
    </row>
    <row r="67" spans="1:9" s="105" customFormat="1" x14ac:dyDescent="0.3">
      <c r="A67" s="102"/>
      <c r="B67" s="102"/>
      <c r="C67" s="102"/>
      <c r="D67" s="102"/>
      <c r="E67" s="102"/>
      <c r="F67" s="102"/>
      <c r="G67" s="102"/>
      <c r="H67" s="102"/>
      <c r="I67" s="104"/>
    </row>
    <row r="68" spans="1:9" s="105" customFormat="1" x14ac:dyDescent="0.3">
      <c r="A68" s="106"/>
      <c r="B68" s="107"/>
      <c r="C68" s="107"/>
      <c r="D68" s="107"/>
      <c r="E68" s="107"/>
      <c r="F68" s="108"/>
    </row>
    <row r="69" spans="1:9" s="105" customFormat="1" x14ac:dyDescent="0.3"/>
    <row r="70" spans="1:9" s="105" customFormat="1" x14ac:dyDescent="0.3"/>
    <row r="71" spans="1:9" s="105" customFormat="1" x14ac:dyDescent="0.3"/>
    <row r="72" spans="1:9" s="105" customFormat="1" x14ac:dyDescent="0.3"/>
    <row r="73" spans="1:9" s="105" customFormat="1" x14ac:dyDescent="0.3"/>
    <row r="74" spans="1:9" s="105" customFormat="1" x14ac:dyDescent="0.3"/>
    <row r="75" spans="1:9" s="105" customFormat="1" x14ac:dyDescent="0.3"/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85CEEED3-6BD2-4D61-A864-FA23C2D52C37}"/>
</file>

<file path=customXml/itemProps2.xml><?xml version="1.0" encoding="utf-8"?>
<ds:datastoreItem xmlns:ds="http://schemas.openxmlformats.org/officeDocument/2006/customXml" ds:itemID="{C25A0B0C-5EFF-4C39-9A26-7DA602DC8736}"/>
</file>

<file path=customXml/itemProps3.xml><?xml version="1.0" encoding="utf-8"?>
<ds:datastoreItem xmlns:ds="http://schemas.openxmlformats.org/officeDocument/2006/customXml" ds:itemID="{1DAA940F-E084-4D23-8DB1-05F7EE5C0A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