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charts/colors25.xml" ContentType="application/vnd.ms-office.chartcolorstyle+xml"/>
  <Override PartName="/xl/charts/style25.xml" ContentType="application/vnd.ms-office.chartstyle+xml"/>
  <Override PartName="/xl/charts/chart25.xml" ContentType="application/vnd.openxmlformats-officedocument.drawingml.chart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olors19.xml" ContentType="application/vnd.ms-office.chartcolorstyle+xml"/>
  <Override PartName="/xl/charts/style19.xml" ContentType="application/vnd.ms-office.chartstyle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charts/chart1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7.xml" ContentType="application/vnd.openxmlformats-officedocument.drawing+xml"/>
  <Override PartName="/xl/charts/colors23.xml" ContentType="application/vnd.ms-office.chartcolorstyle+xml"/>
  <Override PartName="/xl/charts/style23.xml" ContentType="application/vnd.ms-office.chartstyle+xml"/>
  <Override PartName="/xl/charts/chart23.xml" ContentType="application/vnd.openxmlformats-officedocument.drawingml.char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olors6.xml" ContentType="application/vnd.ms-office.chartcolorstyle+xml"/>
  <Override PartName="/xl/drawings/drawing2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style6.xml" ContentType="application/vnd.ms-office.chart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0.xml" ContentType="application/vnd.openxmlformats-officedocument.drawing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colors15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olors11.xml" ContentType="application/vnd.ms-office.chartcolorstyle+xml"/>
  <Override PartName="/xl/charts/style14.xml" ContentType="application/vnd.ms-office.chartstyle+xml"/>
  <Override PartName="/xl/charts/colors12.xml" ContentType="application/vnd.ms-office.chartcolorstyle+xml"/>
  <Override PartName="/xl/charts/chart8.xml" ContentType="application/vnd.openxmlformats-officedocument.drawingml.chart+xml"/>
  <Override PartName="/xl/charts/style15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style16.xml" ContentType="application/vnd.ms-office.chartstyle+xml"/>
  <Override PartName="/xl/charts/style1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charts/colors17.xml" ContentType="application/vnd.ms-office.chartcolorstyle+xml"/>
  <Override PartName="/xl/drawings/drawing11.xml" ContentType="application/vnd.openxmlformats-officedocument.drawing+xml"/>
  <Override PartName="/xl/charts/colors8.xml" ContentType="application/vnd.ms-office.chartcolorstyle+xml"/>
  <Override PartName="/xl/charts/style8.xml" ContentType="application/vnd.ms-office.chartsty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style10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chart10.xml" ContentType="application/vnd.openxmlformats-officedocument.drawingml.chart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bajo\Integra\Resumen\"/>
    </mc:Choice>
  </mc:AlternateContent>
  <bookViews>
    <workbookView xWindow="480" yWindow="48" windowWidth="22116" windowHeight="13488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8" i="28"/>
  <c r="F7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C35" i="28"/>
  <c r="E33" i="4" s="1"/>
  <c r="B35" i="28"/>
  <c r="D33" i="4" s="1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F51" i="28"/>
  <c r="G51" i="28"/>
  <c r="G45" i="28"/>
  <c r="G46" i="28"/>
  <c r="F46" i="28"/>
  <c r="G54" i="28" l="1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45" i="27"/>
  <c r="F61" i="27"/>
  <c r="F64" i="27"/>
  <c r="F63" i="27" l="1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I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D13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E10" i="4" l="1"/>
  <c r="D18" i="4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D19" i="4"/>
  <c r="H14" i="4"/>
  <c r="G18" i="4"/>
  <c r="I14" i="4"/>
  <c r="F18" i="4"/>
  <c r="I11" i="4"/>
  <c r="H11" i="4"/>
  <c r="D10" i="4"/>
  <c r="F13" i="4"/>
  <c r="E13" i="4"/>
  <c r="H12" i="4"/>
  <c r="I12" i="4"/>
  <c r="G10" i="4"/>
  <c r="I10" i="4" s="1"/>
  <c r="I9" i="4"/>
  <c r="H9" i="4"/>
  <c r="G13" i="4"/>
  <c r="I22" i="4"/>
  <c r="H22" i="4"/>
  <c r="E48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E19" i="4" l="1"/>
  <c r="F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<sst xmlns="http://schemas.openxmlformats.org/spreadsheetml/2006/main" count="972" uniqueCount="179">
  <si>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</si>
  <si>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</si>
  <si>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</si>
  <si>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</si>
  <si>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</si>
  <si>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</si>
  <si>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</si>
  <si>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</si>
  <si>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</si>
  <si>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</si>
  <si>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</si>
  <si>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</si>
  <si>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</si>
  <si>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</si>
  <si>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</si>
  <si>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</si>
  <si>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</si>
  <si>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</si>
  <si>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</si>
  <si>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</si>
  <si>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</si>
  <si>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</si>
  <si>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</si>
  <si>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</si>
  <si>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</si>
  <si>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</si>
  <si>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</si>
  <si>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</si>
  <si>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</si>
  <si>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</si>
  <si>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</si>
  <si>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</si>
  <si>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</si>
  <si>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</si>
  <si>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</si>
  <si>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</si>
  <si>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</si>
  <si>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</si>
  <si>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</si>
  <si>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</si>
  <si>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</si>
  <si>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</si>
  <si>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</si>
  <si>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</si>
  <si>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</si>
  <si>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</si>
  <si>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</si>
  <si>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</si>
  <si>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</si>
  <si>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</si>
  <si>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</si>
  <si>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</si>
  <si>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</si>
  <si>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</si>
  <si>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</si>
  <si>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</si>
  <si>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</si>
  <si>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</si>
  <si>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</si>
  <si>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</si>
  <si>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</si>
  <si>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</si>
  <si>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</si>
  <si>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</si>
  <si>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</si>
  <si>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</si>
  <si>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</si>
  <si>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</si>
  <si>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</si>
  <si>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</si>
  <si>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</si>
  <si>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</si>
  <si>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</si>
  <si>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</si>
  <si>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</si>
  <si>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</si>
  <si>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</si>
  <si>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</si>
  <si>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</si>
  <si>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</si>
  <si>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</si>
  <si>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</si>
  <si>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</si>
  <si>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</si>
  <si>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</si>
  <si>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</si>
  <si>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</si>
  <si>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</si>
  <si>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</si>
  <si>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</si>
  <si>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</si>
  <si>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</si>
  <si>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</si>
  <si>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</si>
  <si>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</si>
  <si>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</si>
  <si>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</si>
  <si>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</si>
  <si>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</si>
  <si>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</si>
  <si>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</si>
  <si>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11.1.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</si>
  <si>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</si>
  <si>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</si>
  <si>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</si>
  <si>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</si>
  <si>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</si>
  <si>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</si>
  <si>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</si>
  <si>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</si>
  <si>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</si>
  <si>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</si>
  <si>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</si>
  <si>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</si>
  <si>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</si>
  <si>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</si>
  <si>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</si>
  <si>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</si>
  <si>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</si>
  <si>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</si>
  <si>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</si>
  <si>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</si>
  <si>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</si>
  <si>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</si>
  <si>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</si>
  <si>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</si>
  <si>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</si>
  <si>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</si>
  <si>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</si>
  <si>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</si>
  <si>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</si>
  <si>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</si>
  <si>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</si>
  <si>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</si>
  <si>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</si>
  <si>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</si>
  <si>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</si>
  <si>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</si>
  <si>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</si>
  <si>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</si>
  <si>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</si>
  <si>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</si>
  <si>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</si>
  <si>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</si>
  <si>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</si>
  <si>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</si>
  <si>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</si>
  <si>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</si>
  <si>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</si>
  <si>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</si>
  <si>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</si>
  <si>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</si>
  <si>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</si>
  <si>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</si>
  <si>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</si>
  <si>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</si>
  <si>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</si>
  <si>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</si>
  <si>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</si>
  <si>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</si>
  <si>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</si>
  <si>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</si>
  <si>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</si>
  <si>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</si>
  <si>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</si>
  <si>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</si>
  <si>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</si>
  <si>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</si>
  <si>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</si>
  <si>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</si>
  <si>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</si>
  <si>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</si>
  <si>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</si>
  <si>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</si>
  <si>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</si>
  <si>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Acumulado desde enero</t>
  </si>
  <si>
    <t>mayo 2018</t>
  </si>
  <si>
    <t>Mes mayo</t>
  </si>
  <si>
    <t>Fecha: 12/02/2019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</si>
</sst>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37" fillId="0" borderId="0" xfId="0" applyFont="1"/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45775500</c:v>
                </c:pt>
                <c:pt idx="1">
                  <c:v>31855684</c:v>
                </c:pt>
                <c:pt idx="2">
                  <c:v>28207124</c:v>
                </c:pt>
                <c:pt idx="3">
                  <c:v>14926484</c:v>
                </c:pt>
                <c:pt idx="4">
                  <c:v>14257454</c:v>
                </c:pt>
                <c:pt idx="5">
                  <c:v>13533641</c:v>
                </c:pt>
                <c:pt idx="6">
                  <c:v>13472965</c:v>
                </c:pt>
                <c:pt idx="7">
                  <c:v>11253699</c:v>
                </c:pt>
                <c:pt idx="8">
                  <c:v>8416745</c:v>
                </c:pt>
                <c:pt idx="9">
                  <c:v>8167450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41627683</c:v>
                </c:pt>
                <c:pt idx="1">
                  <c:v>30449718</c:v>
                </c:pt>
                <c:pt idx="2">
                  <c:v>23825213</c:v>
                </c:pt>
                <c:pt idx="3">
                  <c:v>13182847</c:v>
                </c:pt>
                <c:pt idx="4">
                  <c:v>13352770</c:v>
                </c:pt>
                <c:pt idx="5">
                  <c:v>13675669</c:v>
                </c:pt>
                <c:pt idx="6">
                  <c:v>12707687</c:v>
                </c:pt>
                <c:pt idx="7">
                  <c:v>10556879</c:v>
                </c:pt>
                <c:pt idx="8">
                  <c:v>7435185</c:v>
                </c:pt>
                <c:pt idx="9">
                  <c:v>9122130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43287125</c:v>
                </c:pt>
                <c:pt idx="1">
                  <c:v>31736861</c:v>
                </c:pt>
                <c:pt idx="2">
                  <c:v>27494145</c:v>
                </c:pt>
                <c:pt idx="3">
                  <c:v>14880069</c:v>
                </c:pt>
                <c:pt idx="4">
                  <c:v>14221691</c:v>
                </c:pt>
                <c:pt idx="5">
                  <c:v>13508725</c:v>
                </c:pt>
                <c:pt idx="6">
                  <c:v>13402654</c:v>
                </c:pt>
                <c:pt idx="7">
                  <c:v>10110999</c:v>
                </c:pt>
                <c:pt idx="8">
                  <c:v>8406432</c:v>
                </c:pt>
                <c:pt idx="9">
                  <c:v>8149249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39297565</c:v>
                </c:pt>
                <c:pt idx="1">
                  <c:v>30327662</c:v>
                </c:pt>
                <c:pt idx="2">
                  <c:v>23411474</c:v>
                </c:pt>
                <c:pt idx="3">
                  <c:v>13138223</c:v>
                </c:pt>
                <c:pt idx="4">
                  <c:v>13328423</c:v>
                </c:pt>
                <c:pt idx="5">
                  <c:v>13654210</c:v>
                </c:pt>
                <c:pt idx="6">
                  <c:v>12639244</c:v>
                </c:pt>
                <c:pt idx="7">
                  <c:v>9491993</c:v>
                </c:pt>
                <c:pt idx="8">
                  <c:v>7424562</c:v>
                </c:pt>
                <c:pt idx="9">
                  <c:v>9097417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HUELVA</c:v>
                </c:pt>
                <c:pt idx="2">
                  <c:v>CARTAGENA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13149733</c:v>
                </c:pt>
                <c:pt idx="1">
                  <c:v>10295159</c:v>
                </c:pt>
                <c:pt idx="2">
                  <c:v>10288611</c:v>
                </c:pt>
                <c:pt idx="3">
                  <c:v>8801837</c:v>
                </c:pt>
                <c:pt idx="4">
                  <c:v>8487828</c:v>
                </c:pt>
                <c:pt idx="5">
                  <c:v>6462809</c:v>
                </c:pt>
                <c:pt idx="6">
                  <c:v>4269516</c:v>
                </c:pt>
                <c:pt idx="7">
                  <c:v>3845054</c:v>
                </c:pt>
                <c:pt idx="8">
                  <c:v>2796016</c:v>
                </c:pt>
                <c:pt idx="9">
                  <c:v>1968875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HUELVA</c:v>
                </c:pt>
                <c:pt idx="2">
                  <c:v>CARTAGENA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11619016</c:v>
                </c:pt>
                <c:pt idx="1">
                  <c:v>9942895</c:v>
                </c:pt>
                <c:pt idx="2">
                  <c:v>10902819</c:v>
                </c:pt>
                <c:pt idx="3">
                  <c:v>9042581</c:v>
                </c:pt>
                <c:pt idx="4">
                  <c:v>7465267</c:v>
                </c:pt>
                <c:pt idx="5">
                  <c:v>5658417</c:v>
                </c:pt>
                <c:pt idx="6">
                  <c:v>3332809</c:v>
                </c:pt>
                <c:pt idx="7">
                  <c:v>3393824</c:v>
                </c:pt>
                <c:pt idx="8">
                  <c:v>2919035</c:v>
                </c:pt>
                <c:pt idx="9">
                  <c:v>2236701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CASTELLÓN</c:v>
                </c:pt>
                <c:pt idx="5">
                  <c:v>CARTAGENA</c:v>
                </c:pt>
                <c:pt idx="6">
                  <c:v>ALMERÍA</c:v>
                </c:pt>
                <c:pt idx="7">
                  <c:v>BILBAO</c:v>
                </c:pt>
                <c:pt idx="8">
                  <c:v>BARCELONA</c:v>
                </c:pt>
                <c:pt idx="9">
                  <c:v>A CORUÑA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7139284</c:v>
                </c:pt>
                <c:pt idx="1">
                  <c:v>4478516</c:v>
                </c:pt>
                <c:pt idx="2">
                  <c:v>4075316</c:v>
                </c:pt>
                <c:pt idx="3">
                  <c:v>2711683</c:v>
                </c:pt>
                <c:pt idx="4">
                  <c:v>2654043</c:v>
                </c:pt>
                <c:pt idx="5">
                  <c:v>2650140</c:v>
                </c:pt>
                <c:pt idx="6">
                  <c:v>2580842</c:v>
                </c:pt>
                <c:pt idx="7">
                  <c:v>2148088</c:v>
                </c:pt>
                <c:pt idx="8">
                  <c:v>1913644</c:v>
                </c:pt>
                <c:pt idx="9">
                  <c:v>1801659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CASTELLÓN</c:v>
                </c:pt>
                <c:pt idx="5">
                  <c:v>CARTAGENA</c:v>
                </c:pt>
                <c:pt idx="6">
                  <c:v>ALMERÍA</c:v>
                </c:pt>
                <c:pt idx="7">
                  <c:v>BILBAO</c:v>
                </c:pt>
                <c:pt idx="8">
                  <c:v>BARCELONA</c:v>
                </c:pt>
                <c:pt idx="9">
                  <c:v>A CORUÑA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8050860</c:v>
                </c:pt>
                <c:pt idx="1">
                  <c:v>3476240</c:v>
                </c:pt>
                <c:pt idx="2">
                  <c:v>4395375</c:v>
                </c:pt>
                <c:pt idx="3">
                  <c:v>2408258</c:v>
                </c:pt>
                <c:pt idx="4">
                  <c:v>2461251</c:v>
                </c:pt>
                <c:pt idx="5">
                  <c:v>2178832</c:v>
                </c:pt>
                <c:pt idx="6">
                  <c:v>2018279</c:v>
                </c:pt>
                <c:pt idx="7">
                  <c:v>1759882</c:v>
                </c:pt>
                <c:pt idx="8">
                  <c:v>1630270</c:v>
                </c:pt>
                <c:pt idx="9">
                  <c:v>1715633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29741664</c:v>
                </c:pt>
                <c:pt idx="1">
                  <c:v>29546282</c:v>
                </c:pt>
                <c:pt idx="2">
                  <c:v>19117692</c:v>
                </c:pt>
                <c:pt idx="3">
                  <c:v>7089365</c:v>
                </c:pt>
                <c:pt idx="4">
                  <c:v>5201003</c:v>
                </c:pt>
                <c:pt idx="5">
                  <c:v>4244153</c:v>
                </c:pt>
                <c:pt idx="6">
                  <c:v>3102310</c:v>
                </c:pt>
                <c:pt idx="7">
                  <c:v>1574393</c:v>
                </c:pt>
                <c:pt idx="8">
                  <c:v>1482873</c:v>
                </c:pt>
                <c:pt idx="9">
                  <c:v>941338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28080583</c:v>
                </c:pt>
                <c:pt idx="1">
                  <c:v>26989896</c:v>
                </c:pt>
                <c:pt idx="2">
                  <c:v>16122787</c:v>
                </c:pt>
                <c:pt idx="3">
                  <c:v>6394864</c:v>
                </c:pt>
                <c:pt idx="4">
                  <c:v>5042627</c:v>
                </c:pt>
                <c:pt idx="5">
                  <c:v>3913074</c:v>
                </c:pt>
                <c:pt idx="6">
                  <c:v>2748377</c:v>
                </c:pt>
                <c:pt idx="7">
                  <c:v>1484264</c:v>
                </c:pt>
                <c:pt idx="8">
                  <c:v>1630502</c:v>
                </c:pt>
                <c:pt idx="9">
                  <c:v>809602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25472959</c:v>
                </c:pt>
                <c:pt idx="1">
                  <c:v>23801455</c:v>
                </c:pt>
                <c:pt idx="2">
                  <c:v>14154621</c:v>
                </c:pt>
                <c:pt idx="3">
                  <c:v>5301393</c:v>
                </c:pt>
                <c:pt idx="4">
                  <c:v>2802794</c:v>
                </c:pt>
                <c:pt idx="5">
                  <c:v>1547822</c:v>
                </c:pt>
                <c:pt idx="6">
                  <c:v>1400685</c:v>
                </c:pt>
                <c:pt idx="7">
                  <c:v>1116777</c:v>
                </c:pt>
                <c:pt idx="8">
                  <c:v>504508</c:v>
                </c:pt>
                <c:pt idx="9">
                  <c:v>459550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23070506</c:v>
                </c:pt>
                <c:pt idx="1">
                  <c:v>23449998</c:v>
                </c:pt>
                <c:pt idx="2">
                  <c:v>11458189</c:v>
                </c:pt>
                <c:pt idx="3">
                  <c:v>4760045</c:v>
                </c:pt>
                <c:pt idx="4">
                  <c:v>2459344</c:v>
                </c:pt>
                <c:pt idx="5">
                  <c:v>1263830</c:v>
                </c:pt>
                <c:pt idx="6">
                  <c:v>1503473</c:v>
                </c:pt>
                <c:pt idx="7">
                  <c:v>1075568</c:v>
                </c:pt>
                <c:pt idx="8">
                  <c:v>519330</c:v>
                </c:pt>
                <c:pt idx="9">
                  <c:v>466307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BAHÍA DE CÁDIZ</c:v>
                </c:pt>
                <c:pt idx="5">
                  <c:v>SANTANDER</c:v>
                </c:pt>
                <c:pt idx="6">
                  <c:v>GIJÓN</c:v>
                </c:pt>
                <c:pt idx="7">
                  <c:v>CASTELLÓN</c:v>
                </c:pt>
                <c:pt idx="8">
                  <c:v>VALENCIA</c:v>
                </c:pt>
                <c:pt idx="9">
                  <c:v>BARCELONA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24280</c:v>
                </c:pt>
                <c:pt idx="1">
                  <c:v>15084</c:v>
                </c:pt>
                <c:pt idx="2">
                  <c:v>12193</c:v>
                </c:pt>
                <c:pt idx="3">
                  <c:v>6752</c:v>
                </c:pt>
                <c:pt idx="4">
                  <c:v>6323</c:v>
                </c:pt>
                <c:pt idx="5">
                  <c:v>2512</c:v>
                </c:pt>
                <c:pt idx="6">
                  <c:v>2321</c:v>
                </c:pt>
                <c:pt idx="7">
                  <c:v>1784</c:v>
                </c:pt>
                <c:pt idx="8">
                  <c:v>1432</c:v>
                </c:pt>
                <c:pt idx="9">
                  <c:v>1422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BAHÍA DE CÁDIZ</c:v>
                </c:pt>
                <c:pt idx="5">
                  <c:v>SANTANDER</c:v>
                </c:pt>
                <c:pt idx="6">
                  <c:v>GIJÓN</c:v>
                </c:pt>
                <c:pt idx="7">
                  <c:v>CASTELLÓN</c:v>
                </c:pt>
                <c:pt idx="8">
                  <c:v>VALENCIA</c:v>
                </c:pt>
                <c:pt idx="9">
                  <c:v>BARCELONA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26698</c:v>
                </c:pt>
                <c:pt idx="1">
                  <c:v>19037</c:v>
                </c:pt>
                <c:pt idx="2">
                  <c:v>12939</c:v>
                </c:pt>
                <c:pt idx="3">
                  <c:v>7049</c:v>
                </c:pt>
                <c:pt idx="4">
                  <c:v>6742</c:v>
                </c:pt>
                <c:pt idx="5">
                  <c:v>1698</c:v>
                </c:pt>
                <c:pt idx="6">
                  <c:v>4995</c:v>
                </c:pt>
                <c:pt idx="7">
                  <c:v>1382</c:v>
                </c:pt>
                <c:pt idx="8">
                  <c:v>705</c:v>
                </c:pt>
                <c:pt idx="9">
                  <c:v>1831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BALEARES</c:v>
                </c:pt>
                <c:pt idx="7">
                  <c:v>HUELVA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1142584</c:v>
                </c:pt>
                <c:pt idx="1">
                  <c:v>987132</c:v>
                </c:pt>
                <c:pt idx="2">
                  <c:v>711557</c:v>
                </c:pt>
                <c:pt idx="3">
                  <c:v>316835</c:v>
                </c:pt>
                <c:pt idx="4">
                  <c:v>268883</c:v>
                </c:pt>
                <c:pt idx="5">
                  <c:v>117391</c:v>
                </c:pt>
                <c:pt idx="6">
                  <c:v>75334</c:v>
                </c:pt>
                <c:pt idx="7">
                  <c:v>69563</c:v>
                </c:pt>
                <c:pt idx="8">
                  <c:v>63577</c:v>
                </c:pt>
                <c:pt idx="9">
                  <c:v>46415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BALEARES</c:v>
                </c:pt>
                <c:pt idx="7">
                  <c:v>HUELVA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1064863</c:v>
                </c:pt>
                <c:pt idx="1">
                  <c:v>1231744</c:v>
                </c:pt>
                <c:pt idx="2">
                  <c:v>411908</c:v>
                </c:pt>
                <c:pt idx="3">
                  <c:v>239500</c:v>
                </c:pt>
                <c:pt idx="4">
                  <c:v>314760</c:v>
                </c:pt>
                <c:pt idx="5">
                  <c:v>121351</c:v>
                </c:pt>
                <c:pt idx="6">
                  <c:v>53020</c:v>
                </c:pt>
                <c:pt idx="7">
                  <c:v>62023</c:v>
                </c:pt>
                <c:pt idx="8">
                  <c:v>66097</c:v>
                </c:pt>
                <c:pt idx="9">
                  <c:v>44624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1009325</c:v>
                </c:pt>
                <c:pt idx="1">
                  <c:v>925571</c:v>
                </c:pt>
                <c:pt idx="2">
                  <c:v>574605</c:v>
                </c:pt>
                <c:pt idx="3">
                  <c:v>308534</c:v>
                </c:pt>
                <c:pt idx="4">
                  <c:v>207287</c:v>
                </c:pt>
                <c:pt idx="5">
                  <c:v>85891</c:v>
                </c:pt>
                <c:pt idx="6">
                  <c:v>61326</c:v>
                </c:pt>
                <c:pt idx="7">
                  <c:v>29246</c:v>
                </c:pt>
                <c:pt idx="8">
                  <c:v>29062</c:v>
                </c:pt>
                <c:pt idx="9">
                  <c:v>15080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GIJÓN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926352</c:v>
                </c:pt>
                <c:pt idx="1">
                  <c:v>1163976</c:v>
                </c:pt>
                <c:pt idx="2">
                  <c:v>299589</c:v>
                </c:pt>
                <c:pt idx="3">
                  <c:v>230939</c:v>
                </c:pt>
                <c:pt idx="4">
                  <c:v>229730</c:v>
                </c:pt>
                <c:pt idx="5">
                  <c:v>90344</c:v>
                </c:pt>
                <c:pt idx="6">
                  <c:v>55126</c:v>
                </c:pt>
                <c:pt idx="7">
                  <c:v>29433</c:v>
                </c:pt>
                <c:pt idx="8">
                  <c:v>25863</c:v>
                </c:pt>
                <c:pt idx="9">
                  <c:v>19718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FERROL-SAN CIBRAO</c:v>
                </c:pt>
                <c:pt idx="3">
                  <c:v>TARRAGONA</c:v>
                </c:pt>
                <c:pt idx="4">
                  <c:v>GIJÓN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SEVILLA</c:v>
                </c:pt>
                <c:pt idx="8">
                  <c:v>BAHÍA DE CÁDIZ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1501012</c:v>
                </c:pt>
                <c:pt idx="1">
                  <c:v>133138</c:v>
                </c:pt>
                <c:pt idx="2">
                  <c:v>2947</c:v>
                </c:pt>
                <c:pt idx="3">
                  <c:v>2718</c:v>
                </c:pt>
                <c:pt idx="4">
                  <c:v>800</c:v>
                </c:pt>
                <c:pt idx="5">
                  <c:v>688</c:v>
                </c:pt>
                <c:pt idx="6">
                  <c:v>298</c:v>
                </c:pt>
                <c:pt idx="7">
                  <c:v>236</c:v>
                </c:pt>
                <c:pt idx="8">
                  <c:v>91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FERROL-SAN CIBRAO</c:v>
                </c:pt>
                <c:pt idx="3">
                  <c:v>TARRAGONA</c:v>
                </c:pt>
                <c:pt idx="4">
                  <c:v>GIJÓN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SEVILLA</c:v>
                </c:pt>
                <c:pt idx="8">
                  <c:v>BAHÍA DE CÁDIZ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1098026</c:v>
                </c:pt>
                <c:pt idx="1">
                  <c:v>117316</c:v>
                </c:pt>
                <c:pt idx="2">
                  <c:v>2260</c:v>
                </c:pt>
                <c:pt idx="3">
                  <c:v>0</c:v>
                </c:pt>
                <c:pt idx="4">
                  <c:v>0</c:v>
                </c:pt>
                <c:pt idx="5">
                  <c:v>31</c:v>
                </c:pt>
                <c:pt idx="6">
                  <c:v>380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BAHÍA DE CÁDIZ</c:v>
                </c:pt>
                <c:pt idx="8">
                  <c:v>VIGO</c:v>
                </c:pt>
                <c:pt idx="9">
                  <c:v>MÁLAGA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29314505</c:v>
                </c:pt>
                <c:pt idx="1">
                  <c:v>14491660</c:v>
                </c:pt>
                <c:pt idx="2">
                  <c:v>9484547</c:v>
                </c:pt>
                <c:pt idx="3">
                  <c:v>4443930</c:v>
                </c:pt>
                <c:pt idx="4">
                  <c:v>1824807</c:v>
                </c:pt>
                <c:pt idx="5">
                  <c:v>1329191</c:v>
                </c:pt>
                <c:pt idx="6">
                  <c:v>256557</c:v>
                </c:pt>
                <c:pt idx="7">
                  <c:v>132878</c:v>
                </c:pt>
                <c:pt idx="8">
                  <c:v>89386</c:v>
                </c:pt>
                <c:pt idx="9">
                  <c:v>86920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BAHÍA DE CÁDIZ</c:v>
                </c:pt>
                <c:pt idx="8">
                  <c:v>VIGO</c:v>
                </c:pt>
                <c:pt idx="9">
                  <c:v>MÁLAGA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26255486</c:v>
                </c:pt>
                <c:pt idx="1">
                  <c:v>14274336</c:v>
                </c:pt>
                <c:pt idx="2">
                  <c:v>6565368</c:v>
                </c:pt>
                <c:pt idx="3">
                  <c:v>3893476</c:v>
                </c:pt>
                <c:pt idx="4">
                  <c:v>1077211</c:v>
                </c:pt>
                <c:pt idx="5">
                  <c:v>1161592</c:v>
                </c:pt>
                <c:pt idx="6">
                  <c:v>24565</c:v>
                </c:pt>
                <c:pt idx="7">
                  <c:v>176603</c:v>
                </c:pt>
                <c:pt idx="8">
                  <c:v>112075</c:v>
                </c:pt>
                <c:pt idx="9">
                  <c:v>112555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23394553</c:v>
                </c:pt>
                <c:pt idx="1">
                  <c:v>14182266</c:v>
                </c:pt>
                <c:pt idx="2">
                  <c:v>6655855</c:v>
                </c:pt>
                <c:pt idx="3">
                  <c:v>3456213</c:v>
                </c:pt>
                <c:pt idx="4">
                  <c:v>253470</c:v>
                </c:pt>
                <c:pt idx="5">
                  <c:v>80470</c:v>
                </c:pt>
                <c:pt idx="6">
                  <c:v>63766</c:v>
                </c:pt>
                <c:pt idx="7">
                  <c:v>46540</c:v>
                </c:pt>
                <c:pt idx="8">
                  <c:v>33439</c:v>
                </c:pt>
                <c:pt idx="9">
                  <c:v>16880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21272741</c:v>
                </c:pt>
                <c:pt idx="1">
                  <c:v>14120759</c:v>
                </c:pt>
                <c:pt idx="2">
                  <c:v>4240014</c:v>
                </c:pt>
                <c:pt idx="3">
                  <c:v>3011538</c:v>
                </c:pt>
                <c:pt idx="4">
                  <c:v>20605</c:v>
                </c:pt>
                <c:pt idx="5">
                  <c:v>107632</c:v>
                </c:pt>
                <c:pt idx="6">
                  <c:v>81246</c:v>
                </c:pt>
                <c:pt idx="7">
                  <c:v>286506</c:v>
                </c:pt>
                <c:pt idx="8">
                  <c:v>60108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MOTRIL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5156273</c:v>
                </c:pt>
                <c:pt idx="1">
                  <c:v>4972362</c:v>
                </c:pt>
                <c:pt idx="2">
                  <c:v>4597766</c:v>
                </c:pt>
                <c:pt idx="3">
                  <c:v>4003184</c:v>
                </c:pt>
                <c:pt idx="4">
                  <c:v>1667427</c:v>
                </c:pt>
                <c:pt idx="5">
                  <c:v>1604758</c:v>
                </c:pt>
                <c:pt idx="6">
                  <c:v>732948</c:v>
                </c:pt>
                <c:pt idx="7">
                  <c:v>466011</c:v>
                </c:pt>
                <c:pt idx="8">
                  <c:v>445875</c:v>
                </c:pt>
                <c:pt idx="9">
                  <c:v>374932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MOTRIL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4999912</c:v>
                </c:pt>
                <c:pt idx="1">
                  <c:v>3719587</c:v>
                </c:pt>
                <c:pt idx="2">
                  <c:v>4339997</c:v>
                </c:pt>
                <c:pt idx="3">
                  <c:v>3800205</c:v>
                </c:pt>
                <c:pt idx="4">
                  <c:v>1703465</c:v>
                </c:pt>
                <c:pt idx="5">
                  <c:v>1533849</c:v>
                </c:pt>
                <c:pt idx="6">
                  <c:v>662777</c:v>
                </c:pt>
                <c:pt idx="7">
                  <c:v>446381</c:v>
                </c:pt>
                <c:pt idx="8">
                  <c:v>420164</c:v>
                </c:pt>
                <c:pt idx="9">
                  <c:v>263640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MOTRIL</c:v>
                </c:pt>
                <c:pt idx="7">
                  <c:v>BAHÍA DE CÁDIZ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111230</c:v>
                </c:pt>
                <c:pt idx="1">
                  <c:v>107823</c:v>
                </c:pt>
                <c:pt idx="2">
                  <c:v>104664</c:v>
                </c:pt>
                <c:pt idx="3">
                  <c:v>84890</c:v>
                </c:pt>
                <c:pt idx="4">
                  <c:v>61654</c:v>
                </c:pt>
                <c:pt idx="5">
                  <c:v>52562</c:v>
                </c:pt>
                <c:pt idx="6">
                  <c:v>14409</c:v>
                </c:pt>
                <c:pt idx="7">
                  <c:v>13076</c:v>
                </c:pt>
                <c:pt idx="8">
                  <c:v>10993</c:v>
                </c:pt>
                <c:pt idx="9">
                  <c:v>9108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MOTRIL</c:v>
                </c:pt>
                <c:pt idx="7">
                  <c:v>BAHÍA DE CÁDIZ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105781</c:v>
                </c:pt>
                <c:pt idx="1">
                  <c:v>106737</c:v>
                </c:pt>
                <c:pt idx="2">
                  <c:v>85581</c:v>
                </c:pt>
                <c:pt idx="3">
                  <c:v>80986</c:v>
                </c:pt>
                <c:pt idx="4">
                  <c:v>57855</c:v>
                </c:pt>
                <c:pt idx="5">
                  <c:v>48768</c:v>
                </c:pt>
                <c:pt idx="6">
                  <c:v>10354</c:v>
                </c:pt>
                <c:pt idx="7">
                  <c:v>11263</c:v>
                </c:pt>
                <c:pt idx="8">
                  <c:v>14375</c:v>
                </c:pt>
                <c:pt idx="9">
                  <c:v>7709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2089768</c:v>
                </c:pt>
                <c:pt idx="1">
                  <c:v>1951025</c:v>
                </c:pt>
                <c:pt idx="2">
                  <c:v>1359893</c:v>
                </c:pt>
                <c:pt idx="3">
                  <c:v>486982</c:v>
                </c:pt>
                <c:pt idx="4">
                  <c:v>266388</c:v>
                </c:pt>
                <c:pt idx="5">
                  <c:v>245170</c:v>
                </c:pt>
                <c:pt idx="6">
                  <c:v>105145</c:v>
                </c:pt>
                <c:pt idx="7">
                  <c:v>76071</c:v>
                </c:pt>
                <c:pt idx="8">
                  <c:v>65534</c:v>
                </c:pt>
                <c:pt idx="9">
                  <c:v>52732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1966379</c:v>
                </c:pt>
                <c:pt idx="1">
                  <c:v>1815414</c:v>
                </c:pt>
                <c:pt idx="2">
                  <c:v>1148211</c:v>
                </c:pt>
                <c:pt idx="3">
                  <c:v>437513</c:v>
                </c:pt>
                <c:pt idx="4">
                  <c:v>231038</c:v>
                </c:pt>
                <c:pt idx="5">
                  <c:v>160799</c:v>
                </c:pt>
                <c:pt idx="6">
                  <c:v>107540</c:v>
                </c:pt>
                <c:pt idx="7">
                  <c:v>76449</c:v>
                </c:pt>
                <c:pt idx="8">
                  <c:v>65923</c:v>
                </c:pt>
                <c:pt idx="9">
                  <c:v>44718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CASTELLÓN</c:v>
                </c:pt>
                <c:pt idx="9">
                  <c:v>HUELVA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1754312</c:v>
                </c:pt>
                <c:pt idx="1">
                  <c:v>1147309</c:v>
                </c:pt>
                <c:pt idx="2">
                  <c:v>546994</c:v>
                </c:pt>
                <c:pt idx="3">
                  <c:v>253589</c:v>
                </c:pt>
                <c:pt idx="4">
                  <c:v>77278</c:v>
                </c:pt>
                <c:pt idx="5">
                  <c:v>14634</c:v>
                </c:pt>
                <c:pt idx="6">
                  <c:v>4988</c:v>
                </c:pt>
                <c:pt idx="7">
                  <c:v>3701</c:v>
                </c:pt>
                <c:pt idx="8">
                  <c:v>3656</c:v>
                </c:pt>
                <c:pt idx="9">
                  <c:v>1220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CASTELLÓN</c:v>
                </c:pt>
                <c:pt idx="9">
                  <c:v>HUELVA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1667322</c:v>
                </c:pt>
                <c:pt idx="1">
                  <c:v>1069284</c:v>
                </c:pt>
                <c:pt idx="2">
                  <c:v>372885</c:v>
                </c:pt>
                <c:pt idx="3">
                  <c:v>212537</c:v>
                </c:pt>
                <c:pt idx="4">
                  <c:v>1650</c:v>
                </c:pt>
                <c:pt idx="5">
                  <c:v>26567</c:v>
                </c:pt>
                <c:pt idx="6">
                  <c:v>7037</c:v>
                </c:pt>
                <c:pt idx="7">
                  <c:v>4971</c:v>
                </c:pt>
                <c:pt idx="8">
                  <c:v>17394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196814</c:v>
                </c:pt>
                <c:pt idx="1">
                  <c:v>146967</c:v>
                </c:pt>
                <c:pt idx="2">
                  <c:v>102183</c:v>
                </c:pt>
                <c:pt idx="3">
                  <c:v>89276</c:v>
                </c:pt>
                <c:pt idx="4">
                  <c:v>59846</c:v>
                </c:pt>
                <c:pt idx="5">
                  <c:v>50271</c:v>
                </c:pt>
                <c:pt idx="6">
                  <c:v>49702</c:v>
                </c:pt>
                <c:pt idx="7">
                  <c:v>28179</c:v>
                </c:pt>
                <c:pt idx="8">
                  <c:v>21071</c:v>
                </c:pt>
                <c:pt idx="9">
                  <c:v>20746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HUELVA</c:v>
                </c:pt>
                <c:pt idx="9">
                  <c:v>BAHÍA DE CÁDIZ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189844</c:v>
                </c:pt>
                <c:pt idx="1">
                  <c:v>141987</c:v>
                </c:pt>
                <c:pt idx="2">
                  <c:v>100756</c:v>
                </c:pt>
                <c:pt idx="3">
                  <c:v>79558</c:v>
                </c:pt>
                <c:pt idx="4">
                  <c:v>57110</c:v>
                </c:pt>
                <c:pt idx="5">
                  <c:v>40779</c:v>
                </c:pt>
                <c:pt idx="6">
                  <c:v>50986</c:v>
                </c:pt>
                <c:pt idx="7">
                  <c:v>26794</c:v>
                </c:pt>
                <c:pt idx="8">
                  <c:v>17516</c:v>
                </c:pt>
                <c:pt idx="9">
                  <c:v>22922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853183</c:v>
                </c:pt>
                <c:pt idx="1">
                  <c:v>710717</c:v>
                </c:pt>
                <c:pt idx="2">
                  <c:v>237714</c:v>
                </c:pt>
                <c:pt idx="3">
                  <c:v>195917</c:v>
                </c:pt>
                <c:pt idx="4">
                  <c:v>96866</c:v>
                </c:pt>
                <c:pt idx="5">
                  <c:v>63422</c:v>
                </c:pt>
                <c:pt idx="6">
                  <c:v>36579</c:v>
                </c:pt>
                <c:pt idx="7">
                  <c:v>30098</c:v>
                </c:pt>
                <c:pt idx="8">
                  <c:v>28355</c:v>
                </c:pt>
                <c:pt idx="9">
                  <c:v>24300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817537</c:v>
                </c:pt>
                <c:pt idx="1">
                  <c:v>674570</c:v>
                </c:pt>
                <c:pt idx="2">
                  <c:v>202766</c:v>
                </c:pt>
                <c:pt idx="3">
                  <c:v>146085</c:v>
                </c:pt>
                <c:pt idx="4">
                  <c:v>89130</c:v>
                </c:pt>
                <c:pt idx="5">
                  <c:v>61972</c:v>
                </c:pt>
                <c:pt idx="6">
                  <c:v>35132</c:v>
                </c:pt>
                <c:pt idx="7">
                  <c:v>29079</c:v>
                </c:pt>
                <c:pt idx="8">
                  <c:v>30453</c:v>
                </c:pt>
                <c:pt idx="9">
                  <c:v>24305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BAHÍA DE ALGECIRAS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942459</c:v>
                </c:pt>
                <c:pt idx="1">
                  <c:v>812899</c:v>
                </c:pt>
                <c:pt idx="2">
                  <c:v>265893</c:v>
                </c:pt>
                <c:pt idx="3">
                  <c:v>233393</c:v>
                </c:pt>
                <c:pt idx="4">
                  <c:v>196713</c:v>
                </c:pt>
                <c:pt idx="5">
                  <c:v>167892</c:v>
                </c:pt>
                <c:pt idx="6">
                  <c:v>101489</c:v>
                </c:pt>
                <c:pt idx="7">
                  <c:v>72370</c:v>
                </c:pt>
                <c:pt idx="8">
                  <c:v>65008</c:v>
                </c:pt>
                <c:pt idx="9">
                  <c:v>52720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BAHÍA DE ALGECIRAS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897095</c:v>
                </c:pt>
                <c:pt idx="1">
                  <c:v>775326</c:v>
                </c:pt>
                <c:pt idx="2">
                  <c:v>229560</c:v>
                </c:pt>
                <c:pt idx="3">
                  <c:v>224976</c:v>
                </c:pt>
                <c:pt idx="4">
                  <c:v>148092</c:v>
                </c:pt>
                <c:pt idx="5">
                  <c:v>159149</c:v>
                </c:pt>
                <c:pt idx="6">
                  <c:v>90146</c:v>
                </c:pt>
                <c:pt idx="7">
                  <c:v>71478</c:v>
                </c:pt>
                <c:pt idx="8">
                  <c:v>64912</c:v>
                </c:pt>
                <c:pt idx="9">
                  <c:v>44718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MÁLAGA</c:v>
                </c:pt>
                <c:pt idx="8">
                  <c:v>MELILLA</c:v>
                </c:pt>
                <c:pt idx="9">
                  <c:v>ALMERÍA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2456732</c:v>
                </c:pt>
                <c:pt idx="1">
                  <c:v>2269726</c:v>
                </c:pt>
                <c:pt idx="2">
                  <c:v>1683132</c:v>
                </c:pt>
                <c:pt idx="3">
                  <c:v>1330723</c:v>
                </c:pt>
                <c:pt idx="4">
                  <c:v>1172498</c:v>
                </c:pt>
                <c:pt idx="5">
                  <c:v>682097</c:v>
                </c:pt>
                <c:pt idx="6">
                  <c:v>348356</c:v>
                </c:pt>
                <c:pt idx="7">
                  <c:v>278940</c:v>
                </c:pt>
                <c:pt idx="8">
                  <c:v>252406</c:v>
                </c:pt>
                <c:pt idx="9">
                  <c:v>204254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MÁLAGA</c:v>
                </c:pt>
                <c:pt idx="8">
                  <c:v>MELILLA</c:v>
                </c:pt>
                <c:pt idx="9">
                  <c:v>ALMERÍA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2201499</c:v>
                </c:pt>
                <c:pt idx="1">
                  <c:v>1977140</c:v>
                </c:pt>
                <c:pt idx="2">
                  <c:v>1693059</c:v>
                </c:pt>
                <c:pt idx="3">
                  <c:v>1155447</c:v>
                </c:pt>
                <c:pt idx="4">
                  <c:v>990501</c:v>
                </c:pt>
                <c:pt idx="5">
                  <c:v>645572</c:v>
                </c:pt>
                <c:pt idx="6">
                  <c:v>314651</c:v>
                </c:pt>
                <c:pt idx="7">
                  <c:v>274772</c:v>
                </c:pt>
                <c:pt idx="8">
                  <c:v>254857</c:v>
                </c:pt>
                <c:pt idx="9">
                  <c:v>193594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BALEARES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936668</c:v>
                </c:pt>
                <c:pt idx="1">
                  <c:v>736198</c:v>
                </c:pt>
                <c:pt idx="2">
                  <c:v>656871</c:v>
                </c:pt>
                <c:pt idx="3">
                  <c:v>541480</c:v>
                </c:pt>
                <c:pt idx="4">
                  <c:v>181978</c:v>
                </c:pt>
                <c:pt idx="5">
                  <c:v>165849</c:v>
                </c:pt>
                <c:pt idx="6">
                  <c:v>130625</c:v>
                </c:pt>
                <c:pt idx="7">
                  <c:v>65176</c:v>
                </c:pt>
                <c:pt idx="8">
                  <c:v>61502</c:v>
                </c:pt>
                <c:pt idx="9">
                  <c:v>46836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BALEARES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768678</c:v>
                </c:pt>
                <c:pt idx="1">
                  <c:v>545706</c:v>
                </c:pt>
                <c:pt idx="2">
                  <c:v>441882</c:v>
                </c:pt>
                <c:pt idx="3">
                  <c:v>387139</c:v>
                </c:pt>
                <c:pt idx="4">
                  <c:v>170199</c:v>
                </c:pt>
                <c:pt idx="5">
                  <c:v>122378</c:v>
                </c:pt>
                <c:pt idx="6">
                  <c:v>114169</c:v>
                </c:pt>
                <c:pt idx="7">
                  <c:v>49219</c:v>
                </c:pt>
                <c:pt idx="8">
                  <c:v>70098</c:v>
                </c:pt>
                <c:pt idx="9">
                  <c:v>64953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482794</c:v>
                </c:pt>
                <c:pt idx="1">
                  <c:v>322027</c:v>
                </c:pt>
                <c:pt idx="2">
                  <c:v>208949</c:v>
                </c:pt>
                <c:pt idx="3">
                  <c:v>163116</c:v>
                </c:pt>
                <c:pt idx="4">
                  <c:v>146914</c:v>
                </c:pt>
                <c:pt idx="5">
                  <c:v>100024</c:v>
                </c:pt>
                <c:pt idx="6">
                  <c:v>51623</c:v>
                </c:pt>
                <c:pt idx="7">
                  <c:v>49078</c:v>
                </c:pt>
                <c:pt idx="8">
                  <c:v>45638</c:v>
                </c:pt>
                <c:pt idx="9">
                  <c:v>30933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432592</c:v>
                </c:pt>
                <c:pt idx="1">
                  <c:v>345197</c:v>
                </c:pt>
                <c:pt idx="2">
                  <c:v>186666</c:v>
                </c:pt>
                <c:pt idx="3">
                  <c:v>153577</c:v>
                </c:pt>
                <c:pt idx="4">
                  <c:v>114689</c:v>
                </c:pt>
                <c:pt idx="5">
                  <c:v>86747</c:v>
                </c:pt>
                <c:pt idx="6">
                  <c:v>47953</c:v>
                </c:pt>
                <c:pt idx="7">
                  <c:v>42550</c:v>
                </c:pt>
                <c:pt idx="8">
                  <c:v>44791</c:v>
                </c:pt>
                <c:pt idx="9">
                  <c:v>30823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386846</c:v>
                </c:pt>
                <c:pt idx="1">
                  <c:v>375855</c:v>
                </c:pt>
                <c:pt idx="2">
                  <c:v>214262</c:v>
                </c:pt>
                <c:pt idx="3">
                  <c:v>192852</c:v>
                </c:pt>
                <c:pt idx="4">
                  <c:v>113739</c:v>
                </c:pt>
                <c:pt idx="5">
                  <c:v>89186</c:v>
                </c:pt>
                <c:pt idx="6">
                  <c:v>76200</c:v>
                </c:pt>
                <c:pt idx="7">
                  <c:v>42298</c:v>
                </c:pt>
                <c:pt idx="8">
                  <c:v>29346</c:v>
                </c:pt>
                <c:pt idx="9">
                  <c:v>6794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362921</c:v>
                </c:pt>
                <c:pt idx="1">
                  <c:v>335907</c:v>
                </c:pt>
                <c:pt idx="2">
                  <c:v>228702</c:v>
                </c:pt>
                <c:pt idx="3">
                  <c:v>198922</c:v>
                </c:pt>
                <c:pt idx="4">
                  <c:v>99866</c:v>
                </c:pt>
                <c:pt idx="5">
                  <c:v>89403</c:v>
                </c:pt>
                <c:pt idx="6">
                  <c:v>69452</c:v>
                </c:pt>
                <c:pt idx="7">
                  <c:v>39736</c:v>
                </c:pt>
                <c:pt idx="8">
                  <c:v>29461</c:v>
                </c:pt>
                <c:pt idx="9">
                  <c:v>6233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14338</c:v>
                </c:pt>
                <c:pt idx="1">
                  <c:v>10557</c:v>
                </c:pt>
                <c:pt idx="2">
                  <c:v>6307</c:v>
                </c:pt>
                <c:pt idx="3">
                  <c:v>4924</c:v>
                </c:pt>
                <c:pt idx="4">
                  <c:v>4581</c:v>
                </c:pt>
                <c:pt idx="5">
                  <c:v>3687</c:v>
                </c:pt>
                <c:pt idx="6">
                  <c:v>3168</c:v>
                </c:pt>
                <c:pt idx="7">
                  <c:v>1218</c:v>
                </c:pt>
                <c:pt idx="8">
                  <c:v>1113</c:v>
                </c:pt>
                <c:pt idx="9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13548</c:v>
                </c:pt>
                <c:pt idx="1">
                  <c:v>10854</c:v>
                </c:pt>
                <c:pt idx="2">
                  <c:v>5181</c:v>
                </c:pt>
                <c:pt idx="3">
                  <c:v>4663</c:v>
                </c:pt>
                <c:pt idx="4">
                  <c:v>4293</c:v>
                </c:pt>
                <c:pt idx="5">
                  <c:v>3471</c:v>
                </c:pt>
                <c:pt idx="6">
                  <c:v>3092</c:v>
                </c:pt>
                <c:pt idx="7">
                  <c:v>1143</c:v>
                </c:pt>
                <c:pt idx="8">
                  <c:v>1084</c:v>
                </c:pt>
                <c:pt idx="9">
                  <c:v>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156364166</c:v>
                </c:pt>
                <c:pt idx="1">
                  <c:v>136014710</c:v>
                </c:pt>
                <c:pt idx="2">
                  <c:v>107633198</c:v>
                </c:pt>
                <c:pt idx="3">
                  <c:v>105543954</c:v>
                </c:pt>
                <c:pt idx="4">
                  <c:v>83221483</c:v>
                </c:pt>
                <c:pt idx="5">
                  <c:v>80030161</c:v>
                </c:pt>
                <c:pt idx="6">
                  <c:v>28867925</c:v>
                </c:pt>
                <c:pt idx="7">
                  <c:v>19779373</c:v>
                </c:pt>
                <c:pt idx="8">
                  <c:v>19597648</c:v>
                </c:pt>
                <c:pt idx="9">
                  <c:v>16271633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163484970</c:v>
                </c:pt>
                <c:pt idx="1">
                  <c:v>120663459</c:v>
                </c:pt>
                <c:pt idx="2">
                  <c:v>102259405</c:v>
                </c:pt>
                <c:pt idx="3">
                  <c:v>96547192</c:v>
                </c:pt>
                <c:pt idx="4">
                  <c:v>76869885</c:v>
                </c:pt>
                <c:pt idx="5">
                  <c:v>73368670</c:v>
                </c:pt>
                <c:pt idx="6">
                  <c:v>25334370</c:v>
                </c:pt>
                <c:pt idx="7">
                  <c:v>18493676</c:v>
                </c:pt>
                <c:pt idx="8">
                  <c:v>19299727</c:v>
                </c:pt>
                <c:pt idx="9">
                  <c:v>15616732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324</c:v>
                </c:pt>
                <c:pt idx="1">
                  <c:v>291</c:v>
                </c:pt>
                <c:pt idx="2">
                  <c:v>271</c:v>
                </c:pt>
                <c:pt idx="3">
                  <c:v>246</c:v>
                </c:pt>
                <c:pt idx="4">
                  <c:v>127</c:v>
                </c:pt>
                <c:pt idx="5">
                  <c:v>109</c:v>
                </c:pt>
                <c:pt idx="6">
                  <c:v>69</c:v>
                </c:pt>
                <c:pt idx="7">
                  <c:v>45</c:v>
                </c:pt>
                <c:pt idx="8">
                  <c:v>32</c:v>
                </c:pt>
                <c:pt idx="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247</c:v>
                </c:pt>
                <c:pt idx="1">
                  <c:v>233</c:v>
                </c:pt>
                <c:pt idx="2">
                  <c:v>245</c:v>
                </c:pt>
                <c:pt idx="3">
                  <c:v>200</c:v>
                </c:pt>
                <c:pt idx="4">
                  <c:v>94</c:v>
                </c:pt>
                <c:pt idx="5">
                  <c:v>106</c:v>
                </c:pt>
                <c:pt idx="6">
                  <c:v>61</c:v>
                </c:pt>
                <c:pt idx="7">
                  <c:v>47</c:v>
                </c:pt>
                <c:pt idx="8">
                  <c:v>22</c:v>
                </c:pt>
                <c:pt idx="9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37721</xdr:rowOff>
    </xdr:from>
    <xdr:to>
      <xdr:col>4</xdr:col>
      <xdr:colOff>733425</xdr:colOff>
      <xdr:row>2</xdr:row>
      <xdr:rowOff>103121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1" y="37721"/>
          <a:ext cx="3552824" cy="55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57658</xdr:colOff>
      <xdr:row>0</xdr:row>
      <xdr:rowOff>0</xdr:rowOff>
    </xdr:from>
    <xdr:to>
      <xdr:col>2</xdr:col>
      <xdr:colOff>121592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658" y="0"/>
          <a:ext cx="3016684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7570604-88B9-40BA-9042-5796934A1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D2AC9EE8-96EB-4D4C-AE97-9B79845A4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47801944-CCCF-4357-B844-314B9BA83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063DF60-6659-4827-B2D0-CC8563DBB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7" name="LogoRes06">
          <a:extLst>
            <a:ext uri="{FF2B5EF4-FFF2-40B4-BE49-F238E27FC236}">
              <a16:creationId xmlns:a16="http://schemas.microsoft.com/office/drawing/2014/main" id="{93A0C2C3-F124-49F7-87CD-5049E45B7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2EAEB3D6-D4DD-439F-8F0F-453EBFABD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1A2D803-8246-4C9A-988B-E52183BDA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F27A6F29-7F6D-4E9F-A2A0-E27BD3EB27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3D8BAA7-E43F-4065-89B8-0AD650E6E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9CF7C86-B204-47F4-87F2-738E85C62C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EC816915-DC74-43B7-A691-50887BA70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712BCF7-B80A-4124-A5C2-FA0EA52A1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4032BA2-E57F-42E5-8706-76A6D82E1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21A06734-1C52-466A-9677-B3D6AAB677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42B0255-833F-4EA6-AE17-372C4F710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F03AE1D-E1C0-4D7B-8982-92A9F086F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9AA4C9F-2B80-46AA-88E9-D6A3D82F6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74770088-6616-4DB7-8D2B-1604403229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A9ED84AE-965F-4C9A-AAEB-D45998B15B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6FBCFCAB-F0D0-4F57-91FC-193A33100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05DD21D-084C-4628-80DA-8426AAD3E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ACAECAE-8ADF-4CE2-B537-A1F17B976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8799528D-FEA2-4DFC-A5EB-EF9C384D36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2D97AD72-2229-4A82-AD4C-7666319EE0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B7602D8-B3B8-4B07-8384-68B31AA3F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24FECA2-65AB-4CCA-A294-184495262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2"/>
  <sheetViews>
    <sheetView tabSelected="1" workbookViewId="0">
      <selection activeCell="G17" sqref="G17"/>
    </sheetView>
  </sheetViews>
  <sheetFormatPr baseColWidth="10" defaultColWidth="11.5546875" defaultRowHeight="14.4" x14ac:dyDescent="0.3"/>
  <cols>
    <col min="1" max="1" width="8.6640625" style="60" customWidth="1"/>
    <col min="2" max="4" width="11.5546875" style="60"/>
    <col min="5" max="5" width="11.5546875" style="60" customWidth="1"/>
    <col min="6" max="10" width="11.5546875" style="60"/>
    <col min="11" max="11" width="9.6640625" style="60" customWidth="1"/>
    <col min="12" max="12" width="0" style="60" hidden="1" customWidth="1"/>
    <col min="13" max="16384" width="11.5546875" style="60"/>
  </cols>
  <sheetData>
    <row r="1" spans="7:9" ht="19.8" x14ac:dyDescent="0.3">
      <c r="I1" s="61" t="s">
        <v>174</v>
      </c>
    </row>
    <row r="2" spans="7:9" ht="18" x14ac:dyDescent="0.3">
      <c r="I2" s="62" t="s">
        <v>60</v>
      </c>
    </row>
    <row r="15" spans="7:9" ht="31.2" x14ac:dyDescent="0.3">
      <c r="G15" s="63" t="s">
        <v>61</v>
      </c>
    </row>
    <row r="16" spans="7:9" ht="23.4" x14ac:dyDescent="0.3">
      <c r="G16" s="64" t="s">
        <v>176</v>
      </c>
    </row>
    <row r="28" spans="6:11" x14ac:dyDescent="0.3">
      <c r="G28" s="65"/>
      <c r="H28" s="65"/>
      <c r="I28" s="65"/>
      <c r="J28" s="65"/>
    </row>
    <row r="29" spans="6:11" ht="14.4" customHeight="1" x14ac:dyDescent="0.3">
      <c r="F29" s="65"/>
      <c r="G29" s="65"/>
      <c r="H29" s="65"/>
      <c r="I29" s="65"/>
      <c r="J29" s="65"/>
      <c r="K29" s="66" t="s">
        <v>62</v>
      </c>
    </row>
    <row r="31" spans="6:11" x14ac:dyDescent="0.3">
      <c r="K31" s="67"/>
    </row>
    <row r="33" spans="2:6" ht="15.6" x14ac:dyDescent="0.3">
      <c r="F33" s="68" t="s">
        <v>63</v>
      </c>
    </row>
    <row r="34" spans="2:6" ht="15.6" x14ac:dyDescent="0.3">
      <c r="F34" s="68"/>
    </row>
    <row r="35" spans="2:6" ht="15.6" x14ac:dyDescent="0.3">
      <c r="C35" s="82"/>
    </row>
    <row r="36" spans="2:6" s="71" customFormat="1" ht="15.6" x14ac:dyDescent="0.3">
      <c r="B36" s="69" t="s">
        <v>64</v>
      </c>
      <c r="C36" s="70" t="s">
        <v>65</v>
      </c>
    </row>
    <row r="37" spans="2:6" s="71" customFormat="1" ht="15.6" x14ac:dyDescent="0.3">
      <c r="B37" s="69" t="s">
        <v>66</v>
      </c>
      <c r="C37" s="69" t="s">
        <v>67</v>
      </c>
    </row>
    <row r="38" spans="2:6" s="71" customFormat="1" ht="15.6" x14ac:dyDescent="0.3">
      <c r="B38" s="72" t="s">
        <v>68</v>
      </c>
      <c r="C38" s="72" t="s">
        <v>69</v>
      </c>
    </row>
    <row r="39" spans="2:6" s="71" customFormat="1" ht="15.6" x14ac:dyDescent="0.3">
      <c r="B39" s="69" t="s">
        <v>70</v>
      </c>
      <c r="C39" s="69" t="s">
        <v>71</v>
      </c>
    </row>
    <row r="40" spans="2:6" s="71" customFormat="1" ht="15.6" x14ac:dyDescent="0.3">
      <c r="B40" s="69" t="s">
        <v>72</v>
      </c>
      <c r="C40" s="69" t="s">
        <v>73</v>
      </c>
    </row>
    <row r="41" spans="2:6" s="71" customFormat="1" ht="15.6" x14ac:dyDescent="0.3">
      <c r="B41" s="69" t="s">
        <v>74</v>
      </c>
      <c r="C41" s="69" t="s">
        <v>75</v>
      </c>
    </row>
    <row r="42" spans="2:6" s="71" customFormat="1" ht="15.6" x14ac:dyDescent="0.3">
      <c r="B42" s="72" t="s">
        <v>76</v>
      </c>
      <c r="C42" s="72" t="s">
        <v>77</v>
      </c>
    </row>
    <row r="43" spans="2:6" s="71" customFormat="1" ht="15.6" x14ac:dyDescent="0.3">
      <c r="B43" s="69" t="s">
        <v>78</v>
      </c>
      <c r="C43" s="69" t="s">
        <v>4</v>
      </c>
    </row>
    <row r="44" spans="2:6" s="71" customFormat="1" ht="15.6" x14ac:dyDescent="0.3">
      <c r="B44" s="69" t="s">
        <v>79</v>
      </c>
      <c r="C44" s="69" t="s">
        <v>6</v>
      </c>
    </row>
    <row r="45" spans="2:6" s="71" customFormat="1" ht="15.6" x14ac:dyDescent="0.3">
      <c r="B45" s="72" t="s">
        <v>80</v>
      </c>
      <c r="C45" s="72" t="s">
        <v>155</v>
      </c>
    </row>
    <row r="46" spans="2:6" s="71" customFormat="1" ht="15.6" x14ac:dyDescent="0.3">
      <c r="B46" s="69" t="s">
        <v>81</v>
      </c>
      <c r="C46" s="69" t="s">
        <v>82</v>
      </c>
    </row>
    <row r="47" spans="2:6" s="71" customFormat="1" ht="15.6" x14ac:dyDescent="0.3">
      <c r="B47" s="69" t="s">
        <v>83</v>
      </c>
      <c r="C47" s="69" t="s">
        <v>84</v>
      </c>
    </row>
    <row r="48" spans="2:6" s="71" customFormat="1" ht="15.6" x14ac:dyDescent="0.3">
      <c r="B48" s="72" t="s">
        <v>85</v>
      </c>
      <c r="C48" s="72" t="s">
        <v>86</v>
      </c>
    </row>
    <row r="49" spans="2:3" s="71" customFormat="1" ht="15.6" x14ac:dyDescent="0.3">
      <c r="B49" s="69" t="s">
        <v>87</v>
      </c>
      <c r="C49" s="69" t="s">
        <v>21</v>
      </c>
    </row>
    <row r="50" spans="2:3" s="71" customFormat="1" ht="15.6" x14ac:dyDescent="0.3">
      <c r="B50" s="72" t="s">
        <v>88</v>
      </c>
      <c r="C50" s="72" t="s">
        <v>89</v>
      </c>
    </row>
    <row r="51" spans="2:3" s="71" customFormat="1" ht="15.6" x14ac:dyDescent="0.3">
      <c r="B51" s="69" t="s">
        <v>90</v>
      </c>
      <c r="C51" s="69" t="s">
        <v>91</v>
      </c>
    </row>
    <row r="52" spans="2:3" s="71" customFormat="1" ht="15.6" x14ac:dyDescent="0.3">
      <c r="B52" s="72" t="s">
        <v>92</v>
      </c>
      <c r="C52" s="72" t="s">
        <v>93</v>
      </c>
    </row>
    <row r="53" spans="2:3" s="71" customFormat="1" ht="15.6" x14ac:dyDescent="0.3">
      <c r="B53" s="72" t="s">
        <v>94</v>
      </c>
      <c r="C53" s="72" t="s">
        <v>95</v>
      </c>
    </row>
    <row r="54" spans="2:3" s="71" customFormat="1" ht="15.6" x14ac:dyDescent="0.3">
      <c r="B54" s="72" t="s">
        <v>96</v>
      </c>
      <c r="C54" s="72" t="s">
        <v>97</v>
      </c>
    </row>
    <row r="55" spans="2:3" s="71" customFormat="1" ht="15.6" x14ac:dyDescent="0.3">
      <c r="B55" s="72" t="s">
        <v>98</v>
      </c>
      <c r="C55" s="72" t="s">
        <v>99</v>
      </c>
    </row>
    <row r="56" spans="2:3" s="71" customFormat="1" ht="15.6" x14ac:dyDescent="0.3">
      <c r="B56" s="69" t="s">
        <v>100</v>
      </c>
      <c r="C56" s="69" t="s">
        <v>170</v>
      </c>
    </row>
    <row r="57" spans="2:3" s="71" customFormat="1" ht="15.6" x14ac:dyDescent="0.3">
      <c r="B57" s="72" t="s">
        <v>101</v>
      </c>
      <c r="C57" s="72" t="s">
        <v>171</v>
      </c>
    </row>
    <row r="58" spans="2:3" s="71" customFormat="1" ht="15.6" x14ac:dyDescent="0.3">
      <c r="B58" s="69" t="s">
        <v>112</v>
      </c>
      <c r="C58" s="69" t="s">
        <v>151</v>
      </c>
    </row>
    <row r="59" spans="2:3" s="71" customFormat="1" ht="15.6" x14ac:dyDescent="0.3">
      <c r="B59" s="69" t="s">
        <v>113</v>
      </c>
      <c r="C59" s="69" t="s">
        <v>102</v>
      </c>
    </row>
    <row r="60" spans="2:3" s="71" customFormat="1" ht="15.6" x14ac:dyDescent="0.3">
      <c r="B60" s="69" t="s">
        <v>103</v>
      </c>
      <c r="C60" s="69" t="s">
        <v>104</v>
      </c>
    </row>
    <row r="61" spans="2:3" s="71" customFormat="1" ht="15.6" x14ac:dyDescent="0.3">
      <c r="B61" s="72" t="s">
        <v>105</v>
      </c>
      <c r="C61" s="72" t="s">
        <v>106</v>
      </c>
    </row>
    <row r="62" spans="2:3" s="71" customFormat="1" ht="15.6" x14ac:dyDescent="0.3">
      <c r="B62" s="72" t="s">
        <v>107</v>
      </c>
      <c r="C62" s="72" t="s">
        <v>108</v>
      </c>
    </row>
    <row r="63" spans="2:3" ht="15.6" x14ac:dyDescent="0.3">
      <c r="B63" s="69"/>
      <c r="C63" s="69"/>
    </row>
    <row r="64" spans="2:3" x14ac:dyDescent="0.3">
      <c r="B64" s="71"/>
    </row>
    <row r="65" spans="2:2" x14ac:dyDescent="0.3">
      <c r="B65" s="71"/>
    </row>
    <row r="66" spans="2:2" x14ac:dyDescent="0.3">
      <c r="B66" s="71"/>
    </row>
    <row r="67" spans="2:2" x14ac:dyDescent="0.3">
      <c r="B67" s="71"/>
    </row>
    <row r="68" spans="2:2" x14ac:dyDescent="0.3">
      <c r="B68" s="71"/>
    </row>
    <row r="69" spans="2:2" x14ac:dyDescent="0.3">
      <c r="B69" s="71"/>
    </row>
    <row r="70" spans="2:2" x14ac:dyDescent="0.3">
      <c r="B70" s="71"/>
    </row>
    <row r="71" spans="2:2" x14ac:dyDescent="0.3">
      <c r="B71" s="71"/>
    </row>
    <row r="72" spans="2:2" x14ac:dyDescent="0.3">
      <c r="B72" s="71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/>
  </sheetViews>
  <sheetFormatPr baseColWidth="10" defaultColWidth="11.44140625" defaultRowHeight="14.4" x14ac:dyDescent="0.3"/>
  <cols>
    <col min="1" max="1" width="28.33203125" style="39" bestFit="1" customWidth="1"/>
    <col min="2" max="2" width="16" style="39" bestFit="1" customWidth="1"/>
    <col min="3" max="3" width="28.44140625" style="39" customWidth="1"/>
    <col min="4" max="16384" width="11.44140625" style="39"/>
  </cols>
  <sheetData>
    <row r="1" spans="1:13" ht="22.5" customHeight="1" x14ac:dyDescent="0.4">
      <c r="D1" s="40" t="s">
        <v>26</v>
      </c>
    </row>
    <row r="4" spans="1:13" x14ac:dyDescent="0.3">
      <c r="F4" s="41"/>
      <c r="G4" s="41"/>
      <c r="I4" s="4" t="s">
        <v>178</v>
      </c>
    </row>
    <row r="6" spans="1:13" x14ac:dyDescent="0.3">
      <c r="A6" s="89" t="s">
        <v>28</v>
      </c>
      <c r="B6" s="90"/>
      <c r="C6" s="90"/>
      <c r="D6" s="86" t="s">
        <v>177</v>
      </c>
      <c r="E6" s="87"/>
      <c r="F6" s="86" t="s">
        <v>175</v>
      </c>
      <c r="G6" s="87"/>
      <c r="H6" s="88" t="s">
        <v>27</v>
      </c>
      <c r="I6" s="87"/>
    </row>
    <row r="7" spans="1:13" x14ac:dyDescent="0.3">
      <c r="A7" s="91"/>
      <c r="B7" s="91"/>
      <c r="C7" s="91"/>
      <c r="D7" s="42">
        <v>2017</v>
      </c>
      <c r="E7" s="42">
        <v>2018</v>
      </c>
      <c r="F7" s="42">
        <v>2017</v>
      </c>
      <c r="G7" s="42">
        <v>2018</v>
      </c>
      <c r="H7" s="42" t="s">
        <v>0</v>
      </c>
      <c r="I7" s="42" t="s">
        <v>2</v>
      </c>
    </row>
    <row r="8" spans="1:13" x14ac:dyDescent="0.3">
      <c r="A8" s="92" t="s">
        <v>10</v>
      </c>
      <c r="B8" s="92" t="s">
        <v>11</v>
      </c>
      <c r="C8" s="43" t="s">
        <v>12</v>
      </c>
      <c r="D8" s="84">
        <f>Líquidos!B35</f>
        <v>14142179</v>
      </c>
      <c r="E8" s="84">
        <f>Líquidos!C35</f>
        <v>14896455</v>
      </c>
      <c r="F8" s="84">
        <f>Líquidos!D35</f>
        <v>71375876</v>
      </c>
      <c r="G8" s="84">
        <f>Líquidos!E35</f>
        <v>74924884</v>
      </c>
      <c r="H8" s="44">
        <f>G8-F8</f>
        <v>3549008</v>
      </c>
      <c r="I8" s="45">
        <f>((G8*100/F8)-100)</f>
        <v>4.9722794295372239</v>
      </c>
    </row>
    <row r="9" spans="1:13" x14ac:dyDescent="0.3">
      <c r="A9" s="93"/>
      <c r="B9" s="94"/>
      <c r="C9" s="43" t="s">
        <v>13</v>
      </c>
      <c r="D9" s="84">
        <f>Sólidos!B35</f>
        <v>7740580</v>
      </c>
      <c r="E9" s="84">
        <f>Sólidos!C35</f>
        <v>8506611</v>
      </c>
      <c r="F9" s="84">
        <f>Sólidos!D35</f>
        <v>38712458</v>
      </c>
      <c r="G9" s="84">
        <f>Sólidos!E35</f>
        <v>41438032</v>
      </c>
      <c r="H9" s="44">
        <f t="shared" ref="H9:H19" si="0">G9-F9</f>
        <v>2725574</v>
      </c>
      <c r="I9" s="45">
        <f t="shared" ref="I9:I19" si="1">((G9*100/F9)-100)</f>
        <v>7.0405604314766066</v>
      </c>
    </row>
    <row r="10" spans="1:13" x14ac:dyDescent="0.3">
      <c r="A10" s="93"/>
      <c r="B10" s="92" t="s">
        <v>14</v>
      </c>
      <c r="C10" s="43" t="s">
        <v>15</v>
      </c>
      <c r="D10" s="84">
        <f>D12-D11</f>
        <v>6865436</v>
      </c>
      <c r="E10" s="84">
        <f t="shared" ref="E10:G10" si="2">E12-E11</f>
        <v>7373993</v>
      </c>
      <c r="F10" s="84">
        <f t="shared" si="2"/>
        <v>29683643</v>
      </c>
      <c r="G10" s="84">
        <f t="shared" si="2"/>
        <v>32161005</v>
      </c>
      <c r="H10" s="44">
        <f t="shared" si="0"/>
        <v>2477362</v>
      </c>
      <c r="I10" s="45">
        <f t="shared" si="1"/>
        <v>8.3458826128585315</v>
      </c>
    </row>
    <row r="11" spans="1:13" x14ac:dyDescent="0.3">
      <c r="A11" s="93"/>
      <c r="B11" s="93"/>
      <c r="C11" s="43" t="s">
        <v>16</v>
      </c>
      <c r="D11" s="84">
        <f>'Mercancías contenedores'!B35</f>
        <v>16315681</v>
      </c>
      <c r="E11" s="84">
        <f>'Mercancías contenedores'!C35</f>
        <v>17174944</v>
      </c>
      <c r="F11" s="84">
        <f>'Mercancías contenedores'!D35</f>
        <v>72826725</v>
      </c>
      <c r="G11" s="84">
        <f>'Mercancías contenedores'!E35</f>
        <v>79335986</v>
      </c>
      <c r="H11" s="44">
        <f t="shared" si="0"/>
        <v>6509261</v>
      </c>
      <c r="I11" s="45">
        <f t="shared" si="1"/>
        <v>8.9380114236909662</v>
      </c>
    </row>
    <row r="12" spans="1:13" x14ac:dyDescent="0.3">
      <c r="A12" s="94"/>
      <c r="B12" s="94"/>
      <c r="C12" s="43" t="s">
        <v>1</v>
      </c>
      <c r="D12" s="84">
        <f>'Mercancía general'!B35</f>
        <v>23181117</v>
      </c>
      <c r="E12" s="84">
        <f>'Mercancía general'!C35</f>
        <v>24548937</v>
      </c>
      <c r="F12" s="84">
        <f>'Mercancía general'!D35</f>
        <v>102510368</v>
      </c>
      <c r="G12" s="84">
        <f>'Mercancía general'!E35</f>
        <v>111496991</v>
      </c>
      <c r="H12" s="44">
        <f t="shared" si="0"/>
        <v>8986623</v>
      </c>
      <c r="I12" s="45">
        <f t="shared" si="1"/>
        <v>8.766550325914352</v>
      </c>
    </row>
    <row r="13" spans="1:13" x14ac:dyDescent="0.3">
      <c r="A13" s="46"/>
      <c r="B13" s="46"/>
      <c r="C13" s="81" t="s">
        <v>1</v>
      </c>
      <c r="D13" s="85">
        <f>+D8+D9+D12</f>
        <v>45063876</v>
      </c>
      <c r="E13" s="85">
        <f t="shared" ref="E13:G13" si="3">+E8+E9+E12</f>
        <v>47952003</v>
      </c>
      <c r="F13" s="85">
        <f t="shared" si="3"/>
        <v>212598702</v>
      </c>
      <c r="G13" s="85">
        <f t="shared" si="3"/>
        <v>227859907</v>
      </c>
      <c r="H13" s="47">
        <f t="shared" si="0"/>
        <v>15261205</v>
      </c>
      <c r="I13" s="48">
        <f t="shared" si="1"/>
        <v>7.178409301859233</v>
      </c>
    </row>
    <row r="14" spans="1:13" x14ac:dyDescent="0.3">
      <c r="A14" s="92" t="s">
        <v>3</v>
      </c>
      <c r="B14" s="49" t="s">
        <v>4</v>
      </c>
      <c r="C14" s="43" t="s">
        <v>5</v>
      </c>
      <c r="D14" s="84">
        <f>Pesca!B35</f>
        <v>20307</v>
      </c>
      <c r="E14" s="84">
        <f>Pesca!C35</f>
        <v>18024</v>
      </c>
      <c r="F14" s="84">
        <f>Pesca!D35</f>
        <v>92544</v>
      </c>
      <c r="G14" s="84">
        <f>Pesca!E35</f>
        <v>82059</v>
      </c>
      <c r="H14" s="44">
        <f>G14-F14</f>
        <v>-10485</v>
      </c>
      <c r="I14" s="45">
        <f t="shared" si="1"/>
        <v>-11.329745850622402</v>
      </c>
    </row>
    <row r="15" spans="1:13" x14ac:dyDescent="0.3">
      <c r="A15" s="93"/>
      <c r="B15" s="92" t="s">
        <v>6</v>
      </c>
      <c r="C15" s="58" t="s">
        <v>167</v>
      </c>
      <c r="D15" s="84">
        <f>'Avit. combustibles'!B35</f>
        <v>682910</v>
      </c>
      <c r="E15" s="84">
        <f>'Avit. combustibles'!C35</f>
        <v>661579</v>
      </c>
      <c r="F15" s="84">
        <f>'Avit. combustibles'!D35</f>
        <v>3151181</v>
      </c>
      <c r="G15" s="84">
        <f>'Avit. combustibles'!E35</f>
        <v>3335433</v>
      </c>
      <c r="H15" s="44">
        <f>G15-F15</f>
        <v>184252</v>
      </c>
      <c r="I15" s="45">
        <f t="shared" si="1"/>
        <v>5.8470776512044154</v>
      </c>
      <c r="J15" s="50"/>
      <c r="K15" s="50"/>
      <c r="L15" s="50"/>
      <c r="M15" s="50"/>
    </row>
    <row r="16" spans="1:13" x14ac:dyDescent="0.3">
      <c r="A16" s="93"/>
      <c r="B16" s="94"/>
      <c r="C16" s="43" t="s">
        <v>7</v>
      </c>
      <c r="D16" s="84">
        <f>Avituallamiento!B35-'Resumen general'!D15</f>
        <v>183074</v>
      </c>
      <c r="E16" s="84">
        <f>Avituallamiento!C35-'Resumen general'!E15</f>
        <v>173307</v>
      </c>
      <c r="F16" s="84">
        <f>Avituallamiento!D35-'Resumen general'!F15</f>
        <v>750747</v>
      </c>
      <c r="G16" s="84">
        <f>Avituallamiento!E35-'Resumen general'!G15</f>
        <v>763057</v>
      </c>
      <c r="H16" s="44">
        <f>G16-F16</f>
        <v>12310</v>
      </c>
      <c r="I16" s="45">
        <f t="shared" si="1"/>
        <v>1.6397001919421541</v>
      </c>
    </row>
    <row r="17" spans="1:9" x14ac:dyDescent="0.3">
      <c r="A17" s="94"/>
      <c r="B17" s="49" t="s">
        <v>8</v>
      </c>
      <c r="C17" s="43" t="s">
        <v>9</v>
      </c>
      <c r="D17" s="84">
        <f>'Tráfico interior'!B35</f>
        <v>251271</v>
      </c>
      <c r="E17" s="84">
        <f>'Tráfico interior'!C35</f>
        <v>83219</v>
      </c>
      <c r="F17" s="84">
        <f>'Tráfico interior'!D35</f>
        <v>1225855</v>
      </c>
      <c r="G17" s="84">
        <f>'Tráfico interior'!E35</f>
        <v>1641929</v>
      </c>
      <c r="H17" s="44">
        <f t="shared" si="0"/>
        <v>416074</v>
      </c>
      <c r="I17" s="45">
        <f t="shared" si="1"/>
        <v>33.941534683955268</v>
      </c>
    </row>
    <row r="18" spans="1:9" x14ac:dyDescent="0.3">
      <c r="A18" s="51"/>
      <c r="B18" s="51"/>
      <c r="C18" s="81" t="s">
        <v>1</v>
      </c>
      <c r="D18" s="85">
        <f>+D14+D15+D16+D17</f>
        <v>1137562</v>
      </c>
      <c r="E18" s="85">
        <f t="shared" ref="E18:F18" si="4">+E14+E15+E16+E17</f>
        <v>936129</v>
      </c>
      <c r="F18" s="85">
        <f t="shared" si="4"/>
        <v>5220327</v>
      </c>
      <c r="G18" s="85">
        <f>+G14+G15+G16+G17</f>
        <v>5822478</v>
      </c>
      <c r="H18" s="47">
        <f t="shared" si="0"/>
        <v>602151</v>
      </c>
      <c r="I18" s="48">
        <f t="shared" si="1"/>
        <v>11.534737191750636</v>
      </c>
    </row>
    <row r="19" spans="1:9" x14ac:dyDescent="0.3">
      <c r="A19" s="52"/>
      <c r="B19" s="52"/>
      <c r="C19" s="57" t="s">
        <v>109</v>
      </c>
      <c r="D19" s="53">
        <f>+D13+D18</f>
        <v>46201438</v>
      </c>
      <c r="E19" s="53">
        <f t="shared" ref="E19:F19" si="5">+E13+E18</f>
        <v>48888132</v>
      </c>
      <c r="F19" s="53">
        <f t="shared" si="5"/>
        <v>217819029</v>
      </c>
      <c r="G19" s="53">
        <f>+G13+G18</f>
        <v>233682385</v>
      </c>
      <c r="H19" s="53">
        <f t="shared" si="0"/>
        <v>15863356</v>
      </c>
      <c r="I19" s="54">
        <f t="shared" si="1"/>
        <v>7.2828145790696794</v>
      </c>
    </row>
    <row r="20" spans="1:9" x14ac:dyDescent="0.3">
      <c r="A20" s="51"/>
      <c r="B20" s="51"/>
      <c r="I20" s="55"/>
    </row>
    <row r="21" spans="1:9" x14ac:dyDescent="0.3">
      <c r="A21" s="92" t="s">
        <v>17</v>
      </c>
      <c r="B21" s="92" t="s">
        <v>18</v>
      </c>
      <c r="C21" s="43" t="s">
        <v>19</v>
      </c>
      <c r="D21" s="84">
        <f>'Mercancías tránsito'!B35</f>
        <v>11709553</v>
      </c>
      <c r="E21" s="84">
        <f>'Mercancías tránsito'!C35</f>
        <v>13487123</v>
      </c>
      <c r="F21" s="84">
        <f>'Mercancías tránsito'!D35</f>
        <v>54136949</v>
      </c>
      <c r="G21" s="84">
        <f>'Mercancías tránsito'!E35</f>
        <v>61675373</v>
      </c>
      <c r="H21" s="44">
        <f>G21-F21</f>
        <v>7538424</v>
      </c>
      <c r="I21" s="45">
        <f t="shared" ref="I21:I36" si="6">((G21*100/F21)-100)</f>
        <v>13.924730039736815</v>
      </c>
    </row>
    <row r="22" spans="1:9" x14ac:dyDescent="0.3">
      <c r="A22" s="93"/>
      <c r="B22" s="94"/>
      <c r="C22" s="43" t="s">
        <v>20</v>
      </c>
      <c r="D22" s="84">
        <f>'Mercan. contene. tránsito'!B35</f>
        <v>9805214</v>
      </c>
      <c r="E22" s="84">
        <f>'Mercan. contene. tránsito'!C35</f>
        <v>10556965</v>
      </c>
      <c r="F22" s="84">
        <f>'Mercan. contene. tránsito'!D35</f>
        <v>43269721</v>
      </c>
      <c r="G22" s="84">
        <f>'Mercan. contene. tránsito'!E35</f>
        <v>48205969</v>
      </c>
      <c r="H22" s="44">
        <f>G22-F22</f>
        <v>4936248</v>
      </c>
      <c r="I22" s="45">
        <f t="shared" si="6"/>
        <v>11.40808834889414</v>
      </c>
    </row>
    <row r="23" spans="1:9" x14ac:dyDescent="0.3">
      <c r="A23" s="93"/>
      <c r="B23" s="92" t="s">
        <v>21</v>
      </c>
      <c r="C23" s="43" t="s">
        <v>22</v>
      </c>
      <c r="D23" s="84">
        <f>'Ro-Ro'!B35</f>
        <v>5561875</v>
      </c>
      <c r="E23" s="84">
        <f>'Ro-Ro'!C35</f>
        <v>5951564</v>
      </c>
      <c r="F23" s="84">
        <f>'Ro-Ro'!D35</f>
        <v>24241000</v>
      </c>
      <c r="G23" s="84">
        <f>'Ro-Ro'!E35</f>
        <v>26107821</v>
      </c>
      <c r="H23" s="44">
        <f t="shared" ref="H23:H36" si="7">G23-F23</f>
        <v>1866821</v>
      </c>
      <c r="I23" s="45">
        <f t="shared" si="6"/>
        <v>7.7010890639825078</v>
      </c>
    </row>
    <row r="24" spans="1:9" x14ac:dyDescent="0.3">
      <c r="A24" s="93"/>
      <c r="B24" s="94"/>
      <c r="C24" s="58" t="s">
        <v>152</v>
      </c>
      <c r="D24" s="84">
        <f>'Ro-Ro remolques'!B35</f>
        <v>130304</v>
      </c>
      <c r="E24" s="84">
        <f>'Ro-Ro remolques'!C35</f>
        <v>139279</v>
      </c>
      <c r="F24" s="84">
        <f>'Ro-Ro remolques'!D35</f>
        <v>574084</v>
      </c>
      <c r="G24" s="84">
        <f>'Ro-Ro remolques'!E35</f>
        <v>616320</v>
      </c>
      <c r="H24" s="44">
        <f t="shared" si="7"/>
        <v>42236</v>
      </c>
      <c r="I24" s="45">
        <f t="shared" si="6"/>
        <v>7.3571115028462799</v>
      </c>
    </row>
    <row r="25" spans="1:9" x14ac:dyDescent="0.3">
      <c r="A25" s="93"/>
      <c r="B25" s="96" t="s">
        <v>140</v>
      </c>
      <c r="C25" s="58" t="s">
        <v>139</v>
      </c>
      <c r="D25" s="84">
        <f>TEUS!B35</f>
        <v>1435814</v>
      </c>
      <c r="E25" s="84">
        <f>TEUS!C35</f>
        <v>1511554</v>
      </c>
      <c r="F25" s="84">
        <f>TEUS!D35</f>
        <v>6378474</v>
      </c>
      <c r="G25" s="84">
        <f>TEUS!E35</f>
        <v>7004812</v>
      </c>
      <c r="H25" s="44">
        <f t="shared" si="7"/>
        <v>626338</v>
      </c>
      <c r="I25" s="45">
        <f t="shared" si="6"/>
        <v>9.8195587220391616</v>
      </c>
    </row>
    <row r="26" spans="1:9" x14ac:dyDescent="0.3">
      <c r="A26" s="93"/>
      <c r="B26" s="93"/>
      <c r="C26" s="43" t="s">
        <v>141</v>
      </c>
      <c r="D26" s="84">
        <f>'TEUS tránsito'!B35</f>
        <v>769672</v>
      </c>
      <c r="E26" s="84">
        <f>'TEUS tránsito'!C35</f>
        <v>825475</v>
      </c>
      <c r="F26" s="84">
        <f>'TEUS tránsito'!D35</f>
        <v>3385013</v>
      </c>
      <c r="G26" s="84">
        <f>'TEUS tránsito'!E35</f>
        <v>3809454</v>
      </c>
      <c r="H26" s="44">
        <f t="shared" si="7"/>
        <v>424441</v>
      </c>
      <c r="I26" s="45">
        <f t="shared" si="6"/>
        <v>12.538829245264353</v>
      </c>
    </row>
    <row r="27" spans="1:9" x14ac:dyDescent="0.3">
      <c r="A27" s="93"/>
      <c r="B27" s="93"/>
      <c r="C27" s="43" t="s">
        <v>142</v>
      </c>
      <c r="D27" s="84">
        <f>'TEUS nacional'!B35</f>
        <v>173161</v>
      </c>
      <c r="E27" s="84">
        <f>'TEUS nacional'!C35</f>
        <v>179870</v>
      </c>
      <c r="F27" s="84">
        <f>'TEUS nacional'!D35</f>
        <v>800333</v>
      </c>
      <c r="G27" s="84">
        <f>'TEUS nacional'!E35</f>
        <v>831342</v>
      </c>
      <c r="H27" s="44">
        <f t="shared" si="7"/>
        <v>31009</v>
      </c>
      <c r="I27" s="45">
        <f t="shared" si="6"/>
        <v>3.8745122342824772</v>
      </c>
    </row>
    <row r="28" spans="1:9" x14ac:dyDescent="0.3">
      <c r="A28" s="93"/>
      <c r="B28" s="93"/>
      <c r="C28" s="43" t="s">
        <v>143</v>
      </c>
      <c r="D28" s="84">
        <f>'TEUS exterior'!B35</f>
        <v>492982</v>
      </c>
      <c r="E28" s="84">
        <f>'TEUS exterior'!C35</f>
        <v>506209</v>
      </c>
      <c r="F28" s="84">
        <f>'TEUS exterior'!D35</f>
        <v>2193128</v>
      </c>
      <c r="G28" s="84">
        <f>'TEUS exterior'!E35</f>
        <v>2364018</v>
      </c>
      <c r="H28" s="44">
        <f t="shared" si="7"/>
        <v>170890</v>
      </c>
      <c r="I28" s="45">
        <f t="shared" si="6"/>
        <v>7.7920668561068993</v>
      </c>
    </row>
    <row r="29" spans="1:9" x14ac:dyDescent="0.3">
      <c r="A29" s="93"/>
      <c r="B29" s="94"/>
      <c r="C29" s="43" t="s">
        <v>144</v>
      </c>
      <c r="D29" s="84">
        <f>'TEUS nacional y exterior'!B35</f>
        <v>666143</v>
      </c>
      <c r="E29" s="84">
        <f>'TEUS nacional y exterior'!C35</f>
        <v>686079</v>
      </c>
      <c r="F29" s="84">
        <f>'TEUS nacional y exterior'!D35</f>
        <v>2993461</v>
      </c>
      <c r="G29" s="84">
        <f>'TEUS nacional y exterior'!E35</f>
        <v>3195358</v>
      </c>
      <c r="H29" s="44">
        <f t="shared" si="7"/>
        <v>201897</v>
      </c>
      <c r="I29" s="45">
        <f t="shared" si="6"/>
        <v>6.7446009819403088</v>
      </c>
    </row>
    <row r="30" spans="1:9" x14ac:dyDescent="0.3">
      <c r="A30" s="93"/>
      <c r="B30" s="92" t="s">
        <v>23</v>
      </c>
      <c r="C30" s="58" t="s">
        <v>168</v>
      </c>
      <c r="D30" s="84">
        <f>'Pasajeros total'!B35</f>
        <v>2677700</v>
      </c>
      <c r="E30" s="84">
        <f>'Pasajeros total'!C35</f>
        <v>2742619</v>
      </c>
      <c r="F30" s="84">
        <f>'Pasajeros total'!D35</f>
        <v>10315285</v>
      </c>
      <c r="G30" s="84">
        <f>'Pasajeros total'!E35</f>
        <v>11376668</v>
      </c>
      <c r="H30" s="44">
        <f t="shared" si="7"/>
        <v>1061383</v>
      </c>
      <c r="I30" s="45">
        <f t="shared" si="6"/>
        <v>10.289420020871944</v>
      </c>
    </row>
    <row r="31" spans="1:9" x14ac:dyDescent="0.3">
      <c r="A31" s="93"/>
      <c r="B31" s="94"/>
      <c r="C31" s="58" t="s">
        <v>169</v>
      </c>
      <c r="D31" s="84">
        <f>'Pasajeros crucero'!B35</f>
        <v>934357</v>
      </c>
      <c r="E31" s="84">
        <f>'Pasajeros crucero'!C35</f>
        <v>936569</v>
      </c>
      <c r="F31" s="84">
        <f>'Pasajeros crucero'!D35</f>
        <v>2827181</v>
      </c>
      <c r="G31" s="84">
        <f>'Pasajeros crucero'!E35</f>
        <v>3660960</v>
      </c>
      <c r="H31" s="44">
        <f t="shared" si="7"/>
        <v>833779</v>
      </c>
      <c r="I31" s="45">
        <f t="shared" si="6"/>
        <v>29.491532378011868</v>
      </c>
    </row>
    <row r="32" spans="1:9" x14ac:dyDescent="0.3">
      <c r="A32" s="93"/>
      <c r="B32" s="96" t="s">
        <v>153</v>
      </c>
      <c r="C32" s="43" t="s">
        <v>145</v>
      </c>
      <c r="D32" s="84">
        <f>'Automóviles régimen pasaje'!B35</f>
        <v>338744</v>
      </c>
      <c r="E32" s="84">
        <f>'Automóviles régimen pasaje'!C35</f>
        <v>360316</v>
      </c>
      <c r="F32" s="84">
        <f>'Automóviles régimen pasaje'!D35</f>
        <v>1550410</v>
      </c>
      <c r="G32" s="84">
        <f>'Automóviles régimen pasaje'!E35</f>
        <v>1666339</v>
      </c>
      <c r="H32" s="44">
        <f t="shared" si="7"/>
        <v>115929</v>
      </c>
      <c r="I32" s="45">
        <f t="shared" si="6"/>
        <v>7.4773124528350507</v>
      </c>
    </row>
    <row r="33" spans="1:9" x14ac:dyDescent="0.3">
      <c r="A33" s="93"/>
      <c r="B33" s="94"/>
      <c r="C33" s="58" t="s">
        <v>117</v>
      </c>
      <c r="D33" s="84">
        <f>'Automóviles régimen mercancía'!B35</f>
        <v>335307</v>
      </c>
      <c r="E33" s="84">
        <f>'Automóviles régimen mercancía'!C35</f>
        <v>356094</v>
      </c>
      <c r="F33" s="84">
        <f>'Automóviles régimen mercancía'!D35</f>
        <v>1472021</v>
      </c>
      <c r="G33" s="84">
        <f>'Automóviles régimen mercancía'!E35</f>
        <v>1536097</v>
      </c>
      <c r="H33" s="44">
        <f t="shared" si="7"/>
        <v>64076</v>
      </c>
      <c r="I33" s="45">
        <f t="shared" si="6"/>
        <v>4.352927030252971</v>
      </c>
    </row>
    <row r="34" spans="1:9" x14ac:dyDescent="0.3">
      <c r="A34" s="93"/>
      <c r="B34" s="92" t="s">
        <v>24</v>
      </c>
      <c r="C34" s="43" t="s">
        <v>146</v>
      </c>
      <c r="D34" s="84">
        <f>'Buques número'!B35</f>
        <v>13591</v>
      </c>
      <c r="E34" s="84">
        <f>'Buques número'!C35</f>
        <v>14331</v>
      </c>
      <c r="F34" s="84">
        <f>'Buques número'!D35</f>
        <v>57246</v>
      </c>
      <c r="G34" s="84">
        <f>'Buques número'!E35</f>
        <v>60241</v>
      </c>
      <c r="H34" s="44">
        <f t="shared" si="7"/>
        <v>2995</v>
      </c>
      <c r="I34" s="45">
        <f t="shared" si="6"/>
        <v>5.2318065891066681</v>
      </c>
    </row>
    <row r="35" spans="1:9" x14ac:dyDescent="0.3">
      <c r="A35" s="93"/>
      <c r="B35" s="93"/>
      <c r="C35" s="43" t="s">
        <v>25</v>
      </c>
      <c r="D35" s="84">
        <f>'Buques GT'!B35</f>
        <v>197969177</v>
      </c>
      <c r="E35" s="84">
        <f>'Buques GT'!C35</f>
        <v>196911394</v>
      </c>
      <c r="F35" s="84">
        <f>'Buques GT'!D35</f>
        <v>857169456</v>
      </c>
      <c r="G35" s="84">
        <f>'Buques GT'!E35</f>
        <v>907423045</v>
      </c>
      <c r="H35" s="44">
        <f t="shared" si="7"/>
        <v>50253589</v>
      </c>
      <c r="I35" s="45">
        <f t="shared" si="6"/>
        <v>5.8627367842187823</v>
      </c>
    </row>
    <row r="36" spans="1:9" x14ac:dyDescent="0.3">
      <c r="A36" s="95"/>
      <c r="B36" s="97"/>
      <c r="C36" s="43" t="s">
        <v>147</v>
      </c>
      <c r="D36" s="84">
        <f>Cruceros!B35</f>
        <v>460</v>
      </c>
      <c r="E36" s="84">
        <f>Cruceros!C35</f>
        <v>455</v>
      </c>
      <c r="F36" s="84">
        <f>Cruceros!D35</f>
        <v>1404</v>
      </c>
      <c r="G36" s="84">
        <f>Cruceros!E35</f>
        <v>1688</v>
      </c>
      <c r="H36" s="44">
        <f t="shared" si="7"/>
        <v>284</v>
      </c>
      <c r="I36" s="45">
        <f t="shared" si="6"/>
        <v>20.227920227920222</v>
      </c>
    </row>
    <row r="37" spans="1:9" x14ac:dyDescent="0.3">
      <c r="A37" s="59" t="s">
        <v>110</v>
      </c>
    </row>
    <row r="38" spans="1:9" x14ac:dyDescent="0.3">
      <c r="A38" s="59" t="s">
        <v>111</v>
      </c>
    </row>
    <row r="39" spans="1:9" x14ac:dyDescent="0.3">
      <c r="A39" s="56"/>
    </row>
  </sheetData>
  <mergeCells count="16">
    <mergeCell ref="A21:A36"/>
    <mergeCell ref="B21:B22"/>
    <mergeCell ref="B25:B29"/>
    <mergeCell ref="B30:B31"/>
    <mergeCell ref="B34:B36"/>
    <mergeCell ref="B23:B24"/>
    <mergeCell ref="B32:B33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158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1572503</v>
      </c>
      <c r="C7" s="30">
        <v>1133811</v>
      </c>
      <c r="D7" s="30">
        <v>5624560</v>
      </c>
      <c r="E7" s="30">
        <v>6217952</v>
      </c>
      <c r="F7" s="11">
        <f>((E7*100)/D7)-100</f>
        <v>10.55001635683503</v>
      </c>
      <c r="G7" s="1"/>
      <c r="H7" s="1"/>
      <c r="I7" s="1"/>
    </row>
    <row r="8" spans="1:12" x14ac:dyDescent="0.3">
      <c r="A8" s="12" t="s">
        <v>31</v>
      </c>
      <c r="B8" s="31">
        <v>369278</v>
      </c>
      <c r="C8" s="31">
        <v>220732</v>
      </c>
      <c r="D8" s="31">
        <v>1487282</v>
      </c>
      <c r="E8" s="31">
        <v>1250904</v>
      </c>
      <c r="F8" s="14">
        <f t="shared" ref="F8:F34" si="0">((E8*100)/D8)-100</f>
        <v>-15.893287217891427</v>
      </c>
      <c r="G8" s="1"/>
      <c r="H8" s="1"/>
      <c r="I8" s="1"/>
    </row>
    <row r="9" spans="1:12" x14ac:dyDescent="0.3">
      <c r="A9" s="9" t="s">
        <v>157</v>
      </c>
      <c r="B9" s="30">
        <v>286289</v>
      </c>
      <c r="C9" s="30">
        <v>788654</v>
      </c>
      <c r="D9" s="30">
        <v>2321302</v>
      </c>
      <c r="E9" s="30">
        <v>2814991</v>
      </c>
      <c r="F9" s="11">
        <f t="shared" si="0"/>
        <v>21.267762660782608</v>
      </c>
      <c r="G9" s="1"/>
      <c r="H9" s="1"/>
      <c r="I9" s="1"/>
    </row>
    <row r="10" spans="1:12" x14ac:dyDescent="0.3">
      <c r="A10" s="12" t="s">
        <v>159</v>
      </c>
      <c r="B10" s="31">
        <v>380513</v>
      </c>
      <c r="C10" s="31">
        <v>477285</v>
      </c>
      <c r="D10" s="31">
        <v>1894571</v>
      </c>
      <c r="E10" s="31">
        <v>2165271</v>
      </c>
      <c r="F10" s="14">
        <f t="shared" si="0"/>
        <v>14.288195058406359</v>
      </c>
      <c r="G10" s="1"/>
      <c r="H10" s="1"/>
      <c r="I10" s="1"/>
    </row>
    <row r="11" spans="1:12" x14ac:dyDescent="0.3">
      <c r="A11" s="9" t="s">
        <v>160</v>
      </c>
      <c r="B11" s="30">
        <v>9022246</v>
      </c>
      <c r="C11" s="30">
        <v>9235984</v>
      </c>
      <c r="D11" s="30">
        <v>41627683</v>
      </c>
      <c r="E11" s="30">
        <v>45775500</v>
      </c>
      <c r="F11" s="11">
        <f t="shared" si="0"/>
        <v>9.9640832760257183</v>
      </c>
      <c r="G11" s="1"/>
      <c r="H11" s="1"/>
      <c r="I11" s="1"/>
    </row>
    <row r="12" spans="1:12" x14ac:dyDescent="0.3">
      <c r="A12" s="12" t="s">
        <v>161</v>
      </c>
      <c r="B12" s="31">
        <v>297458</v>
      </c>
      <c r="C12" s="31">
        <v>257168</v>
      </c>
      <c r="D12" s="31">
        <v>1554635</v>
      </c>
      <c r="E12" s="31">
        <v>1537022</v>
      </c>
      <c r="F12" s="14">
        <f t="shared" si="0"/>
        <v>-1.1329347403088121</v>
      </c>
      <c r="G12" s="1"/>
      <c r="H12" s="1"/>
      <c r="I12" s="1"/>
    </row>
    <row r="13" spans="1:12" x14ac:dyDescent="0.3">
      <c r="A13" s="9" t="s">
        <v>32</v>
      </c>
      <c r="B13" s="30">
        <v>1575678</v>
      </c>
      <c r="C13" s="30">
        <v>1583309</v>
      </c>
      <c r="D13" s="30">
        <v>6316227</v>
      </c>
      <c r="E13" s="30">
        <v>6587191</v>
      </c>
      <c r="F13" s="11">
        <f t="shared" si="0"/>
        <v>4.2899661459285738</v>
      </c>
      <c r="G13" s="1"/>
      <c r="H13" s="1"/>
      <c r="I13" s="1"/>
    </row>
    <row r="14" spans="1:12" x14ac:dyDescent="0.3">
      <c r="A14" s="12" t="s">
        <v>33</v>
      </c>
      <c r="B14" s="31">
        <v>5477065</v>
      </c>
      <c r="C14" s="31">
        <v>6219975</v>
      </c>
      <c r="D14" s="31">
        <v>23825213</v>
      </c>
      <c r="E14" s="31">
        <v>28207124</v>
      </c>
      <c r="F14" s="14">
        <f t="shared" si="0"/>
        <v>18.391906926498407</v>
      </c>
      <c r="G14" s="1"/>
      <c r="H14" s="1"/>
      <c r="I14" s="1"/>
    </row>
    <row r="15" spans="1:12" x14ac:dyDescent="0.3">
      <c r="A15" s="9" t="s">
        <v>34</v>
      </c>
      <c r="B15" s="30">
        <v>2899762</v>
      </c>
      <c r="C15" s="30">
        <v>3242325</v>
      </c>
      <c r="D15" s="30">
        <v>13182847</v>
      </c>
      <c r="E15" s="30">
        <v>14926484</v>
      </c>
      <c r="F15" s="11">
        <f t="shared" si="0"/>
        <v>13.226558724378734</v>
      </c>
      <c r="G15" s="1"/>
      <c r="H15" s="1"/>
      <c r="I15" s="1"/>
    </row>
    <row r="16" spans="1:12" x14ac:dyDescent="0.3">
      <c r="A16" s="12" t="s">
        <v>35</v>
      </c>
      <c r="B16" s="31">
        <v>2442559</v>
      </c>
      <c r="C16" s="31">
        <v>2755465</v>
      </c>
      <c r="D16" s="31">
        <v>13675669</v>
      </c>
      <c r="E16" s="31">
        <v>13533641</v>
      </c>
      <c r="F16" s="14">
        <f t="shared" si="0"/>
        <v>-1.0385451709894369</v>
      </c>
      <c r="G16" s="1"/>
      <c r="H16" s="1"/>
      <c r="I16" s="1"/>
    </row>
    <row r="17" spans="1:9" x14ac:dyDescent="0.3">
      <c r="A17" s="9" t="s">
        <v>162</v>
      </c>
      <c r="B17" s="30">
        <v>1547613</v>
      </c>
      <c r="C17" s="30">
        <v>1833244</v>
      </c>
      <c r="D17" s="30">
        <v>7435185</v>
      </c>
      <c r="E17" s="30">
        <v>8416745</v>
      </c>
      <c r="F17" s="11">
        <f t="shared" si="0"/>
        <v>13.201554500661388</v>
      </c>
      <c r="G17" s="1"/>
      <c r="H17" s="1"/>
      <c r="I17" s="1"/>
    </row>
    <row r="18" spans="1:9" x14ac:dyDescent="0.3">
      <c r="A18" s="12" t="s">
        <v>36</v>
      </c>
      <c r="B18" s="31">
        <v>183281</v>
      </c>
      <c r="C18" s="31">
        <v>185985</v>
      </c>
      <c r="D18" s="31">
        <v>1040671</v>
      </c>
      <c r="E18" s="31">
        <v>1031861</v>
      </c>
      <c r="F18" s="14">
        <f t="shared" si="0"/>
        <v>-0.84656918468949982</v>
      </c>
      <c r="G18" s="1"/>
      <c r="H18" s="1"/>
      <c r="I18" s="1"/>
    </row>
    <row r="19" spans="1:9" x14ac:dyDescent="0.3">
      <c r="A19" s="9" t="s">
        <v>37</v>
      </c>
      <c r="B19" s="30">
        <v>1029119</v>
      </c>
      <c r="C19" s="30">
        <v>942588</v>
      </c>
      <c r="D19" s="30">
        <v>5641398</v>
      </c>
      <c r="E19" s="30">
        <v>5232368</v>
      </c>
      <c r="F19" s="11">
        <f t="shared" si="0"/>
        <v>-7.2505077642102123</v>
      </c>
      <c r="G19" s="1"/>
      <c r="H19" s="1"/>
      <c r="I19" s="1"/>
    </row>
    <row r="20" spans="1:9" x14ac:dyDescent="0.3">
      <c r="A20" s="12" t="s">
        <v>163</v>
      </c>
      <c r="B20" s="31">
        <v>1694296</v>
      </c>
      <c r="C20" s="31">
        <v>1699769</v>
      </c>
      <c r="D20" s="31">
        <v>9122130</v>
      </c>
      <c r="E20" s="31">
        <v>8167450</v>
      </c>
      <c r="F20" s="14">
        <f t="shared" si="0"/>
        <v>-10.465538202152345</v>
      </c>
      <c r="G20" s="1"/>
      <c r="H20" s="1"/>
      <c r="I20" s="1"/>
    </row>
    <row r="21" spans="1:9" x14ac:dyDescent="0.3">
      <c r="A21" s="9" t="s">
        <v>38</v>
      </c>
      <c r="B21" s="30">
        <v>2809224</v>
      </c>
      <c r="C21" s="30">
        <v>2792797</v>
      </c>
      <c r="D21" s="30">
        <v>12707687</v>
      </c>
      <c r="E21" s="30">
        <v>13472965</v>
      </c>
      <c r="F21" s="11">
        <f t="shared" si="0"/>
        <v>6.0221659535681056</v>
      </c>
      <c r="G21" s="1"/>
      <c r="H21" s="1"/>
      <c r="I21" s="1"/>
    </row>
    <row r="22" spans="1:9" x14ac:dyDescent="0.3">
      <c r="A22" s="12" t="s">
        <v>59</v>
      </c>
      <c r="B22" s="31">
        <v>2054329</v>
      </c>
      <c r="C22" s="31">
        <v>2247516</v>
      </c>
      <c r="D22" s="31">
        <v>10556879</v>
      </c>
      <c r="E22" s="31">
        <v>11253699</v>
      </c>
      <c r="F22" s="14">
        <f t="shared" si="0"/>
        <v>6.6006250521579375</v>
      </c>
      <c r="G22" s="1"/>
      <c r="H22" s="1"/>
      <c r="I22" s="1"/>
    </row>
    <row r="23" spans="1:9" x14ac:dyDescent="0.3">
      <c r="A23" s="9" t="s">
        <v>164</v>
      </c>
      <c r="B23" s="30">
        <v>249867</v>
      </c>
      <c r="C23" s="30">
        <v>175301</v>
      </c>
      <c r="D23" s="30">
        <v>1048324</v>
      </c>
      <c r="E23" s="30">
        <v>1083451</v>
      </c>
      <c r="F23" s="11">
        <f t="shared" si="0"/>
        <v>3.3507770498433729</v>
      </c>
      <c r="G23" s="1"/>
      <c r="H23" s="1"/>
      <c r="I23" s="1"/>
    </row>
    <row r="24" spans="1:9" x14ac:dyDescent="0.3">
      <c r="A24" s="12" t="s">
        <v>166</v>
      </c>
      <c r="B24" s="31">
        <v>189063</v>
      </c>
      <c r="C24" s="31">
        <v>193663</v>
      </c>
      <c r="D24" s="31">
        <v>943241</v>
      </c>
      <c r="E24" s="31">
        <v>1002786</v>
      </c>
      <c r="F24" s="14">
        <f t="shared" si="0"/>
        <v>6.3128087095450667</v>
      </c>
      <c r="G24" s="1"/>
      <c r="H24" s="1"/>
      <c r="I24" s="1"/>
    </row>
    <row r="25" spans="1:9" x14ac:dyDescent="0.3">
      <c r="A25" s="9" t="s">
        <v>39</v>
      </c>
      <c r="B25" s="30">
        <v>124618</v>
      </c>
      <c r="C25" s="30">
        <v>79277</v>
      </c>
      <c r="D25" s="30">
        <v>496225</v>
      </c>
      <c r="E25" s="30">
        <v>365657</v>
      </c>
      <c r="F25" s="11">
        <f t="shared" si="0"/>
        <v>-26.312257544460678</v>
      </c>
      <c r="G25" s="1"/>
      <c r="H25" s="1"/>
      <c r="I25" s="1"/>
    </row>
    <row r="26" spans="1:9" x14ac:dyDescent="0.3">
      <c r="A26" s="12" t="s">
        <v>40</v>
      </c>
      <c r="B26" s="31">
        <v>236717</v>
      </c>
      <c r="C26" s="31">
        <v>267337</v>
      </c>
      <c r="D26" s="31">
        <v>967703</v>
      </c>
      <c r="E26" s="31">
        <v>1273506</v>
      </c>
      <c r="F26" s="14">
        <f t="shared" si="0"/>
        <v>31.600914743469843</v>
      </c>
      <c r="G26" s="1"/>
      <c r="H26" s="1"/>
      <c r="I26" s="1"/>
    </row>
    <row r="27" spans="1:9" x14ac:dyDescent="0.3">
      <c r="A27" s="9" t="s">
        <v>41</v>
      </c>
      <c r="B27" s="30">
        <v>233882</v>
      </c>
      <c r="C27" s="30">
        <v>253390</v>
      </c>
      <c r="D27" s="30">
        <v>1177024</v>
      </c>
      <c r="E27" s="30">
        <v>1220667</v>
      </c>
      <c r="F27" s="11">
        <f t="shared" si="0"/>
        <v>3.7079107987602669</v>
      </c>
      <c r="G27" s="1"/>
      <c r="H27" s="1"/>
      <c r="I27" s="1"/>
    </row>
    <row r="28" spans="1:9" x14ac:dyDescent="0.3">
      <c r="A28" s="12" t="s">
        <v>42</v>
      </c>
      <c r="B28" s="31">
        <v>1043310</v>
      </c>
      <c r="C28" s="31">
        <v>1059363</v>
      </c>
      <c r="D28" s="31">
        <v>5465483</v>
      </c>
      <c r="E28" s="31">
        <v>5568528</v>
      </c>
      <c r="F28" s="14">
        <f t="shared" si="0"/>
        <v>1.8853777424611877</v>
      </c>
      <c r="G28" s="1"/>
      <c r="H28" s="1"/>
      <c r="I28" s="1"/>
    </row>
    <row r="29" spans="1:9" x14ac:dyDescent="0.3">
      <c r="A29" s="9" t="s">
        <v>43</v>
      </c>
      <c r="B29" s="30">
        <v>459524</v>
      </c>
      <c r="C29" s="30">
        <v>486244</v>
      </c>
      <c r="D29" s="30">
        <v>2064584</v>
      </c>
      <c r="E29" s="30">
        <v>2402469</v>
      </c>
      <c r="F29" s="11">
        <f t="shared" si="0"/>
        <v>16.365766662920961</v>
      </c>
      <c r="G29" s="1"/>
      <c r="H29" s="1"/>
      <c r="I29" s="1"/>
    </row>
    <row r="30" spans="1:9" x14ac:dyDescent="0.3">
      <c r="A30" s="12" t="s">
        <v>44</v>
      </c>
      <c r="B30" s="31">
        <v>378119</v>
      </c>
      <c r="C30" s="31">
        <v>342614</v>
      </c>
      <c r="D30" s="31">
        <v>1664620</v>
      </c>
      <c r="E30" s="31">
        <v>1773291</v>
      </c>
      <c r="F30" s="14">
        <f t="shared" si="0"/>
        <v>6.5282767238168447</v>
      </c>
      <c r="G30" s="1"/>
      <c r="H30" s="1"/>
      <c r="I30" s="1"/>
    </row>
    <row r="31" spans="1:9" x14ac:dyDescent="0.3">
      <c r="A31" s="9" t="s">
        <v>45</v>
      </c>
      <c r="B31" s="30">
        <v>2612177</v>
      </c>
      <c r="C31" s="30">
        <v>2803525</v>
      </c>
      <c r="D31" s="30">
        <v>13352770</v>
      </c>
      <c r="E31" s="30">
        <v>14257454</v>
      </c>
      <c r="F31" s="11">
        <f t="shared" si="0"/>
        <v>6.775253374393472</v>
      </c>
      <c r="G31" s="1"/>
      <c r="H31" s="1"/>
      <c r="I31" s="1"/>
    </row>
    <row r="32" spans="1:9" x14ac:dyDescent="0.3">
      <c r="A32" s="12" t="s">
        <v>46</v>
      </c>
      <c r="B32" s="31">
        <v>6533874</v>
      </c>
      <c r="C32" s="31">
        <v>7088212</v>
      </c>
      <c r="D32" s="31">
        <v>30449718</v>
      </c>
      <c r="E32" s="31">
        <v>31855684</v>
      </c>
      <c r="F32" s="14">
        <f t="shared" si="0"/>
        <v>4.6173366860080591</v>
      </c>
      <c r="G32" s="1"/>
      <c r="H32" s="1"/>
      <c r="I32" s="1"/>
    </row>
    <row r="33" spans="1:9" x14ac:dyDescent="0.3">
      <c r="A33" s="9" t="s">
        <v>47</v>
      </c>
      <c r="B33" s="30">
        <v>390705</v>
      </c>
      <c r="C33" s="30">
        <v>426221</v>
      </c>
      <c r="D33" s="30">
        <v>1706760</v>
      </c>
      <c r="E33" s="30">
        <v>1819751</v>
      </c>
      <c r="F33" s="11">
        <f t="shared" si="0"/>
        <v>6.6202043638238592</v>
      </c>
      <c r="G33" s="1"/>
      <c r="H33" s="1"/>
      <c r="I33" s="1"/>
    </row>
    <row r="34" spans="1:9" x14ac:dyDescent="0.3">
      <c r="A34" s="12" t="s">
        <v>165</v>
      </c>
      <c r="B34" s="31">
        <v>108369</v>
      </c>
      <c r="C34" s="31">
        <v>96378</v>
      </c>
      <c r="D34" s="31">
        <v>468638</v>
      </c>
      <c r="E34" s="31">
        <v>467973</v>
      </c>
      <c r="F34" s="14">
        <f t="shared" si="0"/>
        <v>-0.14190057144320178</v>
      </c>
      <c r="G34" s="1"/>
      <c r="H34" s="1"/>
      <c r="I34" s="1"/>
    </row>
    <row r="35" spans="1:9" x14ac:dyDescent="0.3">
      <c r="A35" s="15" t="s">
        <v>48</v>
      </c>
      <c r="B35" s="16">
        <f>SUM(B7:B34)</f>
        <v>46201438</v>
      </c>
      <c r="C35" s="16">
        <f t="shared" ref="C35:E35" si="1">SUM(C7:C34)</f>
        <v>48888132</v>
      </c>
      <c r="D35" s="16">
        <f t="shared" si="1"/>
        <v>217819029</v>
      </c>
      <c r="E35" s="16">
        <f t="shared" si="1"/>
        <v>233682385</v>
      </c>
      <c r="F35" s="17">
        <f t="shared" ref="F35" si="2">((E35*100)/D35)-100</f>
        <v>7.2828145790696794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6217952</v>
      </c>
      <c r="C39" s="37">
        <f t="shared" si="4"/>
        <v>5624560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45775500</v>
      </c>
      <c r="G39" s="36">
        <f>LOOKUP(E39,$A$39:$A$66,$C$39:$C$66)</f>
        <v>41627683</v>
      </c>
    </row>
    <row r="40" spans="1:9" x14ac:dyDescent="0.3">
      <c r="A40" s="36" t="str">
        <f t="shared" si="5"/>
        <v>ALICANTE</v>
      </c>
      <c r="B40" s="37">
        <f t="shared" si="3"/>
        <v>1250904</v>
      </c>
      <c r="C40" s="37">
        <f t="shared" si="4"/>
        <v>1487282</v>
      </c>
      <c r="D40" s="37">
        <f t="shared" ref="D40:D66" si="7">_xlfn.RANK.EQ(B40,$B$39:$B$66)+COUNTIF($B$39:$B$66,B40)-1</f>
        <v>22</v>
      </c>
      <c r="E40" s="36" t="str">
        <f t="shared" si="6"/>
        <v>VALENCIA</v>
      </c>
      <c r="F40" s="36">
        <f t="shared" ref="F40:F66" si="8">LOOKUP(E40,$A$39:$A$66,$B$39:$B$66)</f>
        <v>31855684</v>
      </c>
      <c r="G40" s="36">
        <f t="shared" ref="G40:G66" si="9">LOOKUP(E40,$A$39:$A$66,$C$39:$C$66)</f>
        <v>30449718</v>
      </c>
    </row>
    <row r="41" spans="1:9" x14ac:dyDescent="0.3">
      <c r="A41" s="36" t="str">
        <f t="shared" si="5"/>
        <v>ALMERÍA</v>
      </c>
      <c r="B41" s="37">
        <f t="shared" si="3"/>
        <v>2814991</v>
      </c>
      <c r="C41" s="37">
        <f t="shared" si="4"/>
        <v>2321302</v>
      </c>
      <c r="D41" s="37">
        <f t="shared" si="7"/>
        <v>15</v>
      </c>
      <c r="E41" s="36" t="str">
        <f t="shared" si="6"/>
        <v>BARCELONA</v>
      </c>
      <c r="F41" s="36">
        <f t="shared" si="8"/>
        <v>28207124</v>
      </c>
      <c r="G41" s="36">
        <f t="shared" si="9"/>
        <v>23825213</v>
      </c>
    </row>
    <row r="42" spans="1:9" x14ac:dyDescent="0.3">
      <c r="A42" s="36" t="str">
        <f t="shared" si="5"/>
        <v>AVILÉS</v>
      </c>
      <c r="B42" s="37">
        <f t="shared" si="3"/>
        <v>2165271</v>
      </c>
      <c r="C42" s="37">
        <f t="shared" si="4"/>
        <v>1894571</v>
      </c>
      <c r="D42" s="37">
        <f t="shared" si="7"/>
        <v>17</v>
      </c>
      <c r="E42" s="36" t="str">
        <f t="shared" si="6"/>
        <v>BILBAO</v>
      </c>
      <c r="F42" s="36">
        <f t="shared" si="8"/>
        <v>14926484</v>
      </c>
      <c r="G42" s="36">
        <f t="shared" si="9"/>
        <v>13182847</v>
      </c>
    </row>
    <row r="43" spans="1:9" x14ac:dyDescent="0.3">
      <c r="A43" s="36" t="str">
        <f t="shared" si="5"/>
        <v>BAHÍA DE ALGECIRAS</v>
      </c>
      <c r="B43" s="37">
        <f t="shared" si="3"/>
        <v>45775500</v>
      </c>
      <c r="C43" s="37">
        <f t="shared" si="4"/>
        <v>41627683</v>
      </c>
      <c r="D43" s="37">
        <f t="shared" si="7"/>
        <v>1</v>
      </c>
      <c r="E43" s="36" t="str">
        <f t="shared" si="6"/>
        <v>TARRAGONA</v>
      </c>
      <c r="F43" s="36">
        <f t="shared" si="8"/>
        <v>14257454</v>
      </c>
      <c r="G43" s="36">
        <f t="shared" si="9"/>
        <v>13352770</v>
      </c>
    </row>
    <row r="44" spans="1:9" x14ac:dyDescent="0.3">
      <c r="A44" s="36" t="str">
        <f t="shared" si="5"/>
        <v>BAHÍA DE CÁDIZ</v>
      </c>
      <c r="B44" s="37">
        <f t="shared" si="3"/>
        <v>1537022</v>
      </c>
      <c r="C44" s="37">
        <f t="shared" si="4"/>
        <v>1554635</v>
      </c>
      <c r="D44" s="37">
        <f t="shared" si="7"/>
        <v>20</v>
      </c>
      <c r="E44" s="36" t="str">
        <f t="shared" si="6"/>
        <v>CARTAGENA</v>
      </c>
      <c r="F44" s="36">
        <f t="shared" si="8"/>
        <v>13533641</v>
      </c>
      <c r="G44" s="36">
        <f t="shared" si="9"/>
        <v>13675669</v>
      </c>
    </row>
    <row r="45" spans="1:9" x14ac:dyDescent="0.3">
      <c r="A45" s="36" t="str">
        <f t="shared" si="5"/>
        <v>BALEARES</v>
      </c>
      <c r="B45" s="37">
        <f t="shared" si="3"/>
        <v>6587191</v>
      </c>
      <c r="C45" s="37">
        <f t="shared" si="4"/>
        <v>6316227</v>
      </c>
      <c r="D45" s="37">
        <f t="shared" si="7"/>
        <v>11</v>
      </c>
      <c r="E45" s="36" t="str">
        <f t="shared" si="6"/>
        <v>HUELVA</v>
      </c>
      <c r="F45" s="36">
        <f t="shared" si="8"/>
        <v>13472965</v>
      </c>
      <c r="G45" s="36">
        <f t="shared" si="9"/>
        <v>12707687</v>
      </c>
    </row>
    <row r="46" spans="1:9" x14ac:dyDescent="0.3">
      <c r="A46" s="36" t="str">
        <f t="shared" si="5"/>
        <v>BARCELONA</v>
      </c>
      <c r="B46" s="37">
        <f t="shared" si="3"/>
        <v>28207124</v>
      </c>
      <c r="C46" s="37">
        <f t="shared" si="4"/>
        <v>23825213</v>
      </c>
      <c r="D46" s="37">
        <f t="shared" si="7"/>
        <v>3</v>
      </c>
      <c r="E46" s="36" t="str">
        <f t="shared" si="6"/>
        <v>LAS PALMAS</v>
      </c>
      <c r="F46" s="36">
        <f t="shared" si="8"/>
        <v>11253699</v>
      </c>
      <c r="G46" s="36">
        <f t="shared" si="9"/>
        <v>10556879</v>
      </c>
    </row>
    <row r="47" spans="1:9" x14ac:dyDescent="0.3">
      <c r="A47" s="36" t="str">
        <f t="shared" si="5"/>
        <v>BILBAO</v>
      </c>
      <c r="B47" s="37">
        <f t="shared" si="3"/>
        <v>14926484</v>
      </c>
      <c r="C47" s="37">
        <f t="shared" si="4"/>
        <v>13182847</v>
      </c>
      <c r="D47" s="37">
        <f t="shared" si="7"/>
        <v>4</v>
      </c>
      <c r="E47" s="36" t="str">
        <f t="shared" si="6"/>
        <v>CASTELLÓN</v>
      </c>
      <c r="F47" s="36">
        <f t="shared" si="8"/>
        <v>8416745</v>
      </c>
      <c r="G47" s="36">
        <f t="shared" si="9"/>
        <v>7435185</v>
      </c>
    </row>
    <row r="48" spans="1:9" x14ac:dyDescent="0.3">
      <c r="A48" s="36" t="str">
        <f t="shared" si="5"/>
        <v>CARTAGENA</v>
      </c>
      <c r="B48" s="37">
        <f t="shared" si="3"/>
        <v>13533641</v>
      </c>
      <c r="C48" s="37">
        <f t="shared" si="4"/>
        <v>13675669</v>
      </c>
      <c r="D48" s="37">
        <f t="shared" si="7"/>
        <v>6</v>
      </c>
      <c r="E48" s="36" t="str">
        <f t="shared" si="6"/>
        <v>GIJÓN</v>
      </c>
      <c r="F48" s="36">
        <f t="shared" si="8"/>
        <v>8167450</v>
      </c>
      <c r="G48" s="36">
        <f t="shared" si="9"/>
        <v>9122130</v>
      </c>
    </row>
    <row r="49" spans="1:7" x14ac:dyDescent="0.3">
      <c r="A49" s="36" t="str">
        <f t="shared" si="5"/>
        <v>CASTELLÓN</v>
      </c>
      <c r="B49" s="37">
        <f t="shared" si="3"/>
        <v>8416745</v>
      </c>
      <c r="C49" s="37">
        <f t="shared" si="4"/>
        <v>7435185</v>
      </c>
      <c r="D49" s="37">
        <f t="shared" si="7"/>
        <v>9</v>
      </c>
      <c r="E49" s="36" t="str">
        <f t="shared" si="6"/>
        <v>BALEARES</v>
      </c>
      <c r="F49" s="36">
        <f t="shared" si="8"/>
        <v>6587191</v>
      </c>
      <c r="G49" s="36">
        <f t="shared" si="9"/>
        <v>6316227</v>
      </c>
    </row>
    <row r="50" spans="1:7" x14ac:dyDescent="0.3">
      <c r="A50" s="36" t="str">
        <f t="shared" si="5"/>
        <v>CEUTA</v>
      </c>
      <c r="B50" s="37">
        <f t="shared" si="3"/>
        <v>1031861</v>
      </c>
      <c r="C50" s="37">
        <f t="shared" si="4"/>
        <v>1040671</v>
      </c>
      <c r="D50" s="37">
        <f t="shared" si="7"/>
        <v>25</v>
      </c>
      <c r="E50" s="36" t="str">
        <f t="shared" si="6"/>
        <v>A CORUÑA</v>
      </c>
      <c r="F50" s="36">
        <f t="shared" si="8"/>
        <v>6217952</v>
      </c>
      <c r="G50" s="36">
        <f t="shared" si="9"/>
        <v>5624560</v>
      </c>
    </row>
    <row r="51" spans="1:7" x14ac:dyDescent="0.3">
      <c r="A51" s="36" t="str">
        <f t="shared" si="5"/>
        <v>FERROL-SAN CIBRAO</v>
      </c>
      <c r="B51" s="37">
        <f t="shared" si="3"/>
        <v>5232368</v>
      </c>
      <c r="C51" s="37">
        <f t="shared" si="4"/>
        <v>5641398</v>
      </c>
      <c r="D51" s="37">
        <f t="shared" si="7"/>
        <v>14</v>
      </c>
      <c r="E51" s="36" t="str">
        <f t="shared" si="6"/>
        <v>SANTA CRUZ DE TENERIFE</v>
      </c>
      <c r="F51" s="36">
        <f t="shared" si="8"/>
        <v>5568528</v>
      </c>
      <c r="G51" s="36">
        <f t="shared" si="9"/>
        <v>5465483</v>
      </c>
    </row>
    <row r="52" spans="1:7" x14ac:dyDescent="0.3">
      <c r="A52" s="36" t="str">
        <f t="shared" si="5"/>
        <v>GIJÓN</v>
      </c>
      <c r="B52" s="37">
        <f t="shared" si="3"/>
        <v>8167450</v>
      </c>
      <c r="C52" s="37">
        <f t="shared" si="4"/>
        <v>9122130</v>
      </c>
      <c r="D52" s="37">
        <f t="shared" si="7"/>
        <v>10</v>
      </c>
      <c r="E52" s="36" t="str">
        <f t="shared" si="6"/>
        <v>FERROL-SAN CIBRAO</v>
      </c>
      <c r="F52" s="36">
        <f t="shared" si="8"/>
        <v>5232368</v>
      </c>
      <c r="G52" s="36">
        <f t="shared" si="9"/>
        <v>5641398</v>
      </c>
    </row>
    <row r="53" spans="1:7" x14ac:dyDescent="0.3">
      <c r="A53" s="36" t="str">
        <f t="shared" si="5"/>
        <v>HUELVA</v>
      </c>
      <c r="B53" s="37">
        <f t="shared" si="3"/>
        <v>13472965</v>
      </c>
      <c r="C53" s="37">
        <f t="shared" si="4"/>
        <v>12707687</v>
      </c>
      <c r="D53" s="37">
        <f t="shared" si="7"/>
        <v>7</v>
      </c>
      <c r="E53" s="36" t="str">
        <f t="shared" si="6"/>
        <v>ALMERÍA</v>
      </c>
      <c r="F53" s="36">
        <f t="shared" si="8"/>
        <v>2814991</v>
      </c>
      <c r="G53" s="36">
        <f t="shared" si="9"/>
        <v>2321302</v>
      </c>
    </row>
    <row r="54" spans="1:7" x14ac:dyDescent="0.3">
      <c r="A54" s="36" t="str">
        <f t="shared" si="5"/>
        <v>LAS PALMAS</v>
      </c>
      <c r="B54" s="37">
        <f t="shared" si="3"/>
        <v>11253699</v>
      </c>
      <c r="C54" s="37">
        <f t="shared" si="4"/>
        <v>10556879</v>
      </c>
      <c r="D54" s="37">
        <f t="shared" si="7"/>
        <v>8</v>
      </c>
      <c r="E54" s="36" t="str">
        <f t="shared" si="6"/>
        <v>SANTANDER</v>
      </c>
      <c r="F54" s="36">
        <f t="shared" si="8"/>
        <v>2402469</v>
      </c>
      <c r="G54" s="36">
        <f t="shared" si="9"/>
        <v>2064584</v>
      </c>
    </row>
    <row r="55" spans="1:7" x14ac:dyDescent="0.3">
      <c r="A55" s="36" t="str">
        <f t="shared" si="5"/>
        <v>MÁLAGA</v>
      </c>
      <c r="B55" s="37">
        <f t="shared" si="3"/>
        <v>1083451</v>
      </c>
      <c r="C55" s="37">
        <f t="shared" si="4"/>
        <v>1048324</v>
      </c>
      <c r="D55" s="37">
        <f t="shared" si="7"/>
        <v>24</v>
      </c>
      <c r="E55" s="36" t="str">
        <f t="shared" si="6"/>
        <v>AVILÉS</v>
      </c>
      <c r="F55" s="36">
        <f t="shared" si="8"/>
        <v>2165271</v>
      </c>
      <c r="G55" s="36">
        <f t="shared" si="9"/>
        <v>1894571</v>
      </c>
    </row>
    <row r="56" spans="1:7" x14ac:dyDescent="0.3">
      <c r="A56" s="36" t="str">
        <f t="shared" si="5"/>
        <v>MARÍN Y RÍA DE PONTEVEDRA</v>
      </c>
      <c r="B56" s="37">
        <f t="shared" si="3"/>
        <v>1002786</v>
      </c>
      <c r="C56" s="37">
        <f t="shared" si="4"/>
        <v>943241</v>
      </c>
      <c r="D56" s="37">
        <f t="shared" si="7"/>
        <v>26</v>
      </c>
      <c r="E56" s="36" t="str">
        <f t="shared" si="6"/>
        <v>VIGO</v>
      </c>
      <c r="F56" s="36">
        <f t="shared" si="8"/>
        <v>1819751</v>
      </c>
      <c r="G56" s="36">
        <f t="shared" si="9"/>
        <v>1706760</v>
      </c>
    </row>
    <row r="57" spans="1:7" x14ac:dyDescent="0.3">
      <c r="A57" s="36" t="str">
        <f t="shared" si="5"/>
        <v>MELILLA</v>
      </c>
      <c r="B57" s="37">
        <f t="shared" si="3"/>
        <v>365657</v>
      </c>
      <c r="C57" s="37">
        <f t="shared" si="4"/>
        <v>496225</v>
      </c>
      <c r="D57" s="37">
        <f t="shared" si="7"/>
        <v>28</v>
      </c>
      <c r="E57" s="36" t="str">
        <f t="shared" si="6"/>
        <v>SEVILLA</v>
      </c>
      <c r="F57" s="36">
        <f t="shared" si="8"/>
        <v>1773291</v>
      </c>
      <c r="G57" s="36">
        <f t="shared" si="9"/>
        <v>1664620</v>
      </c>
    </row>
    <row r="58" spans="1:7" x14ac:dyDescent="0.3">
      <c r="A58" s="36" t="str">
        <f t="shared" si="5"/>
        <v>MOTRIL</v>
      </c>
      <c r="B58" s="37">
        <f t="shared" si="3"/>
        <v>1273506</v>
      </c>
      <c r="C58" s="37">
        <f t="shared" si="4"/>
        <v>967703</v>
      </c>
      <c r="D58" s="37">
        <f t="shared" si="7"/>
        <v>21</v>
      </c>
      <c r="E58" s="36" t="str">
        <f t="shared" si="6"/>
        <v>BAHÍA DE CÁDIZ</v>
      </c>
      <c r="F58" s="36">
        <f t="shared" si="8"/>
        <v>1537022</v>
      </c>
      <c r="G58" s="36">
        <f t="shared" si="9"/>
        <v>1554635</v>
      </c>
    </row>
    <row r="59" spans="1:7" x14ac:dyDescent="0.3">
      <c r="A59" s="36" t="str">
        <f t="shared" si="5"/>
        <v>PASAIA</v>
      </c>
      <c r="B59" s="37">
        <f t="shared" si="3"/>
        <v>1220667</v>
      </c>
      <c r="C59" s="37">
        <f t="shared" si="4"/>
        <v>1177024</v>
      </c>
      <c r="D59" s="37">
        <f t="shared" si="7"/>
        <v>23</v>
      </c>
      <c r="E59" s="36" t="str">
        <f t="shared" si="6"/>
        <v>MOTRIL</v>
      </c>
      <c r="F59" s="36">
        <f t="shared" si="8"/>
        <v>1273506</v>
      </c>
      <c r="G59" s="36">
        <f t="shared" si="9"/>
        <v>967703</v>
      </c>
    </row>
    <row r="60" spans="1:7" x14ac:dyDescent="0.3">
      <c r="A60" s="36" t="str">
        <f t="shared" si="5"/>
        <v>SANTA CRUZ DE TENERIFE</v>
      </c>
      <c r="B60" s="37">
        <f t="shared" si="3"/>
        <v>5568528</v>
      </c>
      <c r="C60" s="37">
        <f t="shared" si="4"/>
        <v>5465483</v>
      </c>
      <c r="D60" s="37">
        <f t="shared" si="7"/>
        <v>13</v>
      </c>
      <c r="E60" s="36" t="str">
        <f t="shared" si="6"/>
        <v>ALICANTE</v>
      </c>
      <c r="F60" s="36">
        <f t="shared" si="8"/>
        <v>1250904</v>
      </c>
      <c r="G60" s="36">
        <f t="shared" si="9"/>
        <v>1487282</v>
      </c>
    </row>
    <row r="61" spans="1:7" x14ac:dyDescent="0.3">
      <c r="A61" s="36" t="str">
        <f t="shared" si="5"/>
        <v>SANTANDER</v>
      </c>
      <c r="B61" s="37">
        <f t="shared" si="3"/>
        <v>2402469</v>
      </c>
      <c r="C61" s="37">
        <f t="shared" si="4"/>
        <v>2064584</v>
      </c>
      <c r="D61" s="37">
        <f t="shared" si="7"/>
        <v>16</v>
      </c>
      <c r="E61" s="36" t="str">
        <f t="shared" si="6"/>
        <v>PASAIA</v>
      </c>
      <c r="F61" s="36">
        <f t="shared" si="8"/>
        <v>1220667</v>
      </c>
      <c r="G61" s="36">
        <f t="shared" si="9"/>
        <v>1177024</v>
      </c>
    </row>
    <row r="62" spans="1:7" x14ac:dyDescent="0.3">
      <c r="A62" s="36" t="str">
        <f t="shared" si="5"/>
        <v>SEVILLA</v>
      </c>
      <c r="B62" s="37">
        <f t="shared" si="3"/>
        <v>1773291</v>
      </c>
      <c r="C62" s="37">
        <f t="shared" si="4"/>
        <v>1664620</v>
      </c>
      <c r="D62" s="37">
        <f t="shared" si="7"/>
        <v>19</v>
      </c>
      <c r="E62" s="36" t="str">
        <f t="shared" si="6"/>
        <v>MÁLAGA</v>
      </c>
      <c r="F62" s="36">
        <f t="shared" si="8"/>
        <v>1083451</v>
      </c>
      <c r="G62" s="36">
        <f t="shared" si="9"/>
        <v>1048324</v>
      </c>
    </row>
    <row r="63" spans="1:7" x14ac:dyDescent="0.3">
      <c r="A63" s="36" t="str">
        <f t="shared" si="5"/>
        <v>TARRAGONA</v>
      </c>
      <c r="B63" s="37">
        <f t="shared" si="3"/>
        <v>14257454</v>
      </c>
      <c r="C63" s="37">
        <f t="shared" si="4"/>
        <v>13352770</v>
      </c>
      <c r="D63" s="37">
        <f t="shared" si="7"/>
        <v>5</v>
      </c>
      <c r="E63" s="36" t="str">
        <f t="shared" si="6"/>
        <v>CEUTA</v>
      </c>
      <c r="F63" s="36">
        <f t="shared" si="8"/>
        <v>1031861</v>
      </c>
      <c r="G63" s="36">
        <f t="shared" si="9"/>
        <v>1040671</v>
      </c>
    </row>
    <row r="64" spans="1:7" x14ac:dyDescent="0.3">
      <c r="A64" s="36" t="str">
        <f t="shared" si="5"/>
        <v>VALENCIA</v>
      </c>
      <c r="B64" s="37">
        <f t="shared" si="3"/>
        <v>31855684</v>
      </c>
      <c r="C64" s="37">
        <f t="shared" si="4"/>
        <v>30449718</v>
      </c>
      <c r="D64" s="37">
        <f t="shared" si="7"/>
        <v>2</v>
      </c>
      <c r="E64" s="36" t="str">
        <f t="shared" si="6"/>
        <v>MARÍN Y RÍA DE PONTEVEDRA</v>
      </c>
      <c r="F64" s="36">
        <f t="shared" si="8"/>
        <v>1002786</v>
      </c>
      <c r="G64" s="36">
        <f t="shared" si="9"/>
        <v>943241</v>
      </c>
    </row>
    <row r="65" spans="1:7" x14ac:dyDescent="0.3">
      <c r="A65" s="36" t="str">
        <f t="shared" si="5"/>
        <v>VIGO</v>
      </c>
      <c r="B65" s="37">
        <f t="shared" si="3"/>
        <v>1819751</v>
      </c>
      <c r="C65" s="37">
        <f t="shared" si="4"/>
        <v>1706760</v>
      </c>
      <c r="D65" s="37">
        <f t="shared" si="7"/>
        <v>18</v>
      </c>
      <c r="E65" s="36" t="str">
        <f t="shared" si="6"/>
        <v>VILAGARCÍA</v>
      </c>
      <c r="F65" s="36">
        <f t="shared" si="8"/>
        <v>467973</v>
      </c>
      <c r="G65" s="36">
        <f t="shared" si="9"/>
        <v>468638</v>
      </c>
    </row>
    <row r="66" spans="1:7" x14ac:dyDescent="0.3">
      <c r="A66" s="36" t="str">
        <f t="shared" si="5"/>
        <v>VILAGARCÍA</v>
      </c>
      <c r="B66" s="37">
        <f t="shared" si="3"/>
        <v>467973</v>
      </c>
      <c r="C66" s="37">
        <f t="shared" si="4"/>
        <v>468638</v>
      </c>
      <c r="D66" s="37">
        <f t="shared" si="7"/>
        <v>27</v>
      </c>
      <c r="E66" s="36" t="str">
        <f t="shared" si="6"/>
        <v>MELILLA</v>
      </c>
      <c r="F66" s="36">
        <f t="shared" si="8"/>
        <v>365657</v>
      </c>
      <c r="G66" s="36">
        <f t="shared" si="9"/>
        <v>496225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50</v>
      </c>
      <c r="G1" s="3"/>
      <c r="H1" s="3"/>
      <c r="I1" s="3"/>
      <c r="J1" s="3"/>
    </row>
    <row r="2" spans="1:12" s="2" customFormat="1" ht="21" x14ac:dyDescent="0.4">
      <c r="F2" s="3"/>
      <c r="G2" s="3"/>
      <c r="H2" s="3"/>
      <c r="I2" s="3" t="s">
        <v>128</v>
      </c>
    </row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1529042</v>
      </c>
      <c r="C7" s="30">
        <v>1095295</v>
      </c>
      <c r="D7" s="30">
        <v>5467245</v>
      </c>
      <c r="E7" s="30">
        <v>6045767</v>
      </c>
      <c r="F7" s="11">
        <f>((E7*100)/D7)-100</f>
        <v>10.581600056335503</v>
      </c>
      <c r="G7" s="1"/>
      <c r="H7" s="1"/>
      <c r="I7" s="1"/>
    </row>
    <row r="8" spans="1:12" x14ac:dyDescent="0.3">
      <c r="A8" s="12" t="s">
        <v>31</v>
      </c>
      <c r="B8" s="31">
        <v>367342</v>
      </c>
      <c r="C8" s="31">
        <v>218682</v>
      </c>
      <c r="D8" s="31">
        <v>1478296</v>
      </c>
      <c r="E8" s="31">
        <v>1239181</v>
      </c>
      <c r="F8" s="14">
        <f t="shared" ref="F8:F34" si="0">((E8*100)/D8)-100</f>
        <v>-16.175042075470671</v>
      </c>
      <c r="G8" s="1"/>
      <c r="H8" s="1"/>
      <c r="I8" s="1"/>
    </row>
    <row r="9" spans="1:12" x14ac:dyDescent="0.3">
      <c r="A9" s="9" t="s">
        <v>157</v>
      </c>
      <c r="B9" s="30">
        <v>281347</v>
      </c>
      <c r="C9" s="30">
        <v>782686</v>
      </c>
      <c r="D9" s="30">
        <v>2295158</v>
      </c>
      <c r="E9" s="30">
        <v>2783975</v>
      </c>
      <c r="F9" s="11">
        <f t="shared" si="0"/>
        <v>21.297749435986546</v>
      </c>
      <c r="G9" s="1"/>
      <c r="H9" s="1"/>
      <c r="I9" s="1"/>
    </row>
    <row r="10" spans="1:12" x14ac:dyDescent="0.3">
      <c r="A10" s="12" t="s">
        <v>159</v>
      </c>
      <c r="B10" s="31">
        <v>376592</v>
      </c>
      <c r="C10" s="31">
        <v>471965</v>
      </c>
      <c r="D10" s="31">
        <v>1872025</v>
      </c>
      <c r="E10" s="31">
        <v>2138341</v>
      </c>
      <c r="F10" s="14">
        <f t="shared" si="0"/>
        <v>14.226092066078181</v>
      </c>
      <c r="G10" s="1"/>
      <c r="H10" s="1"/>
      <c r="I10" s="1"/>
    </row>
    <row r="11" spans="1:12" x14ac:dyDescent="0.3">
      <c r="A11" s="9" t="s">
        <v>160</v>
      </c>
      <c r="B11" s="30">
        <v>8538235</v>
      </c>
      <c r="C11" s="30">
        <v>8992705</v>
      </c>
      <c r="D11" s="30">
        <v>39297565</v>
      </c>
      <c r="E11" s="30">
        <v>43287125</v>
      </c>
      <c r="F11" s="11">
        <f t="shared" si="0"/>
        <v>10.152181184762981</v>
      </c>
      <c r="G11" s="1"/>
      <c r="H11" s="1"/>
      <c r="I11" s="1"/>
    </row>
    <row r="12" spans="1:12" x14ac:dyDescent="0.3">
      <c r="A12" s="12" t="s">
        <v>161</v>
      </c>
      <c r="B12" s="31">
        <v>284040</v>
      </c>
      <c r="C12" s="31">
        <v>243367</v>
      </c>
      <c r="D12" s="31">
        <v>1499323</v>
      </c>
      <c r="E12" s="31">
        <v>1491090</v>
      </c>
      <c r="F12" s="14">
        <f t="shared" si="0"/>
        <v>-0.54911450034448706</v>
      </c>
      <c r="G12" s="1"/>
      <c r="H12" s="1"/>
      <c r="I12" s="1"/>
    </row>
    <row r="13" spans="1:12" x14ac:dyDescent="0.3">
      <c r="A13" s="9" t="s">
        <v>32</v>
      </c>
      <c r="B13" s="30">
        <v>1550508</v>
      </c>
      <c r="C13" s="30">
        <v>1557733</v>
      </c>
      <c r="D13" s="30">
        <v>6262040</v>
      </c>
      <c r="E13" s="30">
        <v>6510190</v>
      </c>
      <c r="F13" s="11">
        <f t="shared" si="0"/>
        <v>3.9627661273323014</v>
      </c>
      <c r="G13" s="1"/>
      <c r="H13" s="1"/>
      <c r="I13" s="1"/>
    </row>
    <row r="14" spans="1:12" x14ac:dyDescent="0.3">
      <c r="A14" s="12" t="s">
        <v>33</v>
      </c>
      <c r="B14" s="31">
        <v>5357006</v>
      </c>
      <c r="C14" s="31">
        <v>6038823</v>
      </c>
      <c r="D14" s="31">
        <v>23411474</v>
      </c>
      <c r="E14" s="31">
        <v>27494145</v>
      </c>
      <c r="F14" s="14">
        <f t="shared" si="0"/>
        <v>17.438761010947019</v>
      </c>
      <c r="G14" s="1"/>
      <c r="H14" s="1"/>
      <c r="I14" s="1"/>
    </row>
    <row r="15" spans="1:12" x14ac:dyDescent="0.3">
      <c r="A15" s="9" t="s">
        <v>34</v>
      </c>
      <c r="B15" s="30">
        <v>2889540</v>
      </c>
      <c r="C15" s="30">
        <v>3231340</v>
      </c>
      <c r="D15" s="30">
        <v>13138223</v>
      </c>
      <c r="E15" s="30">
        <v>14880069</v>
      </c>
      <c r="F15" s="11">
        <f t="shared" si="0"/>
        <v>13.257850776318833</v>
      </c>
      <c r="G15" s="1"/>
      <c r="H15" s="1"/>
      <c r="I15" s="1"/>
    </row>
    <row r="16" spans="1:12" x14ac:dyDescent="0.3">
      <c r="A16" s="12" t="s">
        <v>35</v>
      </c>
      <c r="B16" s="31">
        <v>2436333</v>
      </c>
      <c r="C16" s="31">
        <v>2748924</v>
      </c>
      <c r="D16" s="31">
        <v>13654210</v>
      </c>
      <c r="E16" s="31">
        <v>13508725</v>
      </c>
      <c r="F16" s="14">
        <f t="shared" si="0"/>
        <v>-1.0654955504566033</v>
      </c>
      <c r="G16" s="1"/>
      <c r="H16" s="1"/>
      <c r="I16" s="1"/>
    </row>
    <row r="17" spans="1:9" x14ac:dyDescent="0.3">
      <c r="A17" s="9" t="s">
        <v>162</v>
      </c>
      <c r="B17" s="30">
        <v>1544919</v>
      </c>
      <c r="C17" s="30">
        <v>1830447</v>
      </c>
      <c r="D17" s="30">
        <v>7424562</v>
      </c>
      <c r="E17" s="30">
        <v>8406432</v>
      </c>
      <c r="F17" s="11">
        <f t="shared" si="0"/>
        <v>13.224618502748044</v>
      </c>
      <c r="G17" s="1"/>
      <c r="H17" s="1"/>
      <c r="I17" s="1"/>
    </row>
    <row r="18" spans="1:9" x14ac:dyDescent="0.3">
      <c r="A18" s="12" t="s">
        <v>36</v>
      </c>
      <c r="B18" s="31">
        <v>136982</v>
      </c>
      <c r="C18" s="31">
        <v>127433</v>
      </c>
      <c r="D18" s="31">
        <v>801171</v>
      </c>
      <c r="E18" s="31">
        <v>715026</v>
      </c>
      <c r="F18" s="14">
        <f t="shared" si="0"/>
        <v>-10.752386194707498</v>
      </c>
      <c r="G18" s="1"/>
      <c r="H18" s="1"/>
      <c r="I18" s="1"/>
    </row>
    <row r="19" spans="1:9" x14ac:dyDescent="0.3">
      <c r="A19" s="9" t="s">
        <v>37</v>
      </c>
      <c r="B19" s="30">
        <v>1025688</v>
      </c>
      <c r="C19" s="30">
        <v>940254</v>
      </c>
      <c r="D19" s="30">
        <v>5633734</v>
      </c>
      <c r="E19" s="30">
        <v>5220849</v>
      </c>
      <c r="F19" s="11">
        <f t="shared" si="0"/>
        <v>-7.3287982712708839</v>
      </c>
      <c r="G19" s="1"/>
      <c r="H19" s="1"/>
      <c r="I19" s="1"/>
    </row>
    <row r="20" spans="1:9" x14ac:dyDescent="0.3">
      <c r="A20" s="12" t="s">
        <v>163</v>
      </c>
      <c r="B20" s="31">
        <v>1690435</v>
      </c>
      <c r="C20" s="31">
        <v>1697232</v>
      </c>
      <c r="D20" s="31">
        <v>9097417</v>
      </c>
      <c r="E20" s="31">
        <v>8149249</v>
      </c>
      <c r="F20" s="14">
        <f t="shared" si="0"/>
        <v>-10.422386925871379</v>
      </c>
      <c r="G20" s="1"/>
      <c r="H20" s="1"/>
      <c r="I20" s="1"/>
    </row>
    <row r="21" spans="1:9" x14ac:dyDescent="0.3">
      <c r="A21" s="9" t="s">
        <v>38</v>
      </c>
      <c r="B21" s="30">
        <v>2793842</v>
      </c>
      <c r="C21" s="30">
        <v>2776710</v>
      </c>
      <c r="D21" s="30">
        <v>12639244</v>
      </c>
      <c r="E21" s="30">
        <v>13402654</v>
      </c>
      <c r="F21" s="11">
        <f t="shared" si="0"/>
        <v>6.039997328954172</v>
      </c>
      <c r="G21" s="1"/>
      <c r="H21" s="1"/>
      <c r="I21" s="1"/>
    </row>
    <row r="22" spans="1:9" x14ac:dyDescent="0.3">
      <c r="A22" s="12" t="s">
        <v>59</v>
      </c>
      <c r="B22" s="31">
        <v>1844890</v>
      </c>
      <c r="C22" s="31">
        <v>2042290</v>
      </c>
      <c r="D22" s="31">
        <v>9491993</v>
      </c>
      <c r="E22" s="31">
        <v>10110999</v>
      </c>
      <c r="F22" s="14">
        <f t="shared" si="0"/>
        <v>6.5213490991828564</v>
      </c>
      <c r="G22" s="1"/>
      <c r="H22" s="1"/>
      <c r="I22" s="1"/>
    </row>
    <row r="23" spans="1:9" x14ac:dyDescent="0.3">
      <c r="A23" s="9" t="s">
        <v>164</v>
      </c>
      <c r="B23" s="30">
        <v>238084</v>
      </c>
      <c r="C23" s="30">
        <v>166084</v>
      </c>
      <c r="D23" s="30">
        <v>1004764</v>
      </c>
      <c r="E23" s="30">
        <v>1048317</v>
      </c>
      <c r="F23" s="11">
        <f t="shared" si="0"/>
        <v>4.3346497286925114</v>
      </c>
      <c r="G23" s="1"/>
      <c r="H23" s="1"/>
      <c r="I23" s="1"/>
    </row>
    <row r="24" spans="1:9" x14ac:dyDescent="0.3">
      <c r="A24" s="12" t="s">
        <v>166</v>
      </c>
      <c r="B24" s="31">
        <v>186828</v>
      </c>
      <c r="C24" s="31">
        <v>189954</v>
      </c>
      <c r="D24" s="31">
        <v>933923</v>
      </c>
      <c r="E24" s="31">
        <v>990319</v>
      </c>
      <c r="F24" s="14">
        <f t="shared" si="0"/>
        <v>6.0386134617093745</v>
      </c>
      <c r="G24" s="1"/>
      <c r="H24" s="1"/>
      <c r="I24" s="1"/>
    </row>
    <row r="25" spans="1:9" x14ac:dyDescent="0.3">
      <c r="A25" s="9" t="s">
        <v>39</v>
      </c>
      <c r="B25" s="30">
        <v>124613</v>
      </c>
      <c r="C25" s="30">
        <v>79182</v>
      </c>
      <c r="D25" s="30">
        <v>494928</v>
      </c>
      <c r="E25" s="30">
        <v>364083</v>
      </c>
      <c r="F25" s="11">
        <f t="shared" si="0"/>
        <v>-26.437178741150234</v>
      </c>
      <c r="G25" s="1"/>
      <c r="H25" s="1"/>
      <c r="I25" s="1"/>
    </row>
    <row r="26" spans="1:9" x14ac:dyDescent="0.3">
      <c r="A26" s="12" t="s">
        <v>40</v>
      </c>
      <c r="B26" s="31">
        <v>233978</v>
      </c>
      <c r="C26" s="31">
        <v>264344</v>
      </c>
      <c r="D26" s="31">
        <v>952144</v>
      </c>
      <c r="E26" s="31">
        <v>1258024</v>
      </c>
      <c r="F26" s="14">
        <f t="shared" si="0"/>
        <v>32.125392797728068</v>
      </c>
      <c r="G26" s="1"/>
      <c r="H26" s="1"/>
      <c r="I26" s="1"/>
    </row>
    <row r="27" spans="1:9" x14ac:dyDescent="0.3">
      <c r="A27" s="9" t="s">
        <v>41</v>
      </c>
      <c r="B27" s="30">
        <v>229228</v>
      </c>
      <c r="C27" s="30">
        <v>250009</v>
      </c>
      <c r="D27" s="30">
        <v>1152731</v>
      </c>
      <c r="E27" s="30">
        <v>1198631</v>
      </c>
      <c r="F27" s="11">
        <f t="shared" si="0"/>
        <v>3.9818483236765587</v>
      </c>
      <c r="G27" s="1"/>
      <c r="H27" s="1"/>
      <c r="I27" s="1"/>
    </row>
    <row r="28" spans="1:9" x14ac:dyDescent="0.3">
      <c r="A28" s="12" t="s">
        <v>42</v>
      </c>
      <c r="B28" s="31">
        <v>983133</v>
      </c>
      <c r="C28" s="31">
        <v>1010414</v>
      </c>
      <c r="D28" s="31">
        <v>5147717</v>
      </c>
      <c r="E28" s="31">
        <v>5297979</v>
      </c>
      <c r="F28" s="14">
        <f t="shared" si="0"/>
        <v>2.9190027346103165</v>
      </c>
      <c r="G28" s="1"/>
      <c r="H28" s="1"/>
      <c r="I28" s="1"/>
    </row>
    <row r="29" spans="1:9" x14ac:dyDescent="0.3">
      <c r="A29" s="9" t="s">
        <v>43</v>
      </c>
      <c r="B29" s="30">
        <v>456648</v>
      </c>
      <c r="C29" s="30">
        <v>483386</v>
      </c>
      <c r="D29" s="30">
        <v>2058205</v>
      </c>
      <c r="E29" s="30">
        <v>2390542</v>
      </c>
      <c r="F29" s="11">
        <f t="shared" si="0"/>
        <v>16.146933857414595</v>
      </c>
      <c r="G29" s="1"/>
      <c r="H29" s="1"/>
      <c r="I29" s="1"/>
    </row>
    <row r="30" spans="1:9" x14ac:dyDescent="0.3">
      <c r="A30" s="12" t="s">
        <v>44</v>
      </c>
      <c r="B30" s="31">
        <v>374641</v>
      </c>
      <c r="C30" s="31">
        <v>342174</v>
      </c>
      <c r="D30" s="31">
        <v>1656351</v>
      </c>
      <c r="E30" s="31">
        <v>1771406</v>
      </c>
      <c r="F30" s="14">
        <f t="shared" si="0"/>
        <v>6.9462933882975335</v>
      </c>
      <c r="G30" s="1"/>
      <c r="H30" s="1"/>
      <c r="I30" s="1"/>
    </row>
    <row r="31" spans="1:9" x14ac:dyDescent="0.3">
      <c r="A31" s="9" t="s">
        <v>45</v>
      </c>
      <c r="B31" s="30">
        <v>2607393</v>
      </c>
      <c r="C31" s="30">
        <v>2797750</v>
      </c>
      <c r="D31" s="30">
        <v>13328423</v>
      </c>
      <c r="E31" s="30">
        <v>14221691</v>
      </c>
      <c r="F31" s="11">
        <f t="shared" si="0"/>
        <v>6.7019781710109356</v>
      </c>
      <c r="G31" s="1"/>
      <c r="H31" s="1"/>
      <c r="I31" s="1"/>
    </row>
    <row r="32" spans="1:9" x14ac:dyDescent="0.3">
      <c r="A32" s="12" t="s">
        <v>46</v>
      </c>
      <c r="B32" s="31">
        <v>6504318</v>
      </c>
      <c r="C32" s="31">
        <v>7072268</v>
      </c>
      <c r="D32" s="31">
        <v>30327662</v>
      </c>
      <c r="E32" s="31">
        <v>31736861</v>
      </c>
      <c r="F32" s="14">
        <f t="shared" si="0"/>
        <v>4.6465797462395813</v>
      </c>
      <c r="G32" s="1"/>
      <c r="H32" s="1"/>
      <c r="I32" s="1"/>
    </row>
    <row r="33" spans="1:9" x14ac:dyDescent="0.3">
      <c r="A33" s="9" t="s">
        <v>47</v>
      </c>
      <c r="B33" s="30">
        <v>370439</v>
      </c>
      <c r="C33" s="30">
        <v>404307</v>
      </c>
      <c r="D33" s="30">
        <v>1611739</v>
      </c>
      <c r="E33" s="30">
        <v>1731894</v>
      </c>
      <c r="F33" s="11">
        <f t="shared" si="0"/>
        <v>7.4549911617203577</v>
      </c>
      <c r="G33" s="1"/>
      <c r="H33" s="1"/>
      <c r="I33" s="1"/>
    </row>
    <row r="34" spans="1:9" x14ac:dyDescent="0.3">
      <c r="A34" s="12" t="s">
        <v>165</v>
      </c>
      <c r="B34" s="31">
        <v>107832</v>
      </c>
      <c r="C34" s="31">
        <v>96245</v>
      </c>
      <c r="D34" s="31">
        <v>466435</v>
      </c>
      <c r="E34" s="31">
        <v>466343</v>
      </c>
      <c r="F34" s="14">
        <f t="shared" si="0"/>
        <v>-1.9724077309803079E-2</v>
      </c>
      <c r="G34" s="1"/>
      <c r="H34" s="1"/>
      <c r="I34" s="1"/>
    </row>
    <row r="35" spans="1:9" x14ac:dyDescent="0.3">
      <c r="A35" s="15" t="s">
        <v>48</v>
      </c>
      <c r="B35" s="16">
        <f>SUM(B7:B34)</f>
        <v>45063876</v>
      </c>
      <c r="C35" s="16">
        <f t="shared" ref="C35:E35" si="1">SUM(C7:C34)</f>
        <v>47952003</v>
      </c>
      <c r="D35" s="16">
        <f t="shared" si="1"/>
        <v>212598702</v>
      </c>
      <c r="E35" s="16">
        <f t="shared" si="1"/>
        <v>227859907</v>
      </c>
      <c r="F35" s="17">
        <f t="shared" ref="F35" si="2">((E35*100)/D35)-100</f>
        <v>7.178409301859233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6045767</v>
      </c>
      <c r="C39" s="37">
        <f t="shared" si="4"/>
        <v>5467245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43287125</v>
      </c>
      <c r="G39" s="36">
        <f>LOOKUP(E39,$A$39:$A$66,$C$39:$C$66)</f>
        <v>39297565</v>
      </c>
    </row>
    <row r="40" spans="1:9" x14ac:dyDescent="0.3">
      <c r="A40" s="36" t="str">
        <f t="shared" si="5"/>
        <v>ALICANTE</v>
      </c>
      <c r="B40" s="37">
        <f t="shared" si="3"/>
        <v>1239181</v>
      </c>
      <c r="C40" s="37">
        <f t="shared" si="4"/>
        <v>1478296</v>
      </c>
      <c r="D40" s="37">
        <f t="shared" ref="D40:D66" si="7">_xlfn.RANK.EQ(B40,$B$39:$B$66)+COUNTIF($B$39:$B$66,B40)-1</f>
        <v>22</v>
      </c>
      <c r="E40" s="36" t="str">
        <f t="shared" si="6"/>
        <v>VALENCIA</v>
      </c>
      <c r="F40" s="36">
        <f t="shared" ref="F40:F55" si="8">LOOKUP(E40,$A$39:$A$66,$B$39:$B$66)</f>
        <v>31736861</v>
      </c>
      <c r="G40" s="36">
        <f t="shared" ref="G40:G66" si="9">LOOKUP(E40,$A$39:$A$66,$C$39:$C$66)</f>
        <v>30327662</v>
      </c>
    </row>
    <row r="41" spans="1:9" x14ac:dyDescent="0.3">
      <c r="A41" s="36" t="str">
        <f t="shared" si="5"/>
        <v>ALMERÍA</v>
      </c>
      <c r="B41" s="37">
        <f t="shared" si="3"/>
        <v>2783975</v>
      </c>
      <c r="C41" s="37">
        <f t="shared" si="4"/>
        <v>2295158</v>
      </c>
      <c r="D41" s="37">
        <f t="shared" si="7"/>
        <v>15</v>
      </c>
      <c r="E41" s="36" t="str">
        <f t="shared" si="6"/>
        <v>BARCELONA</v>
      </c>
      <c r="F41" s="36">
        <f t="shared" si="8"/>
        <v>27494145</v>
      </c>
      <c r="G41" s="36">
        <f t="shared" si="9"/>
        <v>23411474</v>
      </c>
    </row>
    <row r="42" spans="1:9" x14ac:dyDescent="0.3">
      <c r="A42" s="36" t="str">
        <f t="shared" si="5"/>
        <v>AVILÉS</v>
      </c>
      <c r="B42" s="37">
        <f t="shared" si="3"/>
        <v>2138341</v>
      </c>
      <c r="C42" s="37">
        <f t="shared" si="4"/>
        <v>1872025</v>
      </c>
      <c r="D42" s="37">
        <f t="shared" si="7"/>
        <v>17</v>
      </c>
      <c r="E42" s="36" t="str">
        <f t="shared" si="6"/>
        <v>BILBAO</v>
      </c>
      <c r="F42" s="36">
        <f t="shared" si="8"/>
        <v>14880069</v>
      </c>
      <c r="G42" s="36">
        <f t="shared" si="9"/>
        <v>13138223</v>
      </c>
    </row>
    <row r="43" spans="1:9" x14ac:dyDescent="0.3">
      <c r="A43" s="36" t="str">
        <f t="shared" si="5"/>
        <v>BAHÍA DE ALGECIRAS</v>
      </c>
      <c r="B43" s="37">
        <f t="shared" si="3"/>
        <v>43287125</v>
      </c>
      <c r="C43" s="37">
        <f t="shared" si="4"/>
        <v>39297565</v>
      </c>
      <c r="D43" s="37">
        <f t="shared" si="7"/>
        <v>1</v>
      </c>
      <c r="E43" s="36" t="str">
        <f t="shared" si="6"/>
        <v>TARRAGONA</v>
      </c>
      <c r="F43" s="36">
        <f t="shared" si="8"/>
        <v>14221691</v>
      </c>
      <c r="G43" s="36">
        <f t="shared" si="9"/>
        <v>13328423</v>
      </c>
    </row>
    <row r="44" spans="1:9" x14ac:dyDescent="0.3">
      <c r="A44" s="36" t="str">
        <f t="shared" si="5"/>
        <v>BAHÍA DE CÁDIZ</v>
      </c>
      <c r="B44" s="37">
        <f t="shared" si="3"/>
        <v>1491090</v>
      </c>
      <c r="C44" s="37">
        <f t="shared" si="4"/>
        <v>1499323</v>
      </c>
      <c r="D44" s="37">
        <f t="shared" si="7"/>
        <v>20</v>
      </c>
      <c r="E44" s="36" t="str">
        <f t="shared" si="6"/>
        <v>CARTAGENA</v>
      </c>
      <c r="F44" s="36">
        <f t="shared" si="8"/>
        <v>13508725</v>
      </c>
      <c r="G44" s="36">
        <f t="shared" si="9"/>
        <v>13654210</v>
      </c>
    </row>
    <row r="45" spans="1:9" x14ac:dyDescent="0.3">
      <c r="A45" s="36" t="str">
        <f t="shared" si="5"/>
        <v>BALEARES</v>
      </c>
      <c r="B45" s="37">
        <f t="shared" si="3"/>
        <v>6510190</v>
      </c>
      <c r="C45" s="37">
        <f t="shared" si="4"/>
        <v>6262040</v>
      </c>
      <c r="D45" s="37">
        <f t="shared" si="7"/>
        <v>11</v>
      </c>
      <c r="E45" s="36" t="str">
        <f t="shared" si="6"/>
        <v>HUELVA</v>
      </c>
      <c r="F45" s="36">
        <f t="shared" si="8"/>
        <v>13402654</v>
      </c>
      <c r="G45" s="36">
        <f t="shared" si="9"/>
        <v>12639244</v>
      </c>
    </row>
    <row r="46" spans="1:9" x14ac:dyDescent="0.3">
      <c r="A46" s="36" t="str">
        <f t="shared" si="5"/>
        <v>BARCELONA</v>
      </c>
      <c r="B46" s="37">
        <f t="shared" si="3"/>
        <v>27494145</v>
      </c>
      <c r="C46" s="37">
        <f t="shared" si="4"/>
        <v>23411474</v>
      </c>
      <c r="D46" s="37">
        <f t="shared" si="7"/>
        <v>3</v>
      </c>
      <c r="E46" s="36" t="str">
        <f t="shared" si="6"/>
        <v>LAS PALMAS</v>
      </c>
      <c r="F46" s="36">
        <f t="shared" si="8"/>
        <v>10110999</v>
      </c>
      <c r="G46" s="36">
        <f t="shared" si="9"/>
        <v>9491993</v>
      </c>
    </row>
    <row r="47" spans="1:9" x14ac:dyDescent="0.3">
      <c r="A47" s="36" t="str">
        <f t="shared" si="5"/>
        <v>BILBAO</v>
      </c>
      <c r="B47" s="37">
        <f t="shared" si="3"/>
        <v>14880069</v>
      </c>
      <c r="C47" s="37">
        <f t="shared" si="4"/>
        <v>13138223</v>
      </c>
      <c r="D47" s="37">
        <f t="shared" si="7"/>
        <v>4</v>
      </c>
      <c r="E47" s="36" t="str">
        <f t="shared" si="6"/>
        <v>CASTELLÓN</v>
      </c>
      <c r="F47" s="36">
        <f t="shared" si="8"/>
        <v>8406432</v>
      </c>
      <c r="G47" s="36">
        <f t="shared" si="9"/>
        <v>7424562</v>
      </c>
    </row>
    <row r="48" spans="1:9" x14ac:dyDescent="0.3">
      <c r="A48" s="36" t="str">
        <f t="shared" si="5"/>
        <v>CARTAGENA</v>
      </c>
      <c r="B48" s="37">
        <f t="shared" si="3"/>
        <v>13508725</v>
      </c>
      <c r="C48" s="37">
        <f t="shared" si="4"/>
        <v>13654210</v>
      </c>
      <c r="D48" s="37">
        <f t="shared" si="7"/>
        <v>6</v>
      </c>
      <c r="E48" s="36" t="str">
        <f t="shared" si="6"/>
        <v>GIJÓN</v>
      </c>
      <c r="F48" s="36">
        <f t="shared" si="8"/>
        <v>8149249</v>
      </c>
      <c r="G48" s="36">
        <f t="shared" si="9"/>
        <v>9097417</v>
      </c>
    </row>
    <row r="49" spans="1:7" x14ac:dyDescent="0.3">
      <c r="A49" s="36" t="str">
        <f t="shared" si="5"/>
        <v>CASTELLÓN</v>
      </c>
      <c r="B49" s="37">
        <f t="shared" si="3"/>
        <v>8406432</v>
      </c>
      <c r="C49" s="37">
        <f t="shared" si="4"/>
        <v>7424562</v>
      </c>
      <c r="D49" s="37">
        <f t="shared" si="7"/>
        <v>9</v>
      </c>
      <c r="E49" s="36" t="str">
        <f t="shared" si="6"/>
        <v>BALEARES</v>
      </c>
      <c r="F49" s="36">
        <f t="shared" si="8"/>
        <v>6510190</v>
      </c>
      <c r="G49" s="36">
        <f t="shared" si="9"/>
        <v>6262040</v>
      </c>
    </row>
    <row r="50" spans="1:7" x14ac:dyDescent="0.3">
      <c r="A50" s="36" t="str">
        <f t="shared" si="5"/>
        <v>CEUTA</v>
      </c>
      <c r="B50" s="37">
        <f t="shared" si="3"/>
        <v>715026</v>
      </c>
      <c r="C50" s="37">
        <f t="shared" si="4"/>
        <v>801171</v>
      </c>
      <c r="D50" s="37">
        <f t="shared" si="7"/>
        <v>26</v>
      </c>
      <c r="E50" s="36" t="str">
        <f t="shared" si="6"/>
        <v>A CORUÑA</v>
      </c>
      <c r="F50" s="36">
        <f t="shared" si="8"/>
        <v>6045767</v>
      </c>
      <c r="G50" s="36">
        <f t="shared" si="9"/>
        <v>5467245</v>
      </c>
    </row>
    <row r="51" spans="1:7" x14ac:dyDescent="0.3">
      <c r="A51" s="36" t="str">
        <f t="shared" si="5"/>
        <v>FERROL-SAN CIBRAO</v>
      </c>
      <c r="B51" s="37">
        <f t="shared" si="3"/>
        <v>5220849</v>
      </c>
      <c r="C51" s="37">
        <f t="shared" si="4"/>
        <v>5633734</v>
      </c>
      <c r="D51" s="37">
        <f t="shared" si="7"/>
        <v>14</v>
      </c>
      <c r="E51" s="36" t="str">
        <f t="shared" si="6"/>
        <v>SANTA CRUZ DE TENERIFE</v>
      </c>
      <c r="F51" s="36">
        <f t="shared" si="8"/>
        <v>5297979</v>
      </c>
      <c r="G51" s="36">
        <f t="shared" si="9"/>
        <v>5147717</v>
      </c>
    </row>
    <row r="52" spans="1:7" x14ac:dyDescent="0.3">
      <c r="A52" s="36" t="str">
        <f t="shared" si="5"/>
        <v>GIJÓN</v>
      </c>
      <c r="B52" s="37">
        <f t="shared" si="3"/>
        <v>8149249</v>
      </c>
      <c r="C52" s="37">
        <f t="shared" si="4"/>
        <v>9097417</v>
      </c>
      <c r="D52" s="37">
        <f t="shared" si="7"/>
        <v>10</v>
      </c>
      <c r="E52" s="36" t="str">
        <f t="shared" si="6"/>
        <v>FERROL-SAN CIBRAO</v>
      </c>
      <c r="F52" s="36">
        <f t="shared" si="8"/>
        <v>5220849</v>
      </c>
      <c r="G52" s="36">
        <f t="shared" si="9"/>
        <v>5633734</v>
      </c>
    </row>
    <row r="53" spans="1:7" x14ac:dyDescent="0.3">
      <c r="A53" s="36" t="str">
        <f t="shared" si="5"/>
        <v>HUELVA</v>
      </c>
      <c r="B53" s="37">
        <f t="shared" si="3"/>
        <v>13402654</v>
      </c>
      <c r="C53" s="37">
        <f t="shared" si="4"/>
        <v>12639244</v>
      </c>
      <c r="D53" s="37">
        <f t="shared" si="7"/>
        <v>7</v>
      </c>
      <c r="E53" s="36" t="str">
        <f t="shared" si="6"/>
        <v>ALMERÍA</v>
      </c>
      <c r="F53" s="36">
        <f t="shared" si="8"/>
        <v>2783975</v>
      </c>
      <c r="G53" s="36">
        <f t="shared" si="9"/>
        <v>2295158</v>
      </c>
    </row>
    <row r="54" spans="1:7" x14ac:dyDescent="0.3">
      <c r="A54" s="36" t="str">
        <f t="shared" si="5"/>
        <v>LAS PALMAS</v>
      </c>
      <c r="B54" s="37">
        <f t="shared" si="3"/>
        <v>10110999</v>
      </c>
      <c r="C54" s="37">
        <f t="shared" si="4"/>
        <v>9491993</v>
      </c>
      <c r="D54" s="37">
        <f t="shared" si="7"/>
        <v>8</v>
      </c>
      <c r="E54" s="36" t="str">
        <f t="shared" si="6"/>
        <v>SANTANDER</v>
      </c>
      <c r="F54" s="36">
        <f t="shared" si="8"/>
        <v>2390542</v>
      </c>
      <c r="G54" s="36">
        <f t="shared" si="9"/>
        <v>2058205</v>
      </c>
    </row>
    <row r="55" spans="1:7" x14ac:dyDescent="0.3">
      <c r="A55" s="36" t="str">
        <f t="shared" si="5"/>
        <v>MÁLAGA</v>
      </c>
      <c r="B55" s="37">
        <f t="shared" si="3"/>
        <v>1048317</v>
      </c>
      <c r="C55" s="37">
        <f t="shared" si="4"/>
        <v>1004764</v>
      </c>
      <c r="D55" s="37">
        <f t="shared" si="7"/>
        <v>24</v>
      </c>
      <c r="E55" s="36" t="str">
        <f t="shared" si="6"/>
        <v>AVILÉS</v>
      </c>
      <c r="F55" s="36">
        <f t="shared" si="8"/>
        <v>2138341</v>
      </c>
      <c r="G55" s="36">
        <f t="shared" si="9"/>
        <v>1872025</v>
      </c>
    </row>
    <row r="56" spans="1:7" x14ac:dyDescent="0.3">
      <c r="A56" s="36" t="str">
        <f t="shared" si="5"/>
        <v>MARÍN Y RÍA DE PONTEVEDRA</v>
      </c>
      <c r="B56" s="37">
        <f t="shared" si="3"/>
        <v>990319</v>
      </c>
      <c r="C56" s="37">
        <f t="shared" si="4"/>
        <v>933923</v>
      </c>
      <c r="D56" s="37">
        <f t="shared" si="7"/>
        <v>25</v>
      </c>
      <c r="E56" s="36" t="str">
        <f t="shared" si="6"/>
        <v>SEVILLA</v>
      </c>
      <c r="F56" s="36">
        <f t="shared" ref="F56:F66" si="10">LOOKUP(E56,$A$39:$A$66,$B$39:$B$66)</f>
        <v>1771406</v>
      </c>
      <c r="G56" s="36">
        <f t="shared" si="9"/>
        <v>1656351</v>
      </c>
    </row>
    <row r="57" spans="1:7" x14ac:dyDescent="0.3">
      <c r="A57" s="36" t="str">
        <f t="shared" si="5"/>
        <v>MELILLA</v>
      </c>
      <c r="B57" s="37">
        <f t="shared" si="3"/>
        <v>364083</v>
      </c>
      <c r="C57" s="37">
        <f t="shared" si="4"/>
        <v>494928</v>
      </c>
      <c r="D57" s="37">
        <f t="shared" si="7"/>
        <v>28</v>
      </c>
      <c r="E57" s="36" t="str">
        <f t="shared" si="6"/>
        <v>VIGO</v>
      </c>
      <c r="F57" s="36">
        <f t="shared" si="10"/>
        <v>1731894</v>
      </c>
      <c r="G57" s="36">
        <f t="shared" si="9"/>
        <v>1611739</v>
      </c>
    </row>
    <row r="58" spans="1:7" x14ac:dyDescent="0.3">
      <c r="A58" s="36" t="str">
        <f t="shared" si="5"/>
        <v>MOTRIL</v>
      </c>
      <c r="B58" s="37">
        <f t="shared" si="3"/>
        <v>1258024</v>
      </c>
      <c r="C58" s="37">
        <f t="shared" si="4"/>
        <v>952144</v>
      </c>
      <c r="D58" s="37">
        <f t="shared" si="7"/>
        <v>21</v>
      </c>
      <c r="E58" s="36" t="str">
        <f t="shared" si="6"/>
        <v>BAHÍA DE CÁDIZ</v>
      </c>
      <c r="F58" s="36">
        <f t="shared" si="10"/>
        <v>1491090</v>
      </c>
      <c r="G58" s="36">
        <f t="shared" si="9"/>
        <v>1499323</v>
      </c>
    </row>
    <row r="59" spans="1:7" x14ac:dyDescent="0.3">
      <c r="A59" s="36" t="str">
        <f t="shared" si="5"/>
        <v>PASAIA</v>
      </c>
      <c r="B59" s="37">
        <f t="shared" si="3"/>
        <v>1198631</v>
      </c>
      <c r="C59" s="37">
        <f t="shared" si="4"/>
        <v>1152731</v>
      </c>
      <c r="D59" s="37">
        <f t="shared" si="7"/>
        <v>23</v>
      </c>
      <c r="E59" s="36" t="str">
        <f t="shared" si="6"/>
        <v>MOTRIL</v>
      </c>
      <c r="F59" s="36">
        <f t="shared" si="10"/>
        <v>1258024</v>
      </c>
      <c r="G59" s="36">
        <f t="shared" si="9"/>
        <v>952144</v>
      </c>
    </row>
    <row r="60" spans="1:7" x14ac:dyDescent="0.3">
      <c r="A60" s="36" t="str">
        <f t="shared" si="5"/>
        <v>SANTA CRUZ DE TENERIFE</v>
      </c>
      <c r="B60" s="37">
        <f t="shared" si="3"/>
        <v>5297979</v>
      </c>
      <c r="C60" s="37">
        <f t="shared" si="4"/>
        <v>5147717</v>
      </c>
      <c r="D60" s="37">
        <f t="shared" si="7"/>
        <v>13</v>
      </c>
      <c r="E60" s="36" t="str">
        <f t="shared" si="6"/>
        <v>ALICANTE</v>
      </c>
      <c r="F60" s="36">
        <f t="shared" si="10"/>
        <v>1239181</v>
      </c>
      <c r="G60" s="36">
        <f t="shared" si="9"/>
        <v>1478296</v>
      </c>
    </row>
    <row r="61" spans="1:7" x14ac:dyDescent="0.3">
      <c r="A61" s="36" t="str">
        <f t="shared" si="5"/>
        <v>SANTANDER</v>
      </c>
      <c r="B61" s="37">
        <f t="shared" si="3"/>
        <v>2390542</v>
      </c>
      <c r="C61" s="37">
        <f t="shared" si="4"/>
        <v>2058205</v>
      </c>
      <c r="D61" s="37">
        <f t="shared" si="7"/>
        <v>16</v>
      </c>
      <c r="E61" s="36" t="str">
        <f t="shared" si="6"/>
        <v>PASAIA</v>
      </c>
      <c r="F61" s="36">
        <f t="shared" si="10"/>
        <v>1198631</v>
      </c>
      <c r="G61" s="36">
        <f t="shared" si="9"/>
        <v>1152731</v>
      </c>
    </row>
    <row r="62" spans="1:7" x14ac:dyDescent="0.3">
      <c r="A62" s="36" t="str">
        <f t="shared" si="5"/>
        <v>SEVILLA</v>
      </c>
      <c r="B62" s="37">
        <f t="shared" si="3"/>
        <v>1771406</v>
      </c>
      <c r="C62" s="37">
        <f t="shared" si="4"/>
        <v>1656351</v>
      </c>
      <c r="D62" s="37">
        <f t="shared" si="7"/>
        <v>18</v>
      </c>
      <c r="E62" s="36" t="str">
        <f t="shared" si="6"/>
        <v>MÁLAGA</v>
      </c>
      <c r="F62" s="36">
        <f t="shared" si="10"/>
        <v>1048317</v>
      </c>
      <c r="G62" s="36">
        <f t="shared" si="9"/>
        <v>1004764</v>
      </c>
    </row>
    <row r="63" spans="1:7" x14ac:dyDescent="0.3">
      <c r="A63" s="36" t="str">
        <f t="shared" si="5"/>
        <v>TARRAGONA</v>
      </c>
      <c r="B63" s="37">
        <f t="shared" si="3"/>
        <v>14221691</v>
      </c>
      <c r="C63" s="37">
        <f t="shared" si="4"/>
        <v>13328423</v>
      </c>
      <c r="D63" s="37">
        <f t="shared" si="7"/>
        <v>5</v>
      </c>
      <c r="E63" s="36" t="str">
        <f t="shared" si="6"/>
        <v>MARÍN Y RÍA DE PONTEVEDRA</v>
      </c>
      <c r="F63" s="36">
        <f t="shared" si="10"/>
        <v>990319</v>
      </c>
      <c r="G63" s="36">
        <f t="shared" si="9"/>
        <v>933923</v>
      </c>
    </row>
    <row r="64" spans="1:7" x14ac:dyDescent="0.3">
      <c r="A64" s="36" t="str">
        <f t="shared" si="5"/>
        <v>VALENCIA</v>
      </c>
      <c r="B64" s="37">
        <f t="shared" si="3"/>
        <v>31736861</v>
      </c>
      <c r="C64" s="37">
        <f t="shared" si="4"/>
        <v>30327662</v>
      </c>
      <c r="D64" s="37">
        <f t="shared" si="7"/>
        <v>2</v>
      </c>
      <c r="E64" s="36" t="str">
        <f t="shared" si="6"/>
        <v>CEUTA</v>
      </c>
      <c r="F64" s="36">
        <f t="shared" si="10"/>
        <v>715026</v>
      </c>
      <c r="G64" s="36">
        <f t="shared" si="9"/>
        <v>801171</v>
      </c>
    </row>
    <row r="65" spans="1:7" x14ac:dyDescent="0.3">
      <c r="A65" s="36" t="str">
        <f t="shared" si="5"/>
        <v>VIGO</v>
      </c>
      <c r="B65" s="37">
        <f t="shared" si="3"/>
        <v>1731894</v>
      </c>
      <c r="C65" s="37">
        <f t="shared" si="4"/>
        <v>1611739</v>
      </c>
      <c r="D65" s="37">
        <f t="shared" si="7"/>
        <v>19</v>
      </c>
      <c r="E65" s="36" t="str">
        <f t="shared" si="6"/>
        <v>VILAGARCÍA</v>
      </c>
      <c r="F65" s="36">
        <f t="shared" si="10"/>
        <v>466343</v>
      </c>
      <c r="G65" s="36">
        <f t="shared" si="9"/>
        <v>466435</v>
      </c>
    </row>
    <row r="66" spans="1:7" x14ac:dyDescent="0.3">
      <c r="A66" s="36" t="str">
        <f t="shared" si="5"/>
        <v>VILAGARCÍA</v>
      </c>
      <c r="B66" s="37">
        <f t="shared" si="3"/>
        <v>466343</v>
      </c>
      <c r="C66" s="37">
        <f t="shared" si="4"/>
        <v>466435</v>
      </c>
      <c r="D66" s="37">
        <f t="shared" si="7"/>
        <v>27</v>
      </c>
      <c r="E66" s="36" t="str">
        <f t="shared" si="6"/>
        <v>MELILLA</v>
      </c>
      <c r="F66" s="36">
        <f t="shared" si="10"/>
        <v>364083</v>
      </c>
      <c r="G66" s="36">
        <f t="shared" si="9"/>
        <v>494928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129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992795</v>
      </c>
      <c r="C7" s="30">
        <v>674843</v>
      </c>
      <c r="D7" s="30">
        <v>3393824</v>
      </c>
      <c r="E7" s="30">
        <v>3845054</v>
      </c>
      <c r="F7" s="11">
        <f>((E7*100)/D7)-100</f>
        <v>13.295621693994732</v>
      </c>
      <c r="G7" s="1"/>
      <c r="H7" s="1"/>
      <c r="I7" s="1"/>
    </row>
    <row r="8" spans="1:12" x14ac:dyDescent="0.3">
      <c r="A8" s="12" t="s">
        <v>31</v>
      </c>
      <c r="B8" s="31">
        <v>5692</v>
      </c>
      <c r="C8" s="31">
        <v>4477</v>
      </c>
      <c r="D8" s="31">
        <v>19537</v>
      </c>
      <c r="E8" s="31">
        <v>24137</v>
      </c>
      <c r="F8" s="14">
        <f t="shared" ref="F8:F34" si="0">((E8*100)/D8)-100</f>
        <v>23.545068331883087</v>
      </c>
      <c r="G8" s="1"/>
      <c r="H8" s="1"/>
      <c r="I8" s="1"/>
    </row>
    <row r="9" spans="1:12" x14ac:dyDescent="0.3">
      <c r="A9" s="9" t="s">
        <v>157</v>
      </c>
      <c r="B9" s="30">
        <v>3055</v>
      </c>
      <c r="C9" s="30">
        <v>3000</v>
      </c>
      <c r="D9" s="30">
        <v>13158</v>
      </c>
      <c r="E9" s="30">
        <v>16813</v>
      </c>
      <c r="F9" s="11">
        <f t="shared" si="0"/>
        <v>27.777777777777771</v>
      </c>
      <c r="G9" s="1"/>
      <c r="H9" s="1"/>
      <c r="I9" s="1"/>
    </row>
    <row r="10" spans="1:12" x14ac:dyDescent="0.3">
      <c r="A10" s="12" t="s">
        <v>159</v>
      </c>
      <c r="B10" s="31">
        <v>41523</v>
      </c>
      <c r="C10" s="31">
        <v>57897</v>
      </c>
      <c r="D10" s="31">
        <v>253933</v>
      </c>
      <c r="E10" s="31">
        <v>270759</v>
      </c>
      <c r="F10" s="14">
        <f t="shared" si="0"/>
        <v>6.6261572934593005</v>
      </c>
      <c r="G10" s="1"/>
      <c r="H10" s="1"/>
      <c r="I10" s="1"/>
    </row>
    <row r="11" spans="1:12" x14ac:dyDescent="0.3">
      <c r="A11" s="9" t="s">
        <v>160</v>
      </c>
      <c r="B11" s="30">
        <v>2299462</v>
      </c>
      <c r="C11" s="30">
        <v>2465822</v>
      </c>
      <c r="D11" s="30">
        <v>11619016</v>
      </c>
      <c r="E11" s="30">
        <v>13149733</v>
      </c>
      <c r="F11" s="11">
        <f t="shared" si="0"/>
        <v>13.174239539733833</v>
      </c>
      <c r="G11" s="1"/>
      <c r="H11" s="1"/>
      <c r="I11" s="1"/>
    </row>
    <row r="12" spans="1:12" x14ac:dyDescent="0.3">
      <c r="A12" s="12" t="s">
        <v>161</v>
      </c>
      <c r="B12" s="31">
        <v>17973</v>
      </c>
      <c r="C12" s="31">
        <v>78208</v>
      </c>
      <c r="D12" s="31">
        <v>161310</v>
      </c>
      <c r="E12" s="31">
        <v>149983</v>
      </c>
      <c r="F12" s="14">
        <f t="shared" si="0"/>
        <v>-7.021883330233706</v>
      </c>
      <c r="G12" s="1"/>
      <c r="H12" s="1"/>
      <c r="I12" s="1"/>
    </row>
    <row r="13" spans="1:12" x14ac:dyDescent="0.3">
      <c r="A13" s="9" t="s">
        <v>32</v>
      </c>
      <c r="B13" s="30">
        <v>150756</v>
      </c>
      <c r="C13" s="30">
        <v>159238</v>
      </c>
      <c r="D13" s="30">
        <v>546045</v>
      </c>
      <c r="E13" s="30">
        <v>644698</v>
      </c>
      <c r="F13" s="11">
        <f t="shared" si="0"/>
        <v>18.066825994194616</v>
      </c>
      <c r="G13" s="1"/>
      <c r="H13" s="1"/>
      <c r="I13" s="1"/>
    </row>
    <row r="14" spans="1:12" x14ac:dyDescent="0.3">
      <c r="A14" s="12" t="s">
        <v>33</v>
      </c>
      <c r="B14" s="31">
        <v>1099771</v>
      </c>
      <c r="C14" s="31">
        <v>1504900</v>
      </c>
      <c r="D14" s="31">
        <v>5658417</v>
      </c>
      <c r="E14" s="31">
        <v>6462809</v>
      </c>
      <c r="F14" s="14">
        <f t="shared" si="0"/>
        <v>14.215848708216456</v>
      </c>
      <c r="G14" s="1"/>
      <c r="H14" s="1"/>
      <c r="I14" s="1"/>
    </row>
    <row r="15" spans="1:12" x14ac:dyDescent="0.3">
      <c r="A15" s="9" t="s">
        <v>34</v>
      </c>
      <c r="B15" s="30">
        <v>1483842</v>
      </c>
      <c r="C15" s="30">
        <v>1749921</v>
      </c>
      <c r="D15" s="30">
        <v>7465267</v>
      </c>
      <c r="E15" s="30">
        <v>8487828</v>
      </c>
      <c r="F15" s="11">
        <f t="shared" si="0"/>
        <v>13.697581077810071</v>
      </c>
      <c r="G15" s="1"/>
      <c r="H15" s="1"/>
      <c r="I15" s="1"/>
    </row>
    <row r="16" spans="1:12" x14ac:dyDescent="0.3">
      <c r="A16" s="12" t="s">
        <v>35</v>
      </c>
      <c r="B16" s="31">
        <v>1903179</v>
      </c>
      <c r="C16" s="31">
        <v>2046732</v>
      </c>
      <c r="D16" s="31">
        <v>10902819</v>
      </c>
      <c r="E16" s="31">
        <v>10288611</v>
      </c>
      <c r="F16" s="14">
        <f t="shared" si="0"/>
        <v>-5.6334788278150825</v>
      </c>
      <c r="G16" s="1"/>
      <c r="H16" s="1"/>
      <c r="I16" s="1"/>
    </row>
    <row r="17" spans="1:9" x14ac:dyDescent="0.3">
      <c r="A17" s="9" t="s">
        <v>162</v>
      </c>
      <c r="B17" s="30">
        <v>659102</v>
      </c>
      <c r="C17" s="30">
        <v>832241</v>
      </c>
      <c r="D17" s="30">
        <v>3332809</v>
      </c>
      <c r="E17" s="30">
        <v>4269516</v>
      </c>
      <c r="F17" s="11">
        <f t="shared" si="0"/>
        <v>28.105631015758775</v>
      </c>
      <c r="G17" s="1"/>
      <c r="H17" s="1"/>
      <c r="I17" s="1"/>
    </row>
    <row r="18" spans="1:9" x14ac:dyDescent="0.3">
      <c r="A18" s="12" t="s">
        <v>36</v>
      </c>
      <c r="B18" s="31">
        <v>52311</v>
      </c>
      <c r="C18" s="31">
        <v>50055</v>
      </c>
      <c r="D18" s="31">
        <v>370166</v>
      </c>
      <c r="E18" s="31">
        <v>377286</v>
      </c>
      <c r="F18" s="14">
        <f t="shared" si="0"/>
        <v>1.9234613659817512</v>
      </c>
      <c r="G18" s="1"/>
      <c r="H18" s="1"/>
      <c r="I18" s="1"/>
    </row>
    <row r="19" spans="1:9" x14ac:dyDescent="0.3">
      <c r="A19" s="9" t="s">
        <v>37</v>
      </c>
      <c r="B19" s="30">
        <v>121292</v>
      </c>
      <c r="C19" s="30">
        <v>159431</v>
      </c>
      <c r="D19" s="30">
        <v>957552</v>
      </c>
      <c r="E19" s="30">
        <v>833922</v>
      </c>
      <c r="F19" s="11">
        <f t="shared" si="0"/>
        <v>-12.911048172840751</v>
      </c>
      <c r="G19" s="1"/>
      <c r="H19" s="1"/>
      <c r="I19" s="1"/>
    </row>
    <row r="20" spans="1:9" x14ac:dyDescent="0.3">
      <c r="A20" s="12" t="s">
        <v>163</v>
      </c>
      <c r="B20" s="31">
        <v>30770</v>
      </c>
      <c r="C20" s="31">
        <v>61255</v>
      </c>
      <c r="D20" s="31">
        <v>340831</v>
      </c>
      <c r="E20" s="31">
        <v>319467</v>
      </c>
      <c r="F20" s="14">
        <f t="shared" si="0"/>
        <v>-6.2682091711141368</v>
      </c>
      <c r="G20" s="1"/>
      <c r="H20" s="1"/>
      <c r="I20" s="1"/>
    </row>
    <row r="21" spans="1:9" x14ac:dyDescent="0.3">
      <c r="A21" s="9" t="s">
        <v>38</v>
      </c>
      <c r="B21" s="30">
        <v>2088488</v>
      </c>
      <c r="C21" s="30">
        <v>2239455</v>
      </c>
      <c r="D21" s="30">
        <v>9942895</v>
      </c>
      <c r="E21" s="30">
        <v>10295159</v>
      </c>
      <c r="F21" s="11">
        <f t="shared" si="0"/>
        <v>3.5428715680895806</v>
      </c>
      <c r="G21" s="1"/>
      <c r="H21" s="1"/>
      <c r="I21" s="1"/>
    </row>
    <row r="22" spans="1:9" x14ac:dyDescent="0.3">
      <c r="A22" s="12" t="s">
        <v>59</v>
      </c>
      <c r="B22" s="31">
        <v>468590</v>
      </c>
      <c r="C22" s="31">
        <v>514658</v>
      </c>
      <c r="D22" s="31">
        <v>2919035</v>
      </c>
      <c r="E22" s="31">
        <v>2796016</v>
      </c>
      <c r="F22" s="14">
        <f t="shared" si="0"/>
        <v>-4.214372215475322</v>
      </c>
      <c r="G22" s="1"/>
      <c r="H22" s="1"/>
      <c r="I22" s="1"/>
    </row>
    <row r="23" spans="1:9" x14ac:dyDescent="0.3">
      <c r="A23" s="9" t="s">
        <v>164</v>
      </c>
      <c r="B23" s="30">
        <v>6117</v>
      </c>
      <c r="C23" s="30">
        <v>4462</v>
      </c>
      <c r="D23" s="30">
        <v>50654</v>
      </c>
      <c r="E23" s="30">
        <v>22433</v>
      </c>
      <c r="F23" s="11">
        <f t="shared" si="0"/>
        <v>-55.713270422868874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7543</v>
      </c>
      <c r="C25" s="30">
        <v>7196</v>
      </c>
      <c r="D25" s="30">
        <v>31182</v>
      </c>
      <c r="E25" s="30">
        <v>30688</v>
      </c>
      <c r="F25" s="11">
        <f t="shared" si="0"/>
        <v>-1.5842473221730415</v>
      </c>
      <c r="G25" s="1"/>
      <c r="H25" s="1"/>
      <c r="I25" s="1"/>
    </row>
    <row r="26" spans="1:9" x14ac:dyDescent="0.3">
      <c r="A26" s="12" t="s">
        <v>40</v>
      </c>
      <c r="B26" s="31">
        <v>119156</v>
      </c>
      <c r="C26" s="31">
        <v>117788</v>
      </c>
      <c r="D26" s="31">
        <v>403859</v>
      </c>
      <c r="E26" s="31">
        <v>582100</v>
      </c>
      <c r="F26" s="14">
        <f t="shared" si="0"/>
        <v>44.134462770422346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363589</v>
      </c>
      <c r="C28" s="31">
        <v>323752</v>
      </c>
      <c r="D28" s="31">
        <v>2236701</v>
      </c>
      <c r="E28" s="31">
        <v>1968875</v>
      </c>
      <c r="F28" s="14">
        <f t="shared" si="0"/>
        <v>-11.974153004804847</v>
      </c>
      <c r="G28" s="1"/>
      <c r="H28" s="1"/>
      <c r="I28" s="1"/>
    </row>
    <row r="29" spans="1:9" x14ac:dyDescent="0.3">
      <c r="A29" s="9" t="s">
        <v>43</v>
      </c>
      <c r="B29" s="30">
        <v>13914</v>
      </c>
      <c r="C29" s="30">
        <v>16854</v>
      </c>
      <c r="D29" s="30">
        <v>60647</v>
      </c>
      <c r="E29" s="30">
        <v>128893</v>
      </c>
      <c r="F29" s="11">
        <f t="shared" si="0"/>
        <v>112.52988606196513</v>
      </c>
      <c r="G29" s="1"/>
      <c r="H29" s="1"/>
      <c r="I29" s="1"/>
    </row>
    <row r="30" spans="1:9" x14ac:dyDescent="0.3">
      <c r="A30" s="12" t="s">
        <v>44</v>
      </c>
      <c r="B30" s="31">
        <v>40236</v>
      </c>
      <c r="C30" s="31">
        <v>15316</v>
      </c>
      <c r="D30" s="31">
        <v>166745</v>
      </c>
      <c r="E30" s="31">
        <v>98043</v>
      </c>
      <c r="F30" s="14">
        <f t="shared" si="0"/>
        <v>-41.201835137485382</v>
      </c>
      <c r="G30" s="1"/>
      <c r="H30" s="1"/>
      <c r="I30" s="1"/>
    </row>
    <row r="31" spans="1:9" x14ac:dyDescent="0.3">
      <c r="A31" s="9" t="s">
        <v>45</v>
      </c>
      <c r="B31" s="30">
        <v>1954627</v>
      </c>
      <c r="C31" s="30">
        <v>1629758</v>
      </c>
      <c r="D31" s="30">
        <v>9042581</v>
      </c>
      <c r="E31" s="30">
        <v>8801837</v>
      </c>
      <c r="F31" s="11">
        <f t="shared" si="0"/>
        <v>-2.6623372242947028</v>
      </c>
      <c r="G31" s="1"/>
      <c r="H31" s="1"/>
      <c r="I31" s="1"/>
    </row>
    <row r="32" spans="1:9" x14ac:dyDescent="0.3">
      <c r="A32" s="12" t="s">
        <v>46</v>
      </c>
      <c r="B32" s="31">
        <v>206857</v>
      </c>
      <c r="C32" s="31">
        <v>158230</v>
      </c>
      <c r="D32" s="31">
        <v>1398844</v>
      </c>
      <c r="E32" s="31">
        <v>950065</v>
      </c>
      <c r="F32" s="14">
        <f t="shared" si="0"/>
        <v>-32.082133533117343</v>
      </c>
      <c r="G32" s="1"/>
      <c r="H32" s="1"/>
      <c r="I32" s="1"/>
    </row>
    <row r="33" spans="1:9" x14ac:dyDescent="0.3">
      <c r="A33" s="9" t="s">
        <v>47</v>
      </c>
      <c r="B33" s="30">
        <v>6338</v>
      </c>
      <c r="C33" s="30">
        <v>7994</v>
      </c>
      <c r="D33" s="30">
        <v>25955</v>
      </c>
      <c r="E33" s="30">
        <v>42996</v>
      </c>
      <c r="F33" s="11">
        <f t="shared" si="0"/>
        <v>65.655942978231565</v>
      </c>
      <c r="G33" s="1"/>
      <c r="H33" s="1"/>
      <c r="I33" s="1"/>
    </row>
    <row r="34" spans="1:9" x14ac:dyDescent="0.3">
      <c r="A34" s="12" t="s">
        <v>165</v>
      </c>
      <c r="B34" s="31">
        <v>5201</v>
      </c>
      <c r="C34" s="31">
        <v>12972</v>
      </c>
      <c r="D34" s="31">
        <v>62094</v>
      </c>
      <c r="E34" s="31">
        <v>67163</v>
      </c>
      <c r="F34" s="14">
        <f t="shared" si="0"/>
        <v>8.1634296389345167</v>
      </c>
      <c r="G34" s="1"/>
      <c r="H34" s="1"/>
      <c r="I34" s="1"/>
    </row>
    <row r="35" spans="1:9" x14ac:dyDescent="0.3">
      <c r="A35" s="15" t="s">
        <v>48</v>
      </c>
      <c r="B35" s="16">
        <f>SUM(B7:B34)</f>
        <v>14142179</v>
      </c>
      <c r="C35" s="16">
        <f t="shared" ref="C35:E35" si="1">SUM(C7:C34)</f>
        <v>14896455</v>
      </c>
      <c r="D35" s="16">
        <f t="shared" si="1"/>
        <v>71375876</v>
      </c>
      <c r="E35" s="16">
        <f t="shared" si="1"/>
        <v>74924884</v>
      </c>
      <c r="F35" s="17">
        <f t="shared" ref="F35" si="2">((E35*100)/D35)-100</f>
        <v>4.9722794295372239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3845054</v>
      </c>
      <c r="C39" s="37">
        <f t="shared" si="4"/>
        <v>3393824</v>
      </c>
      <c r="D39" s="37">
        <f>_xlfn.RANK.EQ(B39,$B$39:$B$66)+COUNTIF($B$39:$B$66,B39)-1</f>
        <v>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13149733</v>
      </c>
      <c r="G39" s="36">
        <f>LOOKUP(E39,$A$39:$A$66,$C$39:$C$66)</f>
        <v>11619016</v>
      </c>
    </row>
    <row r="40" spans="1:9" x14ac:dyDescent="0.3">
      <c r="A40" s="36" t="str">
        <f t="shared" si="5"/>
        <v>ALICANTE</v>
      </c>
      <c r="B40" s="37">
        <f t="shared" si="3"/>
        <v>24137</v>
      </c>
      <c r="C40" s="37">
        <f t="shared" si="4"/>
        <v>19537</v>
      </c>
      <c r="D40" s="37">
        <f t="shared" ref="D40:D66" si="7">_xlfn.RANK.EQ(B40,$B$39:$B$66)+COUNTIF($B$39:$B$66,B40)-1</f>
        <v>24</v>
      </c>
      <c r="E40" s="36" t="str">
        <f t="shared" si="6"/>
        <v>HUELVA</v>
      </c>
      <c r="F40" s="36">
        <f t="shared" ref="F40:F55" si="8">LOOKUP(E40,$A$39:$A$66,$B$39:$B$66)</f>
        <v>10295159</v>
      </c>
      <c r="G40" s="36">
        <f t="shared" ref="G40:G66" si="9">LOOKUP(E40,$A$39:$A$66,$C$39:$C$66)</f>
        <v>9942895</v>
      </c>
    </row>
    <row r="41" spans="1:9" x14ac:dyDescent="0.3">
      <c r="A41" s="36" t="str">
        <f t="shared" si="5"/>
        <v>ALMERÍA</v>
      </c>
      <c r="B41" s="37">
        <f t="shared" si="3"/>
        <v>16813</v>
      </c>
      <c r="C41" s="37">
        <f t="shared" si="4"/>
        <v>13158</v>
      </c>
      <c r="D41" s="37">
        <f t="shared" si="7"/>
        <v>26</v>
      </c>
      <c r="E41" s="36" t="str">
        <f t="shared" si="6"/>
        <v>CARTAGENA</v>
      </c>
      <c r="F41" s="36">
        <f t="shared" si="8"/>
        <v>10288611</v>
      </c>
      <c r="G41" s="36">
        <f t="shared" si="9"/>
        <v>10902819</v>
      </c>
    </row>
    <row r="42" spans="1:9" x14ac:dyDescent="0.3">
      <c r="A42" s="36" t="str">
        <f t="shared" si="5"/>
        <v>AVILÉS</v>
      </c>
      <c r="B42" s="37">
        <f t="shared" si="3"/>
        <v>270759</v>
      </c>
      <c r="C42" s="37">
        <f t="shared" si="4"/>
        <v>253933</v>
      </c>
      <c r="D42" s="37">
        <f t="shared" si="7"/>
        <v>17</v>
      </c>
      <c r="E42" s="36" t="str">
        <f t="shared" si="6"/>
        <v>TARRAGONA</v>
      </c>
      <c r="F42" s="36">
        <f t="shared" si="8"/>
        <v>8801837</v>
      </c>
      <c r="G42" s="36">
        <f t="shared" si="9"/>
        <v>9042581</v>
      </c>
    </row>
    <row r="43" spans="1:9" x14ac:dyDescent="0.3">
      <c r="A43" s="36" t="str">
        <f t="shared" si="5"/>
        <v>BAHÍA DE ALGECIRAS</v>
      </c>
      <c r="B43" s="37">
        <f t="shared" si="3"/>
        <v>13149733</v>
      </c>
      <c r="C43" s="37">
        <f t="shared" si="4"/>
        <v>11619016</v>
      </c>
      <c r="D43" s="37">
        <f t="shared" si="7"/>
        <v>1</v>
      </c>
      <c r="E43" s="36" t="str">
        <f t="shared" si="6"/>
        <v>BILBAO</v>
      </c>
      <c r="F43" s="36">
        <f t="shared" si="8"/>
        <v>8487828</v>
      </c>
      <c r="G43" s="36">
        <f t="shared" si="9"/>
        <v>7465267</v>
      </c>
    </row>
    <row r="44" spans="1:9" x14ac:dyDescent="0.3">
      <c r="A44" s="36" t="str">
        <f t="shared" si="5"/>
        <v>BAHÍA DE CÁDIZ</v>
      </c>
      <c r="B44" s="37">
        <f t="shared" si="3"/>
        <v>149983</v>
      </c>
      <c r="C44" s="37">
        <f t="shared" si="4"/>
        <v>161310</v>
      </c>
      <c r="D44" s="37">
        <f t="shared" si="7"/>
        <v>18</v>
      </c>
      <c r="E44" s="36" t="str">
        <f t="shared" si="6"/>
        <v>BARCELONA</v>
      </c>
      <c r="F44" s="36">
        <f t="shared" si="8"/>
        <v>6462809</v>
      </c>
      <c r="G44" s="36">
        <f t="shared" si="9"/>
        <v>5658417</v>
      </c>
    </row>
    <row r="45" spans="1:9" x14ac:dyDescent="0.3">
      <c r="A45" s="36" t="str">
        <f t="shared" si="5"/>
        <v>BALEARES</v>
      </c>
      <c r="B45" s="37">
        <f t="shared" si="3"/>
        <v>644698</v>
      </c>
      <c r="C45" s="37">
        <f t="shared" si="4"/>
        <v>546045</v>
      </c>
      <c r="D45" s="37">
        <f t="shared" si="7"/>
        <v>13</v>
      </c>
      <c r="E45" s="36" t="str">
        <f t="shared" si="6"/>
        <v>CASTELLÓN</v>
      </c>
      <c r="F45" s="36">
        <f t="shared" si="8"/>
        <v>4269516</v>
      </c>
      <c r="G45" s="36">
        <f t="shared" si="9"/>
        <v>3332809</v>
      </c>
    </row>
    <row r="46" spans="1:9" x14ac:dyDescent="0.3">
      <c r="A46" s="36" t="str">
        <f t="shared" si="5"/>
        <v>BARCELONA</v>
      </c>
      <c r="B46" s="37">
        <f t="shared" si="3"/>
        <v>6462809</v>
      </c>
      <c r="C46" s="37">
        <f t="shared" si="4"/>
        <v>5658417</v>
      </c>
      <c r="D46" s="37">
        <f t="shared" si="7"/>
        <v>6</v>
      </c>
      <c r="E46" s="36" t="str">
        <f t="shared" si="6"/>
        <v>A CORUÑA</v>
      </c>
      <c r="F46" s="36">
        <f t="shared" si="8"/>
        <v>3845054</v>
      </c>
      <c r="G46" s="36">
        <f t="shared" si="9"/>
        <v>3393824</v>
      </c>
    </row>
    <row r="47" spans="1:9" x14ac:dyDescent="0.3">
      <c r="A47" s="36" t="str">
        <f t="shared" si="5"/>
        <v>BILBAO</v>
      </c>
      <c r="B47" s="37">
        <f t="shared" si="3"/>
        <v>8487828</v>
      </c>
      <c r="C47" s="37">
        <f t="shared" si="4"/>
        <v>7465267</v>
      </c>
      <c r="D47" s="37">
        <f t="shared" si="7"/>
        <v>5</v>
      </c>
      <c r="E47" s="36" t="str">
        <f t="shared" si="6"/>
        <v>LAS PALMAS</v>
      </c>
      <c r="F47" s="36">
        <f t="shared" si="8"/>
        <v>2796016</v>
      </c>
      <c r="G47" s="36">
        <f t="shared" si="9"/>
        <v>2919035</v>
      </c>
    </row>
    <row r="48" spans="1:9" x14ac:dyDescent="0.3">
      <c r="A48" s="36" t="str">
        <f t="shared" si="5"/>
        <v>CARTAGENA</v>
      </c>
      <c r="B48" s="37">
        <f t="shared" si="3"/>
        <v>10288611</v>
      </c>
      <c r="C48" s="37">
        <f t="shared" si="4"/>
        <v>10902819</v>
      </c>
      <c r="D48" s="37">
        <f t="shared" si="7"/>
        <v>3</v>
      </c>
      <c r="E48" s="36" t="str">
        <f t="shared" si="6"/>
        <v>SANTA CRUZ DE TENERIFE</v>
      </c>
      <c r="F48" s="36">
        <f t="shared" si="8"/>
        <v>1968875</v>
      </c>
      <c r="G48" s="36">
        <f t="shared" si="9"/>
        <v>2236701</v>
      </c>
    </row>
    <row r="49" spans="1:7" x14ac:dyDescent="0.3">
      <c r="A49" s="36" t="str">
        <f t="shared" si="5"/>
        <v>CASTELLÓN</v>
      </c>
      <c r="B49" s="37">
        <f t="shared" si="3"/>
        <v>4269516</v>
      </c>
      <c r="C49" s="37">
        <f t="shared" si="4"/>
        <v>3332809</v>
      </c>
      <c r="D49" s="37">
        <f t="shared" si="7"/>
        <v>7</v>
      </c>
      <c r="E49" s="36" t="str">
        <f t="shared" si="6"/>
        <v>VALENCIA</v>
      </c>
      <c r="F49" s="36">
        <f t="shared" si="8"/>
        <v>950065</v>
      </c>
      <c r="G49" s="36">
        <f t="shared" si="9"/>
        <v>1398844</v>
      </c>
    </row>
    <row r="50" spans="1:7" x14ac:dyDescent="0.3">
      <c r="A50" s="36" t="str">
        <f t="shared" si="5"/>
        <v>CEUTA</v>
      </c>
      <c r="B50" s="37">
        <f t="shared" si="3"/>
        <v>377286</v>
      </c>
      <c r="C50" s="37">
        <f t="shared" si="4"/>
        <v>370166</v>
      </c>
      <c r="D50" s="37">
        <f t="shared" si="7"/>
        <v>15</v>
      </c>
      <c r="E50" s="36" t="str">
        <f t="shared" si="6"/>
        <v>FERROL-SAN CIBRAO</v>
      </c>
      <c r="F50" s="36">
        <f t="shared" si="8"/>
        <v>833922</v>
      </c>
      <c r="G50" s="36">
        <f t="shared" si="9"/>
        <v>957552</v>
      </c>
    </row>
    <row r="51" spans="1:7" x14ac:dyDescent="0.3">
      <c r="A51" s="36" t="str">
        <f t="shared" si="5"/>
        <v>FERROL-SAN CIBRAO</v>
      </c>
      <c r="B51" s="37">
        <f t="shared" si="3"/>
        <v>833922</v>
      </c>
      <c r="C51" s="37">
        <f t="shared" si="4"/>
        <v>957552</v>
      </c>
      <c r="D51" s="37">
        <f t="shared" si="7"/>
        <v>12</v>
      </c>
      <c r="E51" s="36" t="str">
        <f t="shared" si="6"/>
        <v>BALEARES</v>
      </c>
      <c r="F51" s="36">
        <f t="shared" si="8"/>
        <v>644698</v>
      </c>
      <c r="G51" s="36">
        <f t="shared" si="9"/>
        <v>546045</v>
      </c>
    </row>
    <row r="52" spans="1:7" x14ac:dyDescent="0.3">
      <c r="A52" s="36" t="str">
        <f t="shared" si="5"/>
        <v>GIJÓN</v>
      </c>
      <c r="B52" s="37">
        <f t="shared" si="3"/>
        <v>319467</v>
      </c>
      <c r="C52" s="37">
        <f t="shared" si="4"/>
        <v>340831</v>
      </c>
      <c r="D52" s="37">
        <f t="shared" si="7"/>
        <v>16</v>
      </c>
      <c r="E52" s="36" t="str">
        <f t="shared" si="6"/>
        <v>MOTRIL</v>
      </c>
      <c r="F52" s="36">
        <f t="shared" si="8"/>
        <v>582100</v>
      </c>
      <c r="G52" s="36">
        <f t="shared" si="9"/>
        <v>403859</v>
      </c>
    </row>
    <row r="53" spans="1:7" x14ac:dyDescent="0.3">
      <c r="A53" s="36" t="str">
        <f t="shared" si="5"/>
        <v>HUELVA</v>
      </c>
      <c r="B53" s="37">
        <f t="shared" si="3"/>
        <v>10295159</v>
      </c>
      <c r="C53" s="37">
        <f t="shared" si="4"/>
        <v>9942895</v>
      </c>
      <c r="D53" s="37">
        <f t="shared" si="7"/>
        <v>2</v>
      </c>
      <c r="E53" s="36" t="str">
        <f t="shared" si="6"/>
        <v>CEUTA</v>
      </c>
      <c r="F53" s="36">
        <f t="shared" si="8"/>
        <v>377286</v>
      </c>
      <c r="G53" s="36">
        <f t="shared" si="9"/>
        <v>370166</v>
      </c>
    </row>
    <row r="54" spans="1:7" x14ac:dyDescent="0.3">
      <c r="A54" s="36" t="str">
        <f t="shared" si="5"/>
        <v>LAS PALMAS</v>
      </c>
      <c r="B54" s="37">
        <f t="shared" si="3"/>
        <v>2796016</v>
      </c>
      <c r="C54" s="37">
        <f t="shared" si="4"/>
        <v>2919035</v>
      </c>
      <c r="D54" s="37">
        <f t="shared" si="7"/>
        <v>9</v>
      </c>
      <c r="E54" s="36" t="str">
        <f t="shared" si="6"/>
        <v>GIJÓN</v>
      </c>
      <c r="F54" s="36">
        <f t="shared" si="8"/>
        <v>319467</v>
      </c>
      <c r="G54" s="36">
        <f t="shared" si="9"/>
        <v>340831</v>
      </c>
    </row>
    <row r="55" spans="1:7" x14ac:dyDescent="0.3">
      <c r="A55" s="36" t="str">
        <f t="shared" si="5"/>
        <v>MÁLAGA</v>
      </c>
      <c r="B55" s="37">
        <f t="shared" si="3"/>
        <v>22433</v>
      </c>
      <c r="C55" s="37">
        <f t="shared" si="4"/>
        <v>50654</v>
      </c>
      <c r="D55" s="37">
        <f t="shared" si="7"/>
        <v>25</v>
      </c>
      <c r="E55" s="36" t="str">
        <f t="shared" si="6"/>
        <v>AVILÉS</v>
      </c>
      <c r="F55" s="36">
        <f t="shared" si="8"/>
        <v>270759</v>
      </c>
      <c r="G55" s="36">
        <f t="shared" si="9"/>
        <v>253933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BAHÍA DE CÁDIZ</v>
      </c>
      <c r="F56" s="36">
        <f t="shared" ref="F56:F66" si="10">LOOKUP(E56,$A$39:$A$66,$B$39:$B$66)</f>
        <v>149983</v>
      </c>
      <c r="G56" s="36">
        <f t="shared" si="9"/>
        <v>161310</v>
      </c>
    </row>
    <row r="57" spans="1:7" x14ac:dyDescent="0.3">
      <c r="A57" s="36" t="str">
        <f t="shared" si="5"/>
        <v>MELILLA</v>
      </c>
      <c r="B57" s="37">
        <f t="shared" si="3"/>
        <v>30688</v>
      </c>
      <c r="C57" s="37">
        <f t="shared" si="4"/>
        <v>31182</v>
      </c>
      <c r="D57" s="37">
        <f t="shared" si="7"/>
        <v>23</v>
      </c>
      <c r="E57" s="36" t="str">
        <f t="shared" si="6"/>
        <v>SANTANDER</v>
      </c>
      <c r="F57" s="36">
        <f t="shared" si="10"/>
        <v>128893</v>
      </c>
      <c r="G57" s="36">
        <f t="shared" si="9"/>
        <v>60647</v>
      </c>
    </row>
    <row r="58" spans="1:7" x14ac:dyDescent="0.3">
      <c r="A58" s="36" t="str">
        <f t="shared" si="5"/>
        <v>MOTRIL</v>
      </c>
      <c r="B58" s="37">
        <f t="shared" si="3"/>
        <v>582100</v>
      </c>
      <c r="C58" s="37">
        <f t="shared" si="4"/>
        <v>403859</v>
      </c>
      <c r="D58" s="37">
        <f t="shared" si="7"/>
        <v>14</v>
      </c>
      <c r="E58" s="36" t="str">
        <f t="shared" si="6"/>
        <v>SEVILLA</v>
      </c>
      <c r="F58" s="36">
        <f t="shared" si="10"/>
        <v>98043</v>
      </c>
      <c r="G58" s="36">
        <f t="shared" si="9"/>
        <v>166745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VILAGARCÍA</v>
      </c>
      <c r="F59" s="36">
        <f t="shared" si="10"/>
        <v>67163</v>
      </c>
      <c r="G59" s="36">
        <f t="shared" si="9"/>
        <v>62094</v>
      </c>
    </row>
    <row r="60" spans="1:7" x14ac:dyDescent="0.3">
      <c r="A60" s="36" t="str">
        <f t="shared" si="5"/>
        <v>SANTA CRUZ DE TENERIFE</v>
      </c>
      <c r="B60" s="37">
        <f t="shared" si="3"/>
        <v>1968875</v>
      </c>
      <c r="C60" s="37">
        <f t="shared" si="4"/>
        <v>2236701</v>
      </c>
      <c r="D60" s="37">
        <f t="shared" si="7"/>
        <v>10</v>
      </c>
      <c r="E60" s="36" t="str">
        <f t="shared" si="6"/>
        <v>VIGO</v>
      </c>
      <c r="F60" s="36">
        <f t="shared" si="10"/>
        <v>42996</v>
      </c>
      <c r="G60" s="36">
        <f t="shared" si="9"/>
        <v>25955</v>
      </c>
    </row>
    <row r="61" spans="1:7" x14ac:dyDescent="0.3">
      <c r="A61" s="36" t="str">
        <f t="shared" si="5"/>
        <v>SANTANDER</v>
      </c>
      <c r="B61" s="37">
        <f t="shared" si="3"/>
        <v>128893</v>
      </c>
      <c r="C61" s="37">
        <f t="shared" si="4"/>
        <v>60647</v>
      </c>
      <c r="D61" s="37">
        <f t="shared" si="7"/>
        <v>19</v>
      </c>
      <c r="E61" s="36" t="str">
        <f t="shared" si="6"/>
        <v>MELILLA</v>
      </c>
      <c r="F61" s="36">
        <f t="shared" si="10"/>
        <v>30688</v>
      </c>
      <c r="G61" s="36">
        <f t="shared" si="9"/>
        <v>31182</v>
      </c>
    </row>
    <row r="62" spans="1:7" x14ac:dyDescent="0.3">
      <c r="A62" s="36" t="str">
        <f t="shared" si="5"/>
        <v>SEVILLA</v>
      </c>
      <c r="B62" s="37">
        <f t="shared" si="3"/>
        <v>98043</v>
      </c>
      <c r="C62" s="37">
        <f t="shared" si="4"/>
        <v>166745</v>
      </c>
      <c r="D62" s="37">
        <f t="shared" si="7"/>
        <v>20</v>
      </c>
      <c r="E62" s="36" t="str">
        <f t="shared" si="6"/>
        <v>ALICANTE</v>
      </c>
      <c r="F62" s="36">
        <f t="shared" si="10"/>
        <v>24137</v>
      </c>
      <c r="G62" s="36">
        <f t="shared" si="9"/>
        <v>19537</v>
      </c>
    </row>
    <row r="63" spans="1:7" x14ac:dyDescent="0.3">
      <c r="A63" s="36" t="str">
        <f t="shared" si="5"/>
        <v>TARRAGONA</v>
      </c>
      <c r="B63" s="37">
        <f t="shared" si="3"/>
        <v>8801837</v>
      </c>
      <c r="C63" s="37">
        <f t="shared" si="4"/>
        <v>9042581</v>
      </c>
      <c r="D63" s="37">
        <f t="shared" si="7"/>
        <v>4</v>
      </c>
      <c r="E63" s="36" t="str">
        <f t="shared" si="6"/>
        <v>MÁLAGA</v>
      </c>
      <c r="F63" s="36">
        <f t="shared" si="10"/>
        <v>22433</v>
      </c>
      <c r="G63" s="36">
        <f t="shared" si="9"/>
        <v>50654</v>
      </c>
    </row>
    <row r="64" spans="1:7" x14ac:dyDescent="0.3">
      <c r="A64" s="36" t="str">
        <f t="shared" si="5"/>
        <v>VALENCIA</v>
      </c>
      <c r="B64" s="37">
        <f t="shared" si="3"/>
        <v>950065</v>
      </c>
      <c r="C64" s="37">
        <f t="shared" si="4"/>
        <v>1398844</v>
      </c>
      <c r="D64" s="37">
        <f t="shared" si="7"/>
        <v>11</v>
      </c>
      <c r="E64" s="36" t="str">
        <f t="shared" si="6"/>
        <v>ALMERÍA</v>
      </c>
      <c r="F64" s="36">
        <f t="shared" si="10"/>
        <v>16813</v>
      </c>
      <c r="G64" s="36">
        <f t="shared" si="9"/>
        <v>13158</v>
      </c>
    </row>
    <row r="65" spans="1:7" x14ac:dyDescent="0.3">
      <c r="A65" s="36" t="str">
        <f t="shared" si="5"/>
        <v>VIGO</v>
      </c>
      <c r="B65" s="37">
        <f t="shared" si="3"/>
        <v>42996</v>
      </c>
      <c r="C65" s="37">
        <f t="shared" si="4"/>
        <v>25955</v>
      </c>
      <c r="D65" s="37">
        <f t="shared" si="7"/>
        <v>22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67163</v>
      </c>
      <c r="C66" s="37">
        <f t="shared" si="4"/>
        <v>62094</v>
      </c>
      <c r="D66" s="37">
        <f t="shared" si="7"/>
        <v>21</v>
      </c>
      <c r="E66" s="36" t="str">
        <f t="shared" si="6"/>
        <v>MARÍN Y RÍA DE PONTEVEDRA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130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469846</v>
      </c>
      <c r="C7" s="30">
        <v>333415</v>
      </c>
      <c r="D7" s="30">
        <v>1715633</v>
      </c>
      <c r="E7" s="30">
        <v>1801659</v>
      </c>
      <c r="F7" s="11">
        <f>((E7*100)/D7)-100</f>
        <v>5.0142425565374396</v>
      </c>
      <c r="G7" s="1"/>
      <c r="H7" s="1"/>
      <c r="I7" s="1"/>
    </row>
    <row r="8" spans="1:12" x14ac:dyDescent="0.3">
      <c r="A8" s="12" t="s">
        <v>31</v>
      </c>
      <c r="B8" s="31">
        <v>221982</v>
      </c>
      <c r="C8" s="31">
        <v>88683</v>
      </c>
      <c r="D8" s="31">
        <v>823246</v>
      </c>
      <c r="E8" s="31">
        <v>604800</v>
      </c>
      <c r="F8" s="14">
        <f t="shared" ref="F8:F34" si="0">((E8*100)/D8)-100</f>
        <v>-26.534717447761665</v>
      </c>
      <c r="G8" s="1"/>
      <c r="H8" s="1"/>
      <c r="I8" s="1"/>
    </row>
    <row r="9" spans="1:12" x14ac:dyDescent="0.3">
      <c r="A9" s="9" t="s">
        <v>157</v>
      </c>
      <c r="B9" s="30">
        <v>211616</v>
      </c>
      <c r="C9" s="30">
        <v>741274</v>
      </c>
      <c r="D9" s="30">
        <v>2018279</v>
      </c>
      <c r="E9" s="30">
        <v>2580842</v>
      </c>
      <c r="F9" s="11">
        <f t="shared" si="0"/>
        <v>27.873401051093538</v>
      </c>
      <c r="G9" s="1"/>
      <c r="H9" s="1"/>
      <c r="I9" s="1"/>
    </row>
    <row r="10" spans="1:12" x14ac:dyDescent="0.3">
      <c r="A10" s="12" t="s">
        <v>159</v>
      </c>
      <c r="B10" s="31">
        <v>229189</v>
      </c>
      <c r="C10" s="31">
        <v>270129</v>
      </c>
      <c r="D10" s="31">
        <v>1143424</v>
      </c>
      <c r="E10" s="31">
        <v>1267747</v>
      </c>
      <c r="F10" s="14">
        <f t="shared" si="0"/>
        <v>10.872869556699882</v>
      </c>
      <c r="G10" s="1"/>
      <c r="H10" s="1"/>
      <c r="I10" s="1"/>
    </row>
    <row r="11" spans="1:12" x14ac:dyDescent="0.3">
      <c r="A11" s="9" t="s">
        <v>160</v>
      </c>
      <c r="B11" s="30">
        <v>62578</v>
      </c>
      <c r="C11" s="30">
        <v>60382</v>
      </c>
      <c r="D11" s="30">
        <v>688653</v>
      </c>
      <c r="E11" s="30">
        <v>591110</v>
      </c>
      <c r="F11" s="11">
        <f t="shared" si="0"/>
        <v>-14.164317878525182</v>
      </c>
      <c r="G11" s="1"/>
      <c r="H11" s="1"/>
      <c r="I11" s="1"/>
    </row>
    <row r="12" spans="1:12" x14ac:dyDescent="0.3">
      <c r="A12" s="12" t="s">
        <v>161</v>
      </c>
      <c r="B12" s="31">
        <v>119224</v>
      </c>
      <c r="C12" s="31">
        <v>65013</v>
      </c>
      <c r="D12" s="31">
        <v>635348</v>
      </c>
      <c r="E12" s="31">
        <v>722120</v>
      </c>
      <c r="F12" s="14">
        <f t="shared" si="0"/>
        <v>13.657397205940683</v>
      </c>
      <c r="G12" s="1"/>
      <c r="H12" s="1"/>
      <c r="I12" s="1"/>
    </row>
    <row r="13" spans="1:12" x14ac:dyDescent="0.3">
      <c r="A13" s="9" t="s">
        <v>32</v>
      </c>
      <c r="B13" s="30">
        <v>159337</v>
      </c>
      <c r="C13" s="30">
        <v>141681</v>
      </c>
      <c r="D13" s="30">
        <v>673368</v>
      </c>
      <c r="E13" s="30">
        <v>664489</v>
      </c>
      <c r="F13" s="11">
        <f t="shared" si="0"/>
        <v>-1.3185954782526039</v>
      </c>
      <c r="G13" s="1"/>
      <c r="H13" s="1"/>
      <c r="I13" s="1"/>
    </row>
    <row r="14" spans="1:12" x14ac:dyDescent="0.3">
      <c r="A14" s="12" t="s">
        <v>33</v>
      </c>
      <c r="B14" s="31">
        <v>455982</v>
      </c>
      <c r="C14" s="31">
        <v>320329</v>
      </c>
      <c r="D14" s="31">
        <v>1630270</v>
      </c>
      <c r="E14" s="31">
        <v>1913644</v>
      </c>
      <c r="F14" s="14">
        <f t="shared" si="0"/>
        <v>17.382028743705035</v>
      </c>
      <c r="G14" s="1"/>
      <c r="H14" s="1"/>
      <c r="I14" s="1"/>
    </row>
    <row r="15" spans="1:12" x14ac:dyDescent="0.3">
      <c r="A15" s="9" t="s">
        <v>34</v>
      </c>
      <c r="B15" s="30">
        <v>466956</v>
      </c>
      <c r="C15" s="30">
        <v>523074</v>
      </c>
      <c r="D15" s="30">
        <v>1759882</v>
      </c>
      <c r="E15" s="30">
        <v>2148088</v>
      </c>
      <c r="F15" s="11">
        <f t="shared" si="0"/>
        <v>22.058638022321958</v>
      </c>
      <c r="G15" s="1"/>
      <c r="H15" s="1"/>
      <c r="I15" s="1"/>
    </row>
    <row r="16" spans="1:12" x14ac:dyDescent="0.3">
      <c r="A16" s="12" t="s">
        <v>35</v>
      </c>
      <c r="B16" s="31">
        <v>383404</v>
      </c>
      <c r="C16" s="31">
        <v>580356</v>
      </c>
      <c r="D16" s="31">
        <v>2178832</v>
      </c>
      <c r="E16" s="31">
        <v>2650140</v>
      </c>
      <c r="F16" s="14">
        <f t="shared" si="0"/>
        <v>21.631222599998537</v>
      </c>
      <c r="G16" s="1"/>
      <c r="H16" s="1"/>
      <c r="I16" s="1"/>
    </row>
    <row r="17" spans="1:9" x14ac:dyDescent="0.3">
      <c r="A17" s="9" t="s">
        <v>162</v>
      </c>
      <c r="B17" s="30">
        <v>526820</v>
      </c>
      <c r="C17" s="30">
        <v>674388</v>
      </c>
      <c r="D17" s="30">
        <v>2461251</v>
      </c>
      <c r="E17" s="30">
        <v>2654043</v>
      </c>
      <c r="F17" s="11">
        <f t="shared" si="0"/>
        <v>7.8330897580133012</v>
      </c>
      <c r="G17" s="1"/>
      <c r="H17" s="1"/>
      <c r="I17" s="1"/>
    </row>
    <row r="18" spans="1:9" x14ac:dyDescent="0.3">
      <c r="A18" s="12" t="s">
        <v>36</v>
      </c>
      <c r="B18" s="31">
        <v>4392</v>
      </c>
      <c r="C18" s="31">
        <v>1500</v>
      </c>
      <c r="D18" s="31">
        <v>14799</v>
      </c>
      <c r="E18" s="31">
        <v>13843</v>
      </c>
      <c r="F18" s="14">
        <f t="shared" si="0"/>
        <v>-6.4598959389147979</v>
      </c>
      <c r="G18" s="1"/>
      <c r="H18" s="1"/>
      <c r="I18" s="1"/>
    </row>
    <row r="19" spans="1:9" x14ac:dyDescent="0.3">
      <c r="A19" s="9" t="s">
        <v>37</v>
      </c>
      <c r="B19" s="30">
        <v>816264</v>
      </c>
      <c r="C19" s="30">
        <v>685163</v>
      </c>
      <c r="D19" s="30">
        <v>4395375</v>
      </c>
      <c r="E19" s="30">
        <v>4075316</v>
      </c>
      <c r="F19" s="11">
        <f t="shared" si="0"/>
        <v>-7.281722264880699</v>
      </c>
      <c r="G19" s="1"/>
      <c r="H19" s="1"/>
      <c r="I19" s="1"/>
    </row>
    <row r="20" spans="1:9" x14ac:dyDescent="0.3">
      <c r="A20" s="12" t="s">
        <v>163</v>
      </c>
      <c r="B20" s="31">
        <v>1513082</v>
      </c>
      <c r="C20" s="31">
        <v>1457344</v>
      </c>
      <c r="D20" s="31">
        <v>8050860</v>
      </c>
      <c r="E20" s="31">
        <v>7139284</v>
      </c>
      <c r="F20" s="14">
        <f t="shared" si="0"/>
        <v>-11.322715834084804</v>
      </c>
      <c r="G20" s="1"/>
      <c r="H20" s="1"/>
      <c r="I20" s="1"/>
    </row>
    <row r="21" spans="1:9" x14ac:dyDescent="0.3">
      <c r="A21" s="9" t="s">
        <v>38</v>
      </c>
      <c r="B21" s="30">
        <v>658506</v>
      </c>
      <c r="C21" s="30">
        <v>453996</v>
      </c>
      <c r="D21" s="30">
        <v>2408258</v>
      </c>
      <c r="E21" s="30">
        <v>2711683</v>
      </c>
      <c r="F21" s="11">
        <f t="shared" si="0"/>
        <v>12.599356049061186</v>
      </c>
      <c r="G21" s="1"/>
      <c r="H21" s="1"/>
      <c r="I21" s="1"/>
    </row>
    <row r="22" spans="1:9" x14ac:dyDescent="0.3">
      <c r="A22" s="12" t="s">
        <v>59</v>
      </c>
      <c r="B22" s="31">
        <v>37698</v>
      </c>
      <c r="C22" s="31">
        <v>76211</v>
      </c>
      <c r="D22" s="31">
        <v>178094</v>
      </c>
      <c r="E22" s="31">
        <v>225618</v>
      </c>
      <c r="F22" s="14">
        <f t="shared" si="0"/>
        <v>26.684784439677927</v>
      </c>
      <c r="G22" s="1"/>
      <c r="H22" s="1"/>
      <c r="I22" s="1"/>
    </row>
    <row r="23" spans="1:9" x14ac:dyDescent="0.3">
      <c r="A23" s="9" t="s">
        <v>164</v>
      </c>
      <c r="B23" s="30">
        <v>130177</v>
      </c>
      <c r="C23" s="30">
        <v>79183</v>
      </c>
      <c r="D23" s="30">
        <v>520495</v>
      </c>
      <c r="E23" s="30">
        <v>600733</v>
      </c>
      <c r="F23" s="11">
        <f t="shared" si="0"/>
        <v>15.41571004524539</v>
      </c>
      <c r="G23" s="1"/>
      <c r="H23" s="1"/>
      <c r="I23" s="1"/>
    </row>
    <row r="24" spans="1:9" x14ac:dyDescent="0.3">
      <c r="A24" s="12" t="s">
        <v>166</v>
      </c>
      <c r="B24" s="31">
        <v>21338</v>
      </c>
      <c r="C24" s="31">
        <v>46878</v>
      </c>
      <c r="D24" s="31">
        <v>254700</v>
      </c>
      <c r="E24" s="31">
        <v>347824</v>
      </c>
      <c r="F24" s="14">
        <f t="shared" si="0"/>
        <v>36.562230074597579</v>
      </c>
      <c r="G24" s="1"/>
      <c r="H24" s="1"/>
      <c r="I24" s="1"/>
    </row>
    <row r="25" spans="1:9" x14ac:dyDescent="0.3">
      <c r="A25" s="9" t="s">
        <v>39</v>
      </c>
      <c r="B25" s="30">
        <v>24</v>
      </c>
      <c r="C25" s="30">
        <v>0</v>
      </c>
      <c r="D25" s="30">
        <v>3853</v>
      </c>
      <c r="E25" s="30">
        <v>1374</v>
      </c>
      <c r="F25" s="11">
        <f t="shared" si="0"/>
        <v>-64.339475733194917</v>
      </c>
      <c r="G25" s="1"/>
      <c r="H25" s="1"/>
      <c r="I25" s="1"/>
    </row>
    <row r="26" spans="1:9" x14ac:dyDescent="0.3">
      <c r="A26" s="12" t="s">
        <v>40</v>
      </c>
      <c r="B26" s="31">
        <v>14366</v>
      </c>
      <c r="C26" s="31">
        <v>40921</v>
      </c>
      <c r="D26" s="31">
        <v>164815</v>
      </c>
      <c r="E26" s="31">
        <v>220178</v>
      </c>
      <c r="F26" s="14">
        <f t="shared" si="0"/>
        <v>33.590995965173079</v>
      </c>
      <c r="G26" s="1"/>
      <c r="H26" s="1"/>
      <c r="I26" s="1"/>
    </row>
    <row r="27" spans="1:9" x14ac:dyDescent="0.3">
      <c r="A27" s="9" t="s">
        <v>41</v>
      </c>
      <c r="B27" s="30">
        <v>43849</v>
      </c>
      <c r="C27" s="30">
        <v>65072</v>
      </c>
      <c r="D27" s="30">
        <v>271462</v>
      </c>
      <c r="E27" s="30">
        <v>312281</v>
      </c>
      <c r="F27" s="11">
        <f t="shared" si="0"/>
        <v>15.036727055720505</v>
      </c>
      <c r="G27" s="1"/>
      <c r="H27" s="1"/>
      <c r="I27" s="1"/>
    </row>
    <row r="28" spans="1:9" x14ac:dyDescent="0.3">
      <c r="A28" s="12" t="s">
        <v>42</v>
      </c>
      <c r="B28" s="31">
        <v>48303</v>
      </c>
      <c r="C28" s="31">
        <v>86559</v>
      </c>
      <c r="D28" s="31">
        <v>162639</v>
      </c>
      <c r="E28" s="31">
        <v>226794</v>
      </c>
      <c r="F28" s="14">
        <f t="shared" si="0"/>
        <v>39.446258277534895</v>
      </c>
      <c r="G28" s="1"/>
      <c r="H28" s="1"/>
      <c r="I28" s="1"/>
    </row>
    <row r="29" spans="1:9" x14ac:dyDescent="0.3">
      <c r="A29" s="9" t="s">
        <v>43</v>
      </c>
      <c r="B29" s="30">
        <v>262104</v>
      </c>
      <c r="C29" s="30">
        <v>281537</v>
      </c>
      <c r="D29" s="30">
        <v>1220839</v>
      </c>
      <c r="E29" s="30">
        <v>1349061</v>
      </c>
      <c r="F29" s="11">
        <f t="shared" si="0"/>
        <v>10.502777188474482</v>
      </c>
      <c r="G29" s="1"/>
      <c r="H29" s="1"/>
      <c r="I29" s="1"/>
    </row>
    <row r="30" spans="1:9" x14ac:dyDescent="0.3">
      <c r="A30" s="12" t="s">
        <v>44</v>
      </c>
      <c r="B30" s="31">
        <v>172229</v>
      </c>
      <c r="C30" s="31">
        <v>147173</v>
      </c>
      <c r="D30" s="31">
        <v>759952</v>
      </c>
      <c r="E30" s="31">
        <v>823333</v>
      </c>
      <c r="F30" s="14">
        <f t="shared" si="0"/>
        <v>8.3401320083373633</v>
      </c>
      <c r="G30" s="1"/>
      <c r="H30" s="1"/>
      <c r="I30" s="1"/>
    </row>
    <row r="31" spans="1:9" x14ac:dyDescent="0.3">
      <c r="A31" s="9" t="s">
        <v>45</v>
      </c>
      <c r="B31" s="30">
        <v>446165</v>
      </c>
      <c r="C31" s="30">
        <v>945797</v>
      </c>
      <c r="D31" s="30">
        <v>3476240</v>
      </c>
      <c r="E31" s="30">
        <v>4478516</v>
      </c>
      <c r="F31" s="11">
        <f t="shared" si="0"/>
        <v>28.832186500356698</v>
      </c>
      <c r="G31" s="1"/>
      <c r="H31" s="1"/>
      <c r="I31" s="1"/>
    </row>
    <row r="32" spans="1:9" x14ac:dyDescent="0.3">
      <c r="A32" s="12" t="s">
        <v>46</v>
      </c>
      <c r="B32" s="31">
        <v>197705</v>
      </c>
      <c r="C32" s="31">
        <v>278342</v>
      </c>
      <c r="D32" s="31">
        <v>848235</v>
      </c>
      <c r="E32" s="31">
        <v>1045132</v>
      </c>
      <c r="F32" s="14">
        <f t="shared" si="0"/>
        <v>23.212553125018417</v>
      </c>
      <c r="G32" s="1"/>
      <c r="H32" s="1"/>
      <c r="I32" s="1"/>
    </row>
    <row r="33" spans="1:9" x14ac:dyDescent="0.3">
      <c r="A33" s="9" t="s">
        <v>47</v>
      </c>
      <c r="B33" s="30">
        <v>24404</v>
      </c>
      <c r="C33" s="30">
        <v>28382</v>
      </c>
      <c r="D33" s="30">
        <v>101520</v>
      </c>
      <c r="E33" s="30">
        <v>114505</v>
      </c>
      <c r="F33" s="11">
        <f t="shared" si="0"/>
        <v>12.790583136327811</v>
      </c>
      <c r="G33" s="1"/>
      <c r="H33" s="1"/>
      <c r="I33" s="1"/>
    </row>
    <row r="34" spans="1:9" x14ac:dyDescent="0.3">
      <c r="A34" s="12" t="s">
        <v>165</v>
      </c>
      <c r="B34" s="31">
        <v>43040</v>
      </c>
      <c r="C34" s="31">
        <v>33829</v>
      </c>
      <c r="D34" s="31">
        <v>152136</v>
      </c>
      <c r="E34" s="31">
        <v>153875</v>
      </c>
      <c r="F34" s="14">
        <f t="shared" si="0"/>
        <v>1.1430562128621773</v>
      </c>
      <c r="G34" s="1"/>
      <c r="H34" s="1"/>
      <c r="I34" s="1"/>
    </row>
    <row r="35" spans="1:9" x14ac:dyDescent="0.3">
      <c r="A35" s="15" t="s">
        <v>48</v>
      </c>
      <c r="B35" s="16">
        <f>SUM(B7:B34)</f>
        <v>7740580</v>
      </c>
      <c r="C35" s="16">
        <f t="shared" ref="C35:E35" si="1">SUM(C7:C34)</f>
        <v>8506611</v>
      </c>
      <c r="D35" s="16">
        <f t="shared" si="1"/>
        <v>38712458</v>
      </c>
      <c r="E35" s="16">
        <f t="shared" si="1"/>
        <v>41438032</v>
      </c>
      <c r="F35" s="17">
        <f t="shared" ref="F35" si="2">((E35*100)/D35)-100</f>
        <v>7.0405604314766066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1801659</v>
      </c>
      <c r="C39" s="37">
        <f t="shared" si="4"/>
        <v>1715633</v>
      </c>
      <c r="D39" s="37">
        <f>_xlfn.RANK.EQ(B39,$B$39:$B$66)+COUNTIF($B$39:$B$66,B39)-1</f>
        <v>10</v>
      </c>
      <c r="E39" s="36" t="str">
        <f t="shared" ref="E39:E66" si="6">INDEX($A$39:$B$66,MATCH(ROW()-38,$D$39:$D$66,0),1)</f>
        <v>GIJÓN</v>
      </c>
      <c r="F39" s="36">
        <f>LOOKUP(E39,$A$39:$A$66,$B$39:$B$66)</f>
        <v>7139284</v>
      </c>
      <c r="G39" s="36">
        <f>LOOKUP(E39,$A$39:$A$66,$C$39:$C$66)</f>
        <v>8050860</v>
      </c>
    </row>
    <row r="40" spans="1:9" x14ac:dyDescent="0.3">
      <c r="A40" s="36" t="str">
        <f t="shared" si="5"/>
        <v>ALICANTE</v>
      </c>
      <c r="B40" s="37">
        <f t="shared" si="3"/>
        <v>604800</v>
      </c>
      <c r="C40" s="37">
        <f t="shared" si="4"/>
        <v>823246</v>
      </c>
      <c r="D40" s="37">
        <f t="shared" ref="D40:D66" si="7">_xlfn.RANK.EQ(B40,$B$39:$B$66)+COUNTIF($B$39:$B$66,B40)-1</f>
        <v>17</v>
      </c>
      <c r="E40" s="36" t="str">
        <f t="shared" si="6"/>
        <v>TARRAGONA</v>
      </c>
      <c r="F40" s="36">
        <f t="shared" ref="F40:F55" si="8">LOOKUP(E40,$A$39:$A$66,$B$39:$B$66)</f>
        <v>4478516</v>
      </c>
      <c r="G40" s="36">
        <f t="shared" ref="G40:G66" si="9">LOOKUP(E40,$A$39:$A$66,$C$39:$C$66)</f>
        <v>3476240</v>
      </c>
    </row>
    <row r="41" spans="1:9" x14ac:dyDescent="0.3">
      <c r="A41" s="36" t="str">
        <f t="shared" si="5"/>
        <v>ALMERÍA</v>
      </c>
      <c r="B41" s="37">
        <f t="shared" si="3"/>
        <v>2580842</v>
      </c>
      <c r="C41" s="37">
        <f t="shared" si="4"/>
        <v>2018279</v>
      </c>
      <c r="D41" s="37">
        <f t="shared" si="7"/>
        <v>7</v>
      </c>
      <c r="E41" s="36" t="str">
        <f t="shared" si="6"/>
        <v>FERROL-SAN CIBRAO</v>
      </c>
      <c r="F41" s="36">
        <f t="shared" si="8"/>
        <v>4075316</v>
      </c>
      <c r="G41" s="36">
        <f t="shared" si="9"/>
        <v>4395375</v>
      </c>
    </row>
    <row r="42" spans="1:9" x14ac:dyDescent="0.3">
      <c r="A42" s="36" t="str">
        <f t="shared" si="5"/>
        <v>AVILÉS</v>
      </c>
      <c r="B42" s="37">
        <f t="shared" si="3"/>
        <v>1267747</v>
      </c>
      <c r="C42" s="37">
        <f t="shared" si="4"/>
        <v>1143424</v>
      </c>
      <c r="D42" s="37">
        <f t="shared" si="7"/>
        <v>12</v>
      </c>
      <c r="E42" s="36" t="str">
        <f t="shared" si="6"/>
        <v>HUELVA</v>
      </c>
      <c r="F42" s="36">
        <f t="shared" si="8"/>
        <v>2711683</v>
      </c>
      <c r="G42" s="36">
        <f t="shared" si="9"/>
        <v>2408258</v>
      </c>
    </row>
    <row r="43" spans="1:9" x14ac:dyDescent="0.3">
      <c r="A43" s="36" t="str">
        <f t="shared" si="5"/>
        <v>BAHÍA DE ALGECIRAS</v>
      </c>
      <c r="B43" s="37">
        <f t="shared" si="3"/>
        <v>591110</v>
      </c>
      <c r="C43" s="37">
        <f t="shared" si="4"/>
        <v>688653</v>
      </c>
      <c r="D43" s="37">
        <f t="shared" si="7"/>
        <v>19</v>
      </c>
      <c r="E43" s="36" t="str">
        <f t="shared" si="6"/>
        <v>CASTELLÓN</v>
      </c>
      <c r="F43" s="36">
        <f t="shared" si="8"/>
        <v>2654043</v>
      </c>
      <c r="G43" s="36">
        <f t="shared" si="9"/>
        <v>2461251</v>
      </c>
    </row>
    <row r="44" spans="1:9" x14ac:dyDescent="0.3">
      <c r="A44" s="36" t="str">
        <f t="shared" si="5"/>
        <v>BAHÍA DE CÁDIZ</v>
      </c>
      <c r="B44" s="37">
        <f t="shared" si="3"/>
        <v>722120</v>
      </c>
      <c r="C44" s="37">
        <f t="shared" si="4"/>
        <v>635348</v>
      </c>
      <c r="D44" s="37">
        <f t="shared" si="7"/>
        <v>15</v>
      </c>
      <c r="E44" s="36" t="str">
        <f t="shared" si="6"/>
        <v>CARTAGENA</v>
      </c>
      <c r="F44" s="36">
        <f t="shared" si="8"/>
        <v>2650140</v>
      </c>
      <c r="G44" s="36">
        <f t="shared" si="9"/>
        <v>2178832</v>
      </c>
    </row>
    <row r="45" spans="1:9" x14ac:dyDescent="0.3">
      <c r="A45" s="36" t="str">
        <f t="shared" si="5"/>
        <v>BALEARES</v>
      </c>
      <c r="B45" s="37">
        <f t="shared" si="3"/>
        <v>664489</v>
      </c>
      <c r="C45" s="37">
        <f t="shared" si="4"/>
        <v>673368</v>
      </c>
      <c r="D45" s="37">
        <f t="shared" si="7"/>
        <v>16</v>
      </c>
      <c r="E45" s="36" t="str">
        <f t="shared" si="6"/>
        <v>ALMERÍA</v>
      </c>
      <c r="F45" s="36">
        <f t="shared" si="8"/>
        <v>2580842</v>
      </c>
      <c r="G45" s="36">
        <f t="shared" si="9"/>
        <v>2018279</v>
      </c>
    </row>
    <row r="46" spans="1:9" x14ac:dyDescent="0.3">
      <c r="A46" s="36" t="str">
        <f t="shared" si="5"/>
        <v>BARCELONA</v>
      </c>
      <c r="B46" s="37">
        <f t="shared" si="3"/>
        <v>1913644</v>
      </c>
      <c r="C46" s="37">
        <f t="shared" si="4"/>
        <v>1630270</v>
      </c>
      <c r="D46" s="37">
        <f t="shared" si="7"/>
        <v>9</v>
      </c>
      <c r="E46" s="36" t="str">
        <f t="shared" si="6"/>
        <v>BILBAO</v>
      </c>
      <c r="F46" s="36">
        <f t="shared" si="8"/>
        <v>2148088</v>
      </c>
      <c r="G46" s="36">
        <f t="shared" si="9"/>
        <v>1759882</v>
      </c>
    </row>
    <row r="47" spans="1:9" x14ac:dyDescent="0.3">
      <c r="A47" s="36" t="str">
        <f t="shared" si="5"/>
        <v>BILBAO</v>
      </c>
      <c r="B47" s="37">
        <f t="shared" si="3"/>
        <v>2148088</v>
      </c>
      <c r="C47" s="37">
        <f t="shared" si="4"/>
        <v>1759882</v>
      </c>
      <c r="D47" s="37">
        <f t="shared" si="7"/>
        <v>8</v>
      </c>
      <c r="E47" s="36" t="str">
        <f t="shared" si="6"/>
        <v>BARCELONA</v>
      </c>
      <c r="F47" s="36">
        <f t="shared" si="8"/>
        <v>1913644</v>
      </c>
      <c r="G47" s="36">
        <f t="shared" si="9"/>
        <v>1630270</v>
      </c>
    </row>
    <row r="48" spans="1:9" x14ac:dyDescent="0.3">
      <c r="A48" s="36" t="str">
        <f t="shared" si="5"/>
        <v>CARTAGENA</v>
      </c>
      <c r="B48" s="37">
        <f t="shared" si="3"/>
        <v>2650140</v>
      </c>
      <c r="C48" s="37">
        <f t="shared" si="4"/>
        <v>2178832</v>
      </c>
      <c r="D48" s="37">
        <f t="shared" si="7"/>
        <v>6</v>
      </c>
      <c r="E48" s="36" t="str">
        <f t="shared" si="6"/>
        <v>A CORUÑA</v>
      </c>
      <c r="F48" s="36">
        <f t="shared" si="8"/>
        <v>1801659</v>
      </c>
      <c r="G48" s="36">
        <f t="shared" si="9"/>
        <v>1715633</v>
      </c>
    </row>
    <row r="49" spans="1:7" x14ac:dyDescent="0.3">
      <c r="A49" s="36" t="str">
        <f t="shared" si="5"/>
        <v>CASTELLÓN</v>
      </c>
      <c r="B49" s="37">
        <f t="shared" si="3"/>
        <v>2654043</v>
      </c>
      <c r="C49" s="37">
        <f t="shared" si="4"/>
        <v>2461251</v>
      </c>
      <c r="D49" s="37">
        <f t="shared" si="7"/>
        <v>5</v>
      </c>
      <c r="E49" s="36" t="str">
        <f t="shared" si="6"/>
        <v>SANTANDER</v>
      </c>
      <c r="F49" s="36">
        <f t="shared" si="8"/>
        <v>1349061</v>
      </c>
      <c r="G49" s="36">
        <f t="shared" si="9"/>
        <v>1220839</v>
      </c>
    </row>
    <row r="50" spans="1:7" x14ac:dyDescent="0.3">
      <c r="A50" s="36" t="str">
        <f t="shared" si="5"/>
        <v>CEUTA</v>
      </c>
      <c r="B50" s="37">
        <f t="shared" si="3"/>
        <v>13843</v>
      </c>
      <c r="C50" s="37">
        <f t="shared" si="4"/>
        <v>14799</v>
      </c>
      <c r="D50" s="37">
        <f t="shared" si="7"/>
        <v>27</v>
      </c>
      <c r="E50" s="36" t="str">
        <f t="shared" si="6"/>
        <v>AVILÉS</v>
      </c>
      <c r="F50" s="36">
        <f t="shared" si="8"/>
        <v>1267747</v>
      </c>
      <c r="G50" s="36">
        <f t="shared" si="9"/>
        <v>1143424</v>
      </c>
    </row>
    <row r="51" spans="1:7" x14ac:dyDescent="0.3">
      <c r="A51" s="36" t="str">
        <f t="shared" si="5"/>
        <v>FERROL-SAN CIBRAO</v>
      </c>
      <c r="B51" s="37">
        <f t="shared" si="3"/>
        <v>4075316</v>
      </c>
      <c r="C51" s="37">
        <f t="shared" si="4"/>
        <v>4395375</v>
      </c>
      <c r="D51" s="37">
        <f t="shared" si="7"/>
        <v>3</v>
      </c>
      <c r="E51" s="36" t="str">
        <f t="shared" si="6"/>
        <v>VALENCIA</v>
      </c>
      <c r="F51" s="36">
        <f t="shared" si="8"/>
        <v>1045132</v>
      </c>
      <c r="G51" s="36">
        <f t="shared" si="9"/>
        <v>848235</v>
      </c>
    </row>
    <row r="52" spans="1:7" x14ac:dyDescent="0.3">
      <c r="A52" s="36" t="str">
        <f t="shared" si="5"/>
        <v>GIJÓN</v>
      </c>
      <c r="B52" s="37">
        <f t="shared" si="3"/>
        <v>7139284</v>
      </c>
      <c r="C52" s="37">
        <f t="shared" si="4"/>
        <v>8050860</v>
      </c>
      <c r="D52" s="37">
        <f t="shared" si="7"/>
        <v>1</v>
      </c>
      <c r="E52" s="36" t="str">
        <f t="shared" si="6"/>
        <v>SEVILLA</v>
      </c>
      <c r="F52" s="36">
        <f t="shared" si="8"/>
        <v>823333</v>
      </c>
      <c r="G52" s="36">
        <f t="shared" si="9"/>
        <v>759952</v>
      </c>
    </row>
    <row r="53" spans="1:7" x14ac:dyDescent="0.3">
      <c r="A53" s="36" t="str">
        <f t="shared" si="5"/>
        <v>HUELVA</v>
      </c>
      <c r="B53" s="37">
        <f t="shared" si="3"/>
        <v>2711683</v>
      </c>
      <c r="C53" s="37">
        <f t="shared" si="4"/>
        <v>2408258</v>
      </c>
      <c r="D53" s="37">
        <f t="shared" si="7"/>
        <v>4</v>
      </c>
      <c r="E53" s="36" t="str">
        <f t="shared" si="6"/>
        <v>BAHÍA DE CÁDIZ</v>
      </c>
      <c r="F53" s="36">
        <f t="shared" si="8"/>
        <v>722120</v>
      </c>
      <c r="G53" s="36">
        <f t="shared" si="9"/>
        <v>635348</v>
      </c>
    </row>
    <row r="54" spans="1:7" x14ac:dyDescent="0.3">
      <c r="A54" s="36" t="str">
        <f t="shared" si="5"/>
        <v>LAS PALMAS</v>
      </c>
      <c r="B54" s="37">
        <f t="shared" si="3"/>
        <v>225618</v>
      </c>
      <c r="C54" s="37">
        <f t="shared" si="4"/>
        <v>178094</v>
      </c>
      <c r="D54" s="37">
        <f t="shared" si="7"/>
        <v>23</v>
      </c>
      <c r="E54" s="36" t="str">
        <f t="shared" si="6"/>
        <v>BALEARES</v>
      </c>
      <c r="F54" s="36">
        <f t="shared" si="8"/>
        <v>664489</v>
      </c>
      <c r="G54" s="36">
        <f t="shared" si="9"/>
        <v>673368</v>
      </c>
    </row>
    <row r="55" spans="1:7" x14ac:dyDescent="0.3">
      <c r="A55" s="36" t="str">
        <f t="shared" si="5"/>
        <v>MÁLAGA</v>
      </c>
      <c r="B55" s="37">
        <f t="shared" si="3"/>
        <v>600733</v>
      </c>
      <c r="C55" s="37">
        <f t="shared" si="4"/>
        <v>520495</v>
      </c>
      <c r="D55" s="37">
        <f t="shared" si="7"/>
        <v>18</v>
      </c>
      <c r="E55" s="36" t="str">
        <f t="shared" si="6"/>
        <v>ALICANTE</v>
      </c>
      <c r="F55" s="36">
        <f t="shared" si="8"/>
        <v>604800</v>
      </c>
      <c r="G55" s="36">
        <f t="shared" si="9"/>
        <v>823246</v>
      </c>
    </row>
    <row r="56" spans="1:7" x14ac:dyDescent="0.3">
      <c r="A56" s="36" t="str">
        <f t="shared" si="5"/>
        <v>MARÍN Y RÍA DE PONTEVEDRA</v>
      </c>
      <c r="B56" s="37">
        <f t="shared" si="3"/>
        <v>347824</v>
      </c>
      <c r="C56" s="37">
        <f t="shared" si="4"/>
        <v>254700</v>
      </c>
      <c r="D56" s="37">
        <f t="shared" si="7"/>
        <v>20</v>
      </c>
      <c r="E56" s="36" t="str">
        <f t="shared" si="6"/>
        <v>MÁLAGA</v>
      </c>
      <c r="F56" s="36">
        <f t="shared" ref="F56:F66" si="10">LOOKUP(E56,$A$39:$A$66,$B$39:$B$66)</f>
        <v>600733</v>
      </c>
      <c r="G56" s="36">
        <f t="shared" si="9"/>
        <v>520495</v>
      </c>
    </row>
    <row r="57" spans="1:7" x14ac:dyDescent="0.3">
      <c r="A57" s="36" t="str">
        <f t="shared" si="5"/>
        <v>MELILLA</v>
      </c>
      <c r="B57" s="37">
        <f t="shared" si="3"/>
        <v>1374</v>
      </c>
      <c r="C57" s="37">
        <f t="shared" si="4"/>
        <v>3853</v>
      </c>
      <c r="D57" s="37">
        <f t="shared" si="7"/>
        <v>28</v>
      </c>
      <c r="E57" s="36" t="str">
        <f t="shared" si="6"/>
        <v>BAHÍA DE ALGECIRAS</v>
      </c>
      <c r="F57" s="36">
        <f t="shared" si="10"/>
        <v>591110</v>
      </c>
      <c r="G57" s="36">
        <f t="shared" si="9"/>
        <v>688653</v>
      </c>
    </row>
    <row r="58" spans="1:7" x14ac:dyDescent="0.3">
      <c r="A58" s="36" t="str">
        <f t="shared" si="5"/>
        <v>MOTRIL</v>
      </c>
      <c r="B58" s="37">
        <f t="shared" si="3"/>
        <v>220178</v>
      </c>
      <c r="C58" s="37">
        <f t="shared" si="4"/>
        <v>164815</v>
      </c>
      <c r="D58" s="37">
        <f t="shared" si="7"/>
        <v>24</v>
      </c>
      <c r="E58" s="36" t="str">
        <f t="shared" si="6"/>
        <v>MARÍN Y RÍA DE PONTEVEDRA</v>
      </c>
      <c r="F58" s="36">
        <f t="shared" si="10"/>
        <v>347824</v>
      </c>
      <c r="G58" s="36">
        <f t="shared" si="9"/>
        <v>254700</v>
      </c>
    </row>
    <row r="59" spans="1:7" x14ac:dyDescent="0.3">
      <c r="A59" s="36" t="str">
        <f t="shared" si="5"/>
        <v>PASAIA</v>
      </c>
      <c r="B59" s="37">
        <f t="shared" si="3"/>
        <v>312281</v>
      </c>
      <c r="C59" s="37">
        <f t="shared" si="4"/>
        <v>271462</v>
      </c>
      <c r="D59" s="37">
        <f t="shared" si="7"/>
        <v>21</v>
      </c>
      <c r="E59" s="36" t="str">
        <f t="shared" si="6"/>
        <v>PASAIA</v>
      </c>
      <c r="F59" s="36">
        <f t="shared" si="10"/>
        <v>312281</v>
      </c>
      <c r="G59" s="36">
        <f t="shared" si="9"/>
        <v>271462</v>
      </c>
    </row>
    <row r="60" spans="1:7" x14ac:dyDescent="0.3">
      <c r="A60" s="36" t="str">
        <f t="shared" si="5"/>
        <v>SANTA CRUZ DE TENERIFE</v>
      </c>
      <c r="B60" s="37">
        <f t="shared" si="3"/>
        <v>226794</v>
      </c>
      <c r="C60" s="37">
        <f t="shared" si="4"/>
        <v>162639</v>
      </c>
      <c r="D60" s="37">
        <f t="shared" si="7"/>
        <v>22</v>
      </c>
      <c r="E60" s="36" t="str">
        <f t="shared" si="6"/>
        <v>SANTA CRUZ DE TENERIFE</v>
      </c>
      <c r="F60" s="36">
        <f t="shared" si="10"/>
        <v>226794</v>
      </c>
      <c r="G60" s="36">
        <f t="shared" si="9"/>
        <v>162639</v>
      </c>
    </row>
    <row r="61" spans="1:7" x14ac:dyDescent="0.3">
      <c r="A61" s="36" t="str">
        <f t="shared" si="5"/>
        <v>SANTANDER</v>
      </c>
      <c r="B61" s="37">
        <f t="shared" si="3"/>
        <v>1349061</v>
      </c>
      <c r="C61" s="37">
        <f t="shared" si="4"/>
        <v>1220839</v>
      </c>
      <c r="D61" s="37">
        <f t="shared" si="7"/>
        <v>11</v>
      </c>
      <c r="E61" s="36" t="str">
        <f t="shared" si="6"/>
        <v>LAS PALMAS</v>
      </c>
      <c r="F61" s="36">
        <f t="shared" si="10"/>
        <v>225618</v>
      </c>
      <c r="G61" s="36">
        <f t="shared" si="9"/>
        <v>178094</v>
      </c>
    </row>
    <row r="62" spans="1:7" x14ac:dyDescent="0.3">
      <c r="A62" s="36" t="str">
        <f t="shared" si="5"/>
        <v>SEVILLA</v>
      </c>
      <c r="B62" s="37">
        <f t="shared" si="3"/>
        <v>823333</v>
      </c>
      <c r="C62" s="37">
        <f t="shared" si="4"/>
        <v>759952</v>
      </c>
      <c r="D62" s="37">
        <f t="shared" si="7"/>
        <v>14</v>
      </c>
      <c r="E62" s="36" t="str">
        <f t="shared" si="6"/>
        <v>MOTRIL</v>
      </c>
      <c r="F62" s="36">
        <f t="shared" si="10"/>
        <v>220178</v>
      </c>
      <c r="G62" s="36">
        <f t="shared" si="9"/>
        <v>164815</v>
      </c>
    </row>
    <row r="63" spans="1:7" x14ac:dyDescent="0.3">
      <c r="A63" s="36" t="str">
        <f t="shared" si="5"/>
        <v>TARRAGONA</v>
      </c>
      <c r="B63" s="37">
        <f t="shared" si="3"/>
        <v>4478516</v>
      </c>
      <c r="C63" s="37">
        <f t="shared" si="4"/>
        <v>3476240</v>
      </c>
      <c r="D63" s="37">
        <f t="shared" si="7"/>
        <v>2</v>
      </c>
      <c r="E63" s="36" t="str">
        <f t="shared" si="6"/>
        <v>VILAGARCÍA</v>
      </c>
      <c r="F63" s="36">
        <f t="shared" si="10"/>
        <v>153875</v>
      </c>
      <c r="G63" s="36">
        <f t="shared" si="9"/>
        <v>152136</v>
      </c>
    </row>
    <row r="64" spans="1:7" x14ac:dyDescent="0.3">
      <c r="A64" s="36" t="str">
        <f t="shared" si="5"/>
        <v>VALENCIA</v>
      </c>
      <c r="B64" s="37">
        <f t="shared" si="3"/>
        <v>1045132</v>
      </c>
      <c r="C64" s="37">
        <f t="shared" si="4"/>
        <v>848235</v>
      </c>
      <c r="D64" s="37">
        <f t="shared" si="7"/>
        <v>13</v>
      </c>
      <c r="E64" s="36" t="str">
        <f t="shared" si="6"/>
        <v>VIGO</v>
      </c>
      <c r="F64" s="36">
        <f t="shared" si="10"/>
        <v>114505</v>
      </c>
      <c r="G64" s="36">
        <f t="shared" si="9"/>
        <v>101520</v>
      </c>
    </row>
    <row r="65" spans="1:7" x14ac:dyDescent="0.3">
      <c r="A65" s="36" t="str">
        <f t="shared" si="5"/>
        <v>VIGO</v>
      </c>
      <c r="B65" s="37">
        <f t="shared" si="3"/>
        <v>114505</v>
      </c>
      <c r="C65" s="37">
        <f t="shared" si="4"/>
        <v>101520</v>
      </c>
      <c r="D65" s="37">
        <f t="shared" si="7"/>
        <v>26</v>
      </c>
      <c r="E65" s="36" t="str">
        <f t="shared" si="6"/>
        <v>CEUTA</v>
      </c>
      <c r="F65" s="36">
        <f t="shared" si="10"/>
        <v>13843</v>
      </c>
      <c r="G65" s="36">
        <f t="shared" si="9"/>
        <v>14799</v>
      </c>
    </row>
    <row r="66" spans="1:7" x14ac:dyDescent="0.3">
      <c r="A66" s="36" t="str">
        <f t="shared" si="5"/>
        <v>VILAGARCÍA</v>
      </c>
      <c r="B66" s="37">
        <f t="shared" si="3"/>
        <v>153875</v>
      </c>
      <c r="C66" s="37">
        <f t="shared" si="4"/>
        <v>152136</v>
      </c>
      <c r="D66" s="37">
        <f t="shared" si="7"/>
        <v>25</v>
      </c>
      <c r="E66" s="36" t="str">
        <f t="shared" si="6"/>
        <v>MELILLA</v>
      </c>
      <c r="F66" s="36">
        <f t="shared" si="10"/>
        <v>1374</v>
      </c>
      <c r="G66" s="36">
        <f t="shared" si="9"/>
        <v>3853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131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66401</v>
      </c>
      <c r="C7" s="30">
        <v>87037</v>
      </c>
      <c r="D7" s="30">
        <v>357788</v>
      </c>
      <c r="E7" s="30">
        <v>399054</v>
      </c>
      <c r="F7" s="11">
        <f>((E7*100)/D7)-100</f>
        <v>11.533645622547425</v>
      </c>
      <c r="G7" s="1"/>
      <c r="H7" s="1"/>
      <c r="I7" s="1"/>
    </row>
    <row r="8" spans="1:12" x14ac:dyDescent="0.3">
      <c r="A8" s="12" t="s">
        <v>31</v>
      </c>
      <c r="B8" s="31">
        <v>139668</v>
      </c>
      <c r="C8" s="31">
        <v>125522</v>
      </c>
      <c r="D8" s="31">
        <v>635513</v>
      </c>
      <c r="E8" s="31">
        <v>610244</v>
      </c>
      <c r="F8" s="14">
        <f t="shared" ref="F8:F34" si="0">((E8*100)/D8)-100</f>
        <v>-3.976157844135372</v>
      </c>
      <c r="G8" s="1"/>
      <c r="H8" s="1"/>
      <c r="I8" s="1"/>
    </row>
    <row r="9" spans="1:12" x14ac:dyDescent="0.3">
      <c r="A9" s="9" t="s">
        <v>157</v>
      </c>
      <c r="B9" s="30">
        <v>66676</v>
      </c>
      <c r="C9" s="30">
        <v>38412</v>
      </c>
      <c r="D9" s="30">
        <v>263721</v>
      </c>
      <c r="E9" s="30">
        <v>186320</v>
      </c>
      <c r="F9" s="11">
        <f t="shared" si="0"/>
        <v>-29.349577773480306</v>
      </c>
      <c r="G9" s="1"/>
      <c r="H9" s="1"/>
      <c r="I9" s="1"/>
    </row>
    <row r="10" spans="1:12" x14ac:dyDescent="0.3">
      <c r="A10" s="12" t="s">
        <v>159</v>
      </c>
      <c r="B10" s="31">
        <v>105880</v>
      </c>
      <c r="C10" s="31">
        <v>143939</v>
      </c>
      <c r="D10" s="31">
        <v>474668</v>
      </c>
      <c r="E10" s="31">
        <v>599835</v>
      </c>
      <c r="F10" s="14">
        <f t="shared" si="0"/>
        <v>26.369378175904004</v>
      </c>
      <c r="G10" s="1"/>
      <c r="H10" s="1"/>
      <c r="I10" s="1"/>
    </row>
    <row r="11" spans="1:12" x14ac:dyDescent="0.3">
      <c r="A11" s="9" t="s">
        <v>160</v>
      </c>
      <c r="B11" s="30">
        <v>6176195</v>
      </c>
      <c r="C11" s="30">
        <v>6466501</v>
      </c>
      <c r="D11" s="30">
        <v>26989896</v>
      </c>
      <c r="E11" s="30">
        <v>29546282</v>
      </c>
      <c r="F11" s="11">
        <f t="shared" si="0"/>
        <v>9.4716407947626067</v>
      </c>
      <c r="G11" s="1"/>
      <c r="H11" s="1"/>
      <c r="I11" s="1"/>
    </row>
    <row r="12" spans="1:12" x14ac:dyDescent="0.3">
      <c r="A12" s="12" t="s">
        <v>161</v>
      </c>
      <c r="B12" s="31">
        <v>146843</v>
      </c>
      <c r="C12" s="31">
        <v>100146</v>
      </c>
      <c r="D12" s="31">
        <v>702665</v>
      </c>
      <c r="E12" s="31">
        <v>618987</v>
      </c>
      <c r="F12" s="14">
        <f t="shared" si="0"/>
        <v>-11.908662022443124</v>
      </c>
      <c r="G12" s="1"/>
      <c r="H12" s="1"/>
      <c r="I12" s="1"/>
    </row>
    <row r="13" spans="1:12" x14ac:dyDescent="0.3">
      <c r="A13" s="9" t="s">
        <v>32</v>
      </c>
      <c r="B13" s="30">
        <v>1240415</v>
      </c>
      <c r="C13" s="30">
        <v>1256814</v>
      </c>
      <c r="D13" s="30">
        <v>5042627</v>
      </c>
      <c r="E13" s="30">
        <v>5201003</v>
      </c>
      <c r="F13" s="11">
        <f t="shared" si="0"/>
        <v>3.1407439019384213</v>
      </c>
      <c r="G13" s="1"/>
      <c r="H13" s="1"/>
      <c r="I13" s="1"/>
    </row>
    <row r="14" spans="1:12" x14ac:dyDescent="0.3">
      <c r="A14" s="12" t="s">
        <v>33</v>
      </c>
      <c r="B14" s="31">
        <v>3801253</v>
      </c>
      <c r="C14" s="31">
        <v>4213594</v>
      </c>
      <c r="D14" s="31">
        <v>16122787</v>
      </c>
      <c r="E14" s="31">
        <v>19117692</v>
      </c>
      <c r="F14" s="14">
        <f t="shared" si="0"/>
        <v>18.575603585161801</v>
      </c>
      <c r="G14" s="1"/>
      <c r="H14" s="1"/>
      <c r="I14" s="1"/>
    </row>
    <row r="15" spans="1:12" x14ac:dyDescent="0.3">
      <c r="A15" s="9" t="s">
        <v>34</v>
      </c>
      <c r="B15" s="30">
        <v>938742</v>
      </c>
      <c r="C15" s="30">
        <v>958345</v>
      </c>
      <c r="D15" s="30">
        <v>3913074</v>
      </c>
      <c r="E15" s="30">
        <v>4244153</v>
      </c>
      <c r="F15" s="11">
        <f t="shared" si="0"/>
        <v>8.4608417832118619</v>
      </c>
      <c r="G15" s="1"/>
      <c r="H15" s="1"/>
      <c r="I15" s="1"/>
    </row>
    <row r="16" spans="1:12" x14ac:dyDescent="0.3">
      <c r="A16" s="12" t="s">
        <v>35</v>
      </c>
      <c r="B16" s="31">
        <v>149750</v>
      </c>
      <c r="C16" s="31">
        <v>121836</v>
      </c>
      <c r="D16" s="31">
        <v>572559</v>
      </c>
      <c r="E16" s="31">
        <v>569974</v>
      </c>
      <c r="F16" s="14">
        <f t="shared" si="0"/>
        <v>-0.45148185601833291</v>
      </c>
      <c r="G16" s="1"/>
      <c r="H16" s="1"/>
      <c r="I16" s="1"/>
    </row>
    <row r="17" spans="1:9" x14ac:dyDescent="0.3">
      <c r="A17" s="9" t="s">
        <v>162</v>
      </c>
      <c r="B17" s="30">
        <v>358997</v>
      </c>
      <c r="C17" s="30">
        <v>323818</v>
      </c>
      <c r="D17" s="30">
        <v>1630502</v>
      </c>
      <c r="E17" s="30">
        <v>1482873</v>
      </c>
      <c r="F17" s="11">
        <f t="shared" si="0"/>
        <v>-9.0542053919590444</v>
      </c>
      <c r="G17" s="1"/>
      <c r="H17" s="1"/>
      <c r="I17" s="1"/>
    </row>
    <row r="18" spans="1:9" x14ac:dyDescent="0.3">
      <c r="A18" s="12" t="s">
        <v>36</v>
      </c>
      <c r="B18" s="31">
        <v>80279</v>
      </c>
      <c r="C18" s="31">
        <v>75878</v>
      </c>
      <c r="D18" s="31">
        <v>416206</v>
      </c>
      <c r="E18" s="31">
        <v>323897</v>
      </c>
      <c r="F18" s="14">
        <f t="shared" si="0"/>
        <v>-22.17868074943658</v>
      </c>
      <c r="G18" s="1"/>
      <c r="H18" s="1"/>
      <c r="I18" s="1"/>
    </row>
    <row r="19" spans="1:9" x14ac:dyDescent="0.3">
      <c r="A19" s="9" t="s">
        <v>37</v>
      </c>
      <c r="B19" s="30">
        <v>88132</v>
      </c>
      <c r="C19" s="30">
        <v>95660</v>
      </c>
      <c r="D19" s="30">
        <v>280807</v>
      </c>
      <c r="E19" s="30">
        <v>311611</v>
      </c>
      <c r="F19" s="11">
        <f t="shared" si="0"/>
        <v>10.969812006110956</v>
      </c>
      <c r="G19" s="1"/>
      <c r="H19" s="1"/>
      <c r="I19" s="1"/>
    </row>
    <row r="20" spans="1:9" x14ac:dyDescent="0.3">
      <c r="A20" s="12" t="s">
        <v>163</v>
      </c>
      <c r="B20" s="31">
        <v>146583</v>
      </c>
      <c r="C20" s="31">
        <v>178633</v>
      </c>
      <c r="D20" s="31">
        <v>705726</v>
      </c>
      <c r="E20" s="31">
        <v>690498</v>
      </c>
      <c r="F20" s="14">
        <f t="shared" si="0"/>
        <v>-2.1577779478154469</v>
      </c>
      <c r="G20" s="1"/>
      <c r="H20" s="1"/>
      <c r="I20" s="1"/>
    </row>
    <row r="21" spans="1:9" x14ac:dyDescent="0.3">
      <c r="A21" s="9" t="s">
        <v>38</v>
      </c>
      <c r="B21" s="30">
        <v>46848</v>
      </c>
      <c r="C21" s="30">
        <v>83259</v>
      </c>
      <c r="D21" s="30">
        <v>288091</v>
      </c>
      <c r="E21" s="30">
        <v>395812</v>
      </c>
      <c r="F21" s="11">
        <f t="shared" si="0"/>
        <v>37.391310384565998</v>
      </c>
      <c r="G21" s="1"/>
      <c r="H21" s="1"/>
      <c r="I21" s="1"/>
    </row>
    <row r="22" spans="1:9" x14ac:dyDescent="0.3">
      <c r="A22" s="12" t="s">
        <v>59</v>
      </c>
      <c r="B22" s="31">
        <v>1338602</v>
      </c>
      <c r="C22" s="31">
        <v>1451421</v>
      </c>
      <c r="D22" s="31">
        <v>6394864</v>
      </c>
      <c r="E22" s="31">
        <v>7089365</v>
      </c>
      <c r="F22" s="14">
        <f t="shared" si="0"/>
        <v>10.860293510542206</v>
      </c>
      <c r="G22" s="1"/>
      <c r="H22" s="1"/>
      <c r="I22" s="1"/>
    </row>
    <row r="23" spans="1:9" x14ac:dyDescent="0.3">
      <c r="A23" s="9" t="s">
        <v>164</v>
      </c>
      <c r="B23" s="30">
        <v>101790</v>
      </c>
      <c r="C23" s="30">
        <v>82439</v>
      </c>
      <c r="D23" s="30">
        <v>433615</v>
      </c>
      <c r="E23" s="30">
        <v>425151</v>
      </c>
      <c r="F23" s="11">
        <f t="shared" si="0"/>
        <v>-1.9519619939347166</v>
      </c>
      <c r="G23" s="1"/>
      <c r="H23" s="1"/>
      <c r="I23" s="1"/>
    </row>
    <row r="24" spans="1:9" x14ac:dyDescent="0.3">
      <c r="A24" s="12" t="s">
        <v>166</v>
      </c>
      <c r="B24" s="31">
        <v>165490</v>
      </c>
      <c r="C24" s="31">
        <v>143076</v>
      </c>
      <c r="D24" s="31">
        <v>679223</v>
      </c>
      <c r="E24" s="31">
        <v>642495</v>
      </c>
      <c r="F24" s="14">
        <f t="shared" si="0"/>
        <v>-5.4073551690681825</v>
      </c>
      <c r="G24" s="1"/>
      <c r="H24" s="1"/>
      <c r="I24" s="1"/>
    </row>
    <row r="25" spans="1:9" x14ac:dyDescent="0.3">
      <c r="A25" s="9" t="s">
        <v>39</v>
      </c>
      <c r="B25" s="30">
        <v>117046</v>
      </c>
      <c r="C25" s="30">
        <v>71986</v>
      </c>
      <c r="D25" s="30">
        <v>459893</v>
      </c>
      <c r="E25" s="30">
        <v>332021</v>
      </c>
      <c r="F25" s="11">
        <f t="shared" si="0"/>
        <v>-27.80472849119252</v>
      </c>
      <c r="G25" s="1"/>
      <c r="H25" s="1"/>
      <c r="I25" s="1"/>
    </row>
    <row r="26" spans="1:9" x14ac:dyDescent="0.3">
      <c r="A26" s="12" t="s">
        <v>40</v>
      </c>
      <c r="B26" s="31">
        <v>100456</v>
      </c>
      <c r="C26" s="31">
        <v>105635</v>
      </c>
      <c r="D26" s="31">
        <v>383470</v>
      </c>
      <c r="E26" s="31">
        <v>455746</v>
      </c>
      <c r="F26" s="14">
        <f t="shared" si="0"/>
        <v>18.847889013482146</v>
      </c>
      <c r="G26" s="1"/>
      <c r="H26" s="1"/>
      <c r="I26" s="1"/>
    </row>
    <row r="27" spans="1:9" x14ac:dyDescent="0.3">
      <c r="A27" s="9" t="s">
        <v>41</v>
      </c>
      <c r="B27" s="30">
        <v>185379</v>
      </c>
      <c r="C27" s="30">
        <v>184937</v>
      </c>
      <c r="D27" s="30">
        <v>881269</v>
      </c>
      <c r="E27" s="30">
        <v>886350</v>
      </c>
      <c r="F27" s="11">
        <f t="shared" si="0"/>
        <v>0.57655494519833894</v>
      </c>
      <c r="G27" s="1"/>
      <c r="H27" s="1"/>
      <c r="I27" s="1"/>
    </row>
    <row r="28" spans="1:9" x14ac:dyDescent="0.3">
      <c r="A28" s="12" t="s">
        <v>42</v>
      </c>
      <c r="B28" s="31">
        <v>571241</v>
      </c>
      <c r="C28" s="31">
        <v>600103</v>
      </c>
      <c r="D28" s="31">
        <v>2748377</v>
      </c>
      <c r="E28" s="31">
        <v>3102310</v>
      </c>
      <c r="F28" s="14">
        <f t="shared" si="0"/>
        <v>12.877891206337409</v>
      </c>
      <c r="G28" s="1"/>
      <c r="H28" s="1"/>
      <c r="I28" s="1"/>
    </row>
    <row r="29" spans="1:9" x14ac:dyDescent="0.3">
      <c r="A29" s="9" t="s">
        <v>43</v>
      </c>
      <c r="B29" s="30">
        <v>180630</v>
      </c>
      <c r="C29" s="30">
        <v>184995</v>
      </c>
      <c r="D29" s="30">
        <v>776719</v>
      </c>
      <c r="E29" s="30">
        <v>912588</v>
      </c>
      <c r="F29" s="11">
        <f t="shared" si="0"/>
        <v>17.492683969363441</v>
      </c>
      <c r="G29" s="1"/>
      <c r="H29" s="1"/>
      <c r="I29" s="1"/>
    </row>
    <row r="30" spans="1:9" x14ac:dyDescent="0.3">
      <c r="A30" s="12" t="s">
        <v>44</v>
      </c>
      <c r="B30" s="31">
        <v>162176</v>
      </c>
      <c r="C30" s="31">
        <v>179685</v>
      </c>
      <c r="D30" s="31">
        <v>729654</v>
      </c>
      <c r="E30" s="31">
        <v>850030</v>
      </c>
      <c r="F30" s="14">
        <f t="shared" si="0"/>
        <v>16.497682463194877</v>
      </c>
      <c r="G30" s="1"/>
      <c r="H30" s="1"/>
      <c r="I30" s="1"/>
    </row>
    <row r="31" spans="1:9" x14ac:dyDescent="0.3">
      <c r="A31" s="9" t="s">
        <v>45</v>
      </c>
      <c r="B31" s="30">
        <v>206601</v>
      </c>
      <c r="C31" s="30">
        <v>222195</v>
      </c>
      <c r="D31" s="30">
        <v>809602</v>
      </c>
      <c r="E31" s="30">
        <v>941338</v>
      </c>
      <c r="F31" s="11">
        <f t="shared" si="0"/>
        <v>16.27169893355007</v>
      </c>
      <c r="G31" s="1"/>
      <c r="H31" s="1"/>
      <c r="I31" s="1"/>
    </row>
    <row r="32" spans="1:9" x14ac:dyDescent="0.3">
      <c r="A32" s="12" t="s">
        <v>46</v>
      </c>
      <c r="B32" s="31">
        <v>6099756</v>
      </c>
      <c r="C32" s="31">
        <v>6635696</v>
      </c>
      <c r="D32" s="31">
        <v>28080583</v>
      </c>
      <c r="E32" s="31">
        <v>29741664</v>
      </c>
      <c r="F32" s="14">
        <f t="shared" si="0"/>
        <v>5.9154078104432557</v>
      </c>
      <c r="G32" s="1"/>
      <c r="H32" s="1"/>
      <c r="I32" s="1"/>
    </row>
    <row r="33" spans="1:9" x14ac:dyDescent="0.3">
      <c r="A33" s="9" t="s">
        <v>47</v>
      </c>
      <c r="B33" s="30">
        <v>339697</v>
      </c>
      <c r="C33" s="30">
        <v>367931</v>
      </c>
      <c r="D33" s="30">
        <v>1484264</v>
      </c>
      <c r="E33" s="30">
        <v>1574393</v>
      </c>
      <c r="F33" s="11">
        <f t="shared" si="0"/>
        <v>6.0723025014417971</v>
      </c>
      <c r="G33" s="1"/>
      <c r="H33" s="1"/>
      <c r="I33" s="1"/>
    </row>
    <row r="34" spans="1:9" x14ac:dyDescent="0.3">
      <c r="A34" s="12" t="s">
        <v>165</v>
      </c>
      <c r="B34" s="31">
        <v>59591</v>
      </c>
      <c r="C34" s="31">
        <v>49444</v>
      </c>
      <c r="D34" s="31">
        <v>252205</v>
      </c>
      <c r="E34" s="31">
        <v>245305</v>
      </c>
      <c r="F34" s="14">
        <f t="shared" si="0"/>
        <v>-2.7358696298645953</v>
      </c>
      <c r="G34" s="1"/>
      <c r="H34" s="1"/>
      <c r="I34" s="1"/>
    </row>
    <row r="35" spans="1:9" x14ac:dyDescent="0.3">
      <c r="A35" s="15" t="s">
        <v>48</v>
      </c>
      <c r="B35" s="16">
        <f>SUM(B7:B34)</f>
        <v>23181117</v>
      </c>
      <c r="C35" s="16">
        <f t="shared" ref="C35:E35" si="1">SUM(C7:C34)</f>
        <v>24548937</v>
      </c>
      <c r="D35" s="16">
        <f t="shared" si="1"/>
        <v>102510368</v>
      </c>
      <c r="E35" s="16">
        <f t="shared" si="1"/>
        <v>111496991</v>
      </c>
      <c r="F35" s="17">
        <f t="shared" ref="F35" si="2">((E35*100)/D35)-100</f>
        <v>8.766550325914352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399054</v>
      </c>
      <c r="C39" s="37">
        <f t="shared" si="4"/>
        <v>357788</v>
      </c>
      <c r="D39" s="37">
        <f>_xlfn.RANK.EQ(B39,$B$39:$B$66)+COUNTIF($B$39:$B$66,B39)-1</f>
        <v>22</v>
      </c>
      <c r="E39" s="36" t="str">
        <f t="shared" ref="E39:E66" si="6">INDEX($A$39:$B$66,MATCH(ROW()-38,$D$39:$D$66,0),1)</f>
        <v>VALENCIA</v>
      </c>
      <c r="F39" s="36">
        <f>LOOKUP(E39,$A$39:$A$66,$B$39:$B$66)</f>
        <v>29741664</v>
      </c>
      <c r="G39" s="36">
        <f>LOOKUP(E39,$A$39:$A$66,$C$39:$C$66)</f>
        <v>28080583</v>
      </c>
    </row>
    <row r="40" spans="1:9" x14ac:dyDescent="0.3">
      <c r="A40" s="36" t="str">
        <f t="shared" si="5"/>
        <v>ALICANTE</v>
      </c>
      <c r="B40" s="37">
        <f t="shared" si="3"/>
        <v>610244</v>
      </c>
      <c r="C40" s="37">
        <f t="shared" si="4"/>
        <v>635513</v>
      </c>
      <c r="D40" s="37">
        <f t="shared" ref="D40:D66" si="7">_xlfn.RANK.EQ(B40,$B$39:$B$66)+COUNTIF($B$39:$B$66,B40)-1</f>
        <v>17</v>
      </c>
      <c r="E40" s="36" t="str">
        <f t="shared" si="6"/>
        <v>BAHÍA DE ALGECIRAS</v>
      </c>
      <c r="F40" s="36">
        <f t="shared" ref="F40:F55" si="8">LOOKUP(E40,$A$39:$A$66,$B$39:$B$66)</f>
        <v>29546282</v>
      </c>
      <c r="G40" s="36">
        <f t="shared" ref="G40:G66" si="9">LOOKUP(E40,$A$39:$A$66,$C$39:$C$66)</f>
        <v>26989896</v>
      </c>
    </row>
    <row r="41" spans="1:9" x14ac:dyDescent="0.3">
      <c r="A41" s="36" t="str">
        <f t="shared" si="5"/>
        <v>ALMERÍA</v>
      </c>
      <c r="B41" s="37">
        <f t="shared" si="3"/>
        <v>186320</v>
      </c>
      <c r="C41" s="37">
        <f t="shared" si="4"/>
        <v>263721</v>
      </c>
      <c r="D41" s="37">
        <f t="shared" si="7"/>
        <v>28</v>
      </c>
      <c r="E41" s="36" t="str">
        <f t="shared" si="6"/>
        <v>BARCELONA</v>
      </c>
      <c r="F41" s="36">
        <f t="shared" si="8"/>
        <v>19117692</v>
      </c>
      <c r="G41" s="36">
        <f t="shared" si="9"/>
        <v>16122787</v>
      </c>
    </row>
    <row r="42" spans="1:9" x14ac:dyDescent="0.3">
      <c r="A42" s="36" t="str">
        <f t="shared" si="5"/>
        <v>AVILÉS</v>
      </c>
      <c r="B42" s="37">
        <f t="shared" si="3"/>
        <v>599835</v>
      </c>
      <c r="C42" s="37">
        <f t="shared" si="4"/>
        <v>474668</v>
      </c>
      <c r="D42" s="37">
        <f t="shared" si="7"/>
        <v>18</v>
      </c>
      <c r="E42" s="36" t="str">
        <f t="shared" si="6"/>
        <v>LAS PALMAS</v>
      </c>
      <c r="F42" s="36">
        <f t="shared" si="8"/>
        <v>7089365</v>
      </c>
      <c r="G42" s="36">
        <f t="shared" si="9"/>
        <v>6394864</v>
      </c>
    </row>
    <row r="43" spans="1:9" x14ac:dyDescent="0.3">
      <c r="A43" s="36" t="str">
        <f t="shared" si="5"/>
        <v>BAHÍA DE ALGECIRAS</v>
      </c>
      <c r="B43" s="37">
        <f t="shared" si="3"/>
        <v>29546282</v>
      </c>
      <c r="C43" s="37">
        <f t="shared" si="4"/>
        <v>26989896</v>
      </c>
      <c r="D43" s="37">
        <f t="shared" si="7"/>
        <v>2</v>
      </c>
      <c r="E43" s="36" t="str">
        <f t="shared" si="6"/>
        <v>BALEARES</v>
      </c>
      <c r="F43" s="36">
        <f t="shared" si="8"/>
        <v>5201003</v>
      </c>
      <c r="G43" s="36">
        <f t="shared" si="9"/>
        <v>5042627</v>
      </c>
    </row>
    <row r="44" spans="1:9" x14ac:dyDescent="0.3">
      <c r="A44" s="36" t="str">
        <f t="shared" si="5"/>
        <v>BAHÍA DE CÁDIZ</v>
      </c>
      <c r="B44" s="37">
        <f t="shared" si="3"/>
        <v>618987</v>
      </c>
      <c r="C44" s="37">
        <f t="shared" si="4"/>
        <v>702665</v>
      </c>
      <c r="D44" s="37">
        <f t="shared" si="7"/>
        <v>16</v>
      </c>
      <c r="E44" s="36" t="str">
        <f t="shared" si="6"/>
        <v>BILBAO</v>
      </c>
      <c r="F44" s="36">
        <f t="shared" si="8"/>
        <v>4244153</v>
      </c>
      <c r="G44" s="36">
        <f t="shared" si="9"/>
        <v>3913074</v>
      </c>
    </row>
    <row r="45" spans="1:9" x14ac:dyDescent="0.3">
      <c r="A45" s="36" t="str">
        <f t="shared" si="5"/>
        <v>BALEARES</v>
      </c>
      <c r="B45" s="37">
        <f t="shared" si="3"/>
        <v>5201003</v>
      </c>
      <c r="C45" s="37">
        <f t="shared" si="4"/>
        <v>5042627</v>
      </c>
      <c r="D45" s="37">
        <f t="shared" si="7"/>
        <v>5</v>
      </c>
      <c r="E45" s="36" t="str">
        <f t="shared" si="6"/>
        <v>SANTA CRUZ DE TENERIFE</v>
      </c>
      <c r="F45" s="36">
        <f t="shared" si="8"/>
        <v>3102310</v>
      </c>
      <c r="G45" s="36">
        <f t="shared" si="9"/>
        <v>2748377</v>
      </c>
    </row>
    <row r="46" spans="1:9" x14ac:dyDescent="0.3">
      <c r="A46" s="36" t="str">
        <f t="shared" si="5"/>
        <v>BARCELONA</v>
      </c>
      <c r="B46" s="37">
        <f t="shared" si="3"/>
        <v>19117692</v>
      </c>
      <c r="C46" s="37">
        <f t="shared" si="4"/>
        <v>16122787</v>
      </c>
      <c r="D46" s="37">
        <f t="shared" si="7"/>
        <v>3</v>
      </c>
      <c r="E46" s="36" t="str">
        <f t="shared" si="6"/>
        <v>VIGO</v>
      </c>
      <c r="F46" s="36">
        <f t="shared" si="8"/>
        <v>1574393</v>
      </c>
      <c r="G46" s="36">
        <f t="shared" si="9"/>
        <v>1484264</v>
      </c>
    </row>
    <row r="47" spans="1:9" x14ac:dyDescent="0.3">
      <c r="A47" s="36" t="str">
        <f t="shared" si="5"/>
        <v>BILBAO</v>
      </c>
      <c r="B47" s="37">
        <f t="shared" si="3"/>
        <v>4244153</v>
      </c>
      <c r="C47" s="37">
        <f t="shared" si="4"/>
        <v>3913074</v>
      </c>
      <c r="D47" s="37">
        <f t="shared" si="7"/>
        <v>6</v>
      </c>
      <c r="E47" s="36" t="str">
        <f t="shared" si="6"/>
        <v>CASTELLÓN</v>
      </c>
      <c r="F47" s="36">
        <f t="shared" si="8"/>
        <v>1482873</v>
      </c>
      <c r="G47" s="36">
        <f t="shared" si="9"/>
        <v>1630502</v>
      </c>
    </row>
    <row r="48" spans="1:9" x14ac:dyDescent="0.3">
      <c r="A48" s="36" t="str">
        <f t="shared" si="5"/>
        <v>CARTAGENA</v>
      </c>
      <c r="B48" s="37">
        <f t="shared" si="3"/>
        <v>569974</v>
      </c>
      <c r="C48" s="37">
        <f t="shared" si="4"/>
        <v>572559</v>
      </c>
      <c r="D48" s="37">
        <f t="shared" si="7"/>
        <v>19</v>
      </c>
      <c r="E48" s="36" t="str">
        <f t="shared" si="6"/>
        <v>TARRAGONA</v>
      </c>
      <c r="F48" s="36">
        <f t="shared" si="8"/>
        <v>941338</v>
      </c>
      <c r="G48" s="36">
        <f t="shared" si="9"/>
        <v>809602</v>
      </c>
    </row>
    <row r="49" spans="1:7" x14ac:dyDescent="0.3">
      <c r="A49" s="36" t="str">
        <f t="shared" si="5"/>
        <v>CASTELLÓN</v>
      </c>
      <c r="B49" s="37">
        <f t="shared" si="3"/>
        <v>1482873</v>
      </c>
      <c r="C49" s="37">
        <f t="shared" si="4"/>
        <v>1630502</v>
      </c>
      <c r="D49" s="37">
        <f t="shared" si="7"/>
        <v>9</v>
      </c>
      <c r="E49" s="36" t="str">
        <f t="shared" si="6"/>
        <v>SANTANDER</v>
      </c>
      <c r="F49" s="36">
        <f t="shared" si="8"/>
        <v>912588</v>
      </c>
      <c r="G49" s="36">
        <f t="shared" si="9"/>
        <v>776719</v>
      </c>
    </row>
    <row r="50" spans="1:7" x14ac:dyDescent="0.3">
      <c r="A50" s="36" t="str">
        <f t="shared" si="5"/>
        <v>CEUTA</v>
      </c>
      <c r="B50" s="37">
        <f t="shared" si="3"/>
        <v>323897</v>
      </c>
      <c r="C50" s="37">
        <f t="shared" si="4"/>
        <v>416206</v>
      </c>
      <c r="D50" s="37">
        <f t="shared" si="7"/>
        <v>25</v>
      </c>
      <c r="E50" s="36" t="str">
        <f t="shared" si="6"/>
        <v>PASAIA</v>
      </c>
      <c r="F50" s="36">
        <f t="shared" si="8"/>
        <v>886350</v>
      </c>
      <c r="G50" s="36">
        <f t="shared" si="9"/>
        <v>881269</v>
      </c>
    </row>
    <row r="51" spans="1:7" x14ac:dyDescent="0.3">
      <c r="A51" s="36" t="str">
        <f t="shared" si="5"/>
        <v>FERROL-SAN CIBRAO</v>
      </c>
      <c r="B51" s="37">
        <f t="shared" si="3"/>
        <v>311611</v>
      </c>
      <c r="C51" s="37">
        <f t="shared" si="4"/>
        <v>280807</v>
      </c>
      <c r="D51" s="37">
        <f t="shared" si="7"/>
        <v>26</v>
      </c>
      <c r="E51" s="36" t="str">
        <f t="shared" si="6"/>
        <v>SEVILLA</v>
      </c>
      <c r="F51" s="36">
        <f t="shared" si="8"/>
        <v>850030</v>
      </c>
      <c r="G51" s="36">
        <f t="shared" si="9"/>
        <v>729654</v>
      </c>
    </row>
    <row r="52" spans="1:7" x14ac:dyDescent="0.3">
      <c r="A52" s="36" t="str">
        <f t="shared" si="5"/>
        <v>GIJÓN</v>
      </c>
      <c r="B52" s="37">
        <f t="shared" si="3"/>
        <v>690498</v>
      </c>
      <c r="C52" s="37">
        <f t="shared" si="4"/>
        <v>705726</v>
      </c>
      <c r="D52" s="37">
        <f t="shared" si="7"/>
        <v>14</v>
      </c>
      <c r="E52" s="36" t="str">
        <f t="shared" si="6"/>
        <v>GIJÓN</v>
      </c>
      <c r="F52" s="36">
        <f t="shared" si="8"/>
        <v>690498</v>
      </c>
      <c r="G52" s="36">
        <f t="shared" si="9"/>
        <v>705726</v>
      </c>
    </row>
    <row r="53" spans="1:7" x14ac:dyDescent="0.3">
      <c r="A53" s="36" t="str">
        <f t="shared" si="5"/>
        <v>HUELVA</v>
      </c>
      <c r="B53" s="37">
        <f t="shared" si="3"/>
        <v>395812</v>
      </c>
      <c r="C53" s="37">
        <f t="shared" si="4"/>
        <v>288091</v>
      </c>
      <c r="D53" s="37">
        <f t="shared" si="7"/>
        <v>23</v>
      </c>
      <c r="E53" s="36" t="str">
        <f t="shared" si="6"/>
        <v>MARÍN Y RÍA DE PONTEVEDRA</v>
      </c>
      <c r="F53" s="36">
        <f t="shared" si="8"/>
        <v>642495</v>
      </c>
      <c r="G53" s="36">
        <f t="shared" si="9"/>
        <v>679223</v>
      </c>
    </row>
    <row r="54" spans="1:7" x14ac:dyDescent="0.3">
      <c r="A54" s="36" t="str">
        <f t="shared" si="5"/>
        <v>LAS PALMAS</v>
      </c>
      <c r="B54" s="37">
        <f t="shared" si="3"/>
        <v>7089365</v>
      </c>
      <c r="C54" s="37">
        <f t="shared" si="4"/>
        <v>6394864</v>
      </c>
      <c r="D54" s="37">
        <f t="shared" si="7"/>
        <v>4</v>
      </c>
      <c r="E54" s="36" t="str">
        <f t="shared" si="6"/>
        <v>BAHÍA DE CÁDIZ</v>
      </c>
      <c r="F54" s="36">
        <f t="shared" si="8"/>
        <v>618987</v>
      </c>
      <c r="G54" s="36">
        <f t="shared" si="9"/>
        <v>702665</v>
      </c>
    </row>
    <row r="55" spans="1:7" x14ac:dyDescent="0.3">
      <c r="A55" s="36" t="str">
        <f t="shared" si="5"/>
        <v>MÁLAGA</v>
      </c>
      <c r="B55" s="37">
        <f t="shared" si="3"/>
        <v>425151</v>
      </c>
      <c r="C55" s="37">
        <f t="shared" si="4"/>
        <v>433615</v>
      </c>
      <c r="D55" s="37">
        <f t="shared" si="7"/>
        <v>21</v>
      </c>
      <c r="E55" s="36" t="str">
        <f t="shared" si="6"/>
        <v>ALICANTE</v>
      </c>
      <c r="F55" s="36">
        <f t="shared" si="8"/>
        <v>610244</v>
      </c>
      <c r="G55" s="36">
        <f t="shared" si="9"/>
        <v>635513</v>
      </c>
    </row>
    <row r="56" spans="1:7" x14ac:dyDescent="0.3">
      <c r="A56" s="36" t="str">
        <f t="shared" si="5"/>
        <v>MARÍN Y RÍA DE PONTEVEDRA</v>
      </c>
      <c r="B56" s="37">
        <f t="shared" si="3"/>
        <v>642495</v>
      </c>
      <c r="C56" s="37">
        <f t="shared" si="4"/>
        <v>679223</v>
      </c>
      <c r="D56" s="37">
        <f t="shared" si="7"/>
        <v>15</v>
      </c>
      <c r="E56" s="36" t="str">
        <f t="shared" si="6"/>
        <v>AVILÉS</v>
      </c>
      <c r="F56" s="36">
        <f t="shared" ref="F56:F66" si="10">LOOKUP(E56,$A$39:$A$66,$B$39:$B$66)</f>
        <v>599835</v>
      </c>
      <c r="G56" s="36">
        <f t="shared" si="9"/>
        <v>474668</v>
      </c>
    </row>
    <row r="57" spans="1:7" x14ac:dyDescent="0.3">
      <c r="A57" s="36" t="str">
        <f t="shared" si="5"/>
        <v>MELILLA</v>
      </c>
      <c r="B57" s="37">
        <f t="shared" si="3"/>
        <v>332021</v>
      </c>
      <c r="C57" s="37">
        <f t="shared" si="4"/>
        <v>459893</v>
      </c>
      <c r="D57" s="37">
        <f t="shared" si="7"/>
        <v>24</v>
      </c>
      <c r="E57" s="36" t="str">
        <f t="shared" si="6"/>
        <v>CARTAGENA</v>
      </c>
      <c r="F57" s="36">
        <f t="shared" si="10"/>
        <v>569974</v>
      </c>
      <c r="G57" s="36">
        <f t="shared" si="9"/>
        <v>572559</v>
      </c>
    </row>
    <row r="58" spans="1:7" x14ac:dyDescent="0.3">
      <c r="A58" s="36" t="str">
        <f t="shared" si="5"/>
        <v>MOTRIL</v>
      </c>
      <c r="B58" s="37">
        <f t="shared" si="3"/>
        <v>455746</v>
      </c>
      <c r="C58" s="37">
        <f t="shared" si="4"/>
        <v>383470</v>
      </c>
      <c r="D58" s="37">
        <f t="shared" si="7"/>
        <v>20</v>
      </c>
      <c r="E58" s="36" t="str">
        <f t="shared" si="6"/>
        <v>MOTRIL</v>
      </c>
      <c r="F58" s="36">
        <f t="shared" si="10"/>
        <v>455746</v>
      </c>
      <c r="G58" s="36">
        <f t="shared" si="9"/>
        <v>383470</v>
      </c>
    </row>
    <row r="59" spans="1:7" x14ac:dyDescent="0.3">
      <c r="A59" s="36" t="str">
        <f t="shared" si="5"/>
        <v>PASAIA</v>
      </c>
      <c r="B59" s="37">
        <f t="shared" si="3"/>
        <v>886350</v>
      </c>
      <c r="C59" s="37">
        <f t="shared" si="4"/>
        <v>881269</v>
      </c>
      <c r="D59" s="37">
        <f t="shared" si="7"/>
        <v>12</v>
      </c>
      <c r="E59" s="36" t="str">
        <f t="shared" si="6"/>
        <v>MÁLAGA</v>
      </c>
      <c r="F59" s="36">
        <f t="shared" si="10"/>
        <v>425151</v>
      </c>
      <c r="G59" s="36">
        <f t="shared" si="9"/>
        <v>433615</v>
      </c>
    </row>
    <row r="60" spans="1:7" x14ac:dyDescent="0.3">
      <c r="A60" s="36" t="str">
        <f t="shared" si="5"/>
        <v>SANTA CRUZ DE TENERIFE</v>
      </c>
      <c r="B60" s="37">
        <f t="shared" si="3"/>
        <v>3102310</v>
      </c>
      <c r="C60" s="37">
        <f t="shared" si="4"/>
        <v>2748377</v>
      </c>
      <c r="D60" s="37">
        <f t="shared" si="7"/>
        <v>7</v>
      </c>
      <c r="E60" s="36" t="str">
        <f t="shared" si="6"/>
        <v>A CORUÑA</v>
      </c>
      <c r="F60" s="36">
        <f t="shared" si="10"/>
        <v>399054</v>
      </c>
      <c r="G60" s="36">
        <f t="shared" si="9"/>
        <v>357788</v>
      </c>
    </row>
    <row r="61" spans="1:7" x14ac:dyDescent="0.3">
      <c r="A61" s="36" t="str">
        <f t="shared" si="5"/>
        <v>SANTANDER</v>
      </c>
      <c r="B61" s="37">
        <f t="shared" si="3"/>
        <v>912588</v>
      </c>
      <c r="C61" s="37">
        <f t="shared" si="4"/>
        <v>776719</v>
      </c>
      <c r="D61" s="37">
        <f t="shared" si="7"/>
        <v>11</v>
      </c>
      <c r="E61" s="36" t="str">
        <f t="shared" si="6"/>
        <v>HUELVA</v>
      </c>
      <c r="F61" s="36">
        <f t="shared" si="10"/>
        <v>395812</v>
      </c>
      <c r="G61" s="36">
        <f t="shared" si="9"/>
        <v>288091</v>
      </c>
    </row>
    <row r="62" spans="1:7" x14ac:dyDescent="0.3">
      <c r="A62" s="36" t="str">
        <f t="shared" si="5"/>
        <v>SEVILLA</v>
      </c>
      <c r="B62" s="37">
        <f t="shared" si="3"/>
        <v>850030</v>
      </c>
      <c r="C62" s="37">
        <f t="shared" si="4"/>
        <v>729654</v>
      </c>
      <c r="D62" s="37">
        <f t="shared" si="7"/>
        <v>13</v>
      </c>
      <c r="E62" s="36" t="str">
        <f t="shared" si="6"/>
        <v>MELILLA</v>
      </c>
      <c r="F62" s="36">
        <f t="shared" si="10"/>
        <v>332021</v>
      </c>
      <c r="G62" s="36">
        <f t="shared" si="9"/>
        <v>459893</v>
      </c>
    </row>
    <row r="63" spans="1:7" x14ac:dyDescent="0.3">
      <c r="A63" s="36" t="str">
        <f t="shared" si="5"/>
        <v>TARRAGONA</v>
      </c>
      <c r="B63" s="37">
        <f t="shared" si="3"/>
        <v>941338</v>
      </c>
      <c r="C63" s="37">
        <f t="shared" si="4"/>
        <v>809602</v>
      </c>
      <c r="D63" s="37">
        <f t="shared" si="7"/>
        <v>10</v>
      </c>
      <c r="E63" s="36" t="str">
        <f t="shared" si="6"/>
        <v>CEUTA</v>
      </c>
      <c r="F63" s="36">
        <f t="shared" si="10"/>
        <v>323897</v>
      </c>
      <c r="G63" s="36">
        <f t="shared" si="9"/>
        <v>416206</v>
      </c>
    </row>
    <row r="64" spans="1:7" x14ac:dyDescent="0.3">
      <c r="A64" s="36" t="str">
        <f t="shared" si="5"/>
        <v>VALENCIA</v>
      </c>
      <c r="B64" s="37">
        <f t="shared" si="3"/>
        <v>29741664</v>
      </c>
      <c r="C64" s="37">
        <f t="shared" si="4"/>
        <v>28080583</v>
      </c>
      <c r="D64" s="37">
        <f t="shared" si="7"/>
        <v>1</v>
      </c>
      <c r="E64" s="36" t="str">
        <f t="shared" si="6"/>
        <v>FERROL-SAN CIBRAO</v>
      </c>
      <c r="F64" s="36">
        <f t="shared" si="10"/>
        <v>311611</v>
      </c>
      <c r="G64" s="36">
        <f t="shared" si="9"/>
        <v>280807</v>
      </c>
    </row>
    <row r="65" spans="1:7" x14ac:dyDescent="0.3">
      <c r="A65" s="36" t="str">
        <f t="shared" si="5"/>
        <v>VIGO</v>
      </c>
      <c r="B65" s="37">
        <f t="shared" si="3"/>
        <v>1574393</v>
      </c>
      <c r="C65" s="37">
        <f t="shared" si="4"/>
        <v>1484264</v>
      </c>
      <c r="D65" s="37">
        <f t="shared" si="7"/>
        <v>8</v>
      </c>
      <c r="E65" s="36" t="str">
        <f t="shared" si="6"/>
        <v>VILAGARCÍA</v>
      </c>
      <c r="F65" s="36">
        <f t="shared" si="10"/>
        <v>245305</v>
      </c>
      <c r="G65" s="36">
        <f t="shared" si="9"/>
        <v>252205</v>
      </c>
    </row>
    <row r="66" spans="1:7" x14ac:dyDescent="0.3">
      <c r="A66" s="36" t="str">
        <f t="shared" si="5"/>
        <v>VILAGARCÍA</v>
      </c>
      <c r="B66" s="37">
        <f t="shared" si="3"/>
        <v>245305</v>
      </c>
      <c r="C66" s="37">
        <f t="shared" si="4"/>
        <v>252205</v>
      </c>
      <c r="D66" s="37">
        <f t="shared" si="7"/>
        <v>27</v>
      </c>
      <c r="E66" s="36" t="str">
        <f t="shared" si="6"/>
        <v>ALMERÍA</v>
      </c>
      <c r="F66" s="36">
        <f t="shared" si="10"/>
        <v>186320</v>
      </c>
      <c r="G66" s="36">
        <f t="shared" si="9"/>
        <v>263721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132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4</v>
      </c>
      <c r="D7" s="30">
        <v>4</v>
      </c>
      <c r="E7" s="30">
        <v>8</v>
      </c>
      <c r="F7" s="11">
        <f>((E7*100)/D7)-100</f>
        <v>100</v>
      </c>
      <c r="G7" s="1"/>
      <c r="H7" s="1"/>
      <c r="I7" s="1"/>
    </row>
    <row r="8" spans="1:12" x14ac:dyDescent="0.3">
      <c r="A8" s="12" t="s">
        <v>31</v>
      </c>
      <c r="B8" s="31">
        <v>103453</v>
      </c>
      <c r="C8" s="31">
        <v>96315</v>
      </c>
      <c r="D8" s="31">
        <v>519330</v>
      </c>
      <c r="E8" s="31">
        <v>504508</v>
      </c>
      <c r="F8" s="14">
        <f t="shared" ref="F8:F34" si="0">((E8*100)/D8)-100</f>
        <v>-2.8540619644542033</v>
      </c>
      <c r="G8" s="1"/>
      <c r="H8" s="1"/>
      <c r="I8" s="1"/>
    </row>
    <row r="9" spans="1:12" x14ac:dyDescent="0.3">
      <c r="A9" s="9" t="s">
        <v>157</v>
      </c>
      <c r="B9" s="30">
        <v>3860</v>
      </c>
      <c r="C9" s="30">
        <v>3577</v>
      </c>
      <c r="D9" s="30">
        <v>16628</v>
      </c>
      <c r="E9" s="30">
        <v>17384</v>
      </c>
      <c r="F9" s="11">
        <f t="shared" si="0"/>
        <v>4.5465479913399065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5343103</v>
      </c>
      <c r="C11" s="30">
        <v>5492354</v>
      </c>
      <c r="D11" s="30">
        <v>23070506</v>
      </c>
      <c r="E11" s="30">
        <v>25472959</v>
      </c>
      <c r="F11" s="11">
        <f t="shared" si="0"/>
        <v>10.413525390383725</v>
      </c>
      <c r="G11" s="1"/>
      <c r="H11" s="1"/>
      <c r="I11" s="1"/>
    </row>
    <row r="12" spans="1:12" x14ac:dyDescent="0.3">
      <c r="A12" s="12" t="s">
        <v>161</v>
      </c>
      <c r="B12" s="31">
        <v>53024</v>
      </c>
      <c r="C12" s="31">
        <v>29054</v>
      </c>
      <c r="D12" s="31">
        <v>274989</v>
      </c>
      <c r="E12" s="31">
        <v>236487</v>
      </c>
      <c r="F12" s="14">
        <f t="shared" si="0"/>
        <v>-14.001287324220243</v>
      </c>
      <c r="G12" s="1"/>
      <c r="H12" s="1"/>
      <c r="I12" s="1"/>
    </row>
    <row r="13" spans="1:12" x14ac:dyDescent="0.3">
      <c r="A13" s="9" t="s">
        <v>32</v>
      </c>
      <c r="B13" s="30">
        <v>82028</v>
      </c>
      <c r="C13" s="30">
        <v>80243</v>
      </c>
      <c r="D13" s="30">
        <v>346846</v>
      </c>
      <c r="E13" s="30">
        <v>335897</v>
      </c>
      <c r="F13" s="11">
        <f t="shared" si="0"/>
        <v>-3.1567323826712652</v>
      </c>
      <c r="G13" s="1"/>
      <c r="H13" s="1"/>
      <c r="I13" s="1"/>
    </row>
    <row r="14" spans="1:12" x14ac:dyDescent="0.3">
      <c r="A14" s="12" t="s">
        <v>33</v>
      </c>
      <c r="B14" s="31">
        <v>2685854</v>
      </c>
      <c r="C14" s="31">
        <v>3029715</v>
      </c>
      <c r="D14" s="31">
        <v>11458189</v>
      </c>
      <c r="E14" s="31">
        <v>14154621</v>
      </c>
      <c r="F14" s="14">
        <f t="shared" si="0"/>
        <v>23.532793882174573</v>
      </c>
      <c r="G14" s="1"/>
      <c r="H14" s="1"/>
      <c r="I14" s="1"/>
    </row>
    <row r="15" spans="1:12" x14ac:dyDescent="0.3">
      <c r="A15" s="9" t="s">
        <v>34</v>
      </c>
      <c r="B15" s="30">
        <v>513235</v>
      </c>
      <c r="C15" s="30">
        <v>597787</v>
      </c>
      <c r="D15" s="30">
        <v>2459344</v>
      </c>
      <c r="E15" s="30">
        <v>2802794</v>
      </c>
      <c r="F15" s="11">
        <f t="shared" si="0"/>
        <v>13.965106142125705</v>
      </c>
      <c r="G15" s="1"/>
      <c r="H15" s="1"/>
      <c r="I15" s="1"/>
    </row>
    <row r="16" spans="1:12" x14ac:dyDescent="0.3">
      <c r="A16" s="12" t="s">
        <v>35</v>
      </c>
      <c r="B16" s="31">
        <v>125213</v>
      </c>
      <c r="C16" s="31">
        <v>96994</v>
      </c>
      <c r="D16" s="31">
        <v>466307</v>
      </c>
      <c r="E16" s="31">
        <v>459550</v>
      </c>
      <c r="F16" s="14">
        <f t="shared" si="0"/>
        <v>-1.4490453713969487</v>
      </c>
      <c r="G16" s="1"/>
      <c r="H16" s="1"/>
      <c r="I16" s="1"/>
    </row>
    <row r="17" spans="1:9" x14ac:dyDescent="0.3">
      <c r="A17" s="9" t="s">
        <v>162</v>
      </c>
      <c r="B17" s="30">
        <v>324176</v>
      </c>
      <c r="C17" s="30">
        <v>306100</v>
      </c>
      <c r="D17" s="30">
        <v>1503473</v>
      </c>
      <c r="E17" s="30">
        <v>1400685</v>
      </c>
      <c r="F17" s="11">
        <f t="shared" si="0"/>
        <v>-6.8367040844764091</v>
      </c>
      <c r="G17" s="1"/>
      <c r="H17" s="1"/>
      <c r="I17" s="1"/>
    </row>
    <row r="18" spans="1:9" x14ac:dyDescent="0.3">
      <c r="A18" s="12" t="s">
        <v>36</v>
      </c>
      <c r="B18" s="31">
        <v>13508</v>
      </c>
      <c r="C18" s="31">
        <v>10684</v>
      </c>
      <c r="D18" s="31">
        <v>71411</v>
      </c>
      <c r="E18" s="31">
        <v>47977</v>
      </c>
      <c r="F18" s="14">
        <f t="shared" si="0"/>
        <v>-32.81567265547325</v>
      </c>
      <c r="G18" s="1"/>
      <c r="H18" s="1"/>
      <c r="I18" s="1"/>
    </row>
    <row r="19" spans="1:9" x14ac:dyDescent="0.3">
      <c r="A19" s="9" t="s">
        <v>37</v>
      </c>
      <c r="B19" s="30">
        <v>64</v>
      </c>
      <c r="C19" s="30">
        <v>484</v>
      </c>
      <c r="D19" s="30">
        <v>1147</v>
      </c>
      <c r="E19" s="30">
        <v>1713</v>
      </c>
      <c r="F19" s="11">
        <f t="shared" si="0"/>
        <v>49.346120313862258</v>
      </c>
      <c r="G19" s="1"/>
      <c r="H19" s="1"/>
      <c r="I19" s="1"/>
    </row>
    <row r="20" spans="1:9" x14ac:dyDescent="0.3">
      <c r="A20" s="12" t="s">
        <v>163</v>
      </c>
      <c r="B20" s="31">
        <v>75375</v>
      </c>
      <c r="C20" s="31">
        <v>89740</v>
      </c>
      <c r="D20" s="31">
        <v>399307</v>
      </c>
      <c r="E20" s="31">
        <v>379729</v>
      </c>
      <c r="F20" s="14">
        <f t="shared" si="0"/>
        <v>-4.9029944378635975</v>
      </c>
      <c r="G20" s="1"/>
      <c r="H20" s="1"/>
      <c r="I20" s="1"/>
    </row>
    <row r="21" spans="1:9" x14ac:dyDescent="0.3">
      <c r="A21" s="9" t="s">
        <v>38</v>
      </c>
      <c r="B21" s="30">
        <v>30012</v>
      </c>
      <c r="C21" s="30">
        <v>47325</v>
      </c>
      <c r="D21" s="30">
        <v>172460</v>
      </c>
      <c r="E21" s="30">
        <v>261540</v>
      </c>
      <c r="F21" s="11">
        <f t="shared" si="0"/>
        <v>51.652557114693252</v>
      </c>
      <c r="G21" s="1"/>
      <c r="H21" s="1"/>
      <c r="I21" s="1"/>
    </row>
    <row r="22" spans="1:9" x14ac:dyDescent="0.3">
      <c r="A22" s="12" t="s">
        <v>59</v>
      </c>
      <c r="B22" s="31">
        <v>1017465</v>
      </c>
      <c r="C22" s="31">
        <v>1109482</v>
      </c>
      <c r="D22" s="31">
        <v>4760045</v>
      </c>
      <c r="E22" s="31">
        <v>5301393</v>
      </c>
      <c r="F22" s="14">
        <f t="shared" si="0"/>
        <v>11.372749627366971</v>
      </c>
      <c r="G22" s="1"/>
      <c r="H22" s="1"/>
      <c r="I22" s="1"/>
    </row>
    <row r="23" spans="1:9" x14ac:dyDescent="0.3">
      <c r="A23" s="9" t="s">
        <v>164</v>
      </c>
      <c r="B23" s="30">
        <v>56324</v>
      </c>
      <c r="C23" s="30">
        <v>35016</v>
      </c>
      <c r="D23" s="30">
        <v>230521</v>
      </c>
      <c r="E23" s="30">
        <v>237138</v>
      </c>
      <c r="F23" s="11">
        <f t="shared" si="0"/>
        <v>2.8704543186954794</v>
      </c>
      <c r="G23" s="1"/>
      <c r="H23" s="1"/>
      <c r="I23" s="1"/>
    </row>
    <row r="24" spans="1:9" x14ac:dyDescent="0.3">
      <c r="A24" s="12" t="s">
        <v>166</v>
      </c>
      <c r="B24" s="31">
        <v>99642</v>
      </c>
      <c r="C24" s="31">
        <v>81610</v>
      </c>
      <c r="D24" s="31">
        <v>391090</v>
      </c>
      <c r="E24" s="31">
        <v>381215</v>
      </c>
      <c r="F24" s="14">
        <f t="shared" si="0"/>
        <v>-2.52499424684855</v>
      </c>
      <c r="G24" s="1"/>
      <c r="H24" s="1"/>
      <c r="I24" s="1"/>
    </row>
    <row r="25" spans="1:9" x14ac:dyDescent="0.3">
      <c r="A25" s="9" t="s">
        <v>39</v>
      </c>
      <c r="B25" s="30">
        <v>29986</v>
      </c>
      <c r="C25" s="30">
        <v>14513</v>
      </c>
      <c r="D25" s="30">
        <v>121339</v>
      </c>
      <c r="E25" s="30">
        <v>72696</v>
      </c>
      <c r="F25" s="11">
        <f t="shared" si="0"/>
        <v>-40.08851234969795</v>
      </c>
      <c r="G25" s="1"/>
      <c r="H25" s="1"/>
      <c r="I25" s="1"/>
    </row>
    <row r="26" spans="1:9" x14ac:dyDescent="0.3">
      <c r="A26" s="12" t="s">
        <v>40</v>
      </c>
      <c r="B26" s="31">
        <v>1246</v>
      </c>
      <c r="C26" s="31">
        <v>243</v>
      </c>
      <c r="D26" s="31">
        <v>6585</v>
      </c>
      <c r="E26" s="31">
        <v>569</v>
      </c>
      <c r="F26" s="14">
        <f t="shared" si="0"/>
        <v>-91.359149582384205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5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268600</v>
      </c>
      <c r="C28" s="31">
        <v>293608</v>
      </c>
      <c r="D28" s="31">
        <v>1263830</v>
      </c>
      <c r="E28" s="31">
        <v>1547822</v>
      </c>
      <c r="F28" s="14">
        <f t="shared" si="0"/>
        <v>22.470743691793984</v>
      </c>
      <c r="G28" s="1"/>
      <c r="H28" s="1"/>
      <c r="I28" s="1"/>
    </row>
    <row r="29" spans="1:9" x14ac:dyDescent="0.3">
      <c r="A29" s="9" t="s">
        <v>43</v>
      </c>
      <c r="B29" s="30">
        <v>5934</v>
      </c>
      <c r="C29" s="30">
        <v>11628</v>
      </c>
      <c r="D29" s="30">
        <v>15132</v>
      </c>
      <c r="E29" s="30">
        <v>50571</v>
      </c>
      <c r="F29" s="11">
        <f t="shared" si="0"/>
        <v>234.19904837430613</v>
      </c>
      <c r="G29" s="1"/>
      <c r="H29" s="1"/>
      <c r="I29" s="1"/>
    </row>
    <row r="30" spans="1:9" x14ac:dyDescent="0.3">
      <c r="A30" s="12" t="s">
        <v>44</v>
      </c>
      <c r="B30" s="31">
        <v>86917</v>
      </c>
      <c r="C30" s="31">
        <v>87513</v>
      </c>
      <c r="D30" s="31">
        <v>384230</v>
      </c>
      <c r="E30" s="31">
        <v>379852</v>
      </c>
      <c r="F30" s="14">
        <f t="shared" si="0"/>
        <v>-1.1394217005439486</v>
      </c>
      <c r="G30" s="1"/>
      <c r="H30" s="1"/>
      <c r="I30" s="1"/>
    </row>
    <row r="31" spans="1:9" x14ac:dyDescent="0.3">
      <c r="A31" s="9" t="s">
        <v>45</v>
      </c>
      <c r="B31" s="30">
        <v>48977</v>
      </c>
      <c r="C31" s="30">
        <v>68649</v>
      </c>
      <c r="D31" s="30">
        <v>243398</v>
      </c>
      <c r="E31" s="30">
        <v>248258</v>
      </c>
      <c r="F31" s="11">
        <f t="shared" si="0"/>
        <v>1.9967296362336526</v>
      </c>
      <c r="G31" s="1"/>
      <c r="H31" s="1"/>
      <c r="I31" s="1"/>
    </row>
    <row r="32" spans="1:9" x14ac:dyDescent="0.3">
      <c r="A32" s="12" t="s">
        <v>46</v>
      </c>
      <c r="B32" s="31">
        <v>5073371</v>
      </c>
      <c r="C32" s="31">
        <v>5319567</v>
      </c>
      <c r="D32" s="31">
        <v>23449998</v>
      </c>
      <c r="E32" s="31">
        <v>23801455</v>
      </c>
      <c r="F32" s="14">
        <f t="shared" si="0"/>
        <v>1.4987506608742507</v>
      </c>
      <c r="G32" s="1"/>
      <c r="H32" s="1"/>
      <c r="I32" s="1"/>
    </row>
    <row r="33" spans="1:9" x14ac:dyDescent="0.3">
      <c r="A33" s="9" t="s">
        <v>47</v>
      </c>
      <c r="B33" s="30">
        <v>245507</v>
      </c>
      <c r="C33" s="30">
        <v>248205</v>
      </c>
      <c r="D33" s="30">
        <v>1075568</v>
      </c>
      <c r="E33" s="30">
        <v>1116777</v>
      </c>
      <c r="F33" s="11">
        <f t="shared" si="0"/>
        <v>3.8313709593442695</v>
      </c>
      <c r="G33" s="1"/>
      <c r="H33" s="1"/>
      <c r="I33" s="1"/>
    </row>
    <row r="34" spans="1:9" x14ac:dyDescent="0.3">
      <c r="A34" s="12" t="s">
        <v>165</v>
      </c>
      <c r="B34" s="31">
        <v>28807</v>
      </c>
      <c r="C34" s="31">
        <v>24534</v>
      </c>
      <c r="D34" s="31">
        <v>125048</v>
      </c>
      <c r="E34" s="31">
        <v>122383</v>
      </c>
      <c r="F34" s="14">
        <f t="shared" si="0"/>
        <v>-2.1311816262555112</v>
      </c>
      <c r="G34" s="1"/>
      <c r="H34" s="1"/>
      <c r="I34" s="1"/>
    </row>
    <row r="35" spans="1:9" x14ac:dyDescent="0.3">
      <c r="A35" s="15" t="s">
        <v>48</v>
      </c>
      <c r="B35" s="16">
        <f>SUM(B7:B34)</f>
        <v>16315681</v>
      </c>
      <c r="C35" s="16">
        <f t="shared" ref="C35:E35" si="1">SUM(C7:C34)</f>
        <v>17174944</v>
      </c>
      <c r="D35" s="16">
        <f t="shared" si="1"/>
        <v>72826725</v>
      </c>
      <c r="E35" s="16">
        <f t="shared" si="1"/>
        <v>79335986</v>
      </c>
      <c r="F35" s="17">
        <f t="shared" ref="F35" si="2">((E35*100)/D35)-100</f>
        <v>8.9380114236909662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8</v>
      </c>
      <c r="C39" s="37">
        <f t="shared" si="4"/>
        <v>4</v>
      </c>
      <c r="D39" s="37">
        <f>_xlfn.RANK.EQ(B39,$B$39:$B$66)+COUNTIF($B$39:$B$66,B39)-1</f>
        <v>26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25472959</v>
      </c>
      <c r="G39" s="36">
        <f>LOOKUP(E39,$A$39:$A$66,$C$39:$C$66)</f>
        <v>23070506</v>
      </c>
    </row>
    <row r="40" spans="1:9" x14ac:dyDescent="0.3">
      <c r="A40" s="36" t="str">
        <f t="shared" si="5"/>
        <v>ALICANTE</v>
      </c>
      <c r="B40" s="37">
        <f t="shared" si="3"/>
        <v>504508</v>
      </c>
      <c r="C40" s="37">
        <f t="shared" si="4"/>
        <v>519330</v>
      </c>
      <c r="D40" s="37">
        <f t="shared" ref="D40:D66" si="7">_xlfn.RANK.EQ(B40,$B$39:$B$66)+COUNTIF($B$39:$B$66,B40)-1</f>
        <v>9</v>
      </c>
      <c r="E40" s="36" t="str">
        <f t="shared" si="6"/>
        <v>VALENCIA</v>
      </c>
      <c r="F40" s="36">
        <f t="shared" ref="F40:F55" si="8">LOOKUP(E40,$A$39:$A$66,$B$39:$B$66)</f>
        <v>23801455</v>
      </c>
      <c r="G40" s="36">
        <f t="shared" ref="G40:G66" si="9">LOOKUP(E40,$A$39:$A$66,$C$39:$C$66)</f>
        <v>23449998</v>
      </c>
    </row>
    <row r="41" spans="1:9" x14ac:dyDescent="0.3">
      <c r="A41" s="36" t="str">
        <f t="shared" si="5"/>
        <v>ALMERÍA</v>
      </c>
      <c r="B41" s="37">
        <f t="shared" si="3"/>
        <v>17384</v>
      </c>
      <c r="C41" s="37">
        <f t="shared" si="4"/>
        <v>16628</v>
      </c>
      <c r="D41" s="37">
        <f t="shared" si="7"/>
        <v>23</v>
      </c>
      <c r="E41" s="36" t="str">
        <f t="shared" si="6"/>
        <v>BARCELONA</v>
      </c>
      <c r="F41" s="36">
        <f t="shared" si="8"/>
        <v>14154621</v>
      </c>
      <c r="G41" s="36">
        <f t="shared" si="9"/>
        <v>11458189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5301393</v>
      </c>
      <c r="G42" s="36">
        <f t="shared" si="9"/>
        <v>4760045</v>
      </c>
    </row>
    <row r="43" spans="1:9" x14ac:dyDescent="0.3">
      <c r="A43" s="36" t="str">
        <f t="shared" si="5"/>
        <v>BAHÍA DE ALGECIRAS</v>
      </c>
      <c r="B43" s="37">
        <f t="shared" si="3"/>
        <v>25472959</v>
      </c>
      <c r="C43" s="37">
        <f t="shared" si="4"/>
        <v>23070506</v>
      </c>
      <c r="D43" s="37">
        <f t="shared" si="7"/>
        <v>1</v>
      </c>
      <c r="E43" s="36" t="str">
        <f t="shared" si="6"/>
        <v>BILBAO</v>
      </c>
      <c r="F43" s="36">
        <f t="shared" si="8"/>
        <v>2802794</v>
      </c>
      <c r="G43" s="36">
        <f t="shared" si="9"/>
        <v>2459344</v>
      </c>
    </row>
    <row r="44" spans="1:9" x14ac:dyDescent="0.3">
      <c r="A44" s="36" t="str">
        <f t="shared" si="5"/>
        <v>BAHÍA DE CÁDIZ</v>
      </c>
      <c r="B44" s="37">
        <f t="shared" si="3"/>
        <v>236487</v>
      </c>
      <c r="C44" s="37">
        <f t="shared" si="4"/>
        <v>274989</v>
      </c>
      <c r="D44" s="37">
        <f t="shared" si="7"/>
        <v>18</v>
      </c>
      <c r="E44" s="36" t="str">
        <f t="shared" si="6"/>
        <v>SANTA CRUZ DE TENERIFE</v>
      </c>
      <c r="F44" s="36">
        <f t="shared" si="8"/>
        <v>1547822</v>
      </c>
      <c r="G44" s="36">
        <f t="shared" si="9"/>
        <v>1263830</v>
      </c>
    </row>
    <row r="45" spans="1:9" x14ac:dyDescent="0.3">
      <c r="A45" s="36" t="str">
        <f t="shared" si="5"/>
        <v>BALEARES</v>
      </c>
      <c r="B45" s="37">
        <f t="shared" si="3"/>
        <v>335897</v>
      </c>
      <c r="C45" s="37">
        <f t="shared" si="4"/>
        <v>346846</v>
      </c>
      <c r="D45" s="37">
        <f t="shared" si="7"/>
        <v>14</v>
      </c>
      <c r="E45" s="36" t="str">
        <f t="shared" si="6"/>
        <v>CASTELLÓN</v>
      </c>
      <c r="F45" s="36">
        <f t="shared" si="8"/>
        <v>1400685</v>
      </c>
      <c r="G45" s="36">
        <f t="shared" si="9"/>
        <v>1503473</v>
      </c>
    </row>
    <row r="46" spans="1:9" x14ac:dyDescent="0.3">
      <c r="A46" s="36" t="str">
        <f t="shared" si="5"/>
        <v>BARCELONA</v>
      </c>
      <c r="B46" s="37">
        <f t="shared" si="3"/>
        <v>14154621</v>
      </c>
      <c r="C46" s="37">
        <f t="shared" si="4"/>
        <v>11458189</v>
      </c>
      <c r="D46" s="37">
        <f t="shared" si="7"/>
        <v>3</v>
      </c>
      <c r="E46" s="36" t="str">
        <f t="shared" si="6"/>
        <v>VIGO</v>
      </c>
      <c r="F46" s="36">
        <f t="shared" si="8"/>
        <v>1116777</v>
      </c>
      <c r="G46" s="36">
        <f t="shared" si="9"/>
        <v>1075568</v>
      </c>
    </row>
    <row r="47" spans="1:9" x14ac:dyDescent="0.3">
      <c r="A47" s="36" t="str">
        <f t="shared" si="5"/>
        <v>BILBAO</v>
      </c>
      <c r="B47" s="37">
        <f t="shared" si="3"/>
        <v>2802794</v>
      </c>
      <c r="C47" s="37">
        <f t="shared" si="4"/>
        <v>2459344</v>
      </c>
      <c r="D47" s="37">
        <f t="shared" si="7"/>
        <v>5</v>
      </c>
      <c r="E47" s="36" t="str">
        <f t="shared" si="6"/>
        <v>ALICANTE</v>
      </c>
      <c r="F47" s="36">
        <f t="shared" si="8"/>
        <v>504508</v>
      </c>
      <c r="G47" s="36">
        <f t="shared" si="9"/>
        <v>519330</v>
      </c>
    </row>
    <row r="48" spans="1:9" x14ac:dyDescent="0.3">
      <c r="A48" s="36" t="str">
        <f t="shared" si="5"/>
        <v>CARTAGENA</v>
      </c>
      <c r="B48" s="37">
        <f t="shared" si="3"/>
        <v>459550</v>
      </c>
      <c r="C48" s="37">
        <f t="shared" si="4"/>
        <v>466307</v>
      </c>
      <c r="D48" s="37">
        <f t="shared" si="7"/>
        <v>10</v>
      </c>
      <c r="E48" s="36" t="str">
        <f t="shared" si="6"/>
        <v>CARTAGENA</v>
      </c>
      <c r="F48" s="36">
        <f t="shared" si="8"/>
        <v>459550</v>
      </c>
      <c r="G48" s="36">
        <f t="shared" si="9"/>
        <v>466307</v>
      </c>
    </row>
    <row r="49" spans="1:7" x14ac:dyDescent="0.3">
      <c r="A49" s="36" t="str">
        <f t="shared" si="5"/>
        <v>CASTELLÓN</v>
      </c>
      <c r="B49" s="37">
        <f t="shared" si="3"/>
        <v>1400685</v>
      </c>
      <c r="C49" s="37">
        <f t="shared" si="4"/>
        <v>1503473</v>
      </c>
      <c r="D49" s="37">
        <f t="shared" si="7"/>
        <v>7</v>
      </c>
      <c r="E49" s="36" t="str">
        <f t="shared" si="6"/>
        <v>MARÍN Y RÍA DE PONTEVEDRA</v>
      </c>
      <c r="F49" s="36">
        <f t="shared" si="8"/>
        <v>381215</v>
      </c>
      <c r="G49" s="36">
        <f t="shared" si="9"/>
        <v>391090</v>
      </c>
    </row>
    <row r="50" spans="1:7" x14ac:dyDescent="0.3">
      <c r="A50" s="36" t="str">
        <f t="shared" si="5"/>
        <v>CEUTA</v>
      </c>
      <c r="B50" s="37">
        <f t="shared" si="3"/>
        <v>47977</v>
      </c>
      <c r="C50" s="37">
        <f t="shared" si="4"/>
        <v>71411</v>
      </c>
      <c r="D50" s="37">
        <f t="shared" si="7"/>
        <v>22</v>
      </c>
      <c r="E50" s="36" t="str">
        <f t="shared" si="6"/>
        <v>SEVILLA</v>
      </c>
      <c r="F50" s="36">
        <f t="shared" si="8"/>
        <v>379852</v>
      </c>
      <c r="G50" s="36">
        <f t="shared" si="9"/>
        <v>384230</v>
      </c>
    </row>
    <row r="51" spans="1:7" x14ac:dyDescent="0.3">
      <c r="A51" s="36" t="str">
        <f t="shared" si="5"/>
        <v>FERROL-SAN CIBRAO</v>
      </c>
      <c r="B51" s="37">
        <f t="shared" si="3"/>
        <v>1713</v>
      </c>
      <c r="C51" s="37">
        <f t="shared" si="4"/>
        <v>1147</v>
      </c>
      <c r="D51" s="37">
        <f t="shared" si="7"/>
        <v>24</v>
      </c>
      <c r="E51" s="36" t="str">
        <f t="shared" si="6"/>
        <v>GIJÓN</v>
      </c>
      <c r="F51" s="36">
        <f t="shared" si="8"/>
        <v>379729</v>
      </c>
      <c r="G51" s="36">
        <f t="shared" si="9"/>
        <v>399307</v>
      </c>
    </row>
    <row r="52" spans="1:7" x14ac:dyDescent="0.3">
      <c r="A52" s="36" t="str">
        <f t="shared" si="5"/>
        <v>GIJÓN</v>
      </c>
      <c r="B52" s="37">
        <f t="shared" si="3"/>
        <v>379729</v>
      </c>
      <c r="C52" s="37">
        <f t="shared" si="4"/>
        <v>399307</v>
      </c>
      <c r="D52" s="37">
        <f t="shared" si="7"/>
        <v>13</v>
      </c>
      <c r="E52" s="36" t="str">
        <f t="shared" si="6"/>
        <v>BALEARES</v>
      </c>
      <c r="F52" s="36">
        <f t="shared" si="8"/>
        <v>335897</v>
      </c>
      <c r="G52" s="36">
        <f t="shared" si="9"/>
        <v>346846</v>
      </c>
    </row>
    <row r="53" spans="1:7" x14ac:dyDescent="0.3">
      <c r="A53" s="36" t="str">
        <f t="shared" si="5"/>
        <v>HUELVA</v>
      </c>
      <c r="B53" s="37">
        <f t="shared" si="3"/>
        <v>261540</v>
      </c>
      <c r="C53" s="37">
        <f t="shared" si="4"/>
        <v>172460</v>
      </c>
      <c r="D53" s="37">
        <f t="shared" si="7"/>
        <v>15</v>
      </c>
      <c r="E53" s="36" t="str">
        <f t="shared" si="6"/>
        <v>HUELVA</v>
      </c>
      <c r="F53" s="36">
        <f t="shared" si="8"/>
        <v>261540</v>
      </c>
      <c r="G53" s="36">
        <f t="shared" si="9"/>
        <v>172460</v>
      </c>
    </row>
    <row r="54" spans="1:7" x14ac:dyDescent="0.3">
      <c r="A54" s="36" t="str">
        <f t="shared" si="5"/>
        <v>LAS PALMAS</v>
      </c>
      <c r="B54" s="37">
        <f t="shared" si="3"/>
        <v>5301393</v>
      </c>
      <c r="C54" s="37">
        <f t="shared" si="4"/>
        <v>4760045</v>
      </c>
      <c r="D54" s="37">
        <f t="shared" si="7"/>
        <v>4</v>
      </c>
      <c r="E54" s="36" t="str">
        <f t="shared" si="6"/>
        <v>TARRAGONA</v>
      </c>
      <c r="F54" s="36">
        <f t="shared" si="8"/>
        <v>248258</v>
      </c>
      <c r="G54" s="36">
        <f t="shared" si="9"/>
        <v>243398</v>
      </c>
    </row>
    <row r="55" spans="1:7" x14ac:dyDescent="0.3">
      <c r="A55" s="36" t="str">
        <f t="shared" si="5"/>
        <v>MÁLAGA</v>
      </c>
      <c r="B55" s="37">
        <f t="shared" si="3"/>
        <v>237138</v>
      </c>
      <c r="C55" s="37">
        <f t="shared" si="4"/>
        <v>230521</v>
      </c>
      <c r="D55" s="37">
        <f t="shared" si="7"/>
        <v>17</v>
      </c>
      <c r="E55" s="36" t="str">
        <f t="shared" si="6"/>
        <v>MÁLAGA</v>
      </c>
      <c r="F55" s="36">
        <f t="shared" si="8"/>
        <v>237138</v>
      </c>
      <c r="G55" s="36">
        <f t="shared" si="9"/>
        <v>230521</v>
      </c>
    </row>
    <row r="56" spans="1:7" x14ac:dyDescent="0.3">
      <c r="A56" s="36" t="str">
        <f t="shared" si="5"/>
        <v>MARÍN Y RÍA DE PONTEVEDRA</v>
      </c>
      <c r="B56" s="37">
        <f t="shared" si="3"/>
        <v>381215</v>
      </c>
      <c r="C56" s="37">
        <f t="shared" si="4"/>
        <v>391090</v>
      </c>
      <c r="D56" s="37">
        <f t="shared" si="7"/>
        <v>11</v>
      </c>
      <c r="E56" s="36" t="str">
        <f t="shared" si="6"/>
        <v>BAHÍA DE CÁDIZ</v>
      </c>
      <c r="F56" s="36">
        <f t="shared" ref="F56:F66" si="10">LOOKUP(E56,$A$39:$A$66,$B$39:$B$66)</f>
        <v>236487</v>
      </c>
      <c r="G56" s="36">
        <f t="shared" si="9"/>
        <v>274989</v>
      </c>
    </row>
    <row r="57" spans="1:7" x14ac:dyDescent="0.3">
      <c r="A57" s="36" t="str">
        <f t="shared" si="5"/>
        <v>MELILLA</v>
      </c>
      <c r="B57" s="37">
        <f t="shared" si="3"/>
        <v>72696</v>
      </c>
      <c r="C57" s="37">
        <f t="shared" si="4"/>
        <v>121339</v>
      </c>
      <c r="D57" s="37">
        <f t="shared" si="7"/>
        <v>20</v>
      </c>
      <c r="E57" s="36" t="str">
        <f t="shared" si="6"/>
        <v>VILAGARCÍA</v>
      </c>
      <c r="F57" s="36">
        <f t="shared" si="10"/>
        <v>122383</v>
      </c>
      <c r="G57" s="36">
        <f t="shared" si="9"/>
        <v>125048</v>
      </c>
    </row>
    <row r="58" spans="1:7" x14ac:dyDescent="0.3">
      <c r="A58" s="36" t="str">
        <f t="shared" si="5"/>
        <v>MOTRIL</v>
      </c>
      <c r="B58" s="37">
        <f t="shared" si="3"/>
        <v>569</v>
      </c>
      <c r="C58" s="37">
        <f t="shared" si="4"/>
        <v>6585</v>
      </c>
      <c r="D58" s="37">
        <f t="shared" si="7"/>
        <v>25</v>
      </c>
      <c r="E58" s="36" t="str">
        <f t="shared" si="6"/>
        <v>MELILLA</v>
      </c>
      <c r="F58" s="36">
        <f t="shared" si="10"/>
        <v>72696</v>
      </c>
      <c r="G58" s="36">
        <f t="shared" si="9"/>
        <v>121339</v>
      </c>
    </row>
    <row r="59" spans="1:7" x14ac:dyDescent="0.3">
      <c r="A59" s="36" t="str">
        <f t="shared" si="5"/>
        <v>PASAIA</v>
      </c>
      <c r="B59" s="37">
        <f t="shared" si="3"/>
        <v>5</v>
      </c>
      <c r="C59" s="37">
        <f t="shared" si="4"/>
        <v>0</v>
      </c>
      <c r="D59" s="37">
        <f t="shared" si="7"/>
        <v>27</v>
      </c>
      <c r="E59" s="36" t="str">
        <f t="shared" si="6"/>
        <v>SANTANDER</v>
      </c>
      <c r="F59" s="36">
        <f t="shared" si="10"/>
        <v>50571</v>
      </c>
      <c r="G59" s="36">
        <f t="shared" si="9"/>
        <v>15132</v>
      </c>
    </row>
    <row r="60" spans="1:7" x14ac:dyDescent="0.3">
      <c r="A60" s="36" t="str">
        <f t="shared" si="5"/>
        <v>SANTA CRUZ DE TENERIFE</v>
      </c>
      <c r="B60" s="37">
        <f t="shared" si="3"/>
        <v>1547822</v>
      </c>
      <c r="C60" s="37">
        <f t="shared" si="4"/>
        <v>1263830</v>
      </c>
      <c r="D60" s="37">
        <f t="shared" si="7"/>
        <v>6</v>
      </c>
      <c r="E60" s="36" t="str">
        <f t="shared" si="6"/>
        <v>CEUTA</v>
      </c>
      <c r="F60" s="36">
        <f t="shared" si="10"/>
        <v>47977</v>
      </c>
      <c r="G60" s="36">
        <f t="shared" si="9"/>
        <v>71411</v>
      </c>
    </row>
    <row r="61" spans="1:7" x14ac:dyDescent="0.3">
      <c r="A61" s="36" t="str">
        <f t="shared" si="5"/>
        <v>SANTANDER</v>
      </c>
      <c r="B61" s="37">
        <f t="shared" si="3"/>
        <v>50571</v>
      </c>
      <c r="C61" s="37">
        <f t="shared" si="4"/>
        <v>15132</v>
      </c>
      <c r="D61" s="37">
        <f t="shared" si="7"/>
        <v>21</v>
      </c>
      <c r="E61" s="36" t="str">
        <f t="shared" si="6"/>
        <v>ALMERÍA</v>
      </c>
      <c r="F61" s="36">
        <f t="shared" si="10"/>
        <v>17384</v>
      </c>
      <c r="G61" s="36">
        <f t="shared" si="9"/>
        <v>16628</v>
      </c>
    </row>
    <row r="62" spans="1:7" x14ac:dyDescent="0.3">
      <c r="A62" s="36" t="str">
        <f t="shared" si="5"/>
        <v>SEVILLA</v>
      </c>
      <c r="B62" s="37">
        <f t="shared" si="3"/>
        <v>379852</v>
      </c>
      <c r="C62" s="37">
        <f t="shared" si="4"/>
        <v>384230</v>
      </c>
      <c r="D62" s="37">
        <f t="shared" si="7"/>
        <v>12</v>
      </c>
      <c r="E62" s="36" t="str">
        <f t="shared" si="6"/>
        <v>FERROL-SAN CIBRAO</v>
      </c>
      <c r="F62" s="36">
        <f t="shared" si="10"/>
        <v>1713</v>
      </c>
      <c r="G62" s="36">
        <f t="shared" si="9"/>
        <v>1147</v>
      </c>
    </row>
    <row r="63" spans="1:7" x14ac:dyDescent="0.3">
      <c r="A63" s="36" t="str">
        <f t="shared" si="5"/>
        <v>TARRAGONA</v>
      </c>
      <c r="B63" s="37">
        <f t="shared" si="3"/>
        <v>248258</v>
      </c>
      <c r="C63" s="37">
        <f t="shared" si="4"/>
        <v>243398</v>
      </c>
      <c r="D63" s="37">
        <f t="shared" si="7"/>
        <v>16</v>
      </c>
      <c r="E63" s="36" t="str">
        <f t="shared" si="6"/>
        <v>MOTRIL</v>
      </c>
      <c r="F63" s="36">
        <f t="shared" si="10"/>
        <v>569</v>
      </c>
      <c r="G63" s="36">
        <f t="shared" si="9"/>
        <v>6585</v>
      </c>
    </row>
    <row r="64" spans="1:7" x14ac:dyDescent="0.3">
      <c r="A64" s="36" t="str">
        <f t="shared" si="5"/>
        <v>VALENCIA</v>
      </c>
      <c r="B64" s="37">
        <f t="shared" si="3"/>
        <v>23801455</v>
      </c>
      <c r="C64" s="37">
        <f t="shared" si="4"/>
        <v>23449998</v>
      </c>
      <c r="D64" s="37">
        <f t="shared" si="7"/>
        <v>2</v>
      </c>
      <c r="E64" s="36" t="str">
        <f t="shared" si="6"/>
        <v>A CORUÑA</v>
      </c>
      <c r="F64" s="36">
        <f t="shared" si="10"/>
        <v>8</v>
      </c>
      <c r="G64" s="36">
        <f t="shared" si="9"/>
        <v>4</v>
      </c>
    </row>
    <row r="65" spans="1:7" x14ac:dyDescent="0.3">
      <c r="A65" s="36" t="str">
        <f t="shared" si="5"/>
        <v>VIGO</v>
      </c>
      <c r="B65" s="37">
        <f t="shared" si="3"/>
        <v>1116777</v>
      </c>
      <c r="C65" s="37">
        <f t="shared" si="4"/>
        <v>1075568</v>
      </c>
      <c r="D65" s="37">
        <f t="shared" si="7"/>
        <v>8</v>
      </c>
      <c r="E65" s="36" t="str">
        <f t="shared" si="6"/>
        <v>PASAIA</v>
      </c>
      <c r="F65" s="36">
        <f t="shared" si="10"/>
        <v>5</v>
      </c>
      <c r="G65" s="36">
        <f t="shared" si="9"/>
        <v>0</v>
      </c>
    </row>
    <row r="66" spans="1:7" x14ac:dyDescent="0.3">
      <c r="A66" s="36" t="str">
        <f t="shared" si="5"/>
        <v>VILAGARCÍA</v>
      </c>
      <c r="B66" s="37">
        <f t="shared" si="3"/>
        <v>122383</v>
      </c>
      <c r="C66" s="37">
        <f t="shared" si="4"/>
        <v>125048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5204</v>
      </c>
      <c r="C7" s="30">
        <v>3958</v>
      </c>
      <c r="D7" s="30">
        <v>19037</v>
      </c>
      <c r="E7" s="30">
        <v>15084</v>
      </c>
      <c r="F7" s="11">
        <f>((E7*100)/D7)-100</f>
        <v>-20.764826390712827</v>
      </c>
      <c r="G7" s="1"/>
      <c r="H7" s="1"/>
      <c r="I7" s="1"/>
    </row>
    <row r="8" spans="1:12" x14ac:dyDescent="0.3">
      <c r="A8" s="12" t="s">
        <v>31</v>
      </c>
      <c r="B8" s="31">
        <v>151</v>
      </c>
      <c r="C8" s="31">
        <v>424</v>
      </c>
      <c r="D8" s="31">
        <v>363</v>
      </c>
      <c r="E8" s="31">
        <v>852</v>
      </c>
      <c r="F8" s="14">
        <f t="shared" ref="F8:F34" si="0">((E8*100)/D8)-100</f>
        <v>134.71074380165288</v>
      </c>
      <c r="G8" s="1"/>
      <c r="H8" s="1"/>
      <c r="I8" s="1"/>
    </row>
    <row r="9" spans="1:12" x14ac:dyDescent="0.3">
      <c r="A9" s="9" t="s">
        <v>157</v>
      </c>
      <c r="B9" s="30">
        <v>241</v>
      </c>
      <c r="C9" s="30">
        <v>214</v>
      </c>
      <c r="D9" s="30">
        <v>1010</v>
      </c>
      <c r="E9" s="30">
        <v>1081</v>
      </c>
      <c r="F9" s="11">
        <f t="shared" si="0"/>
        <v>7.0297029702970235</v>
      </c>
      <c r="G9" s="1"/>
      <c r="H9" s="1"/>
      <c r="I9" s="1"/>
    </row>
    <row r="10" spans="1:12" x14ac:dyDescent="0.3">
      <c r="A10" s="12" t="s">
        <v>159</v>
      </c>
      <c r="B10" s="31">
        <v>1123</v>
      </c>
      <c r="C10" s="31">
        <v>1191</v>
      </c>
      <c r="D10" s="31">
        <v>7049</v>
      </c>
      <c r="E10" s="31">
        <v>6752</v>
      </c>
      <c r="F10" s="14">
        <f t="shared" si="0"/>
        <v>-4.2133635976734354</v>
      </c>
      <c r="G10" s="1"/>
      <c r="H10" s="1"/>
      <c r="I10" s="1"/>
    </row>
    <row r="11" spans="1:12" x14ac:dyDescent="0.3">
      <c r="A11" s="9" t="s">
        <v>160</v>
      </c>
      <c r="B11" s="30">
        <v>115</v>
      </c>
      <c r="C11" s="30">
        <v>47</v>
      </c>
      <c r="D11" s="30">
        <v>348</v>
      </c>
      <c r="E11" s="30">
        <v>231</v>
      </c>
      <c r="F11" s="11">
        <f t="shared" si="0"/>
        <v>-33.620689655172413</v>
      </c>
      <c r="G11" s="1"/>
      <c r="H11" s="1"/>
      <c r="I11" s="1"/>
    </row>
    <row r="12" spans="1:12" x14ac:dyDescent="0.3">
      <c r="A12" s="12" t="s">
        <v>161</v>
      </c>
      <c r="B12" s="31">
        <v>1724</v>
      </c>
      <c r="C12" s="31">
        <v>1731</v>
      </c>
      <c r="D12" s="31">
        <v>6742</v>
      </c>
      <c r="E12" s="31">
        <v>6323</v>
      </c>
      <c r="F12" s="14">
        <f t="shared" si="0"/>
        <v>-6.2147730643725936</v>
      </c>
      <c r="G12" s="1"/>
      <c r="H12" s="1"/>
      <c r="I12" s="1"/>
    </row>
    <row r="13" spans="1:12" x14ac:dyDescent="0.3">
      <c r="A13" s="9" t="s">
        <v>32</v>
      </c>
      <c r="B13" s="30">
        <v>300</v>
      </c>
      <c r="C13" s="30">
        <v>252</v>
      </c>
      <c r="D13" s="30">
        <v>1136</v>
      </c>
      <c r="E13" s="30">
        <v>979</v>
      </c>
      <c r="F13" s="11">
        <f t="shared" si="0"/>
        <v>-13.820422535211264</v>
      </c>
      <c r="G13" s="1"/>
      <c r="H13" s="1"/>
      <c r="I13" s="1"/>
    </row>
    <row r="14" spans="1:12" x14ac:dyDescent="0.3">
      <c r="A14" s="12" t="s">
        <v>33</v>
      </c>
      <c r="B14" s="31">
        <v>454</v>
      </c>
      <c r="C14" s="31">
        <v>377</v>
      </c>
      <c r="D14" s="31">
        <v>1831</v>
      </c>
      <c r="E14" s="31">
        <v>1422</v>
      </c>
      <c r="F14" s="14">
        <f t="shared" si="0"/>
        <v>-22.337520480611687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32</v>
      </c>
      <c r="C16" s="31">
        <v>33</v>
      </c>
      <c r="D16" s="31">
        <v>197</v>
      </c>
      <c r="E16" s="31">
        <v>167</v>
      </c>
      <c r="F16" s="14">
        <f t="shared" si="0"/>
        <v>-15.228426395939081</v>
      </c>
      <c r="G16" s="1"/>
      <c r="H16" s="1"/>
      <c r="I16" s="1"/>
    </row>
    <row r="17" spans="1:9" x14ac:dyDescent="0.3">
      <c r="A17" s="9" t="s">
        <v>162</v>
      </c>
      <c r="B17" s="30">
        <v>459</v>
      </c>
      <c r="C17" s="30">
        <v>626</v>
      </c>
      <c r="D17" s="30">
        <v>1382</v>
      </c>
      <c r="E17" s="30">
        <v>1784</v>
      </c>
      <c r="F17" s="11">
        <f t="shared" si="0"/>
        <v>29.088277858176554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20</v>
      </c>
      <c r="C19" s="30">
        <v>49</v>
      </c>
      <c r="D19" s="30">
        <v>84</v>
      </c>
      <c r="E19" s="30">
        <v>122</v>
      </c>
      <c r="F19" s="11">
        <f t="shared" si="0"/>
        <v>45.238095238095241</v>
      </c>
      <c r="G19" s="1"/>
      <c r="H19" s="1"/>
      <c r="I19" s="1"/>
    </row>
    <row r="20" spans="1:9" x14ac:dyDescent="0.3">
      <c r="A20" s="12" t="s">
        <v>163</v>
      </c>
      <c r="B20" s="31">
        <v>387</v>
      </c>
      <c r="C20" s="31">
        <v>563</v>
      </c>
      <c r="D20" s="31">
        <v>4995</v>
      </c>
      <c r="E20" s="31">
        <v>2321</v>
      </c>
      <c r="F20" s="14">
        <f t="shared" si="0"/>
        <v>-53.533533533533536</v>
      </c>
      <c r="G20" s="1"/>
      <c r="H20" s="1"/>
      <c r="I20" s="1"/>
    </row>
    <row r="21" spans="1:9" x14ac:dyDescent="0.3">
      <c r="A21" s="9" t="s">
        <v>38</v>
      </c>
      <c r="B21" s="30">
        <v>177</v>
      </c>
      <c r="C21" s="30">
        <v>141</v>
      </c>
      <c r="D21" s="30">
        <v>804</v>
      </c>
      <c r="E21" s="30">
        <v>748</v>
      </c>
      <c r="F21" s="11">
        <f t="shared" si="0"/>
        <v>-6.9651741293532297</v>
      </c>
      <c r="G21" s="1"/>
      <c r="H21" s="1"/>
      <c r="I21" s="1"/>
    </row>
    <row r="22" spans="1:9" x14ac:dyDescent="0.3">
      <c r="A22" s="12" t="s">
        <v>59</v>
      </c>
      <c r="B22" s="31">
        <v>7</v>
      </c>
      <c r="C22" s="31">
        <v>28</v>
      </c>
      <c r="D22" s="31">
        <v>23</v>
      </c>
      <c r="E22" s="31">
        <v>115</v>
      </c>
      <c r="F22" s="14">
        <f t="shared" si="0"/>
        <v>400</v>
      </c>
      <c r="G22" s="1"/>
      <c r="H22" s="1"/>
      <c r="I22" s="1"/>
    </row>
    <row r="23" spans="1:9" x14ac:dyDescent="0.3">
      <c r="A23" s="9" t="s">
        <v>164</v>
      </c>
      <c r="B23" s="30">
        <v>31</v>
      </c>
      <c r="C23" s="30">
        <v>28</v>
      </c>
      <c r="D23" s="30">
        <v>127</v>
      </c>
      <c r="E23" s="30">
        <v>187</v>
      </c>
      <c r="F23" s="11">
        <f t="shared" si="0"/>
        <v>47.244094488188978</v>
      </c>
      <c r="G23" s="1"/>
      <c r="H23" s="1"/>
      <c r="I23" s="1"/>
    </row>
    <row r="24" spans="1:9" x14ac:dyDescent="0.3">
      <c r="A24" s="12" t="s">
        <v>166</v>
      </c>
      <c r="B24" s="31">
        <v>173</v>
      </c>
      <c r="C24" s="31">
        <v>142</v>
      </c>
      <c r="D24" s="31">
        <v>774</v>
      </c>
      <c r="E24" s="31">
        <v>747</v>
      </c>
      <c r="F24" s="14">
        <f t="shared" si="0"/>
        <v>-3.4883720930232585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122</v>
      </c>
      <c r="C26" s="31">
        <v>95</v>
      </c>
      <c r="D26" s="31">
        <v>410</v>
      </c>
      <c r="E26" s="31">
        <v>405</v>
      </c>
      <c r="F26" s="14">
        <f t="shared" si="0"/>
        <v>-1.2195121951219505</v>
      </c>
      <c r="G26" s="1"/>
      <c r="H26" s="1"/>
      <c r="I26" s="1"/>
    </row>
    <row r="27" spans="1:9" x14ac:dyDescent="0.3">
      <c r="A27" s="9" t="s">
        <v>41</v>
      </c>
      <c r="B27" s="30">
        <v>2531</v>
      </c>
      <c r="C27" s="30">
        <v>1789</v>
      </c>
      <c r="D27" s="30">
        <v>12939</v>
      </c>
      <c r="E27" s="30">
        <v>12193</v>
      </c>
      <c r="F27" s="11">
        <f t="shared" si="0"/>
        <v>-5.7655151093592991</v>
      </c>
      <c r="G27" s="1"/>
      <c r="H27" s="1"/>
      <c r="I27" s="1"/>
    </row>
    <row r="28" spans="1:9" x14ac:dyDescent="0.3">
      <c r="A28" s="12" t="s">
        <v>42</v>
      </c>
      <c r="B28" s="31">
        <v>538</v>
      </c>
      <c r="C28" s="31">
        <v>213</v>
      </c>
      <c r="D28" s="31">
        <v>2626</v>
      </c>
      <c r="E28" s="31">
        <v>1368</v>
      </c>
      <c r="F28" s="14">
        <f t="shared" si="0"/>
        <v>-47.905559786747908</v>
      </c>
      <c r="G28" s="1"/>
      <c r="H28" s="1"/>
      <c r="I28" s="1"/>
    </row>
    <row r="29" spans="1:9" x14ac:dyDescent="0.3">
      <c r="A29" s="9" t="s">
        <v>43</v>
      </c>
      <c r="B29" s="30">
        <v>178</v>
      </c>
      <c r="C29" s="30">
        <v>393</v>
      </c>
      <c r="D29" s="30">
        <v>1698</v>
      </c>
      <c r="E29" s="30">
        <v>2512</v>
      </c>
      <c r="F29" s="11">
        <f t="shared" si="0"/>
        <v>47.938751472320376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298</v>
      </c>
      <c r="C31" s="30">
        <v>361</v>
      </c>
      <c r="D31" s="30">
        <v>1566</v>
      </c>
      <c r="E31" s="30">
        <v>954</v>
      </c>
      <c r="F31" s="11">
        <f t="shared" si="0"/>
        <v>-39.080459770114942</v>
      </c>
      <c r="G31" s="1"/>
      <c r="H31" s="1"/>
      <c r="I31" s="1"/>
    </row>
    <row r="32" spans="1:9" x14ac:dyDescent="0.3">
      <c r="A32" s="12" t="s">
        <v>46</v>
      </c>
      <c r="B32" s="31">
        <v>141</v>
      </c>
      <c r="C32" s="31">
        <v>192</v>
      </c>
      <c r="D32" s="31">
        <v>705</v>
      </c>
      <c r="E32" s="31">
        <v>1432</v>
      </c>
      <c r="F32" s="14">
        <f t="shared" si="0"/>
        <v>103.12056737588654</v>
      </c>
      <c r="G32" s="1"/>
      <c r="H32" s="1"/>
      <c r="I32" s="1"/>
    </row>
    <row r="33" spans="1:9" x14ac:dyDescent="0.3">
      <c r="A33" s="9" t="s">
        <v>47</v>
      </c>
      <c r="B33" s="30">
        <v>5901</v>
      </c>
      <c r="C33" s="30">
        <v>5177</v>
      </c>
      <c r="D33" s="30">
        <v>26698</v>
      </c>
      <c r="E33" s="30">
        <v>24280</v>
      </c>
      <c r="F33" s="11">
        <f t="shared" si="0"/>
        <v>-9.0568581916248405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20307</v>
      </c>
      <c r="C35" s="16">
        <f t="shared" ref="C35:E35" si="1">SUM(C7:C34)</f>
        <v>18024</v>
      </c>
      <c r="D35" s="16">
        <f t="shared" si="1"/>
        <v>92544</v>
      </c>
      <c r="E35" s="16">
        <f t="shared" si="1"/>
        <v>82059</v>
      </c>
      <c r="F35" s="17">
        <f t="shared" ref="F35" si="2">((E35*100)/D35)-100</f>
        <v>-11.329745850622402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15084</v>
      </c>
      <c r="C39" s="37">
        <f t="shared" si="4"/>
        <v>19037</v>
      </c>
      <c r="D39" s="37">
        <f>_xlfn.RANK.EQ(B39,$B$39:$B$66)+COUNTIF($B$39:$B$66,B39)-1</f>
        <v>2</v>
      </c>
      <c r="E39" s="36" t="str">
        <f t="shared" ref="E39:E66" si="6">INDEX($A$39:$B$66,MATCH(ROW()-38,$D$39:$D$66,0),1)</f>
        <v>VIGO</v>
      </c>
      <c r="F39" s="36">
        <f>LOOKUP(E39,$A$39:$A$66,$B$39:$B$66)</f>
        <v>24280</v>
      </c>
      <c r="G39" s="36">
        <f>LOOKUP(E39,$A$39:$A$66,$C$39:$C$66)</f>
        <v>26698</v>
      </c>
    </row>
    <row r="40" spans="1:9" x14ac:dyDescent="0.3">
      <c r="A40" s="36" t="str">
        <f t="shared" si="5"/>
        <v>ALICANTE</v>
      </c>
      <c r="B40" s="37">
        <f t="shared" si="3"/>
        <v>852</v>
      </c>
      <c r="C40" s="37">
        <f t="shared" si="4"/>
        <v>363</v>
      </c>
      <c r="D40" s="37">
        <f t="shared" ref="D40:D66" si="7">_xlfn.RANK.EQ(B40,$B$39:$B$66)+COUNTIF($B$39:$B$66,B40)-1</f>
        <v>15</v>
      </c>
      <c r="E40" s="36" t="str">
        <f t="shared" si="6"/>
        <v>A CORUÑA</v>
      </c>
      <c r="F40" s="36">
        <f t="shared" ref="F40:F55" si="8">LOOKUP(E40,$A$39:$A$66,$B$39:$B$66)</f>
        <v>15084</v>
      </c>
      <c r="G40" s="36">
        <f t="shared" ref="G40:G66" si="9">LOOKUP(E40,$A$39:$A$66,$C$39:$C$66)</f>
        <v>19037</v>
      </c>
    </row>
    <row r="41" spans="1:9" x14ac:dyDescent="0.3">
      <c r="A41" s="36" t="str">
        <f t="shared" si="5"/>
        <v>ALMERÍA</v>
      </c>
      <c r="B41" s="37">
        <f t="shared" si="3"/>
        <v>1081</v>
      </c>
      <c r="C41" s="37">
        <f t="shared" si="4"/>
        <v>1010</v>
      </c>
      <c r="D41" s="37">
        <f t="shared" si="7"/>
        <v>12</v>
      </c>
      <c r="E41" s="36" t="str">
        <f t="shared" si="6"/>
        <v>PASAIA</v>
      </c>
      <c r="F41" s="36">
        <f t="shared" si="8"/>
        <v>12193</v>
      </c>
      <c r="G41" s="36">
        <f t="shared" si="9"/>
        <v>12939</v>
      </c>
    </row>
    <row r="42" spans="1:9" x14ac:dyDescent="0.3">
      <c r="A42" s="36" t="str">
        <f t="shared" si="5"/>
        <v>AVILÉS</v>
      </c>
      <c r="B42" s="37">
        <f t="shared" si="3"/>
        <v>6752</v>
      </c>
      <c r="C42" s="37">
        <f t="shared" si="4"/>
        <v>7049</v>
      </c>
      <c r="D42" s="37">
        <f t="shared" si="7"/>
        <v>4</v>
      </c>
      <c r="E42" s="36" t="str">
        <f t="shared" si="6"/>
        <v>AVILÉS</v>
      </c>
      <c r="F42" s="36">
        <f t="shared" si="8"/>
        <v>6752</v>
      </c>
      <c r="G42" s="36">
        <f t="shared" si="9"/>
        <v>7049</v>
      </c>
    </row>
    <row r="43" spans="1:9" x14ac:dyDescent="0.3">
      <c r="A43" s="36" t="str">
        <f t="shared" si="5"/>
        <v>BAHÍA DE ALGECIRAS</v>
      </c>
      <c r="B43" s="37">
        <f t="shared" si="3"/>
        <v>231</v>
      </c>
      <c r="C43" s="37">
        <f t="shared" si="4"/>
        <v>348</v>
      </c>
      <c r="D43" s="37">
        <f t="shared" si="7"/>
        <v>19</v>
      </c>
      <c r="E43" s="36" t="str">
        <f t="shared" si="6"/>
        <v>BAHÍA DE CÁDIZ</v>
      </c>
      <c r="F43" s="36">
        <f t="shared" si="8"/>
        <v>6323</v>
      </c>
      <c r="G43" s="36">
        <f t="shared" si="9"/>
        <v>6742</v>
      </c>
    </row>
    <row r="44" spans="1:9" x14ac:dyDescent="0.3">
      <c r="A44" s="36" t="str">
        <f t="shared" si="5"/>
        <v>BAHÍA DE CÁDIZ</v>
      </c>
      <c r="B44" s="37">
        <f t="shared" si="3"/>
        <v>6323</v>
      </c>
      <c r="C44" s="37">
        <f t="shared" si="4"/>
        <v>6742</v>
      </c>
      <c r="D44" s="37">
        <f t="shared" si="7"/>
        <v>5</v>
      </c>
      <c r="E44" s="36" t="str">
        <f t="shared" si="6"/>
        <v>SANTANDER</v>
      </c>
      <c r="F44" s="36">
        <f t="shared" si="8"/>
        <v>2512</v>
      </c>
      <c r="G44" s="36">
        <f t="shared" si="9"/>
        <v>1698</v>
      </c>
    </row>
    <row r="45" spans="1:9" x14ac:dyDescent="0.3">
      <c r="A45" s="36" t="str">
        <f t="shared" si="5"/>
        <v>BALEARES</v>
      </c>
      <c r="B45" s="37">
        <f t="shared" si="3"/>
        <v>979</v>
      </c>
      <c r="C45" s="37">
        <f t="shared" si="4"/>
        <v>1136</v>
      </c>
      <c r="D45" s="37">
        <f t="shared" si="7"/>
        <v>13</v>
      </c>
      <c r="E45" s="36" t="str">
        <f t="shared" si="6"/>
        <v>GIJÓN</v>
      </c>
      <c r="F45" s="36">
        <f t="shared" si="8"/>
        <v>2321</v>
      </c>
      <c r="G45" s="36">
        <f t="shared" si="9"/>
        <v>4995</v>
      </c>
    </row>
    <row r="46" spans="1:9" x14ac:dyDescent="0.3">
      <c r="A46" s="36" t="str">
        <f t="shared" si="5"/>
        <v>BARCELONA</v>
      </c>
      <c r="B46" s="37">
        <f t="shared" si="3"/>
        <v>1422</v>
      </c>
      <c r="C46" s="37">
        <f t="shared" si="4"/>
        <v>1831</v>
      </c>
      <c r="D46" s="37">
        <f t="shared" si="7"/>
        <v>10</v>
      </c>
      <c r="E46" s="36" t="str">
        <f t="shared" si="6"/>
        <v>CASTELLÓN</v>
      </c>
      <c r="F46" s="36">
        <f t="shared" si="8"/>
        <v>1784</v>
      </c>
      <c r="G46" s="36">
        <f t="shared" si="9"/>
        <v>1382</v>
      </c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VALENCIA</v>
      </c>
      <c r="F47" s="36">
        <f t="shared" si="8"/>
        <v>1432</v>
      </c>
      <c r="G47" s="36">
        <f t="shared" si="9"/>
        <v>705</v>
      </c>
    </row>
    <row r="48" spans="1:9" x14ac:dyDescent="0.3">
      <c r="A48" s="36" t="str">
        <f t="shared" si="5"/>
        <v>CARTAGENA</v>
      </c>
      <c r="B48" s="37">
        <f t="shared" si="3"/>
        <v>167</v>
      </c>
      <c r="C48" s="37">
        <f t="shared" si="4"/>
        <v>197</v>
      </c>
      <c r="D48" s="37">
        <f t="shared" si="7"/>
        <v>21</v>
      </c>
      <c r="E48" s="36" t="str">
        <f t="shared" si="6"/>
        <v>BARCELONA</v>
      </c>
      <c r="F48" s="36">
        <f t="shared" si="8"/>
        <v>1422</v>
      </c>
      <c r="G48" s="36">
        <f t="shared" si="9"/>
        <v>1831</v>
      </c>
    </row>
    <row r="49" spans="1:7" x14ac:dyDescent="0.3">
      <c r="A49" s="36" t="str">
        <f t="shared" si="5"/>
        <v>CASTELLÓN</v>
      </c>
      <c r="B49" s="37">
        <f t="shared" si="3"/>
        <v>1784</v>
      </c>
      <c r="C49" s="37">
        <f t="shared" si="4"/>
        <v>1382</v>
      </c>
      <c r="D49" s="37">
        <f t="shared" si="7"/>
        <v>8</v>
      </c>
      <c r="E49" s="36" t="str">
        <f t="shared" si="6"/>
        <v>SANTA CRUZ DE TENERIFE</v>
      </c>
      <c r="F49" s="36">
        <f t="shared" si="8"/>
        <v>1368</v>
      </c>
      <c r="G49" s="36">
        <f t="shared" si="9"/>
        <v>2626</v>
      </c>
    </row>
    <row r="50" spans="1:7" x14ac:dyDescent="0.3">
      <c r="A50" s="36" t="str">
        <f t="shared" si="5"/>
        <v>CEUTA</v>
      </c>
      <c r="B50" s="37">
        <f t="shared" si="3"/>
        <v>0</v>
      </c>
      <c r="C50" s="37">
        <f t="shared" si="4"/>
        <v>0</v>
      </c>
      <c r="D50" s="37">
        <f t="shared" si="7"/>
        <v>28</v>
      </c>
      <c r="E50" s="36" t="str">
        <f t="shared" si="6"/>
        <v>ALMERÍA</v>
      </c>
      <c r="F50" s="36">
        <f t="shared" si="8"/>
        <v>1081</v>
      </c>
      <c r="G50" s="36">
        <f t="shared" si="9"/>
        <v>1010</v>
      </c>
    </row>
    <row r="51" spans="1:7" x14ac:dyDescent="0.3">
      <c r="A51" s="36" t="str">
        <f t="shared" si="5"/>
        <v>FERROL-SAN CIBRAO</v>
      </c>
      <c r="B51" s="37">
        <f t="shared" si="3"/>
        <v>122</v>
      </c>
      <c r="C51" s="37">
        <f t="shared" si="4"/>
        <v>84</v>
      </c>
      <c r="D51" s="37">
        <f t="shared" si="7"/>
        <v>22</v>
      </c>
      <c r="E51" s="36" t="str">
        <f t="shared" si="6"/>
        <v>BALEARES</v>
      </c>
      <c r="F51" s="36">
        <f t="shared" si="8"/>
        <v>979</v>
      </c>
      <c r="G51" s="36">
        <f t="shared" si="9"/>
        <v>1136</v>
      </c>
    </row>
    <row r="52" spans="1:7" x14ac:dyDescent="0.3">
      <c r="A52" s="36" t="str">
        <f t="shared" si="5"/>
        <v>GIJÓN</v>
      </c>
      <c r="B52" s="37">
        <f t="shared" si="3"/>
        <v>2321</v>
      </c>
      <c r="C52" s="37">
        <f t="shared" si="4"/>
        <v>4995</v>
      </c>
      <c r="D52" s="37">
        <f t="shared" si="7"/>
        <v>7</v>
      </c>
      <c r="E52" s="36" t="str">
        <f t="shared" si="6"/>
        <v>TARRAGONA</v>
      </c>
      <c r="F52" s="36">
        <f t="shared" si="8"/>
        <v>954</v>
      </c>
      <c r="G52" s="36">
        <f t="shared" si="9"/>
        <v>1566</v>
      </c>
    </row>
    <row r="53" spans="1:7" x14ac:dyDescent="0.3">
      <c r="A53" s="36" t="str">
        <f t="shared" si="5"/>
        <v>HUELVA</v>
      </c>
      <c r="B53" s="37">
        <f t="shared" si="3"/>
        <v>748</v>
      </c>
      <c r="C53" s="37">
        <f t="shared" si="4"/>
        <v>804</v>
      </c>
      <c r="D53" s="37">
        <f t="shared" si="7"/>
        <v>16</v>
      </c>
      <c r="E53" s="36" t="str">
        <f t="shared" si="6"/>
        <v>ALICANTE</v>
      </c>
      <c r="F53" s="36">
        <f t="shared" si="8"/>
        <v>852</v>
      </c>
      <c r="G53" s="36">
        <f t="shared" si="9"/>
        <v>363</v>
      </c>
    </row>
    <row r="54" spans="1:7" x14ac:dyDescent="0.3">
      <c r="A54" s="36" t="str">
        <f t="shared" si="5"/>
        <v>LAS PALMAS</v>
      </c>
      <c r="B54" s="37">
        <f t="shared" si="3"/>
        <v>115</v>
      </c>
      <c r="C54" s="37">
        <f t="shared" si="4"/>
        <v>23</v>
      </c>
      <c r="D54" s="37">
        <f t="shared" si="7"/>
        <v>23</v>
      </c>
      <c r="E54" s="36" t="str">
        <f t="shared" si="6"/>
        <v>HUELVA</v>
      </c>
      <c r="F54" s="36">
        <f t="shared" si="8"/>
        <v>748</v>
      </c>
      <c r="G54" s="36">
        <f t="shared" si="9"/>
        <v>804</v>
      </c>
    </row>
    <row r="55" spans="1:7" x14ac:dyDescent="0.3">
      <c r="A55" s="36" t="str">
        <f t="shared" si="5"/>
        <v>MÁLAGA</v>
      </c>
      <c r="B55" s="37">
        <f t="shared" si="3"/>
        <v>187</v>
      </c>
      <c r="C55" s="37">
        <f t="shared" si="4"/>
        <v>127</v>
      </c>
      <c r="D55" s="37">
        <f t="shared" si="7"/>
        <v>20</v>
      </c>
      <c r="E55" s="36" t="str">
        <f t="shared" si="6"/>
        <v>MARÍN Y RÍA DE PONTEVEDRA</v>
      </c>
      <c r="F55" s="36">
        <f t="shared" si="8"/>
        <v>747</v>
      </c>
      <c r="G55" s="36">
        <f t="shared" si="9"/>
        <v>774</v>
      </c>
    </row>
    <row r="56" spans="1:7" x14ac:dyDescent="0.3">
      <c r="A56" s="36" t="str">
        <f t="shared" si="5"/>
        <v>MARÍN Y RÍA DE PONTEVEDRA</v>
      </c>
      <c r="B56" s="37">
        <f t="shared" si="3"/>
        <v>747</v>
      </c>
      <c r="C56" s="37">
        <f t="shared" si="4"/>
        <v>774</v>
      </c>
      <c r="D56" s="37">
        <f t="shared" si="7"/>
        <v>17</v>
      </c>
      <c r="E56" s="36" t="str">
        <f t="shared" si="6"/>
        <v>MOTRIL</v>
      </c>
      <c r="F56" s="36">
        <f t="shared" ref="F56:F66" si="10">LOOKUP(E56,$A$39:$A$66,$B$39:$B$66)</f>
        <v>405</v>
      </c>
      <c r="G56" s="36">
        <f t="shared" si="9"/>
        <v>410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BAHÍA DE ALGECIRAS</v>
      </c>
      <c r="F57" s="36">
        <f t="shared" si="10"/>
        <v>231</v>
      </c>
      <c r="G57" s="36">
        <f t="shared" si="9"/>
        <v>348</v>
      </c>
    </row>
    <row r="58" spans="1:7" x14ac:dyDescent="0.3">
      <c r="A58" s="36" t="str">
        <f t="shared" si="5"/>
        <v>MOTRIL</v>
      </c>
      <c r="B58" s="37">
        <f t="shared" si="3"/>
        <v>405</v>
      </c>
      <c r="C58" s="37">
        <f t="shared" si="4"/>
        <v>410</v>
      </c>
      <c r="D58" s="37">
        <f t="shared" si="7"/>
        <v>18</v>
      </c>
      <c r="E58" s="36" t="str">
        <f t="shared" si="6"/>
        <v>MÁLAGA</v>
      </c>
      <c r="F58" s="36">
        <f t="shared" si="10"/>
        <v>187</v>
      </c>
      <c r="G58" s="36">
        <f t="shared" si="9"/>
        <v>127</v>
      </c>
    </row>
    <row r="59" spans="1:7" x14ac:dyDescent="0.3">
      <c r="A59" s="36" t="str">
        <f t="shared" si="5"/>
        <v>PASAIA</v>
      </c>
      <c r="B59" s="37">
        <f t="shared" si="3"/>
        <v>12193</v>
      </c>
      <c r="C59" s="37">
        <f t="shared" si="4"/>
        <v>12939</v>
      </c>
      <c r="D59" s="37">
        <f t="shared" si="7"/>
        <v>3</v>
      </c>
      <c r="E59" s="36" t="str">
        <f t="shared" si="6"/>
        <v>CARTAGENA</v>
      </c>
      <c r="F59" s="36">
        <f t="shared" si="10"/>
        <v>167</v>
      </c>
      <c r="G59" s="36">
        <f t="shared" si="9"/>
        <v>197</v>
      </c>
    </row>
    <row r="60" spans="1:7" x14ac:dyDescent="0.3">
      <c r="A60" s="36" t="str">
        <f t="shared" si="5"/>
        <v>SANTA CRUZ DE TENERIFE</v>
      </c>
      <c r="B60" s="37">
        <f t="shared" si="3"/>
        <v>1368</v>
      </c>
      <c r="C60" s="37">
        <f t="shared" si="4"/>
        <v>2626</v>
      </c>
      <c r="D60" s="37">
        <f t="shared" si="7"/>
        <v>11</v>
      </c>
      <c r="E60" s="36" t="str">
        <f t="shared" si="6"/>
        <v>FERROL-SAN CIBRAO</v>
      </c>
      <c r="F60" s="36">
        <f t="shared" si="10"/>
        <v>122</v>
      </c>
      <c r="G60" s="36">
        <f t="shared" si="9"/>
        <v>84</v>
      </c>
    </row>
    <row r="61" spans="1:7" x14ac:dyDescent="0.3">
      <c r="A61" s="36" t="str">
        <f t="shared" si="5"/>
        <v>SANTANDER</v>
      </c>
      <c r="B61" s="37">
        <f t="shared" si="3"/>
        <v>2512</v>
      </c>
      <c r="C61" s="37">
        <f t="shared" si="4"/>
        <v>1698</v>
      </c>
      <c r="D61" s="37">
        <f t="shared" si="7"/>
        <v>6</v>
      </c>
      <c r="E61" s="36" t="str">
        <f t="shared" si="6"/>
        <v>LAS PALMAS</v>
      </c>
      <c r="F61" s="36">
        <f t="shared" si="10"/>
        <v>115</v>
      </c>
      <c r="G61" s="36">
        <f t="shared" si="9"/>
        <v>23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954</v>
      </c>
      <c r="C63" s="37">
        <f t="shared" si="4"/>
        <v>1566</v>
      </c>
      <c r="D63" s="37">
        <f t="shared" si="7"/>
        <v>14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1432</v>
      </c>
      <c r="C64" s="37">
        <f t="shared" si="4"/>
        <v>705</v>
      </c>
      <c r="D64" s="37">
        <f t="shared" si="7"/>
        <v>9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24280</v>
      </c>
      <c r="C65" s="37">
        <f t="shared" si="4"/>
        <v>26698</v>
      </c>
      <c r="D65" s="37">
        <f t="shared" si="7"/>
        <v>1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BILBAO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0">
        <v>10705</v>
      </c>
      <c r="C7" s="20">
        <v>4830</v>
      </c>
      <c r="D7" s="20">
        <v>20962</v>
      </c>
      <c r="E7" s="20">
        <v>23963</v>
      </c>
      <c r="F7" s="11">
        <f>((E7*100)/D7)-100</f>
        <v>14.316382024615976</v>
      </c>
      <c r="G7" s="1"/>
      <c r="H7" s="1"/>
      <c r="I7" s="1"/>
    </row>
    <row r="8" spans="1:12" x14ac:dyDescent="0.3">
      <c r="A8" s="12" t="s">
        <v>31</v>
      </c>
      <c r="B8" s="21">
        <v>1785</v>
      </c>
      <c r="C8" s="21">
        <v>1626</v>
      </c>
      <c r="D8" s="21">
        <v>8623</v>
      </c>
      <c r="E8" s="21">
        <v>10871</v>
      </c>
      <c r="F8" s="14">
        <f t="shared" ref="F8:F34" si="0">((E8*100)/D8)-100</f>
        <v>26.069813290038269</v>
      </c>
      <c r="G8" s="1"/>
      <c r="H8" s="1"/>
      <c r="I8" s="1"/>
    </row>
    <row r="9" spans="1:12" x14ac:dyDescent="0.3">
      <c r="A9" s="9" t="s">
        <v>157</v>
      </c>
      <c r="B9" s="20">
        <v>4701</v>
      </c>
      <c r="C9" s="20">
        <v>5754</v>
      </c>
      <c r="D9" s="20">
        <v>25134</v>
      </c>
      <c r="E9" s="20">
        <v>29935</v>
      </c>
      <c r="F9" s="11">
        <f t="shared" si="0"/>
        <v>19.101615341768124</v>
      </c>
      <c r="G9" s="1"/>
      <c r="H9" s="1"/>
      <c r="I9" s="1"/>
    </row>
    <row r="10" spans="1:12" x14ac:dyDescent="0.3">
      <c r="A10" s="12" t="s">
        <v>159</v>
      </c>
      <c r="B10" s="21">
        <v>2798</v>
      </c>
      <c r="C10" s="21">
        <v>4129</v>
      </c>
      <c r="D10" s="21">
        <v>15497</v>
      </c>
      <c r="E10" s="21">
        <v>20178</v>
      </c>
      <c r="F10" s="14">
        <f t="shared" si="0"/>
        <v>30.20584629283087</v>
      </c>
      <c r="G10" s="1"/>
      <c r="H10" s="1"/>
      <c r="I10" s="1"/>
    </row>
    <row r="11" spans="1:12" x14ac:dyDescent="0.3">
      <c r="A11" s="9" t="s">
        <v>160</v>
      </c>
      <c r="B11" s="20">
        <v>262608</v>
      </c>
      <c r="C11" s="20">
        <v>190180</v>
      </c>
      <c r="D11" s="20">
        <v>1231744</v>
      </c>
      <c r="E11" s="20">
        <v>987132</v>
      </c>
      <c r="F11" s="11">
        <f t="shared" si="0"/>
        <v>-19.858996674633687</v>
      </c>
      <c r="G11" s="1"/>
      <c r="H11" s="1"/>
      <c r="I11" s="1"/>
    </row>
    <row r="12" spans="1:12" x14ac:dyDescent="0.3">
      <c r="A12" s="12" t="s">
        <v>161</v>
      </c>
      <c r="B12" s="21">
        <v>11694</v>
      </c>
      <c r="C12" s="21">
        <v>12067</v>
      </c>
      <c r="D12" s="21">
        <v>48570</v>
      </c>
      <c r="E12" s="21">
        <v>39518</v>
      </c>
      <c r="F12" s="14">
        <f t="shared" si="0"/>
        <v>-18.637018735845174</v>
      </c>
      <c r="G12" s="1"/>
      <c r="H12" s="1"/>
      <c r="I12" s="1"/>
    </row>
    <row r="13" spans="1:12" x14ac:dyDescent="0.3">
      <c r="A13" s="9" t="s">
        <v>32</v>
      </c>
      <c r="B13" s="20">
        <v>24858</v>
      </c>
      <c r="C13" s="20">
        <v>24953</v>
      </c>
      <c r="D13" s="20">
        <v>53020</v>
      </c>
      <c r="E13" s="20">
        <v>75334</v>
      </c>
      <c r="F13" s="11">
        <f t="shared" si="0"/>
        <v>42.086005281026019</v>
      </c>
      <c r="G13" s="1"/>
      <c r="H13" s="1"/>
      <c r="I13" s="1"/>
    </row>
    <row r="14" spans="1:12" x14ac:dyDescent="0.3">
      <c r="A14" s="12" t="s">
        <v>33</v>
      </c>
      <c r="B14" s="21">
        <v>119605</v>
      </c>
      <c r="C14" s="21">
        <v>180775</v>
      </c>
      <c r="D14" s="21">
        <v>411908</v>
      </c>
      <c r="E14" s="21">
        <v>711557</v>
      </c>
      <c r="F14" s="14">
        <f t="shared" si="0"/>
        <v>72.746584188702343</v>
      </c>
      <c r="G14" s="1"/>
      <c r="H14" s="1"/>
      <c r="I14" s="1"/>
    </row>
    <row r="15" spans="1:12" x14ac:dyDescent="0.3">
      <c r="A15" s="9" t="s">
        <v>34</v>
      </c>
      <c r="B15" s="20">
        <v>10222</v>
      </c>
      <c r="C15" s="20">
        <v>10985</v>
      </c>
      <c r="D15" s="20">
        <v>44624</v>
      </c>
      <c r="E15" s="20">
        <v>46415</v>
      </c>
      <c r="F15" s="11">
        <f t="shared" si="0"/>
        <v>4.0135353173180306</v>
      </c>
      <c r="G15" s="1"/>
      <c r="H15" s="1"/>
      <c r="I15" s="1"/>
    </row>
    <row r="16" spans="1:12" x14ac:dyDescent="0.3">
      <c r="A16" s="12" t="s">
        <v>35</v>
      </c>
      <c r="B16" s="21">
        <v>6194</v>
      </c>
      <c r="C16" s="21">
        <v>6508</v>
      </c>
      <c r="D16" s="21">
        <v>21262</v>
      </c>
      <c r="E16" s="21">
        <v>24749</v>
      </c>
      <c r="F16" s="14">
        <f t="shared" si="0"/>
        <v>16.400150503245229</v>
      </c>
      <c r="G16" s="1"/>
      <c r="H16" s="1"/>
      <c r="I16" s="1"/>
    </row>
    <row r="17" spans="1:9" x14ac:dyDescent="0.3">
      <c r="A17" s="9" t="s">
        <v>162</v>
      </c>
      <c r="B17" s="20">
        <v>2235</v>
      </c>
      <c r="C17" s="20">
        <v>2171</v>
      </c>
      <c r="D17" s="20">
        <v>9241</v>
      </c>
      <c r="E17" s="20">
        <v>8529</v>
      </c>
      <c r="F17" s="11">
        <f t="shared" si="0"/>
        <v>-7.7047938534790603</v>
      </c>
      <c r="G17" s="1"/>
      <c r="H17" s="1"/>
      <c r="I17" s="1"/>
    </row>
    <row r="18" spans="1:9" x14ac:dyDescent="0.3">
      <c r="A18" s="12" t="s">
        <v>36</v>
      </c>
      <c r="B18" s="21">
        <v>46299</v>
      </c>
      <c r="C18" s="21">
        <v>58552</v>
      </c>
      <c r="D18" s="21">
        <v>239500</v>
      </c>
      <c r="E18" s="21">
        <v>316835</v>
      </c>
      <c r="F18" s="14">
        <f t="shared" si="0"/>
        <v>32.290187891440496</v>
      </c>
      <c r="G18" s="1"/>
      <c r="H18" s="1"/>
      <c r="I18" s="1"/>
    </row>
    <row r="19" spans="1:9" x14ac:dyDescent="0.3">
      <c r="A19" s="9" t="s">
        <v>37</v>
      </c>
      <c r="B19" s="20">
        <v>1211</v>
      </c>
      <c r="C19" s="20">
        <v>2285</v>
      </c>
      <c r="D19" s="20">
        <v>5320</v>
      </c>
      <c r="E19" s="20">
        <v>8450</v>
      </c>
      <c r="F19" s="11">
        <f t="shared" si="0"/>
        <v>58.834586466165405</v>
      </c>
      <c r="G19" s="1"/>
      <c r="H19" s="1"/>
      <c r="I19" s="1"/>
    </row>
    <row r="20" spans="1:9" x14ac:dyDescent="0.3">
      <c r="A20" s="12" t="s">
        <v>163</v>
      </c>
      <c r="B20" s="21">
        <v>3474</v>
      </c>
      <c r="C20" s="21">
        <v>1974</v>
      </c>
      <c r="D20" s="21">
        <v>19718</v>
      </c>
      <c r="E20" s="21">
        <v>15080</v>
      </c>
      <c r="F20" s="14">
        <f t="shared" si="0"/>
        <v>-23.52165534029821</v>
      </c>
      <c r="G20" s="1"/>
      <c r="H20" s="1"/>
      <c r="I20" s="1"/>
    </row>
    <row r="21" spans="1:9" x14ac:dyDescent="0.3">
      <c r="A21" s="9" t="s">
        <v>38</v>
      </c>
      <c r="B21" s="20">
        <v>15205</v>
      </c>
      <c r="C21" s="20">
        <v>15946</v>
      </c>
      <c r="D21" s="20">
        <v>62023</v>
      </c>
      <c r="E21" s="20">
        <v>69563</v>
      </c>
      <c r="F21" s="11">
        <f t="shared" si="0"/>
        <v>12.156780549151122</v>
      </c>
      <c r="G21" s="1"/>
      <c r="H21" s="1"/>
      <c r="I21" s="1"/>
    </row>
    <row r="22" spans="1:9" x14ac:dyDescent="0.3">
      <c r="A22" s="12" t="s">
        <v>59</v>
      </c>
      <c r="B22" s="21">
        <v>209432</v>
      </c>
      <c r="C22" s="21">
        <v>205198</v>
      </c>
      <c r="D22" s="21">
        <v>1064863</v>
      </c>
      <c r="E22" s="21">
        <v>1142584</v>
      </c>
      <c r="F22" s="14">
        <f t="shared" si="0"/>
        <v>7.2986853707941748</v>
      </c>
      <c r="G22" s="1"/>
      <c r="H22" s="1"/>
      <c r="I22" s="1"/>
    </row>
    <row r="23" spans="1:9" x14ac:dyDescent="0.3">
      <c r="A23" s="9" t="s">
        <v>164</v>
      </c>
      <c r="B23" s="20">
        <v>11752</v>
      </c>
      <c r="C23" s="20">
        <v>9189</v>
      </c>
      <c r="D23" s="20">
        <v>43433</v>
      </c>
      <c r="E23" s="20">
        <v>34947</v>
      </c>
      <c r="F23" s="11">
        <f t="shared" si="0"/>
        <v>-19.53813920291023</v>
      </c>
      <c r="G23" s="1"/>
      <c r="H23" s="1"/>
      <c r="I23" s="1"/>
    </row>
    <row r="24" spans="1:9" x14ac:dyDescent="0.3">
      <c r="A24" s="12" t="s">
        <v>166</v>
      </c>
      <c r="B24" s="21">
        <v>2062</v>
      </c>
      <c r="C24" s="21">
        <v>3567</v>
      </c>
      <c r="D24" s="21">
        <v>8544</v>
      </c>
      <c r="E24" s="21">
        <v>11720</v>
      </c>
      <c r="F24" s="14">
        <f t="shared" si="0"/>
        <v>37.172284644194747</v>
      </c>
      <c r="G24" s="1"/>
      <c r="H24" s="1"/>
      <c r="I24" s="1"/>
    </row>
    <row r="25" spans="1:9" x14ac:dyDescent="0.3">
      <c r="A25" s="9" t="s">
        <v>39</v>
      </c>
      <c r="B25" s="20">
        <v>5</v>
      </c>
      <c r="C25" s="20">
        <v>95</v>
      </c>
      <c r="D25" s="20">
        <v>1297</v>
      </c>
      <c r="E25" s="20">
        <v>1574</v>
      </c>
      <c r="F25" s="11">
        <f t="shared" si="0"/>
        <v>21.356977640709331</v>
      </c>
      <c r="G25" s="1"/>
      <c r="H25" s="1"/>
      <c r="I25" s="1"/>
    </row>
    <row r="26" spans="1:9" x14ac:dyDescent="0.3">
      <c r="A26" s="12" t="s">
        <v>40</v>
      </c>
      <c r="B26" s="21">
        <v>2617</v>
      </c>
      <c r="C26" s="21">
        <v>2898</v>
      </c>
      <c r="D26" s="21">
        <v>15149</v>
      </c>
      <c r="E26" s="21">
        <v>15077</v>
      </c>
      <c r="F26" s="14">
        <f t="shared" si="0"/>
        <v>-0.47527889629678555</v>
      </c>
      <c r="G26" s="1"/>
      <c r="H26" s="1"/>
      <c r="I26" s="1"/>
    </row>
    <row r="27" spans="1:9" x14ac:dyDescent="0.3">
      <c r="A27" s="9" t="s">
        <v>41</v>
      </c>
      <c r="B27" s="20">
        <v>2123</v>
      </c>
      <c r="C27" s="20">
        <v>1592</v>
      </c>
      <c r="D27" s="20">
        <v>11354</v>
      </c>
      <c r="E27" s="20">
        <v>9843</v>
      </c>
      <c r="F27" s="11">
        <f t="shared" si="0"/>
        <v>-13.308085256297346</v>
      </c>
      <c r="G27" s="1"/>
      <c r="H27" s="1"/>
      <c r="I27" s="1"/>
    </row>
    <row r="28" spans="1:9" x14ac:dyDescent="0.3">
      <c r="A28" s="12" t="s">
        <v>42</v>
      </c>
      <c r="B28" s="21">
        <v>59614</v>
      </c>
      <c r="C28" s="21">
        <v>48671</v>
      </c>
      <c r="D28" s="21">
        <v>314760</v>
      </c>
      <c r="E28" s="21">
        <v>268883</v>
      </c>
      <c r="F28" s="14">
        <f t="shared" si="0"/>
        <v>-14.575231922734787</v>
      </c>
      <c r="G28" s="1"/>
      <c r="H28" s="1"/>
      <c r="I28" s="1"/>
    </row>
    <row r="29" spans="1:9" x14ac:dyDescent="0.3">
      <c r="A29" s="9" t="s">
        <v>43</v>
      </c>
      <c r="B29" s="20">
        <v>2698</v>
      </c>
      <c r="C29" s="20">
        <v>2465</v>
      </c>
      <c r="D29" s="20">
        <v>4681</v>
      </c>
      <c r="E29" s="20">
        <v>9415</v>
      </c>
      <c r="F29" s="11">
        <f t="shared" si="0"/>
        <v>101.13223670155949</v>
      </c>
      <c r="G29" s="1"/>
      <c r="H29" s="1"/>
      <c r="I29" s="1"/>
    </row>
    <row r="30" spans="1:9" x14ac:dyDescent="0.3">
      <c r="A30" s="12" t="s">
        <v>44</v>
      </c>
      <c r="B30" s="21">
        <v>3478</v>
      </c>
      <c r="C30" s="21">
        <v>440</v>
      </c>
      <c r="D30" s="21">
        <v>8269</v>
      </c>
      <c r="E30" s="21">
        <v>1649</v>
      </c>
      <c r="F30" s="14">
        <f t="shared" si="0"/>
        <v>-80.058048131575759</v>
      </c>
      <c r="G30" s="1"/>
      <c r="H30" s="1"/>
      <c r="I30" s="1"/>
    </row>
    <row r="31" spans="1:9" x14ac:dyDescent="0.3">
      <c r="A31" s="9" t="s">
        <v>45</v>
      </c>
      <c r="B31" s="20">
        <v>4486</v>
      </c>
      <c r="C31" s="20">
        <v>5414</v>
      </c>
      <c r="D31" s="20">
        <v>22781</v>
      </c>
      <c r="E31" s="20">
        <v>32091</v>
      </c>
      <c r="F31" s="11">
        <f t="shared" si="0"/>
        <v>40.867389491242704</v>
      </c>
      <c r="G31" s="1"/>
      <c r="H31" s="1"/>
      <c r="I31" s="1"/>
    </row>
    <row r="32" spans="1:9" x14ac:dyDescent="0.3">
      <c r="A32" s="12" t="s">
        <v>46</v>
      </c>
      <c r="B32" s="21">
        <v>29415</v>
      </c>
      <c r="C32" s="21">
        <v>15752</v>
      </c>
      <c r="D32" s="21">
        <v>121351</v>
      </c>
      <c r="E32" s="21">
        <v>117391</v>
      </c>
      <c r="F32" s="14">
        <f t="shared" si="0"/>
        <v>-3.2632611185733964</v>
      </c>
      <c r="G32" s="1"/>
      <c r="H32" s="1"/>
      <c r="I32" s="1"/>
    </row>
    <row r="33" spans="1:9" x14ac:dyDescent="0.3">
      <c r="A33" s="9" t="s">
        <v>47</v>
      </c>
      <c r="B33" s="20">
        <v>14171</v>
      </c>
      <c r="C33" s="20">
        <v>16737</v>
      </c>
      <c r="D33" s="20">
        <v>66097</v>
      </c>
      <c r="E33" s="20">
        <v>63577</v>
      </c>
      <c r="F33" s="11">
        <f t="shared" si="0"/>
        <v>-3.8125784831384237</v>
      </c>
      <c r="G33" s="1"/>
      <c r="H33" s="1"/>
      <c r="I33" s="1"/>
    </row>
    <row r="34" spans="1:9" x14ac:dyDescent="0.3">
      <c r="A34" s="12" t="s">
        <v>165</v>
      </c>
      <c r="B34" s="21">
        <v>537</v>
      </c>
      <c r="C34" s="21">
        <v>133</v>
      </c>
      <c r="D34" s="21">
        <v>2203</v>
      </c>
      <c r="E34" s="21">
        <v>1630</v>
      </c>
      <c r="F34" s="14">
        <f t="shared" si="0"/>
        <v>-26.00998638220608</v>
      </c>
      <c r="G34" s="1"/>
      <c r="H34" s="1"/>
      <c r="I34" s="1"/>
    </row>
    <row r="35" spans="1:9" x14ac:dyDescent="0.3">
      <c r="A35" s="15" t="s">
        <v>48</v>
      </c>
      <c r="B35" s="16">
        <f>SUM(B7:B34)</f>
        <v>865984</v>
      </c>
      <c r="C35" s="16">
        <f t="shared" ref="C35:E35" si="1">SUM(C7:C34)</f>
        <v>834886</v>
      </c>
      <c r="D35" s="16">
        <f t="shared" si="1"/>
        <v>3901928</v>
      </c>
      <c r="E35" s="16">
        <f t="shared" si="1"/>
        <v>4098490</v>
      </c>
      <c r="F35" s="17">
        <f t="shared" ref="F35" si="2">((E35*100)/D35)-100</f>
        <v>5.0375609186022956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23963</v>
      </c>
      <c r="C39" s="37">
        <f t="shared" si="4"/>
        <v>20962</v>
      </c>
      <c r="D39" s="37">
        <f>_xlfn.RANK.EQ(B39,$B$39:$B$66)+COUNTIF($B$39:$B$66,B39)-1</f>
        <v>16</v>
      </c>
      <c r="E39" s="36" t="str">
        <f t="shared" ref="E39:E66" si="6">INDEX($A$39:$B$66,MATCH(ROW()-38,$D$39:$D$66,0),1)</f>
        <v>LAS PALMAS</v>
      </c>
      <c r="F39" s="36">
        <f>LOOKUP(E39,$A$39:$A$66,$B$39:$B$66)</f>
        <v>1142584</v>
      </c>
      <c r="G39" s="36">
        <f>LOOKUP(E39,$A$39:$A$66,$C$39:$C$66)</f>
        <v>1064863</v>
      </c>
    </row>
    <row r="40" spans="1:9" x14ac:dyDescent="0.3">
      <c r="A40" s="36" t="str">
        <f t="shared" si="5"/>
        <v>ALICANTE</v>
      </c>
      <c r="B40" s="37">
        <f t="shared" si="3"/>
        <v>10871</v>
      </c>
      <c r="C40" s="37">
        <f t="shared" si="4"/>
        <v>8623</v>
      </c>
      <c r="D40" s="37">
        <f t="shared" ref="D40:D66" si="7">_xlfn.RANK.EQ(B40,$B$39:$B$66)+COUNTIF($B$39:$B$66,B40)-1</f>
        <v>21</v>
      </c>
      <c r="E40" s="36" t="str">
        <f t="shared" si="6"/>
        <v>BAHÍA DE ALGECIRAS</v>
      </c>
      <c r="F40" s="36">
        <f t="shared" ref="F40:F55" si="8">LOOKUP(E40,$A$39:$A$66,$B$39:$B$66)</f>
        <v>987132</v>
      </c>
      <c r="G40" s="36">
        <f t="shared" ref="G40:G66" si="9">LOOKUP(E40,$A$39:$A$66,$C$39:$C$66)</f>
        <v>1231744</v>
      </c>
    </row>
    <row r="41" spans="1:9" x14ac:dyDescent="0.3">
      <c r="A41" s="36" t="str">
        <f t="shared" si="5"/>
        <v>ALMERÍA</v>
      </c>
      <c r="B41" s="37">
        <f t="shared" si="3"/>
        <v>29935</v>
      </c>
      <c r="C41" s="37">
        <f t="shared" si="4"/>
        <v>25134</v>
      </c>
      <c r="D41" s="37">
        <f t="shared" si="7"/>
        <v>14</v>
      </c>
      <c r="E41" s="36" t="str">
        <f t="shared" si="6"/>
        <v>BARCELONA</v>
      </c>
      <c r="F41" s="36">
        <f t="shared" si="8"/>
        <v>711557</v>
      </c>
      <c r="G41" s="36">
        <f t="shared" si="9"/>
        <v>411908</v>
      </c>
    </row>
    <row r="42" spans="1:9" x14ac:dyDescent="0.3">
      <c r="A42" s="36" t="str">
        <f t="shared" si="5"/>
        <v>AVILÉS</v>
      </c>
      <c r="B42" s="37">
        <f t="shared" si="3"/>
        <v>20178</v>
      </c>
      <c r="C42" s="37">
        <f t="shared" si="4"/>
        <v>15497</v>
      </c>
      <c r="D42" s="37">
        <f t="shared" si="7"/>
        <v>17</v>
      </c>
      <c r="E42" s="36" t="str">
        <f t="shared" si="6"/>
        <v>CEUTA</v>
      </c>
      <c r="F42" s="36">
        <f t="shared" si="8"/>
        <v>316835</v>
      </c>
      <c r="G42" s="36">
        <f t="shared" si="9"/>
        <v>239500</v>
      </c>
    </row>
    <row r="43" spans="1:9" x14ac:dyDescent="0.3">
      <c r="A43" s="36" t="str">
        <f t="shared" si="5"/>
        <v>BAHÍA DE ALGECIRAS</v>
      </c>
      <c r="B43" s="37">
        <f t="shared" si="3"/>
        <v>987132</v>
      </c>
      <c r="C43" s="37">
        <f t="shared" si="4"/>
        <v>1231744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268883</v>
      </c>
      <c r="G43" s="36">
        <f t="shared" si="9"/>
        <v>314760</v>
      </c>
    </row>
    <row r="44" spans="1:9" x14ac:dyDescent="0.3">
      <c r="A44" s="36" t="str">
        <f t="shared" si="5"/>
        <v>BAHÍA DE CÁDIZ</v>
      </c>
      <c r="B44" s="37">
        <f t="shared" si="3"/>
        <v>39518</v>
      </c>
      <c r="C44" s="37">
        <f t="shared" si="4"/>
        <v>48570</v>
      </c>
      <c r="D44" s="37">
        <f t="shared" si="7"/>
        <v>11</v>
      </c>
      <c r="E44" s="36" t="str">
        <f t="shared" si="6"/>
        <v>VALENCIA</v>
      </c>
      <c r="F44" s="36">
        <f t="shared" si="8"/>
        <v>117391</v>
      </c>
      <c r="G44" s="36">
        <f t="shared" si="9"/>
        <v>121351</v>
      </c>
    </row>
    <row r="45" spans="1:9" x14ac:dyDescent="0.3">
      <c r="A45" s="36" t="str">
        <f t="shared" si="5"/>
        <v>BALEARES</v>
      </c>
      <c r="B45" s="37">
        <f t="shared" si="3"/>
        <v>75334</v>
      </c>
      <c r="C45" s="37">
        <f t="shared" si="4"/>
        <v>53020</v>
      </c>
      <c r="D45" s="37">
        <f t="shared" si="7"/>
        <v>7</v>
      </c>
      <c r="E45" s="36" t="str">
        <f t="shared" si="6"/>
        <v>BALEARES</v>
      </c>
      <c r="F45" s="36">
        <f t="shared" si="8"/>
        <v>75334</v>
      </c>
      <c r="G45" s="36">
        <f t="shared" si="9"/>
        <v>53020</v>
      </c>
    </row>
    <row r="46" spans="1:9" x14ac:dyDescent="0.3">
      <c r="A46" s="36" t="str">
        <f t="shared" si="5"/>
        <v>BARCELONA</v>
      </c>
      <c r="B46" s="37">
        <f t="shared" si="3"/>
        <v>711557</v>
      </c>
      <c r="C46" s="37">
        <f t="shared" si="4"/>
        <v>411908</v>
      </c>
      <c r="D46" s="37">
        <f t="shared" si="7"/>
        <v>3</v>
      </c>
      <c r="E46" s="36" t="str">
        <f t="shared" si="6"/>
        <v>HUELVA</v>
      </c>
      <c r="F46" s="36">
        <f t="shared" si="8"/>
        <v>69563</v>
      </c>
      <c r="G46" s="36">
        <f t="shared" si="9"/>
        <v>62023</v>
      </c>
    </row>
    <row r="47" spans="1:9" x14ac:dyDescent="0.3">
      <c r="A47" s="36" t="str">
        <f t="shared" si="5"/>
        <v>BILBAO</v>
      </c>
      <c r="B47" s="37">
        <f t="shared" si="3"/>
        <v>46415</v>
      </c>
      <c r="C47" s="37">
        <f t="shared" si="4"/>
        <v>44624</v>
      </c>
      <c r="D47" s="37">
        <f t="shared" si="7"/>
        <v>10</v>
      </c>
      <c r="E47" s="36" t="str">
        <f t="shared" si="6"/>
        <v>VIGO</v>
      </c>
      <c r="F47" s="36">
        <f t="shared" si="8"/>
        <v>63577</v>
      </c>
      <c r="G47" s="36">
        <f t="shared" si="9"/>
        <v>66097</v>
      </c>
    </row>
    <row r="48" spans="1:9" x14ac:dyDescent="0.3">
      <c r="A48" s="36" t="str">
        <f t="shared" si="5"/>
        <v>CARTAGENA</v>
      </c>
      <c r="B48" s="37">
        <f t="shared" si="3"/>
        <v>24749</v>
      </c>
      <c r="C48" s="37">
        <f t="shared" si="4"/>
        <v>21262</v>
      </c>
      <c r="D48" s="37">
        <f t="shared" si="7"/>
        <v>15</v>
      </c>
      <c r="E48" s="36" t="str">
        <f t="shared" si="6"/>
        <v>BILBAO</v>
      </c>
      <c r="F48" s="36">
        <f t="shared" si="8"/>
        <v>46415</v>
      </c>
      <c r="G48" s="36">
        <f t="shared" si="9"/>
        <v>44624</v>
      </c>
    </row>
    <row r="49" spans="1:7" x14ac:dyDescent="0.3">
      <c r="A49" s="36" t="str">
        <f t="shared" si="5"/>
        <v>CASTELLÓN</v>
      </c>
      <c r="B49" s="37">
        <f t="shared" si="3"/>
        <v>8529</v>
      </c>
      <c r="C49" s="37">
        <f t="shared" si="4"/>
        <v>9241</v>
      </c>
      <c r="D49" s="37">
        <f t="shared" si="7"/>
        <v>24</v>
      </c>
      <c r="E49" s="36" t="str">
        <f t="shared" si="6"/>
        <v>BAHÍA DE CÁDIZ</v>
      </c>
      <c r="F49" s="36">
        <f t="shared" si="8"/>
        <v>39518</v>
      </c>
      <c r="G49" s="36">
        <f t="shared" si="9"/>
        <v>48570</v>
      </c>
    </row>
    <row r="50" spans="1:7" x14ac:dyDescent="0.3">
      <c r="A50" s="36" t="str">
        <f t="shared" si="5"/>
        <v>CEUTA</v>
      </c>
      <c r="B50" s="37">
        <f t="shared" si="3"/>
        <v>316835</v>
      </c>
      <c r="C50" s="37">
        <f t="shared" si="4"/>
        <v>239500</v>
      </c>
      <c r="D50" s="37">
        <f t="shared" si="7"/>
        <v>4</v>
      </c>
      <c r="E50" s="36" t="str">
        <f t="shared" si="6"/>
        <v>MÁLAGA</v>
      </c>
      <c r="F50" s="36">
        <f t="shared" si="8"/>
        <v>34947</v>
      </c>
      <c r="G50" s="36">
        <f t="shared" si="9"/>
        <v>43433</v>
      </c>
    </row>
    <row r="51" spans="1:7" x14ac:dyDescent="0.3">
      <c r="A51" s="36" t="str">
        <f t="shared" si="5"/>
        <v>FERROL-SAN CIBRAO</v>
      </c>
      <c r="B51" s="37">
        <f t="shared" si="3"/>
        <v>8450</v>
      </c>
      <c r="C51" s="37">
        <f t="shared" si="4"/>
        <v>5320</v>
      </c>
      <c r="D51" s="37">
        <f t="shared" si="7"/>
        <v>25</v>
      </c>
      <c r="E51" s="36" t="str">
        <f t="shared" si="6"/>
        <v>TARRAGONA</v>
      </c>
      <c r="F51" s="36">
        <f t="shared" si="8"/>
        <v>32091</v>
      </c>
      <c r="G51" s="36">
        <f t="shared" si="9"/>
        <v>22781</v>
      </c>
    </row>
    <row r="52" spans="1:7" x14ac:dyDescent="0.3">
      <c r="A52" s="36" t="str">
        <f t="shared" si="5"/>
        <v>GIJÓN</v>
      </c>
      <c r="B52" s="37">
        <f t="shared" si="3"/>
        <v>15080</v>
      </c>
      <c r="C52" s="37">
        <f t="shared" si="4"/>
        <v>19718</v>
      </c>
      <c r="D52" s="37">
        <f t="shared" si="7"/>
        <v>18</v>
      </c>
      <c r="E52" s="36" t="str">
        <f t="shared" si="6"/>
        <v>ALMERÍA</v>
      </c>
      <c r="F52" s="36">
        <f t="shared" si="8"/>
        <v>29935</v>
      </c>
      <c r="G52" s="36">
        <f t="shared" si="9"/>
        <v>25134</v>
      </c>
    </row>
    <row r="53" spans="1:7" x14ac:dyDescent="0.3">
      <c r="A53" s="36" t="str">
        <f t="shared" si="5"/>
        <v>HUELVA</v>
      </c>
      <c r="B53" s="37">
        <f t="shared" si="3"/>
        <v>69563</v>
      </c>
      <c r="C53" s="37">
        <f t="shared" si="4"/>
        <v>62023</v>
      </c>
      <c r="D53" s="37">
        <f t="shared" si="7"/>
        <v>8</v>
      </c>
      <c r="E53" s="36" t="str">
        <f t="shared" si="6"/>
        <v>CARTAGENA</v>
      </c>
      <c r="F53" s="36">
        <f t="shared" si="8"/>
        <v>24749</v>
      </c>
      <c r="G53" s="36">
        <f t="shared" si="9"/>
        <v>21262</v>
      </c>
    </row>
    <row r="54" spans="1:7" x14ac:dyDescent="0.3">
      <c r="A54" s="36" t="str">
        <f t="shared" si="5"/>
        <v>LAS PALMAS</v>
      </c>
      <c r="B54" s="37">
        <f t="shared" si="3"/>
        <v>1142584</v>
      </c>
      <c r="C54" s="37">
        <f t="shared" si="4"/>
        <v>1064863</v>
      </c>
      <c r="D54" s="37">
        <f t="shared" si="7"/>
        <v>1</v>
      </c>
      <c r="E54" s="36" t="str">
        <f t="shared" si="6"/>
        <v>A CORUÑA</v>
      </c>
      <c r="F54" s="36">
        <f t="shared" si="8"/>
        <v>23963</v>
      </c>
      <c r="G54" s="36">
        <f t="shared" si="9"/>
        <v>20962</v>
      </c>
    </row>
    <row r="55" spans="1:7" x14ac:dyDescent="0.3">
      <c r="A55" s="36" t="str">
        <f t="shared" si="5"/>
        <v>MÁLAGA</v>
      </c>
      <c r="B55" s="37">
        <f t="shared" si="3"/>
        <v>34947</v>
      </c>
      <c r="C55" s="37">
        <f t="shared" si="4"/>
        <v>43433</v>
      </c>
      <c r="D55" s="37">
        <f t="shared" si="7"/>
        <v>12</v>
      </c>
      <c r="E55" s="36" t="str">
        <f t="shared" si="6"/>
        <v>AVILÉS</v>
      </c>
      <c r="F55" s="36">
        <f t="shared" si="8"/>
        <v>20178</v>
      </c>
      <c r="G55" s="36">
        <f t="shared" si="9"/>
        <v>15497</v>
      </c>
    </row>
    <row r="56" spans="1:7" x14ac:dyDescent="0.3">
      <c r="A56" s="36" t="str">
        <f t="shared" si="5"/>
        <v>MARÍN Y RÍA DE PONTEVEDRA</v>
      </c>
      <c r="B56" s="37">
        <f t="shared" si="3"/>
        <v>11720</v>
      </c>
      <c r="C56" s="37">
        <f t="shared" si="4"/>
        <v>8544</v>
      </c>
      <c r="D56" s="37">
        <f t="shared" si="7"/>
        <v>20</v>
      </c>
      <c r="E56" s="36" t="str">
        <f t="shared" si="6"/>
        <v>GIJÓN</v>
      </c>
      <c r="F56" s="36">
        <f t="shared" ref="F56:F66" si="10">LOOKUP(E56,$A$39:$A$66,$B$39:$B$66)</f>
        <v>15080</v>
      </c>
      <c r="G56" s="36">
        <f t="shared" si="9"/>
        <v>19718</v>
      </c>
    </row>
    <row r="57" spans="1:7" x14ac:dyDescent="0.3">
      <c r="A57" s="36" t="str">
        <f t="shared" si="5"/>
        <v>MELILLA</v>
      </c>
      <c r="B57" s="37">
        <f t="shared" si="3"/>
        <v>1574</v>
      </c>
      <c r="C57" s="37">
        <f t="shared" si="4"/>
        <v>1297</v>
      </c>
      <c r="D57" s="37">
        <f t="shared" si="7"/>
        <v>28</v>
      </c>
      <c r="E57" s="36" t="str">
        <f t="shared" si="6"/>
        <v>MOTRIL</v>
      </c>
      <c r="F57" s="36">
        <f t="shared" si="10"/>
        <v>15077</v>
      </c>
      <c r="G57" s="36">
        <f t="shared" si="9"/>
        <v>15149</v>
      </c>
    </row>
    <row r="58" spans="1:7" x14ac:dyDescent="0.3">
      <c r="A58" s="36" t="str">
        <f t="shared" si="5"/>
        <v>MOTRIL</v>
      </c>
      <c r="B58" s="37">
        <f t="shared" si="3"/>
        <v>15077</v>
      </c>
      <c r="C58" s="37">
        <f t="shared" si="4"/>
        <v>15149</v>
      </c>
      <c r="D58" s="37">
        <f t="shared" si="7"/>
        <v>19</v>
      </c>
      <c r="E58" s="36" t="str">
        <f t="shared" si="6"/>
        <v>MARÍN Y RÍA DE PONTEVEDRA</v>
      </c>
      <c r="F58" s="36">
        <f t="shared" si="10"/>
        <v>11720</v>
      </c>
      <c r="G58" s="36">
        <f t="shared" si="9"/>
        <v>8544</v>
      </c>
    </row>
    <row r="59" spans="1:7" x14ac:dyDescent="0.3">
      <c r="A59" s="36" t="str">
        <f t="shared" si="5"/>
        <v>PASAIA</v>
      </c>
      <c r="B59" s="37">
        <f t="shared" si="3"/>
        <v>9843</v>
      </c>
      <c r="C59" s="37">
        <f t="shared" si="4"/>
        <v>11354</v>
      </c>
      <c r="D59" s="37">
        <f t="shared" si="7"/>
        <v>22</v>
      </c>
      <c r="E59" s="36" t="str">
        <f t="shared" si="6"/>
        <v>ALICANTE</v>
      </c>
      <c r="F59" s="36">
        <f t="shared" si="10"/>
        <v>10871</v>
      </c>
      <c r="G59" s="36">
        <f t="shared" si="9"/>
        <v>8623</v>
      </c>
    </row>
    <row r="60" spans="1:7" x14ac:dyDescent="0.3">
      <c r="A60" s="36" t="str">
        <f t="shared" si="5"/>
        <v>SANTA CRUZ DE TENERIFE</v>
      </c>
      <c r="B60" s="37">
        <f t="shared" si="3"/>
        <v>268883</v>
      </c>
      <c r="C60" s="37">
        <f t="shared" si="4"/>
        <v>314760</v>
      </c>
      <c r="D60" s="37">
        <f t="shared" si="7"/>
        <v>5</v>
      </c>
      <c r="E60" s="36" t="str">
        <f t="shared" si="6"/>
        <v>PASAIA</v>
      </c>
      <c r="F60" s="36">
        <f t="shared" si="10"/>
        <v>9843</v>
      </c>
      <c r="G60" s="36">
        <f t="shared" si="9"/>
        <v>11354</v>
      </c>
    </row>
    <row r="61" spans="1:7" x14ac:dyDescent="0.3">
      <c r="A61" s="36" t="str">
        <f t="shared" si="5"/>
        <v>SANTANDER</v>
      </c>
      <c r="B61" s="37">
        <f t="shared" si="3"/>
        <v>9415</v>
      </c>
      <c r="C61" s="37">
        <f t="shared" si="4"/>
        <v>4681</v>
      </c>
      <c r="D61" s="37">
        <f t="shared" si="7"/>
        <v>23</v>
      </c>
      <c r="E61" s="36" t="str">
        <f t="shared" si="6"/>
        <v>SANTANDER</v>
      </c>
      <c r="F61" s="36">
        <f t="shared" si="10"/>
        <v>9415</v>
      </c>
      <c r="G61" s="36">
        <f t="shared" si="9"/>
        <v>4681</v>
      </c>
    </row>
    <row r="62" spans="1:7" x14ac:dyDescent="0.3">
      <c r="A62" s="36" t="str">
        <f t="shared" si="5"/>
        <v>SEVILLA</v>
      </c>
      <c r="B62" s="37">
        <f t="shared" si="3"/>
        <v>1649</v>
      </c>
      <c r="C62" s="37">
        <f t="shared" si="4"/>
        <v>8269</v>
      </c>
      <c r="D62" s="37">
        <f t="shared" si="7"/>
        <v>26</v>
      </c>
      <c r="E62" s="36" t="str">
        <f t="shared" si="6"/>
        <v>CASTELLÓN</v>
      </c>
      <c r="F62" s="36">
        <f t="shared" si="10"/>
        <v>8529</v>
      </c>
      <c r="G62" s="36">
        <f t="shared" si="9"/>
        <v>9241</v>
      </c>
    </row>
    <row r="63" spans="1:7" x14ac:dyDescent="0.3">
      <c r="A63" s="36" t="str">
        <f t="shared" si="5"/>
        <v>TARRAGONA</v>
      </c>
      <c r="B63" s="37">
        <f t="shared" si="3"/>
        <v>32091</v>
      </c>
      <c r="C63" s="37">
        <f t="shared" si="4"/>
        <v>22781</v>
      </c>
      <c r="D63" s="37">
        <f t="shared" si="7"/>
        <v>13</v>
      </c>
      <c r="E63" s="36" t="str">
        <f t="shared" si="6"/>
        <v>FERROL-SAN CIBRAO</v>
      </c>
      <c r="F63" s="36">
        <f t="shared" si="10"/>
        <v>8450</v>
      </c>
      <c r="G63" s="36">
        <f t="shared" si="9"/>
        <v>5320</v>
      </c>
    </row>
    <row r="64" spans="1:7" x14ac:dyDescent="0.3">
      <c r="A64" s="36" t="str">
        <f t="shared" si="5"/>
        <v>VALENCIA</v>
      </c>
      <c r="B64" s="37">
        <f t="shared" si="3"/>
        <v>117391</v>
      </c>
      <c r="C64" s="37">
        <f t="shared" si="4"/>
        <v>121351</v>
      </c>
      <c r="D64" s="37">
        <f t="shared" si="7"/>
        <v>6</v>
      </c>
      <c r="E64" s="36" t="str">
        <f t="shared" si="6"/>
        <v>SEVILLA</v>
      </c>
      <c r="F64" s="36">
        <f t="shared" si="10"/>
        <v>1649</v>
      </c>
      <c r="G64" s="36">
        <f t="shared" si="9"/>
        <v>8269</v>
      </c>
    </row>
    <row r="65" spans="1:7" x14ac:dyDescent="0.3">
      <c r="A65" s="36" t="str">
        <f t="shared" si="5"/>
        <v>VIGO</v>
      </c>
      <c r="B65" s="37">
        <f t="shared" si="3"/>
        <v>63577</v>
      </c>
      <c r="C65" s="37">
        <f t="shared" si="4"/>
        <v>66097</v>
      </c>
      <c r="D65" s="37">
        <f t="shared" si="7"/>
        <v>9</v>
      </c>
      <c r="E65" s="36" t="str">
        <f t="shared" si="6"/>
        <v>VILAGARCÍA</v>
      </c>
      <c r="F65" s="36">
        <f t="shared" si="10"/>
        <v>1630</v>
      </c>
      <c r="G65" s="36">
        <f t="shared" si="9"/>
        <v>2203</v>
      </c>
    </row>
    <row r="66" spans="1:7" x14ac:dyDescent="0.3">
      <c r="A66" s="36" t="str">
        <f t="shared" si="5"/>
        <v>VILAGARCÍA</v>
      </c>
      <c r="B66" s="37">
        <f t="shared" si="3"/>
        <v>1630</v>
      </c>
      <c r="C66" s="37">
        <f t="shared" si="4"/>
        <v>2203</v>
      </c>
      <c r="D66" s="37">
        <f t="shared" si="7"/>
        <v>27</v>
      </c>
      <c r="E66" s="36" t="str">
        <f t="shared" si="6"/>
        <v>MELILLA</v>
      </c>
      <c r="F66" s="36">
        <f t="shared" si="10"/>
        <v>1574</v>
      </c>
      <c r="G66" s="36">
        <f t="shared" si="9"/>
        <v>1297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156</v>
      </c>
    </row>
    <row r="2" spans="1:12" s="2" customFormat="1" ht="21" x14ac:dyDescent="0.4">
      <c r="I2" s="2" t="s">
        <v>115</v>
      </c>
    </row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2901</v>
      </c>
      <c r="C7" s="30">
        <v>3650</v>
      </c>
      <c r="D7" s="30">
        <v>10932</v>
      </c>
      <c r="E7" s="30">
        <v>13718</v>
      </c>
      <c r="F7" s="11">
        <f>((E7*100)/D7)-100</f>
        <v>25.484815221368464</v>
      </c>
      <c r="G7" s="1"/>
      <c r="H7" s="1"/>
      <c r="I7" s="1"/>
    </row>
    <row r="8" spans="1:12" x14ac:dyDescent="0.3">
      <c r="A8" s="12" t="s">
        <v>31</v>
      </c>
      <c r="B8" s="31">
        <v>282</v>
      </c>
      <c r="C8" s="31">
        <v>543</v>
      </c>
      <c r="D8" s="31">
        <v>1403</v>
      </c>
      <c r="E8" s="31">
        <v>2516</v>
      </c>
      <c r="F8" s="14">
        <f t="shared" ref="F8:F34" si="0">((E8*100)/D8)-100</f>
        <v>79.330007127583741</v>
      </c>
      <c r="G8" s="1"/>
      <c r="H8" s="1"/>
      <c r="I8" s="1"/>
    </row>
    <row r="9" spans="1:12" x14ac:dyDescent="0.3">
      <c r="A9" s="9" t="s">
        <v>157</v>
      </c>
      <c r="B9" s="30">
        <v>1878</v>
      </c>
      <c r="C9" s="30">
        <v>3021</v>
      </c>
      <c r="D9" s="30">
        <v>10822</v>
      </c>
      <c r="E9" s="30">
        <v>14345</v>
      </c>
      <c r="F9" s="11">
        <f t="shared" si="0"/>
        <v>32.554056551469216</v>
      </c>
      <c r="G9" s="1"/>
      <c r="H9" s="1"/>
      <c r="I9" s="1"/>
    </row>
    <row r="10" spans="1:12" x14ac:dyDescent="0.3">
      <c r="A10" s="12" t="s">
        <v>159</v>
      </c>
      <c r="B10" s="31">
        <v>480</v>
      </c>
      <c r="C10" s="31">
        <v>535</v>
      </c>
      <c r="D10" s="31">
        <v>3497</v>
      </c>
      <c r="E10" s="31">
        <v>4568</v>
      </c>
      <c r="F10" s="14">
        <f t="shared" si="0"/>
        <v>30.626251072347713</v>
      </c>
      <c r="G10" s="1"/>
      <c r="H10" s="1"/>
      <c r="I10" s="1"/>
    </row>
    <row r="11" spans="1:12" x14ac:dyDescent="0.3">
      <c r="A11" s="9" t="s">
        <v>160</v>
      </c>
      <c r="B11" s="30">
        <v>247342</v>
      </c>
      <c r="C11" s="30">
        <v>177994</v>
      </c>
      <c r="D11" s="30">
        <v>1163976</v>
      </c>
      <c r="E11" s="30">
        <v>925571</v>
      </c>
      <c r="F11" s="11">
        <f t="shared" si="0"/>
        <v>-20.481951517900711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0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383</v>
      </c>
      <c r="C13" s="30">
        <v>580</v>
      </c>
      <c r="D13" s="30">
        <v>1712</v>
      </c>
      <c r="E13" s="30">
        <v>1850</v>
      </c>
      <c r="F13" s="11">
        <f t="shared" si="0"/>
        <v>8.0607476635513962</v>
      </c>
      <c r="G13" s="1"/>
      <c r="H13" s="1"/>
      <c r="I13" s="1"/>
    </row>
    <row r="14" spans="1:12" x14ac:dyDescent="0.3">
      <c r="A14" s="12" t="s">
        <v>33</v>
      </c>
      <c r="B14" s="31">
        <v>79865</v>
      </c>
      <c r="C14" s="31">
        <v>139873</v>
      </c>
      <c r="D14" s="31">
        <v>299589</v>
      </c>
      <c r="E14" s="31">
        <v>574605</v>
      </c>
      <c r="F14" s="14">
        <f t="shared" si="0"/>
        <v>91.797762935221243</v>
      </c>
      <c r="G14" s="1"/>
      <c r="H14" s="1"/>
      <c r="I14" s="1"/>
    </row>
    <row r="15" spans="1:12" x14ac:dyDescent="0.3">
      <c r="A15" s="9" t="s">
        <v>34</v>
      </c>
      <c r="B15" s="30">
        <v>5922</v>
      </c>
      <c r="C15" s="30">
        <v>6810</v>
      </c>
      <c r="D15" s="30">
        <v>25863</v>
      </c>
      <c r="E15" s="30">
        <v>29062</v>
      </c>
      <c r="F15" s="11">
        <f t="shared" si="0"/>
        <v>12.369021381896914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45000</v>
      </c>
      <c r="C18" s="31">
        <v>57213</v>
      </c>
      <c r="D18" s="31">
        <v>230939</v>
      </c>
      <c r="E18" s="31">
        <v>308534</v>
      </c>
      <c r="F18" s="14">
        <f t="shared" si="0"/>
        <v>33.59978176055148</v>
      </c>
      <c r="G18" s="1"/>
      <c r="H18" s="1"/>
      <c r="I18" s="1"/>
    </row>
    <row r="19" spans="1:9" x14ac:dyDescent="0.3">
      <c r="A19" s="9" t="s">
        <v>37</v>
      </c>
      <c r="B19" s="30">
        <v>742</v>
      </c>
      <c r="C19" s="30">
        <v>446</v>
      </c>
      <c r="D19" s="30">
        <v>2944</v>
      </c>
      <c r="E19" s="30">
        <v>3450</v>
      </c>
      <c r="F19" s="11">
        <f t="shared" si="0"/>
        <v>17.1875</v>
      </c>
      <c r="G19" s="1"/>
      <c r="H19" s="1"/>
      <c r="I19" s="1"/>
    </row>
    <row r="20" spans="1:9" x14ac:dyDescent="0.3">
      <c r="A20" s="12" t="s">
        <v>163</v>
      </c>
      <c r="B20" s="31">
        <v>3474</v>
      </c>
      <c r="C20" s="31">
        <v>1974</v>
      </c>
      <c r="D20" s="31">
        <v>19718</v>
      </c>
      <c r="E20" s="31">
        <v>15080</v>
      </c>
      <c r="F20" s="14">
        <f t="shared" si="0"/>
        <v>-23.52165534029821</v>
      </c>
      <c r="G20" s="1"/>
      <c r="H20" s="1"/>
      <c r="I20" s="1"/>
    </row>
    <row r="21" spans="1:9" x14ac:dyDescent="0.3">
      <c r="A21" s="9" t="s">
        <v>38</v>
      </c>
      <c r="B21" s="30">
        <v>13972</v>
      </c>
      <c r="C21" s="30">
        <v>14078</v>
      </c>
      <c r="D21" s="30">
        <v>55126</v>
      </c>
      <c r="E21" s="30">
        <v>61326</v>
      </c>
      <c r="F21" s="11">
        <f t="shared" si="0"/>
        <v>11.246961506367228</v>
      </c>
      <c r="G21" s="1"/>
      <c r="H21" s="1"/>
      <c r="I21" s="1"/>
    </row>
    <row r="22" spans="1:9" x14ac:dyDescent="0.3">
      <c r="A22" s="12" t="s">
        <v>59</v>
      </c>
      <c r="B22" s="31">
        <v>190857</v>
      </c>
      <c r="C22" s="31">
        <v>188228</v>
      </c>
      <c r="D22" s="31">
        <v>926352</v>
      </c>
      <c r="E22" s="31">
        <v>1009325</v>
      </c>
      <c r="F22" s="14">
        <f t="shared" si="0"/>
        <v>8.956962364198489</v>
      </c>
      <c r="G22" s="1"/>
      <c r="H22" s="1"/>
      <c r="I22" s="1"/>
    </row>
    <row r="23" spans="1:9" x14ac:dyDescent="0.3">
      <c r="A23" s="9" t="s">
        <v>164</v>
      </c>
      <c r="B23" s="30">
        <v>3777</v>
      </c>
      <c r="C23" s="30">
        <v>2940</v>
      </c>
      <c r="D23" s="30">
        <v>21265</v>
      </c>
      <c r="E23" s="30">
        <v>11864</v>
      </c>
      <c r="F23" s="11">
        <f t="shared" si="0"/>
        <v>-44.208793792616973</v>
      </c>
      <c r="G23" s="1"/>
      <c r="H23" s="1"/>
      <c r="I23" s="1"/>
    </row>
    <row r="24" spans="1:9" x14ac:dyDescent="0.3">
      <c r="A24" s="12" t="s">
        <v>166</v>
      </c>
      <c r="B24" s="31">
        <v>1307</v>
      </c>
      <c r="C24" s="31">
        <v>1903</v>
      </c>
      <c r="D24" s="31">
        <v>4897</v>
      </c>
      <c r="E24" s="31">
        <v>6788</v>
      </c>
      <c r="F24" s="14">
        <f t="shared" si="0"/>
        <v>38.615478864610992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2419</v>
      </c>
      <c r="C26" s="31">
        <v>1564</v>
      </c>
      <c r="D26" s="31">
        <v>11043</v>
      </c>
      <c r="E26" s="31">
        <v>9276</v>
      </c>
      <c r="F26" s="14">
        <f t="shared" si="0"/>
        <v>-16.001086661233359</v>
      </c>
      <c r="G26" s="1"/>
      <c r="H26" s="1"/>
      <c r="I26" s="1"/>
    </row>
    <row r="27" spans="1:9" x14ac:dyDescent="0.3">
      <c r="A27" s="9" t="s">
        <v>41</v>
      </c>
      <c r="B27" s="30">
        <v>336</v>
      </c>
      <c r="C27" s="30">
        <v>276</v>
      </c>
      <c r="D27" s="30">
        <v>3165</v>
      </c>
      <c r="E27" s="30">
        <v>3107</v>
      </c>
      <c r="F27" s="11">
        <f t="shared" si="0"/>
        <v>-1.8325434439178565</v>
      </c>
      <c r="G27" s="1"/>
      <c r="H27" s="1"/>
      <c r="I27" s="1"/>
    </row>
    <row r="28" spans="1:9" x14ac:dyDescent="0.3">
      <c r="A28" s="12" t="s">
        <v>42</v>
      </c>
      <c r="B28" s="31">
        <v>52150</v>
      </c>
      <c r="C28" s="31">
        <v>44252</v>
      </c>
      <c r="D28" s="31">
        <v>229730</v>
      </c>
      <c r="E28" s="31">
        <v>207287</v>
      </c>
      <c r="F28" s="14">
        <f t="shared" si="0"/>
        <v>-9.769294389065422</v>
      </c>
      <c r="G28" s="1"/>
      <c r="H28" s="1"/>
      <c r="I28" s="1"/>
    </row>
    <row r="29" spans="1:9" x14ac:dyDescent="0.3">
      <c r="A29" s="9" t="s">
        <v>43</v>
      </c>
      <c r="B29" s="30">
        <v>1139</v>
      </c>
      <c r="C29" s="30">
        <v>869</v>
      </c>
      <c r="D29" s="30">
        <v>1139</v>
      </c>
      <c r="E29" s="30">
        <v>4489</v>
      </c>
      <c r="F29" s="11">
        <f t="shared" si="0"/>
        <v>294.11764705882354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1361</v>
      </c>
      <c r="C31" s="30">
        <v>1016</v>
      </c>
      <c r="D31" s="30">
        <v>7159</v>
      </c>
      <c r="E31" s="30">
        <v>13350</v>
      </c>
      <c r="F31" s="11">
        <f t="shared" si="0"/>
        <v>86.478558457885185</v>
      </c>
      <c r="G31" s="1"/>
      <c r="H31" s="1"/>
      <c r="I31" s="1"/>
    </row>
    <row r="32" spans="1:9" x14ac:dyDescent="0.3">
      <c r="A32" s="12" t="s">
        <v>46</v>
      </c>
      <c r="B32" s="31">
        <v>22153</v>
      </c>
      <c r="C32" s="31">
        <v>7090</v>
      </c>
      <c r="D32" s="31">
        <v>90344</v>
      </c>
      <c r="E32" s="31">
        <v>85891</v>
      </c>
      <c r="F32" s="14">
        <f t="shared" si="0"/>
        <v>-4.9289382803506641</v>
      </c>
      <c r="G32" s="1"/>
      <c r="H32" s="1"/>
      <c r="I32" s="1"/>
    </row>
    <row r="33" spans="1:9" x14ac:dyDescent="0.3">
      <c r="A33" s="9" t="s">
        <v>47</v>
      </c>
      <c r="B33" s="30">
        <v>5156</v>
      </c>
      <c r="C33" s="30">
        <v>6724</v>
      </c>
      <c r="D33" s="30">
        <v>29433</v>
      </c>
      <c r="E33" s="30">
        <v>29246</v>
      </c>
      <c r="F33" s="11">
        <f t="shared" si="0"/>
        <v>-0.63534128359324882</v>
      </c>
      <c r="G33" s="1"/>
      <c r="H33" s="1"/>
      <c r="I33" s="1"/>
    </row>
    <row r="34" spans="1:9" x14ac:dyDescent="0.3">
      <c r="A34" s="12" t="s">
        <v>165</v>
      </c>
      <c r="B34" s="31">
        <v>14</v>
      </c>
      <c r="C34" s="31">
        <v>0</v>
      </c>
      <c r="D34" s="31">
        <v>133</v>
      </c>
      <c r="E34" s="31">
        <v>185</v>
      </c>
      <c r="F34" s="14">
        <f t="shared" si="0"/>
        <v>39.097744360902254</v>
      </c>
      <c r="G34" s="1"/>
      <c r="H34" s="1"/>
      <c r="I34" s="1"/>
    </row>
    <row r="35" spans="1:9" x14ac:dyDescent="0.3">
      <c r="A35" s="15" t="s">
        <v>48</v>
      </c>
      <c r="B35" s="16">
        <f>SUM(B7:B34)</f>
        <v>682910</v>
      </c>
      <c r="C35" s="16">
        <f t="shared" ref="C35:E35" si="1">SUM(C7:C34)</f>
        <v>661579</v>
      </c>
      <c r="D35" s="16">
        <f t="shared" si="1"/>
        <v>3151181</v>
      </c>
      <c r="E35" s="16">
        <f t="shared" si="1"/>
        <v>3335433</v>
      </c>
      <c r="F35" s="17">
        <f t="shared" ref="F35" si="2">((E35*100)/D35)-100</f>
        <v>5.8470776512044154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13718</v>
      </c>
      <c r="C39" s="37">
        <f t="shared" si="4"/>
        <v>10932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LAS PALMAS</v>
      </c>
      <c r="F39" s="36">
        <f>LOOKUP(E39,$A$39:$A$66,$B$39:$B$66)</f>
        <v>1009325</v>
      </c>
      <c r="G39" s="36">
        <f>LOOKUP(E39,$A$39:$A$66,$C$39:$C$66)</f>
        <v>926352</v>
      </c>
    </row>
    <row r="40" spans="1:9" x14ac:dyDescent="0.3">
      <c r="A40" s="36" t="str">
        <f t="shared" si="5"/>
        <v>ALICANTE</v>
      </c>
      <c r="B40" s="37">
        <f t="shared" si="3"/>
        <v>2516</v>
      </c>
      <c r="C40" s="37">
        <f t="shared" si="4"/>
        <v>1403</v>
      </c>
      <c r="D40" s="37">
        <f t="shared" ref="D40:D66" si="7">_xlfn.RANK.EQ(B40,$B$39:$B$66)+COUNTIF($B$39:$B$66,B40)-1</f>
        <v>21</v>
      </c>
      <c r="E40" s="36" t="str">
        <f t="shared" si="6"/>
        <v>BAHÍA DE ALGECIRAS</v>
      </c>
      <c r="F40" s="36">
        <f t="shared" ref="F40:F66" si="8">LOOKUP(E40,$A$39:$A$66,$B$39:$B$66)</f>
        <v>925571</v>
      </c>
      <c r="G40" s="36">
        <f t="shared" ref="G40:G66" si="9">LOOKUP(E40,$A$39:$A$66,$C$39:$C$66)</f>
        <v>1163976</v>
      </c>
    </row>
    <row r="41" spans="1:9" x14ac:dyDescent="0.3">
      <c r="A41" s="36" t="str">
        <f t="shared" si="5"/>
        <v>ALMERÍA</v>
      </c>
      <c r="B41" s="37">
        <f t="shared" si="3"/>
        <v>14345</v>
      </c>
      <c r="C41" s="37">
        <f t="shared" si="4"/>
        <v>10822</v>
      </c>
      <c r="D41" s="37">
        <f t="shared" si="7"/>
        <v>11</v>
      </c>
      <c r="E41" s="36" t="str">
        <f t="shared" si="6"/>
        <v>BARCELONA</v>
      </c>
      <c r="F41" s="36">
        <f t="shared" si="8"/>
        <v>574605</v>
      </c>
      <c r="G41" s="36">
        <f t="shared" si="9"/>
        <v>299589</v>
      </c>
    </row>
    <row r="42" spans="1:9" x14ac:dyDescent="0.3">
      <c r="A42" s="36" t="str">
        <f t="shared" si="5"/>
        <v>AVILÉS</v>
      </c>
      <c r="B42" s="37">
        <f t="shared" si="3"/>
        <v>4568</v>
      </c>
      <c r="C42" s="37">
        <f t="shared" si="4"/>
        <v>3497</v>
      </c>
      <c r="D42" s="37">
        <f t="shared" si="7"/>
        <v>17</v>
      </c>
      <c r="E42" s="36" t="str">
        <f t="shared" si="6"/>
        <v>CEUTA</v>
      </c>
      <c r="F42" s="36">
        <f t="shared" si="8"/>
        <v>308534</v>
      </c>
      <c r="G42" s="36">
        <f t="shared" si="9"/>
        <v>230939</v>
      </c>
    </row>
    <row r="43" spans="1:9" x14ac:dyDescent="0.3">
      <c r="A43" s="36" t="str">
        <f t="shared" si="5"/>
        <v>BAHÍA DE ALGECIRAS</v>
      </c>
      <c r="B43" s="37">
        <f t="shared" si="3"/>
        <v>925571</v>
      </c>
      <c r="C43" s="37">
        <f t="shared" si="4"/>
        <v>1163976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207287</v>
      </c>
      <c r="G43" s="36">
        <f t="shared" si="9"/>
        <v>229730</v>
      </c>
    </row>
    <row r="44" spans="1:9" x14ac:dyDescent="0.3">
      <c r="A44" s="36" t="str">
        <f t="shared" si="5"/>
        <v>BAHÍA DE CÁDIZ</v>
      </c>
      <c r="B44" s="37">
        <f t="shared" si="3"/>
        <v>0</v>
      </c>
      <c r="C44" s="37">
        <f t="shared" si="4"/>
        <v>0</v>
      </c>
      <c r="D44" s="37">
        <f t="shared" si="7"/>
        <v>28</v>
      </c>
      <c r="E44" s="36" t="str">
        <f t="shared" si="6"/>
        <v>VALENCIA</v>
      </c>
      <c r="F44" s="36">
        <f t="shared" si="8"/>
        <v>85891</v>
      </c>
      <c r="G44" s="36">
        <f t="shared" si="9"/>
        <v>90344</v>
      </c>
    </row>
    <row r="45" spans="1:9" x14ac:dyDescent="0.3">
      <c r="A45" s="36" t="str">
        <f t="shared" si="5"/>
        <v>BALEARES</v>
      </c>
      <c r="B45" s="37">
        <f t="shared" si="3"/>
        <v>1850</v>
      </c>
      <c r="C45" s="37">
        <f t="shared" si="4"/>
        <v>1712</v>
      </c>
      <c r="D45" s="37">
        <f t="shared" si="7"/>
        <v>22</v>
      </c>
      <c r="E45" s="36" t="str">
        <f t="shared" si="6"/>
        <v>HUELVA</v>
      </c>
      <c r="F45" s="36">
        <f t="shared" si="8"/>
        <v>61326</v>
      </c>
      <c r="G45" s="36">
        <f t="shared" si="9"/>
        <v>55126</v>
      </c>
    </row>
    <row r="46" spans="1:9" x14ac:dyDescent="0.3">
      <c r="A46" s="36" t="str">
        <f t="shared" si="5"/>
        <v>BARCELONA</v>
      </c>
      <c r="B46" s="37">
        <f t="shared" si="3"/>
        <v>574605</v>
      </c>
      <c r="C46" s="37">
        <f t="shared" si="4"/>
        <v>299589</v>
      </c>
      <c r="D46" s="37">
        <f t="shared" si="7"/>
        <v>3</v>
      </c>
      <c r="E46" s="36" t="str">
        <f t="shared" si="6"/>
        <v>VIGO</v>
      </c>
      <c r="F46" s="36">
        <f t="shared" si="8"/>
        <v>29246</v>
      </c>
      <c r="G46" s="36">
        <f t="shared" si="9"/>
        <v>29433</v>
      </c>
    </row>
    <row r="47" spans="1:9" x14ac:dyDescent="0.3">
      <c r="A47" s="36" t="str">
        <f t="shared" si="5"/>
        <v>BILBAO</v>
      </c>
      <c r="B47" s="37">
        <f t="shared" si="3"/>
        <v>29062</v>
      </c>
      <c r="C47" s="37">
        <f t="shared" si="4"/>
        <v>25863</v>
      </c>
      <c r="D47" s="37">
        <f t="shared" si="7"/>
        <v>9</v>
      </c>
      <c r="E47" s="36" t="str">
        <f t="shared" si="6"/>
        <v>BILBAO</v>
      </c>
      <c r="F47" s="36">
        <f t="shared" si="8"/>
        <v>29062</v>
      </c>
      <c r="G47" s="36">
        <f t="shared" si="9"/>
        <v>25863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GIJÓN</v>
      </c>
      <c r="F48" s="36">
        <f t="shared" si="8"/>
        <v>15080</v>
      </c>
      <c r="G48" s="36">
        <f t="shared" si="9"/>
        <v>19718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ALMERÍA</v>
      </c>
      <c r="F49" s="36">
        <f t="shared" si="8"/>
        <v>14345</v>
      </c>
      <c r="G49" s="36">
        <f t="shared" si="9"/>
        <v>10822</v>
      </c>
    </row>
    <row r="50" spans="1:7" x14ac:dyDescent="0.3">
      <c r="A50" s="36" t="str">
        <f t="shared" si="5"/>
        <v>CEUTA</v>
      </c>
      <c r="B50" s="37">
        <f t="shared" si="3"/>
        <v>308534</v>
      </c>
      <c r="C50" s="37">
        <f t="shared" si="4"/>
        <v>230939</v>
      </c>
      <c r="D50" s="37">
        <f t="shared" si="7"/>
        <v>4</v>
      </c>
      <c r="E50" s="36" t="str">
        <f t="shared" si="6"/>
        <v>A CORUÑA</v>
      </c>
      <c r="F50" s="36">
        <f t="shared" si="8"/>
        <v>13718</v>
      </c>
      <c r="G50" s="36">
        <f t="shared" si="9"/>
        <v>10932</v>
      </c>
    </row>
    <row r="51" spans="1:7" x14ac:dyDescent="0.3">
      <c r="A51" s="36" t="str">
        <f t="shared" si="5"/>
        <v>FERROL-SAN CIBRAO</v>
      </c>
      <c r="B51" s="37">
        <f t="shared" si="3"/>
        <v>3450</v>
      </c>
      <c r="C51" s="37">
        <f t="shared" si="4"/>
        <v>2944</v>
      </c>
      <c r="D51" s="37">
        <f t="shared" si="7"/>
        <v>19</v>
      </c>
      <c r="E51" s="36" t="str">
        <f t="shared" si="6"/>
        <v>TARRAGONA</v>
      </c>
      <c r="F51" s="36">
        <f t="shared" si="8"/>
        <v>13350</v>
      </c>
      <c r="G51" s="36">
        <f t="shared" si="9"/>
        <v>7159</v>
      </c>
    </row>
    <row r="52" spans="1:7" x14ac:dyDescent="0.3">
      <c r="A52" s="36" t="str">
        <f t="shared" si="5"/>
        <v>GIJÓN</v>
      </c>
      <c r="B52" s="37">
        <f t="shared" si="3"/>
        <v>15080</v>
      </c>
      <c r="C52" s="37">
        <f t="shared" si="4"/>
        <v>19718</v>
      </c>
      <c r="D52" s="37">
        <f t="shared" si="7"/>
        <v>10</v>
      </c>
      <c r="E52" s="36" t="str">
        <f t="shared" si="6"/>
        <v>MÁLAGA</v>
      </c>
      <c r="F52" s="36">
        <f t="shared" si="8"/>
        <v>11864</v>
      </c>
      <c r="G52" s="36">
        <f t="shared" si="9"/>
        <v>21265</v>
      </c>
    </row>
    <row r="53" spans="1:7" x14ac:dyDescent="0.3">
      <c r="A53" s="36" t="str">
        <f t="shared" si="5"/>
        <v>HUELVA</v>
      </c>
      <c r="B53" s="37">
        <f t="shared" si="3"/>
        <v>61326</v>
      </c>
      <c r="C53" s="37">
        <f t="shared" si="4"/>
        <v>55126</v>
      </c>
      <c r="D53" s="37">
        <f t="shared" si="7"/>
        <v>7</v>
      </c>
      <c r="E53" s="36" t="str">
        <f t="shared" si="6"/>
        <v>MOTRIL</v>
      </c>
      <c r="F53" s="36">
        <f t="shared" si="8"/>
        <v>9276</v>
      </c>
      <c r="G53" s="36">
        <f t="shared" si="9"/>
        <v>11043</v>
      </c>
    </row>
    <row r="54" spans="1:7" x14ac:dyDescent="0.3">
      <c r="A54" s="36" t="str">
        <f t="shared" si="5"/>
        <v>LAS PALMAS</v>
      </c>
      <c r="B54" s="37">
        <f t="shared" si="3"/>
        <v>1009325</v>
      </c>
      <c r="C54" s="37">
        <f t="shared" si="4"/>
        <v>926352</v>
      </c>
      <c r="D54" s="37">
        <f t="shared" si="7"/>
        <v>1</v>
      </c>
      <c r="E54" s="36" t="str">
        <f t="shared" si="6"/>
        <v>MARÍN Y RÍA DE PONTEVEDRA</v>
      </c>
      <c r="F54" s="36">
        <f t="shared" si="8"/>
        <v>6788</v>
      </c>
      <c r="G54" s="36">
        <f t="shared" si="9"/>
        <v>4897</v>
      </c>
    </row>
    <row r="55" spans="1:7" x14ac:dyDescent="0.3">
      <c r="A55" s="36" t="str">
        <f t="shared" si="5"/>
        <v>MÁLAGA</v>
      </c>
      <c r="B55" s="37">
        <f t="shared" si="3"/>
        <v>11864</v>
      </c>
      <c r="C55" s="37">
        <f t="shared" si="4"/>
        <v>21265</v>
      </c>
      <c r="D55" s="37">
        <f t="shared" si="7"/>
        <v>14</v>
      </c>
      <c r="E55" s="36" t="str">
        <f t="shared" si="6"/>
        <v>AVILÉS</v>
      </c>
      <c r="F55" s="36">
        <f t="shared" si="8"/>
        <v>4568</v>
      </c>
      <c r="G55" s="36">
        <f t="shared" si="9"/>
        <v>3497</v>
      </c>
    </row>
    <row r="56" spans="1:7" x14ac:dyDescent="0.3">
      <c r="A56" s="36" t="str">
        <f t="shared" si="5"/>
        <v>MARÍN Y RÍA DE PONTEVEDRA</v>
      </c>
      <c r="B56" s="37">
        <f t="shared" si="3"/>
        <v>6788</v>
      </c>
      <c r="C56" s="37">
        <f t="shared" si="4"/>
        <v>4897</v>
      </c>
      <c r="D56" s="37">
        <f t="shared" si="7"/>
        <v>16</v>
      </c>
      <c r="E56" s="36" t="str">
        <f t="shared" si="6"/>
        <v>SANTANDER</v>
      </c>
      <c r="F56" s="36">
        <f t="shared" si="8"/>
        <v>4489</v>
      </c>
      <c r="G56" s="36">
        <f t="shared" si="9"/>
        <v>1139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FERROL-SAN CIBRAO</v>
      </c>
      <c r="F57" s="36">
        <f t="shared" si="8"/>
        <v>3450</v>
      </c>
      <c r="G57" s="36">
        <f t="shared" si="9"/>
        <v>2944</v>
      </c>
    </row>
    <row r="58" spans="1:7" x14ac:dyDescent="0.3">
      <c r="A58" s="36" t="str">
        <f t="shared" si="5"/>
        <v>MOTRIL</v>
      </c>
      <c r="B58" s="37">
        <f t="shared" si="3"/>
        <v>9276</v>
      </c>
      <c r="C58" s="37">
        <f t="shared" si="4"/>
        <v>11043</v>
      </c>
      <c r="D58" s="37">
        <f t="shared" si="7"/>
        <v>15</v>
      </c>
      <c r="E58" s="36" t="str">
        <f t="shared" si="6"/>
        <v>PASAIA</v>
      </c>
      <c r="F58" s="36">
        <f t="shared" si="8"/>
        <v>3107</v>
      </c>
      <c r="G58" s="36">
        <f t="shared" si="9"/>
        <v>3165</v>
      </c>
    </row>
    <row r="59" spans="1:7" x14ac:dyDescent="0.3">
      <c r="A59" s="36" t="str">
        <f t="shared" si="5"/>
        <v>PASAIA</v>
      </c>
      <c r="B59" s="37">
        <f t="shared" si="3"/>
        <v>3107</v>
      </c>
      <c r="C59" s="37">
        <f t="shared" si="4"/>
        <v>3165</v>
      </c>
      <c r="D59" s="37">
        <f t="shared" si="7"/>
        <v>20</v>
      </c>
      <c r="E59" s="36" t="str">
        <f t="shared" si="6"/>
        <v>ALICANTE</v>
      </c>
      <c r="F59" s="36">
        <f t="shared" si="8"/>
        <v>2516</v>
      </c>
      <c r="G59" s="36">
        <f t="shared" si="9"/>
        <v>1403</v>
      </c>
    </row>
    <row r="60" spans="1:7" x14ac:dyDescent="0.3">
      <c r="A60" s="36" t="str">
        <f t="shared" si="5"/>
        <v>SANTA CRUZ DE TENERIFE</v>
      </c>
      <c r="B60" s="37">
        <f t="shared" si="3"/>
        <v>207287</v>
      </c>
      <c r="C60" s="37">
        <f t="shared" si="4"/>
        <v>229730</v>
      </c>
      <c r="D60" s="37">
        <f t="shared" si="7"/>
        <v>5</v>
      </c>
      <c r="E60" s="36" t="str">
        <f t="shared" si="6"/>
        <v>BALEARES</v>
      </c>
      <c r="F60" s="36">
        <f t="shared" si="8"/>
        <v>1850</v>
      </c>
      <c r="G60" s="36">
        <f t="shared" si="9"/>
        <v>1712</v>
      </c>
    </row>
    <row r="61" spans="1:7" x14ac:dyDescent="0.3">
      <c r="A61" s="36" t="str">
        <f t="shared" si="5"/>
        <v>SANTANDER</v>
      </c>
      <c r="B61" s="37">
        <f t="shared" si="3"/>
        <v>4489</v>
      </c>
      <c r="C61" s="37">
        <f t="shared" si="4"/>
        <v>1139</v>
      </c>
      <c r="D61" s="37">
        <f t="shared" si="7"/>
        <v>18</v>
      </c>
      <c r="E61" s="36" t="str">
        <f t="shared" si="6"/>
        <v>VILAGARCÍA</v>
      </c>
      <c r="F61" s="36">
        <f t="shared" si="8"/>
        <v>185</v>
      </c>
      <c r="G61" s="36">
        <f t="shared" si="9"/>
        <v>133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13350</v>
      </c>
      <c r="C63" s="37">
        <f t="shared" si="4"/>
        <v>7159</v>
      </c>
      <c r="D63" s="37">
        <f t="shared" si="7"/>
        <v>13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85891</v>
      </c>
      <c r="C64" s="37">
        <f t="shared" si="4"/>
        <v>90344</v>
      </c>
      <c r="D64" s="37">
        <f t="shared" si="7"/>
        <v>6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29246</v>
      </c>
      <c r="C65" s="37">
        <f t="shared" si="4"/>
        <v>29433</v>
      </c>
      <c r="D65" s="37">
        <f t="shared" si="7"/>
        <v>8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185</v>
      </c>
      <c r="C66" s="37">
        <f t="shared" si="4"/>
        <v>133</v>
      </c>
      <c r="D66" s="37">
        <f t="shared" si="7"/>
        <v>23</v>
      </c>
      <c r="E66" s="36" t="str">
        <f t="shared" si="6"/>
        <v>BAHÍA DE CÁDIZ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114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27552</v>
      </c>
      <c r="C7" s="30">
        <v>29728</v>
      </c>
      <c r="D7" s="30">
        <v>117316</v>
      </c>
      <c r="E7" s="30">
        <v>133138</v>
      </c>
      <c r="F7" s="11">
        <f>((E7*100)/D7)-100</f>
        <v>13.486651437144118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ref="F8:F34" si="0">((E8*100)/D8)-100</f>
        <v>#DIV/0!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0</v>
      </c>
      <c r="E9" s="30">
        <v>0</v>
      </c>
      <c r="F9" s="11" t="e">
        <f t="shared" si="0"/>
        <v>#DIV/0!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221288</v>
      </c>
      <c r="C11" s="30">
        <v>53052</v>
      </c>
      <c r="D11" s="30">
        <v>1098026</v>
      </c>
      <c r="E11" s="30">
        <v>1501012</v>
      </c>
      <c r="F11" s="11">
        <f t="shared" si="0"/>
        <v>36.70095243646324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3</v>
      </c>
      <c r="D12" s="31">
        <v>0</v>
      </c>
      <c r="E12" s="31">
        <v>91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12</v>
      </c>
      <c r="C13" s="30">
        <v>371</v>
      </c>
      <c r="D13" s="30">
        <v>31</v>
      </c>
      <c r="E13" s="30">
        <v>688</v>
      </c>
      <c r="F13" s="11">
        <f t="shared" si="0"/>
        <v>2119.3548387096776</v>
      </c>
      <c r="G13" s="1"/>
      <c r="H13" s="1"/>
      <c r="I13" s="1"/>
    </row>
    <row r="14" spans="1:12" x14ac:dyDescent="0.3">
      <c r="A14" s="12" t="s">
        <v>33</v>
      </c>
      <c r="B14" s="31">
        <v>0</v>
      </c>
      <c r="C14" s="31">
        <v>0</v>
      </c>
      <c r="D14" s="31">
        <v>0</v>
      </c>
      <c r="E14" s="31">
        <v>0</v>
      </c>
      <c r="F14" s="14" t="e">
        <f t="shared" si="0"/>
        <v>#DIV/0!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2200</v>
      </c>
      <c r="C19" s="30">
        <v>0</v>
      </c>
      <c r="D19" s="30">
        <v>2260</v>
      </c>
      <c r="E19" s="30">
        <v>2947</v>
      </c>
      <c r="F19" s="11">
        <f t="shared" si="0"/>
        <v>30.398230088495581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800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5616</v>
      </c>
      <c r="E21" s="30">
        <v>0</v>
      </c>
      <c r="F21" s="11">
        <f t="shared" si="0"/>
        <v>-100</v>
      </c>
      <c r="G21" s="1"/>
      <c r="H21" s="1"/>
      <c r="I21" s="1"/>
    </row>
    <row r="22" spans="1:9" x14ac:dyDescent="0.3">
      <c r="A22" s="12" t="s">
        <v>59</v>
      </c>
      <c r="B22" s="31">
        <v>0</v>
      </c>
      <c r="C22" s="31">
        <v>0</v>
      </c>
      <c r="D22" s="31">
        <v>0</v>
      </c>
      <c r="E22" s="31">
        <v>1</v>
      </c>
      <c r="F22" s="14" t="e">
        <f t="shared" si="0"/>
        <v>#DIV/0!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25</v>
      </c>
      <c r="C28" s="31">
        <v>65</v>
      </c>
      <c r="D28" s="31">
        <v>380</v>
      </c>
      <c r="E28" s="31">
        <v>298</v>
      </c>
      <c r="F28" s="14">
        <f t="shared" si="0"/>
        <v>-21.578947368421055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236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2718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0</v>
      </c>
      <c r="C32" s="31">
        <v>0</v>
      </c>
      <c r="D32" s="31">
        <v>0</v>
      </c>
      <c r="E32" s="31">
        <v>0</v>
      </c>
      <c r="F32" s="14" t="e">
        <f t="shared" si="0"/>
        <v>#DIV/0!</v>
      </c>
      <c r="G32" s="1"/>
      <c r="H32" s="1"/>
      <c r="I32" s="1"/>
    </row>
    <row r="33" spans="1:9" x14ac:dyDescent="0.3">
      <c r="A33" s="9" t="s">
        <v>47</v>
      </c>
      <c r="B33" s="30">
        <v>194</v>
      </c>
      <c r="C33" s="30">
        <v>0</v>
      </c>
      <c r="D33" s="30">
        <v>2226</v>
      </c>
      <c r="E33" s="30">
        <v>0</v>
      </c>
      <c r="F33" s="11">
        <f t="shared" si="0"/>
        <v>-100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251271</v>
      </c>
      <c r="C35" s="16">
        <f t="shared" ref="C35:E35" si="1">SUM(C7:C34)</f>
        <v>83219</v>
      </c>
      <c r="D35" s="16">
        <f t="shared" si="1"/>
        <v>1225855</v>
      </c>
      <c r="E35" s="16">
        <f t="shared" si="1"/>
        <v>1641929</v>
      </c>
      <c r="F35" s="17">
        <f t="shared" ref="F35" si="2">((E35*100)/D35)-100</f>
        <v>33.941534683955268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77"/>
    </row>
    <row r="39" spans="1:9" x14ac:dyDescent="0.3">
      <c r="A39" s="36" t="str">
        <f t="shared" ref="A39:A66" si="5">A7</f>
        <v>A CORUÑA</v>
      </c>
      <c r="B39" s="37">
        <f t="shared" si="3"/>
        <v>133138</v>
      </c>
      <c r="C39" s="37">
        <f t="shared" si="4"/>
        <v>117316</v>
      </c>
      <c r="D39" s="37">
        <f>_xlfn.RANK.EQ(B39,$B$39:$B$66)+COUNTIF($B$39:$B$66,B39)-1</f>
        <v>2</v>
      </c>
      <c r="E39" s="36" t="str">
        <f t="shared" ref="E39:E47" si="6">INDEX($A$39:$B$66,MATCH(ROW()-38,$D$39:$D$66,0),1)</f>
        <v>BAHÍA DE ALGECIRAS</v>
      </c>
      <c r="F39" s="36">
        <f>LOOKUP(E39,$A$39:$A$66,$B$39:$B$66)</f>
        <v>1501012</v>
      </c>
      <c r="G39" s="36">
        <f>LOOKUP(E39,$A$39:$A$66,$C$39:$C$66)</f>
        <v>1098026</v>
      </c>
      <c r="H39" s="77"/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0</v>
      </c>
      <c r="D40" s="37">
        <f t="shared" ref="D40:D66" si="7">_xlfn.RANK.EQ(B40,$B$39:$B$66)+COUNTIF($B$39:$B$66,B40)-1</f>
        <v>28</v>
      </c>
      <c r="E40" s="36" t="str">
        <f t="shared" si="6"/>
        <v>A CORUÑA</v>
      </c>
      <c r="F40" s="36">
        <f t="shared" ref="F40:F66" si="8">LOOKUP(E40,$A$39:$A$66,$B$39:$B$66)</f>
        <v>133138</v>
      </c>
      <c r="G40" s="36">
        <f t="shared" ref="G40:G66" si="9">LOOKUP(E40,$A$39:$A$66,$C$39:$C$66)</f>
        <v>117316</v>
      </c>
      <c r="H40" s="77"/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0</v>
      </c>
      <c r="D41" s="37">
        <f t="shared" si="7"/>
        <v>28</v>
      </c>
      <c r="E41" s="36" t="str">
        <f t="shared" si="6"/>
        <v>FERROL-SAN CIBRAO</v>
      </c>
      <c r="F41" s="36">
        <f t="shared" si="8"/>
        <v>2947</v>
      </c>
      <c r="G41" s="36">
        <f t="shared" si="9"/>
        <v>2260</v>
      </c>
      <c r="H41" s="77"/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TARRAGONA</v>
      </c>
      <c r="F42" s="36">
        <f t="shared" si="8"/>
        <v>2718</v>
      </c>
      <c r="G42" s="36">
        <f t="shared" si="9"/>
        <v>0</v>
      </c>
      <c r="H42" s="77"/>
    </row>
    <row r="43" spans="1:9" x14ac:dyDescent="0.3">
      <c r="A43" s="36" t="str">
        <f t="shared" si="5"/>
        <v>BAHÍA DE ALGECIRAS</v>
      </c>
      <c r="B43" s="37">
        <f t="shared" si="3"/>
        <v>1501012</v>
      </c>
      <c r="C43" s="37">
        <f t="shared" si="4"/>
        <v>1098026</v>
      </c>
      <c r="D43" s="37">
        <f t="shared" si="7"/>
        <v>1</v>
      </c>
      <c r="E43" s="36" t="str">
        <f t="shared" si="6"/>
        <v>GIJÓN</v>
      </c>
      <c r="F43" s="36">
        <f t="shared" si="8"/>
        <v>800</v>
      </c>
      <c r="G43" s="36">
        <f t="shared" si="9"/>
        <v>0</v>
      </c>
      <c r="H43" s="77"/>
    </row>
    <row r="44" spans="1:9" x14ac:dyDescent="0.3">
      <c r="A44" s="36" t="str">
        <f t="shared" si="5"/>
        <v>BAHÍA DE CÁDIZ</v>
      </c>
      <c r="B44" s="37">
        <f t="shared" si="3"/>
        <v>91</v>
      </c>
      <c r="C44" s="37">
        <f t="shared" si="4"/>
        <v>0</v>
      </c>
      <c r="D44" s="37">
        <f t="shared" si="7"/>
        <v>9</v>
      </c>
      <c r="E44" s="36" t="str">
        <f t="shared" si="6"/>
        <v>BALEARES</v>
      </c>
      <c r="F44" s="36">
        <f t="shared" si="8"/>
        <v>688</v>
      </c>
      <c r="G44" s="36">
        <f t="shared" si="9"/>
        <v>31</v>
      </c>
      <c r="H44" s="77"/>
    </row>
    <row r="45" spans="1:9" x14ac:dyDescent="0.3">
      <c r="A45" s="36" t="str">
        <f t="shared" si="5"/>
        <v>BALEARES</v>
      </c>
      <c r="B45" s="37">
        <f t="shared" si="3"/>
        <v>688</v>
      </c>
      <c r="C45" s="37">
        <f t="shared" si="4"/>
        <v>31</v>
      </c>
      <c r="D45" s="37">
        <f t="shared" si="7"/>
        <v>6</v>
      </c>
      <c r="E45" s="36" t="str">
        <f t="shared" si="6"/>
        <v>SANTA CRUZ DE TENERIFE</v>
      </c>
      <c r="F45" s="36">
        <f t="shared" si="8"/>
        <v>298</v>
      </c>
      <c r="G45" s="36">
        <f t="shared" si="9"/>
        <v>380</v>
      </c>
      <c r="H45" s="77"/>
    </row>
    <row r="46" spans="1:9" x14ac:dyDescent="0.3">
      <c r="A46" s="36" t="str">
        <f t="shared" si="5"/>
        <v>BARCELONA</v>
      </c>
      <c r="B46" s="37">
        <f t="shared" si="3"/>
        <v>0</v>
      </c>
      <c r="C46" s="37">
        <f t="shared" si="4"/>
        <v>0</v>
      </c>
      <c r="D46" s="37">
        <f t="shared" si="7"/>
        <v>28</v>
      </c>
      <c r="E46" s="36" t="str">
        <f t="shared" si="6"/>
        <v>SEVILLA</v>
      </c>
      <c r="F46" s="36">
        <f t="shared" si="8"/>
        <v>236</v>
      </c>
      <c r="G46" s="36">
        <f t="shared" si="9"/>
        <v>0</v>
      </c>
      <c r="H46" s="77"/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BAHÍA DE CÁDIZ</v>
      </c>
      <c r="F47" s="36">
        <f t="shared" si="8"/>
        <v>91</v>
      </c>
      <c r="G47" s="36">
        <f t="shared" si="9"/>
        <v>0</v>
      </c>
      <c r="H47" s="77"/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">
        <v>39</v>
      </c>
      <c r="F48" s="36">
        <f t="shared" si="8"/>
        <v>0</v>
      </c>
      <c r="G48" s="36">
        <f t="shared" si="9"/>
        <v>0</v>
      </c>
      <c r="H48" s="77"/>
    </row>
    <row r="49" spans="1:8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e">
        <f t="shared" ref="E49:E66" si="10">INDEX($A$39:$B$66,MATCH(ROW()-38,$D$39:$D$66,0),1)</f>
        <v>#N/A</v>
      </c>
      <c r="F49" s="36" t="e">
        <f t="shared" si="8"/>
        <v>#N/A</v>
      </c>
      <c r="G49" s="36" t="e">
        <f t="shared" si="9"/>
        <v>#N/A</v>
      </c>
      <c r="H49" s="77"/>
    </row>
    <row r="50" spans="1:8" x14ac:dyDescent="0.3">
      <c r="A50" s="36" t="str">
        <f t="shared" si="5"/>
        <v>CEUTA</v>
      </c>
      <c r="B50" s="37">
        <f t="shared" si="3"/>
        <v>0</v>
      </c>
      <c r="C50" s="37">
        <f t="shared" si="4"/>
        <v>0</v>
      </c>
      <c r="D50" s="37">
        <f t="shared" si="7"/>
        <v>28</v>
      </c>
      <c r="E50" s="36" t="e">
        <f t="shared" si="10"/>
        <v>#N/A</v>
      </c>
      <c r="F50" s="36" t="e">
        <f t="shared" si="8"/>
        <v>#N/A</v>
      </c>
      <c r="G50" s="36" t="e">
        <f t="shared" si="9"/>
        <v>#N/A</v>
      </c>
      <c r="H50" s="77"/>
    </row>
    <row r="51" spans="1:8" x14ac:dyDescent="0.3">
      <c r="A51" s="36" t="str">
        <f t="shared" si="5"/>
        <v>FERROL-SAN CIBRAO</v>
      </c>
      <c r="B51" s="37">
        <f t="shared" si="3"/>
        <v>2947</v>
      </c>
      <c r="C51" s="37">
        <f t="shared" si="4"/>
        <v>2260</v>
      </c>
      <c r="D51" s="37">
        <f t="shared" si="7"/>
        <v>3</v>
      </c>
      <c r="E51" s="36" t="e">
        <f t="shared" si="10"/>
        <v>#N/A</v>
      </c>
      <c r="F51" s="36" t="e">
        <f t="shared" si="8"/>
        <v>#N/A</v>
      </c>
      <c r="G51" s="36" t="e">
        <f t="shared" si="9"/>
        <v>#N/A</v>
      </c>
      <c r="H51" s="77"/>
    </row>
    <row r="52" spans="1:8" x14ac:dyDescent="0.3">
      <c r="A52" s="36" t="str">
        <f t="shared" si="5"/>
        <v>GIJÓN</v>
      </c>
      <c r="B52" s="37">
        <f t="shared" si="3"/>
        <v>800</v>
      </c>
      <c r="C52" s="37">
        <f t="shared" si="4"/>
        <v>0</v>
      </c>
      <c r="D52" s="37">
        <f t="shared" si="7"/>
        <v>5</v>
      </c>
      <c r="E52" s="36" t="e">
        <f t="shared" si="10"/>
        <v>#N/A</v>
      </c>
      <c r="F52" s="36" t="e">
        <f t="shared" si="8"/>
        <v>#N/A</v>
      </c>
      <c r="G52" s="36" t="e">
        <f t="shared" si="9"/>
        <v>#N/A</v>
      </c>
      <c r="H52" s="77"/>
    </row>
    <row r="53" spans="1:8" x14ac:dyDescent="0.3">
      <c r="A53" s="36" t="str">
        <f t="shared" si="5"/>
        <v>HUELVA</v>
      </c>
      <c r="B53" s="37">
        <f t="shared" si="3"/>
        <v>0</v>
      </c>
      <c r="C53" s="37">
        <f t="shared" si="4"/>
        <v>5616</v>
      </c>
      <c r="D53" s="37">
        <f t="shared" si="7"/>
        <v>28</v>
      </c>
      <c r="E53" s="36" t="e">
        <f t="shared" si="10"/>
        <v>#N/A</v>
      </c>
      <c r="F53" s="36" t="e">
        <f t="shared" si="8"/>
        <v>#N/A</v>
      </c>
      <c r="G53" s="36" t="e">
        <f t="shared" si="9"/>
        <v>#N/A</v>
      </c>
      <c r="H53" s="77"/>
    </row>
    <row r="54" spans="1:8" x14ac:dyDescent="0.3">
      <c r="A54" s="36" t="str">
        <f t="shared" si="5"/>
        <v>LAS PALMAS</v>
      </c>
      <c r="B54" s="37">
        <f t="shared" si="3"/>
        <v>1</v>
      </c>
      <c r="C54" s="37">
        <f t="shared" si="4"/>
        <v>0</v>
      </c>
      <c r="D54" s="37">
        <f t="shared" si="7"/>
        <v>10</v>
      </c>
      <c r="E54" s="36" t="e">
        <f t="shared" si="10"/>
        <v>#N/A</v>
      </c>
      <c r="F54" s="36" t="e">
        <f t="shared" si="8"/>
        <v>#N/A</v>
      </c>
      <c r="G54" s="36" t="e">
        <f t="shared" si="9"/>
        <v>#N/A</v>
      </c>
      <c r="H54" s="77"/>
    </row>
    <row r="55" spans="1:8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e">
        <f t="shared" si="10"/>
        <v>#N/A</v>
      </c>
      <c r="F55" s="36" t="e">
        <f t="shared" si="8"/>
        <v>#N/A</v>
      </c>
      <c r="G55" s="36" t="e">
        <f t="shared" si="9"/>
        <v>#N/A</v>
      </c>
      <c r="H55" s="77"/>
    </row>
    <row r="56" spans="1:8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10"/>
        <v>#N/A</v>
      </c>
      <c r="F56" s="36" t="e">
        <f t="shared" si="8"/>
        <v>#N/A</v>
      </c>
      <c r="G56" s="36" t="e">
        <f t="shared" si="9"/>
        <v>#N/A</v>
      </c>
      <c r="H56" s="77"/>
    </row>
    <row r="57" spans="1:8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e">
        <f t="shared" si="10"/>
        <v>#N/A</v>
      </c>
      <c r="F57" s="36" t="e">
        <f t="shared" si="8"/>
        <v>#N/A</v>
      </c>
      <c r="G57" s="36" t="e">
        <f t="shared" si="9"/>
        <v>#N/A</v>
      </c>
      <c r="H57" s="77"/>
    </row>
    <row r="58" spans="1:8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10"/>
        <v>#N/A</v>
      </c>
      <c r="F58" s="36" t="e">
        <f t="shared" si="8"/>
        <v>#N/A</v>
      </c>
      <c r="G58" s="36" t="e">
        <f t="shared" si="9"/>
        <v>#N/A</v>
      </c>
      <c r="H58" s="77"/>
    </row>
    <row r="59" spans="1:8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10"/>
        <v>#N/A</v>
      </c>
      <c r="F59" s="36" t="e">
        <f t="shared" si="8"/>
        <v>#N/A</v>
      </c>
      <c r="G59" s="36" t="e">
        <f t="shared" si="9"/>
        <v>#N/A</v>
      </c>
      <c r="H59" s="77"/>
    </row>
    <row r="60" spans="1:8" x14ac:dyDescent="0.3">
      <c r="A60" s="36" t="str">
        <f t="shared" si="5"/>
        <v>SANTA CRUZ DE TENERIFE</v>
      </c>
      <c r="B60" s="37">
        <f t="shared" si="3"/>
        <v>298</v>
      </c>
      <c r="C60" s="37">
        <f t="shared" si="4"/>
        <v>380</v>
      </c>
      <c r="D60" s="37">
        <f t="shared" si="7"/>
        <v>7</v>
      </c>
      <c r="E60" s="36" t="e">
        <f t="shared" si="10"/>
        <v>#N/A</v>
      </c>
      <c r="F60" s="36" t="e">
        <f t="shared" si="8"/>
        <v>#N/A</v>
      </c>
      <c r="G60" s="36" t="e">
        <f t="shared" si="9"/>
        <v>#N/A</v>
      </c>
      <c r="H60" s="77"/>
    </row>
    <row r="61" spans="1:8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10"/>
        <v>#N/A</v>
      </c>
      <c r="F61" s="36" t="e">
        <f t="shared" si="8"/>
        <v>#N/A</v>
      </c>
      <c r="G61" s="36" t="e">
        <f t="shared" si="9"/>
        <v>#N/A</v>
      </c>
      <c r="H61" s="77"/>
    </row>
    <row r="62" spans="1:8" x14ac:dyDescent="0.3">
      <c r="A62" s="36" t="str">
        <f t="shared" si="5"/>
        <v>SEVILLA</v>
      </c>
      <c r="B62" s="37">
        <f t="shared" si="3"/>
        <v>236</v>
      </c>
      <c r="C62" s="37">
        <f t="shared" si="4"/>
        <v>0</v>
      </c>
      <c r="D62" s="37">
        <f t="shared" si="7"/>
        <v>8</v>
      </c>
      <c r="E62" s="36" t="e">
        <f t="shared" si="10"/>
        <v>#N/A</v>
      </c>
      <c r="F62" s="36" t="e">
        <f t="shared" si="8"/>
        <v>#N/A</v>
      </c>
      <c r="G62" s="36" t="e">
        <f t="shared" si="9"/>
        <v>#N/A</v>
      </c>
      <c r="H62" s="77"/>
    </row>
    <row r="63" spans="1:8" x14ac:dyDescent="0.3">
      <c r="A63" s="36" t="str">
        <f t="shared" si="5"/>
        <v>TARRAGONA</v>
      </c>
      <c r="B63" s="37">
        <f t="shared" si="3"/>
        <v>2718</v>
      </c>
      <c r="C63" s="37">
        <f t="shared" si="4"/>
        <v>0</v>
      </c>
      <c r="D63" s="37">
        <f t="shared" si="7"/>
        <v>4</v>
      </c>
      <c r="E63" s="36" t="e">
        <f t="shared" si="10"/>
        <v>#N/A</v>
      </c>
      <c r="F63" s="36" t="e">
        <f t="shared" si="8"/>
        <v>#N/A</v>
      </c>
      <c r="G63" s="36" t="e">
        <f t="shared" si="9"/>
        <v>#N/A</v>
      </c>
      <c r="H63" s="77"/>
    </row>
    <row r="64" spans="1:8" x14ac:dyDescent="0.3">
      <c r="A64" s="36" t="str">
        <f t="shared" si="5"/>
        <v>VALENCIA</v>
      </c>
      <c r="B64" s="37">
        <f t="shared" si="3"/>
        <v>0</v>
      </c>
      <c r="C64" s="37">
        <f t="shared" si="4"/>
        <v>0</v>
      </c>
      <c r="D64" s="37">
        <f t="shared" si="7"/>
        <v>28</v>
      </c>
      <c r="E64" s="36" t="e">
        <f t="shared" si="10"/>
        <v>#N/A</v>
      </c>
      <c r="F64" s="36" t="e">
        <f t="shared" si="8"/>
        <v>#N/A</v>
      </c>
      <c r="G64" s="36" t="e">
        <f t="shared" si="9"/>
        <v>#N/A</v>
      </c>
      <c r="H64" s="77"/>
    </row>
    <row r="65" spans="1:8" x14ac:dyDescent="0.3">
      <c r="A65" s="36" t="str">
        <f t="shared" si="5"/>
        <v>VIGO</v>
      </c>
      <c r="B65" s="37">
        <f t="shared" si="3"/>
        <v>0</v>
      </c>
      <c r="C65" s="37">
        <f t="shared" si="4"/>
        <v>2226</v>
      </c>
      <c r="D65" s="37">
        <f t="shared" si="7"/>
        <v>28</v>
      </c>
      <c r="E65" s="36" t="e">
        <f t="shared" si="10"/>
        <v>#N/A</v>
      </c>
      <c r="F65" s="36" t="e">
        <f t="shared" si="8"/>
        <v>#N/A</v>
      </c>
      <c r="G65" s="36" t="e">
        <f t="shared" si="9"/>
        <v>#N/A</v>
      </c>
      <c r="H65" s="77"/>
    </row>
    <row r="66" spans="1:8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10"/>
        <v>ALICANTE</v>
      </c>
      <c r="F66" s="36">
        <f t="shared" si="8"/>
        <v>0</v>
      </c>
      <c r="G66" s="36">
        <f t="shared" si="9"/>
        <v>0</v>
      </c>
      <c r="H66" s="77"/>
    </row>
    <row r="67" spans="1:8" x14ac:dyDescent="0.3">
      <c r="A67" s="77"/>
      <c r="B67" s="77"/>
      <c r="C67" s="77"/>
      <c r="D67" s="77"/>
      <c r="E67" s="77"/>
      <c r="F67" s="77"/>
      <c r="G67" s="77"/>
      <c r="H67" s="77"/>
    </row>
    <row r="68" spans="1:8" x14ac:dyDescent="0.3">
      <c r="A68" s="78"/>
      <c r="B68" s="79"/>
      <c r="C68" s="79"/>
      <c r="D68" s="79"/>
      <c r="E68" s="79"/>
      <c r="F68" s="80"/>
      <c r="G68" s="77"/>
      <c r="H68" s="7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135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2">
        <v>0</v>
      </c>
      <c r="C7" s="22">
        <v>0</v>
      </c>
      <c r="D7" s="22">
        <v>0</v>
      </c>
      <c r="E7" s="22">
        <v>4492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3">
        <v>2799</v>
      </c>
      <c r="C8" s="23">
        <v>0</v>
      </c>
      <c r="D8" s="23">
        <v>17652</v>
      </c>
      <c r="E8" s="23">
        <v>7690</v>
      </c>
      <c r="F8" s="14">
        <f t="shared" ref="F8:F34" si="0">((E8*100)/D8)-100</f>
        <v>-56.435531384545662</v>
      </c>
      <c r="G8" s="1"/>
      <c r="H8" s="1"/>
      <c r="I8" s="1"/>
    </row>
    <row r="9" spans="1:12" x14ac:dyDescent="0.3">
      <c r="A9" s="9" t="s">
        <v>157</v>
      </c>
      <c r="B9" s="22">
        <v>0</v>
      </c>
      <c r="C9" s="22">
        <v>0</v>
      </c>
      <c r="D9" s="22">
        <v>190</v>
      </c>
      <c r="E9" s="22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3">
        <v>0</v>
      </c>
      <c r="C10" s="23">
        <v>0</v>
      </c>
      <c r="D10" s="23">
        <v>7150</v>
      </c>
      <c r="E10" s="23">
        <v>11500</v>
      </c>
      <c r="F10" s="14">
        <f t="shared" si="0"/>
        <v>60.839160839160826</v>
      </c>
      <c r="G10" s="1"/>
      <c r="H10" s="1"/>
      <c r="I10" s="1"/>
    </row>
    <row r="11" spans="1:12" x14ac:dyDescent="0.3">
      <c r="A11" s="9" t="s">
        <v>160</v>
      </c>
      <c r="B11" s="22">
        <v>5933933</v>
      </c>
      <c r="C11" s="22">
        <v>6021595</v>
      </c>
      <c r="D11" s="22">
        <v>26255486</v>
      </c>
      <c r="E11" s="22">
        <v>29314505</v>
      </c>
      <c r="F11" s="19">
        <f t="shared" si="0"/>
        <v>11.650970772355919</v>
      </c>
      <c r="G11" s="1"/>
      <c r="H11" s="1"/>
      <c r="I11" s="1"/>
    </row>
    <row r="12" spans="1:12" x14ac:dyDescent="0.3">
      <c r="A12" s="12" t="s">
        <v>161</v>
      </c>
      <c r="B12" s="23">
        <v>3476</v>
      </c>
      <c r="C12" s="23">
        <v>53935</v>
      </c>
      <c r="D12" s="23">
        <v>176603</v>
      </c>
      <c r="E12" s="23">
        <v>132878</v>
      </c>
      <c r="F12" s="14">
        <f t="shared" si="0"/>
        <v>-24.758922555109478</v>
      </c>
      <c r="G12" s="1"/>
      <c r="H12" s="1"/>
      <c r="I12" s="1"/>
    </row>
    <row r="13" spans="1:12" x14ac:dyDescent="0.3">
      <c r="A13" s="9" t="s">
        <v>32</v>
      </c>
      <c r="B13" s="22">
        <v>15819</v>
      </c>
      <c r="C13" s="22">
        <v>112</v>
      </c>
      <c r="D13" s="22">
        <v>21985</v>
      </c>
      <c r="E13" s="22">
        <v>2483</v>
      </c>
      <c r="F13" s="11">
        <f t="shared" si="0"/>
        <v>-88.705935865362747</v>
      </c>
      <c r="G13" s="1"/>
      <c r="H13" s="1"/>
      <c r="I13" s="1"/>
    </row>
    <row r="14" spans="1:12" x14ac:dyDescent="0.3">
      <c r="A14" s="12" t="s">
        <v>33</v>
      </c>
      <c r="B14" s="23">
        <v>1519449</v>
      </c>
      <c r="C14" s="23">
        <v>2257242</v>
      </c>
      <c r="D14" s="23">
        <v>6565368</v>
      </c>
      <c r="E14" s="23">
        <v>9484547</v>
      </c>
      <c r="F14" s="14">
        <f t="shared" si="0"/>
        <v>44.463295888364513</v>
      </c>
      <c r="G14" s="1"/>
      <c r="H14" s="1"/>
      <c r="I14" s="1"/>
    </row>
    <row r="15" spans="1:12" x14ac:dyDescent="0.3">
      <c r="A15" s="9" t="s">
        <v>34</v>
      </c>
      <c r="B15" s="22">
        <v>1156</v>
      </c>
      <c r="C15" s="22">
        <v>1216</v>
      </c>
      <c r="D15" s="22">
        <v>21901</v>
      </c>
      <c r="E15" s="22">
        <v>6252</v>
      </c>
      <c r="F15" s="11">
        <f t="shared" si="0"/>
        <v>-71.453358294141822</v>
      </c>
      <c r="G15" s="1"/>
      <c r="H15" s="1"/>
      <c r="I15" s="1"/>
    </row>
    <row r="16" spans="1:12" x14ac:dyDescent="0.3">
      <c r="A16" s="12" t="s">
        <v>35</v>
      </c>
      <c r="B16" s="23">
        <v>0</v>
      </c>
      <c r="C16" s="23">
        <v>0</v>
      </c>
      <c r="D16" s="23">
        <v>0</v>
      </c>
      <c r="E16" s="23">
        <v>180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2">
        <v>82371</v>
      </c>
      <c r="C17" s="22">
        <v>7617</v>
      </c>
      <c r="D17" s="22">
        <v>292557</v>
      </c>
      <c r="E17" s="22">
        <v>46543</v>
      </c>
      <c r="F17" s="11">
        <f t="shared" si="0"/>
        <v>-84.090963470366461</v>
      </c>
      <c r="G17" s="1"/>
      <c r="H17" s="1"/>
      <c r="I17" s="1"/>
    </row>
    <row r="18" spans="1:9" x14ac:dyDescent="0.3">
      <c r="A18" s="12" t="s">
        <v>36</v>
      </c>
      <c r="B18" s="23">
        <v>0</v>
      </c>
      <c r="C18" s="23">
        <v>22</v>
      </c>
      <c r="D18" s="23">
        <v>0</v>
      </c>
      <c r="E18" s="23">
        <v>1685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2">
        <v>481</v>
      </c>
      <c r="C19" s="22">
        <v>0</v>
      </c>
      <c r="D19" s="22">
        <v>913</v>
      </c>
      <c r="E19" s="22">
        <v>19326</v>
      </c>
      <c r="F19" s="19">
        <f t="shared" si="0"/>
        <v>2016.7579408543265</v>
      </c>
      <c r="G19" s="1"/>
      <c r="H19" s="1"/>
      <c r="I19" s="1"/>
    </row>
    <row r="20" spans="1:9" x14ac:dyDescent="0.3">
      <c r="A20" s="12" t="s">
        <v>163</v>
      </c>
      <c r="B20" s="23">
        <v>0</v>
      </c>
      <c r="C20" s="23">
        <v>20482</v>
      </c>
      <c r="D20" s="23">
        <v>53139</v>
      </c>
      <c r="E20" s="23">
        <v>82962</v>
      </c>
      <c r="F20" s="14">
        <f t="shared" si="0"/>
        <v>56.122621803195386</v>
      </c>
      <c r="G20" s="1"/>
      <c r="H20" s="1"/>
      <c r="I20" s="1"/>
    </row>
    <row r="21" spans="1:9" x14ac:dyDescent="0.3">
      <c r="A21" s="9" t="s">
        <v>38</v>
      </c>
      <c r="B21" s="22">
        <v>141252</v>
      </c>
      <c r="C21" s="22">
        <v>516373</v>
      </c>
      <c r="D21" s="22">
        <v>1077211</v>
      </c>
      <c r="E21" s="22">
        <v>1824807</v>
      </c>
      <c r="F21" s="11">
        <f t="shared" si="0"/>
        <v>69.401073698653278</v>
      </c>
      <c r="G21" s="1"/>
      <c r="H21" s="1"/>
      <c r="I21" s="1"/>
    </row>
    <row r="22" spans="1:9" x14ac:dyDescent="0.3">
      <c r="A22" s="12" t="s">
        <v>59</v>
      </c>
      <c r="B22" s="23">
        <v>743129</v>
      </c>
      <c r="C22" s="23">
        <v>934951</v>
      </c>
      <c r="D22" s="23">
        <v>3893476</v>
      </c>
      <c r="E22" s="23">
        <v>4443930</v>
      </c>
      <c r="F22" s="14">
        <f t="shared" si="0"/>
        <v>14.137855222428499</v>
      </c>
      <c r="G22" s="1"/>
      <c r="H22" s="1"/>
      <c r="I22" s="1"/>
    </row>
    <row r="23" spans="1:9" x14ac:dyDescent="0.3">
      <c r="A23" s="9" t="s">
        <v>164</v>
      </c>
      <c r="B23" s="22">
        <v>29349</v>
      </c>
      <c r="C23" s="22">
        <v>8523</v>
      </c>
      <c r="D23" s="22">
        <v>112555</v>
      </c>
      <c r="E23" s="22">
        <v>86920</v>
      </c>
      <c r="F23" s="11">
        <f t="shared" si="0"/>
        <v>-22.775531962151831</v>
      </c>
      <c r="G23" s="1"/>
      <c r="H23" s="1"/>
      <c r="I23" s="1"/>
    </row>
    <row r="24" spans="1:9" x14ac:dyDescent="0.3">
      <c r="A24" s="12" t="s">
        <v>166</v>
      </c>
      <c r="B24" s="23">
        <v>22339</v>
      </c>
      <c r="C24" s="23">
        <v>1308</v>
      </c>
      <c r="D24" s="23">
        <v>60130</v>
      </c>
      <c r="E24" s="23">
        <v>33439</v>
      </c>
      <c r="F24" s="14">
        <f t="shared" si="0"/>
        <v>-44.388824214202565</v>
      </c>
      <c r="G24" s="1"/>
      <c r="H24" s="1"/>
      <c r="I24" s="1"/>
    </row>
    <row r="25" spans="1:9" x14ac:dyDescent="0.3">
      <c r="A25" s="9" t="s">
        <v>39</v>
      </c>
      <c r="B25" s="22">
        <v>0</v>
      </c>
      <c r="C25" s="22">
        <v>0</v>
      </c>
      <c r="D25" s="22">
        <v>58</v>
      </c>
      <c r="E25" s="22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3">
        <v>0</v>
      </c>
      <c r="C26" s="23">
        <v>0</v>
      </c>
      <c r="D26" s="23">
        <v>0</v>
      </c>
      <c r="E26" s="23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2">
        <v>1642</v>
      </c>
      <c r="C27" s="22">
        <v>643</v>
      </c>
      <c r="D27" s="22">
        <v>3330</v>
      </c>
      <c r="E27" s="22">
        <v>3850</v>
      </c>
      <c r="F27" s="11">
        <f t="shared" si="0"/>
        <v>15.61561561561561</v>
      </c>
      <c r="G27" s="1"/>
      <c r="H27" s="1"/>
      <c r="I27" s="1"/>
    </row>
    <row r="28" spans="1:9" x14ac:dyDescent="0.3">
      <c r="A28" s="12" t="s">
        <v>42</v>
      </c>
      <c r="B28" s="23">
        <v>4815</v>
      </c>
      <c r="C28" s="23">
        <v>28916</v>
      </c>
      <c r="D28" s="23">
        <v>24565</v>
      </c>
      <c r="E28" s="23">
        <v>256557</v>
      </c>
      <c r="F28" s="14">
        <f t="shared" si="0"/>
        <v>944.40056991654797</v>
      </c>
      <c r="G28" s="1"/>
      <c r="H28" s="1"/>
      <c r="I28" s="1"/>
    </row>
    <row r="29" spans="1:9" x14ac:dyDescent="0.3">
      <c r="A29" s="9" t="s">
        <v>43</v>
      </c>
      <c r="B29" s="22">
        <v>1376</v>
      </c>
      <c r="C29" s="22">
        <v>20</v>
      </c>
      <c r="D29" s="22">
        <v>4677</v>
      </c>
      <c r="E29" s="22">
        <v>329</v>
      </c>
      <c r="F29" s="11">
        <f t="shared" si="0"/>
        <v>-92.965576224075264</v>
      </c>
      <c r="G29" s="1"/>
      <c r="H29" s="1"/>
      <c r="I29" s="1"/>
    </row>
    <row r="30" spans="1:9" x14ac:dyDescent="0.3">
      <c r="A30" s="12" t="s">
        <v>44</v>
      </c>
      <c r="B30" s="23">
        <v>0</v>
      </c>
      <c r="C30" s="23">
        <v>0</v>
      </c>
      <c r="D30" s="23">
        <v>0</v>
      </c>
      <c r="E30" s="23">
        <v>206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2">
        <v>260444</v>
      </c>
      <c r="C31" s="22">
        <v>351628</v>
      </c>
      <c r="D31" s="22">
        <v>1161592</v>
      </c>
      <c r="E31" s="22">
        <v>1329191</v>
      </c>
      <c r="F31" s="11">
        <f t="shared" si="0"/>
        <v>14.428387936556035</v>
      </c>
      <c r="G31" s="1"/>
      <c r="H31" s="1"/>
      <c r="I31" s="1"/>
    </row>
    <row r="32" spans="1:9" x14ac:dyDescent="0.3">
      <c r="A32" s="12" t="s">
        <v>46</v>
      </c>
      <c r="B32" s="23">
        <v>2929722</v>
      </c>
      <c r="C32" s="23">
        <v>3269864</v>
      </c>
      <c r="D32" s="23">
        <v>14274336</v>
      </c>
      <c r="E32" s="23">
        <v>14491660</v>
      </c>
      <c r="F32" s="14">
        <f t="shared" si="0"/>
        <v>1.5224806253684875</v>
      </c>
      <c r="G32" s="1"/>
      <c r="H32" s="1"/>
      <c r="I32" s="1"/>
    </row>
    <row r="33" spans="1:9" x14ac:dyDescent="0.3">
      <c r="A33" s="9" t="s">
        <v>47</v>
      </c>
      <c r="B33" s="22">
        <v>16001</v>
      </c>
      <c r="C33" s="22">
        <v>12676</v>
      </c>
      <c r="D33" s="22">
        <v>112075</v>
      </c>
      <c r="E33" s="22">
        <v>89386</v>
      </c>
      <c r="F33" s="11">
        <f t="shared" si="0"/>
        <v>-20.244479143430738</v>
      </c>
      <c r="G33" s="1"/>
      <c r="H33" s="1"/>
      <c r="I33" s="1"/>
    </row>
    <row r="34" spans="1:9" x14ac:dyDescent="0.3">
      <c r="A34" s="12" t="s">
        <v>165</v>
      </c>
      <c r="B34" s="23">
        <v>0</v>
      </c>
      <c r="C34" s="23">
        <v>0</v>
      </c>
      <c r="D34" s="23">
        <v>0</v>
      </c>
      <c r="E34" s="23">
        <v>55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11709553</v>
      </c>
      <c r="C35" s="16">
        <f t="shared" ref="C35:E35" si="1">SUM(C7:C34)</f>
        <v>13487123</v>
      </c>
      <c r="D35" s="16">
        <f t="shared" si="1"/>
        <v>54136949</v>
      </c>
      <c r="E35" s="16">
        <f t="shared" si="1"/>
        <v>61675373</v>
      </c>
      <c r="F35" s="17">
        <f t="shared" ref="F35" si="2">((E35*100)/D35)-100</f>
        <v>13.924730039736815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4492</v>
      </c>
      <c r="C39" s="37">
        <f t="shared" si="4"/>
        <v>0</v>
      </c>
      <c r="D39" s="37">
        <f>_xlfn.RANK.EQ(B39,$B$39:$B$66)+COUNTIF($B$39:$B$66,B39)-1</f>
        <v>18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29314505</v>
      </c>
      <c r="G39" s="36">
        <f>LOOKUP(E39,$A$39:$A$66,$C$39:$C$66)</f>
        <v>26255486</v>
      </c>
    </row>
    <row r="40" spans="1:9" x14ac:dyDescent="0.3">
      <c r="A40" s="36" t="str">
        <f t="shared" si="5"/>
        <v>ALICANTE</v>
      </c>
      <c r="B40" s="37">
        <f t="shared" si="3"/>
        <v>7690</v>
      </c>
      <c r="C40" s="37">
        <f t="shared" si="4"/>
        <v>17652</v>
      </c>
      <c r="D40" s="37">
        <f t="shared" ref="D40:D66" si="7">_xlfn.RANK.EQ(B40,$B$39:$B$66)+COUNTIF($B$39:$B$66,B40)-1</f>
        <v>16</v>
      </c>
      <c r="E40" s="36" t="str">
        <f t="shared" si="6"/>
        <v>VALENCIA</v>
      </c>
      <c r="F40" s="36">
        <f t="shared" ref="F40:F55" si="8">LOOKUP(E40,$A$39:$A$66,$B$39:$B$66)</f>
        <v>14491660</v>
      </c>
      <c r="G40" s="36">
        <f t="shared" ref="G40:G66" si="9">LOOKUP(E40,$A$39:$A$66,$C$39:$C$66)</f>
        <v>14274336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190</v>
      </c>
      <c r="D41" s="37">
        <f t="shared" si="7"/>
        <v>28</v>
      </c>
      <c r="E41" s="36" t="str">
        <f t="shared" si="6"/>
        <v>BARCELONA</v>
      </c>
      <c r="F41" s="36">
        <f t="shared" si="8"/>
        <v>9484547</v>
      </c>
      <c r="G41" s="36">
        <f t="shared" si="9"/>
        <v>6565368</v>
      </c>
    </row>
    <row r="42" spans="1:9" x14ac:dyDescent="0.3">
      <c r="A42" s="36" t="str">
        <f t="shared" si="5"/>
        <v>AVILÉS</v>
      </c>
      <c r="B42" s="37">
        <f t="shared" si="3"/>
        <v>11500</v>
      </c>
      <c r="C42" s="37">
        <f t="shared" si="4"/>
        <v>7150</v>
      </c>
      <c r="D42" s="37">
        <f t="shared" si="7"/>
        <v>15</v>
      </c>
      <c r="E42" s="36" t="str">
        <f t="shared" si="6"/>
        <v>LAS PALMAS</v>
      </c>
      <c r="F42" s="36">
        <f t="shared" si="8"/>
        <v>4443930</v>
      </c>
      <c r="G42" s="36">
        <f t="shared" si="9"/>
        <v>3893476</v>
      </c>
    </row>
    <row r="43" spans="1:9" x14ac:dyDescent="0.3">
      <c r="A43" s="36" t="str">
        <f t="shared" si="5"/>
        <v>BAHÍA DE ALGECIRAS</v>
      </c>
      <c r="B43" s="37">
        <f t="shared" si="3"/>
        <v>29314505</v>
      </c>
      <c r="C43" s="37">
        <f t="shared" si="4"/>
        <v>26255486</v>
      </c>
      <c r="D43" s="37">
        <f t="shared" si="7"/>
        <v>1</v>
      </c>
      <c r="E43" s="36" t="str">
        <f t="shared" si="6"/>
        <v>HUELVA</v>
      </c>
      <c r="F43" s="36">
        <f t="shared" si="8"/>
        <v>1824807</v>
      </c>
      <c r="G43" s="36">
        <f t="shared" si="9"/>
        <v>1077211</v>
      </c>
    </row>
    <row r="44" spans="1:9" x14ac:dyDescent="0.3">
      <c r="A44" s="36" t="str">
        <f t="shared" si="5"/>
        <v>BAHÍA DE CÁDIZ</v>
      </c>
      <c r="B44" s="37">
        <f t="shared" si="3"/>
        <v>132878</v>
      </c>
      <c r="C44" s="37">
        <f t="shared" si="4"/>
        <v>176603</v>
      </c>
      <c r="D44" s="37">
        <f t="shared" si="7"/>
        <v>8</v>
      </c>
      <c r="E44" s="36" t="str">
        <f t="shared" si="6"/>
        <v>TARRAGONA</v>
      </c>
      <c r="F44" s="36">
        <f t="shared" si="8"/>
        <v>1329191</v>
      </c>
      <c r="G44" s="36">
        <f t="shared" si="9"/>
        <v>1161592</v>
      </c>
    </row>
    <row r="45" spans="1:9" x14ac:dyDescent="0.3">
      <c r="A45" s="36" t="str">
        <f t="shared" si="5"/>
        <v>BALEARES</v>
      </c>
      <c r="B45" s="37">
        <f t="shared" si="3"/>
        <v>2483</v>
      </c>
      <c r="C45" s="37">
        <f t="shared" si="4"/>
        <v>21985</v>
      </c>
      <c r="D45" s="37">
        <f t="shared" si="7"/>
        <v>20</v>
      </c>
      <c r="E45" s="36" t="str">
        <f t="shared" si="6"/>
        <v>SANTA CRUZ DE TENERIFE</v>
      </c>
      <c r="F45" s="36">
        <f t="shared" si="8"/>
        <v>256557</v>
      </c>
      <c r="G45" s="36">
        <f t="shared" si="9"/>
        <v>24565</v>
      </c>
    </row>
    <row r="46" spans="1:9" x14ac:dyDescent="0.3">
      <c r="A46" s="36" t="str">
        <f t="shared" si="5"/>
        <v>BARCELONA</v>
      </c>
      <c r="B46" s="37">
        <f t="shared" si="3"/>
        <v>9484547</v>
      </c>
      <c r="C46" s="37">
        <f t="shared" si="4"/>
        <v>6565368</v>
      </c>
      <c r="D46" s="37">
        <f t="shared" si="7"/>
        <v>3</v>
      </c>
      <c r="E46" s="36" t="str">
        <f t="shared" si="6"/>
        <v>BAHÍA DE CÁDIZ</v>
      </c>
      <c r="F46" s="36">
        <f t="shared" si="8"/>
        <v>132878</v>
      </c>
      <c r="G46" s="36">
        <f t="shared" si="9"/>
        <v>176603</v>
      </c>
    </row>
    <row r="47" spans="1:9" x14ac:dyDescent="0.3">
      <c r="A47" s="36" t="str">
        <f t="shared" si="5"/>
        <v>BILBAO</v>
      </c>
      <c r="B47" s="37">
        <f t="shared" si="3"/>
        <v>6252</v>
      </c>
      <c r="C47" s="37">
        <f t="shared" si="4"/>
        <v>21901</v>
      </c>
      <c r="D47" s="37">
        <f t="shared" si="7"/>
        <v>17</v>
      </c>
      <c r="E47" s="36" t="str">
        <f t="shared" si="6"/>
        <v>VIGO</v>
      </c>
      <c r="F47" s="36">
        <f t="shared" si="8"/>
        <v>89386</v>
      </c>
      <c r="G47" s="36">
        <f t="shared" si="9"/>
        <v>112075</v>
      </c>
    </row>
    <row r="48" spans="1:9" x14ac:dyDescent="0.3">
      <c r="A48" s="36" t="str">
        <f t="shared" si="5"/>
        <v>CARTAGENA</v>
      </c>
      <c r="B48" s="37">
        <f t="shared" si="3"/>
        <v>180</v>
      </c>
      <c r="C48" s="37">
        <f t="shared" si="4"/>
        <v>0</v>
      </c>
      <c r="D48" s="37">
        <f t="shared" si="7"/>
        <v>24</v>
      </c>
      <c r="E48" s="36" t="str">
        <f t="shared" si="6"/>
        <v>MÁLAGA</v>
      </c>
      <c r="F48" s="36">
        <f t="shared" si="8"/>
        <v>86920</v>
      </c>
      <c r="G48" s="36">
        <f t="shared" si="9"/>
        <v>112555</v>
      </c>
    </row>
    <row r="49" spans="1:7" x14ac:dyDescent="0.3">
      <c r="A49" s="36" t="str">
        <f t="shared" si="5"/>
        <v>CASTELLÓN</v>
      </c>
      <c r="B49" s="37">
        <f t="shared" si="3"/>
        <v>46543</v>
      </c>
      <c r="C49" s="37">
        <f t="shared" si="4"/>
        <v>292557</v>
      </c>
      <c r="D49" s="37">
        <f t="shared" si="7"/>
        <v>12</v>
      </c>
      <c r="E49" s="36" t="str">
        <f t="shared" si="6"/>
        <v>GIJÓN</v>
      </c>
      <c r="F49" s="36">
        <f t="shared" si="8"/>
        <v>82962</v>
      </c>
      <c r="G49" s="36">
        <f t="shared" si="9"/>
        <v>53139</v>
      </c>
    </row>
    <row r="50" spans="1:7" x14ac:dyDescent="0.3">
      <c r="A50" s="36" t="str">
        <f t="shared" si="5"/>
        <v>CEUTA</v>
      </c>
      <c r="B50" s="37">
        <f t="shared" si="3"/>
        <v>1685</v>
      </c>
      <c r="C50" s="37">
        <f t="shared" si="4"/>
        <v>0</v>
      </c>
      <c r="D50" s="37">
        <f t="shared" si="7"/>
        <v>21</v>
      </c>
      <c r="E50" s="36" t="str">
        <f t="shared" si="6"/>
        <v>CASTELLÓN</v>
      </c>
      <c r="F50" s="36">
        <f t="shared" si="8"/>
        <v>46543</v>
      </c>
      <c r="G50" s="36">
        <f t="shared" si="9"/>
        <v>292557</v>
      </c>
    </row>
    <row r="51" spans="1:7" x14ac:dyDescent="0.3">
      <c r="A51" s="36" t="str">
        <f t="shared" si="5"/>
        <v>FERROL-SAN CIBRAO</v>
      </c>
      <c r="B51" s="37">
        <f t="shared" si="3"/>
        <v>19326</v>
      </c>
      <c r="C51" s="37">
        <f t="shared" si="4"/>
        <v>913</v>
      </c>
      <c r="D51" s="37">
        <f t="shared" si="7"/>
        <v>14</v>
      </c>
      <c r="E51" s="36" t="str">
        <f t="shared" si="6"/>
        <v>MARÍN Y RÍA DE PONTEVEDRA</v>
      </c>
      <c r="F51" s="36">
        <f t="shared" si="8"/>
        <v>33439</v>
      </c>
      <c r="G51" s="36">
        <f t="shared" si="9"/>
        <v>60130</v>
      </c>
    </row>
    <row r="52" spans="1:7" x14ac:dyDescent="0.3">
      <c r="A52" s="36" t="str">
        <f t="shared" si="5"/>
        <v>GIJÓN</v>
      </c>
      <c r="B52" s="37">
        <f t="shared" si="3"/>
        <v>82962</v>
      </c>
      <c r="C52" s="37">
        <f t="shared" si="4"/>
        <v>53139</v>
      </c>
      <c r="D52" s="37">
        <f t="shared" si="7"/>
        <v>11</v>
      </c>
      <c r="E52" s="36" t="str">
        <f t="shared" si="6"/>
        <v>FERROL-SAN CIBRAO</v>
      </c>
      <c r="F52" s="36">
        <f t="shared" si="8"/>
        <v>19326</v>
      </c>
      <c r="G52" s="36">
        <f t="shared" si="9"/>
        <v>913</v>
      </c>
    </row>
    <row r="53" spans="1:7" x14ac:dyDescent="0.3">
      <c r="A53" s="36" t="str">
        <f t="shared" si="5"/>
        <v>HUELVA</v>
      </c>
      <c r="B53" s="37">
        <f t="shared" si="3"/>
        <v>1824807</v>
      </c>
      <c r="C53" s="37">
        <f t="shared" si="4"/>
        <v>1077211</v>
      </c>
      <c r="D53" s="37">
        <f t="shared" si="7"/>
        <v>5</v>
      </c>
      <c r="E53" s="36" t="str">
        <f t="shared" si="6"/>
        <v>AVILÉS</v>
      </c>
      <c r="F53" s="36">
        <f t="shared" si="8"/>
        <v>11500</v>
      </c>
      <c r="G53" s="36">
        <f t="shared" si="9"/>
        <v>7150</v>
      </c>
    </row>
    <row r="54" spans="1:7" x14ac:dyDescent="0.3">
      <c r="A54" s="36" t="str">
        <f t="shared" si="5"/>
        <v>LAS PALMAS</v>
      </c>
      <c r="B54" s="37">
        <f t="shared" si="3"/>
        <v>4443930</v>
      </c>
      <c r="C54" s="37">
        <f t="shared" si="4"/>
        <v>3893476</v>
      </c>
      <c r="D54" s="37">
        <f t="shared" si="7"/>
        <v>4</v>
      </c>
      <c r="E54" s="36" t="str">
        <f t="shared" si="6"/>
        <v>ALICANTE</v>
      </c>
      <c r="F54" s="36">
        <f t="shared" si="8"/>
        <v>7690</v>
      </c>
      <c r="G54" s="36">
        <f t="shared" si="9"/>
        <v>17652</v>
      </c>
    </row>
    <row r="55" spans="1:7" x14ac:dyDescent="0.3">
      <c r="A55" s="36" t="str">
        <f t="shared" si="5"/>
        <v>MÁLAGA</v>
      </c>
      <c r="B55" s="37">
        <f t="shared" si="3"/>
        <v>86920</v>
      </c>
      <c r="C55" s="37">
        <f t="shared" si="4"/>
        <v>112555</v>
      </c>
      <c r="D55" s="37">
        <f t="shared" si="7"/>
        <v>10</v>
      </c>
      <c r="E55" s="36" t="str">
        <f t="shared" si="6"/>
        <v>BILBAO</v>
      </c>
      <c r="F55" s="36">
        <f t="shared" si="8"/>
        <v>6252</v>
      </c>
      <c r="G55" s="36">
        <f t="shared" si="9"/>
        <v>21901</v>
      </c>
    </row>
    <row r="56" spans="1:7" x14ac:dyDescent="0.3">
      <c r="A56" s="36" t="str">
        <f t="shared" si="5"/>
        <v>MARÍN Y RÍA DE PONTEVEDRA</v>
      </c>
      <c r="B56" s="37">
        <f t="shared" si="3"/>
        <v>33439</v>
      </c>
      <c r="C56" s="37">
        <f t="shared" si="4"/>
        <v>60130</v>
      </c>
      <c r="D56" s="37">
        <f t="shared" si="7"/>
        <v>13</v>
      </c>
      <c r="E56" s="36" t="str">
        <f t="shared" si="6"/>
        <v>A CORUÑA</v>
      </c>
      <c r="F56" s="36">
        <f t="shared" ref="F56:F66" si="10">LOOKUP(E56,$A$39:$A$66,$B$39:$B$66)</f>
        <v>4492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PASAIA</v>
      </c>
      <c r="F57" s="36">
        <f t="shared" si="10"/>
        <v>3850</v>
      </c>
      <c r="G57" s="36">
        <f t="shared" si="9"/>
        <v>3330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str">
        <f t="shared" si="6"/>
        <v>BALEARES</v>
      </c>
      <c r="F58" s="36">
        <f t="shared" si="10"/>
        <v>2483</v>
      </c>
      <c r="G58" s="36">
        <f t="shared" si="9"/>
        <v>21985</v>
      </c>
    </row>
    <row r="59" spans="1:7" x14ac:dyDescent="0.3">
      <c r="A59" s="36" t="str">
        <f t="shared" si="5"/>
        <v>PASAIA</v>
      </c>
      <c r="B59" s="37">
        <f t="shared" si="3"/>
        <v>3850</v>
      </c>
      <c r="C59" s="37">
        <f t="shared" si="4"/>
        <v>3330</v>
      </c>
      <c r="D59" s="37">
        <f t="shared" si="7"/>
        <v>19</v>
      </c>
      <c r="E59" s="36" t="str">
        <f t="shared" si="6"/>
        <v>CEUTA</v>
      </c>
      <c r="F59" s="36">
        <f t="shared" si="10"/>
        <v>1685</v>
      </c>
      <c r="G59" s="36">
        <f t="shared" si="9"/>
        <v>0</v>
      </c>
    </row>
    <row r="60" spans="1:7" x14ac:dyDescent="0.3">
      <c r="A60" s="36" t="str">
        <f t="shared" si="5"/>
        <v>SANTA CRUZ DE TENERIFE</v>
      </c>
      <c r="B60" s="37">
        <f t="shared" si="3"/>
        <v>256557</v>
      </c>
      <c r="C60" s="37">
        <f t="shared" si="4"/>
        <v>24565</v>
      </c>
      <c r="D60" s="37">
        <f t="shared" si="7"/>
        <v>7</v>
      </c>
      <c r="E60" s="36" t="str">
        <f t="shared" si="6"/>
        <v>SANTANDER</v>
      </c>
      <c r="F60" s="36">
        <f t="shared" si="10"/>
        <v>329</v>
      </c>
      <c r="G60" s="36">
        <f t="shared" si="9"/>
        <v>4677</v>
      </c>
    </row>
    <row r="61" spans="1:7" x14ac:dyDescent="0.3">
      <c r="A61" s="36" t="str">
        <f t="shared" si="5"/>
        <v>SANTANDER</v>
      </c>
      <c r="B61" s="37">
        <f t="shared" si="3"/>
        <v>329</v>
      </c>
      <c r="C61" s="37">
        <f t="shared" si="4"/>
        <v>4677</v>
      </c>
      <c r="D61" s="37">
        <f t="shared" si="7"/>
        <v>22</v>
      </c>
      <c r="E61" s="36" t="str">
        <f t="shared" si="6"/>
        <v>SEVILLA</v>
      </c>
      <c r="F61" s="36">
        <f t="shared" si="10"/>
        <v>206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206</v>
      </c>
      <c r="C62" s="37">
        <f t="shared" si="4"/>
        <v>0</v>
      </c>
      <c r="D62" s="37">
        <f t="shared" si="7"/>
        <v>23</v>
      </c>
      <c r="E62" s="36" t="str">
        <f t="shared" si="6"/>
        <v>CARTAGENA</v>
      </c>
      <c r="F62" s="36">
        <f t="shared" si="10"/>
        <v>180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1329191</v>
      </c>
      <c r="C63" s="37">
        <f t="shared" si="4"/>
        <v>1161592</v>
      </c>
      <c r="D63" s="37">
        <f t="shared" si="7"/>
        <v>6</v>
      </c>
      <c r="E63" s="36" t="str">
        <f t="shared" si="6"/>
        <v>VILAGARCÍA</v>
      </c>
      <c r="F63" s="36">
        <f t="shared" si="10"/>
        <v>55</v>
      </c>
      <c r="G63" s="36">
        <f t="shared" si="9"/>
        <v>0</v>
      </c>
    </row>
    <row r="64" spans="1:7" x14ac:dyDescent="0.3">
      <c r="A64" s="36" t="str">
        <f t="shared" si="5"/>
        <v>VALENCIA</v>
      </c>
      <c r="B64" s="37">
        <f t="shared" si="3"/>
        <v>14491660</v>
      </c>
      <c r="C64" s="37">
        <f t="shared" si="4"/>
        <v>14274336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89386</v>
      </c>
      <c r="C65" s="37">
        <f t="shared" si="4"/>
        <v>112075</v>
      </c>
      <c r="D65" s="37">
        <f t="shared" si="7"/>
        <v>9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55</v>
      </c>
      <c r="C66" s="37">
        <f t="shared" si="4"/>
        <v>0</v>
      </c>
      <c r="D66" s="37">
        <f t="shared" si="7"/>
        <v>25</v>
      </c>
      <c r="E66" s="36" t="str">
        <f t="shared" si="6"/>
        <v>ALMERÍA</v>
      </c>
      <c r="F66" s="36">
        <f t="shared" si="10"/>
        <v>0</v>
      </c>
      <c r="G66" s="36">
        <f t="shared" si="9"/>
        <v>190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136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4">
        <v>0</v>
      </c>
      <c r="C7" s="24">
        <v>0</v>
      </c>
      <c r="D7" s="24">
        <v>0</v>
      </c>
      <c r="E7" s="24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5">
        <v>2799</v>
      </c>
      <c r="C8" s="25">
        <v>0</v>
      </c>
      <c r="D8" s="25">
        <v>17652</v>
      </c>
      <c r="E8" s="25">
        <v>7690</v>
      </c>
      <c r="F8" s="14">
        <f t="shared" ref="F8:F34" si="0">((E8*100)/D8)-100</f>
        <v>-56.435531384545662</v>
      </c>
      <c r="G8" s="1"/>
      <c r="H8" s="1"/>
      <c r="I8" s="1"/>
    </row>
    <row r="9" spans="1:12" x14ac:dyDescent="0.3">
      <c r="A9" s="9" t="s">
        <v>157</v>
      </c>
      <c r="B9" s="24">
        <v>0</v>
      </c>
      <c r="C9" s="24">
        <v>0</v>
      </c>
      <c r="D9" s="24">
        <v>150</v>
      </c>
      <c r="E9" s="24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5">
        <v>0</v>
      </c>
      <c r="C10" s="25">
        <v>0</v>
      </c>
      <c r="D10" s="25">
        <v>0</v>
      </c>
      <c r="E10" s="25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4">
        <v>4951899</v>
      </c>
      <c r="C11" s="24">
        <v>5023767</v>
      </c>
      <c r="D11" s="24">
        <v>21272741</v>
      </c>
      <c r="E11" s="24">
        <v>23394553</v>
      </c>
      <c r="F11" s="19">
        <f t="shared" si="0"/>
        <v>9.9743234781074932</v>
      </c>
      <c r="G11" s="1"/>
      <c r="H11" s="1"/>
      <c r="I11" s="1"/>
    </row>
    <row r="12" spans="1:12" x14ac:dyDescent="0.3">
      <c r="A12" s="12" t="s">
        <v>161</v>
      </c>
      <c r="B12" s="25">
        <v>256</v>
      </c>
      <c r="C12" s="25">
        <v>0</v>
      </c>
      <c r="D12" s="25">
        <v>263</v>
      </c>
      <c r="E12" s="25">
        <v>6563</v>
      </c>
      <c r="F12" s="14">
        <f t="shared" si="0"/>
        <v>2395.4372623574145</v>
      </c>
      <c r="G12" s="1"/>
      <c r="H12" s="1"/>
      <c r="I12" s="1"/>
    </row>
    <row r="13" spans="1:12" x14ac:dyDescent="0.3">
      <c r="A13" s="9" t="s">
        <v>32</v>
      </c>
      <c r="B13" s="24">
        <v>1096</v>
      </c>
      <c r="C13" s="24">
        <v>64</v>
      </c>
      <c r="D13" s="24">
        <v>1422</v>
      </c>
      <c r="E13" s="24">
        <v>92</v>
      </c>
      <c r="F13" s="11">
        <f t="shared" si="0"/>
        <v>-93.530239099859358</v>
      </c>
      <c r="G13" s="1"/>
      <c r="H13" s="1"/>
      <c r="I13" s="1"/>
    </row>
    <row r="14" spans="1:12" x14ac:dyDescent="0.3">
      <c r="A14" s="12" t="s">
        <v>33</v>
      </c>
      <c r="B14" s="25">
        <v>1169918</v>
      </c>
      <c r="C14" s="25">
        <v>1533926</v>
      </c>
      <c r="D14" s="25">
        <v>4240014</v>
      </c>
      <c r="E14" s="25">
        <v>6655855</v>
      </c>
      <c r="F14" s="14">
        <f t="shared" si="0"/>
        <v>56.977193943227547</v>
      </c>
      <c r="G14" s="1"/>
      <c r="H14" s="1"/>
      <c r="I14" s="1"/>
    </row>
    <row r="15" spans="1:12" x14ac:dyDescent="0.3">
      <c r="A15" s="9" t="s">
        <v>34</v>
      </c>
      <c r="B15" s="24">
        <v>1156</v>
      </c>
      <c r="C15" s="24">
        <v>1216</v>
      </c>
      <c r="D15" s="24">
        <v>21901</v>
      </c>
      <c r="E15" s="24">
        <v>6154</v>
      </c>
      <c r="F15" s="11">
        <f t="shared" si="0"/>
        <v>-71.900826446280988</v>
      </c>
      <c r="G15" s="1"/>
      <c r="H15" s="1"/>
      <c r="I15" s="1"/>
    </row>
    <row r="16" spans="1:12" x14ac:dyDescent="0.3">
      <c r="A16" s="12" t="s">
        <v>35</v>
      </c>
      <c r="B16" s="25">
        <v>0</v>
      </c>
      <c r="C16" s="25">
        <v>0</v>
      </c>
      <c r="D16" s="25">
        <v>0</v>
      </c>
      <c r="E16" s="25">
        <v>179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4">
        <v>81871</v>
      </c>
      <c r="C17" s="24">
        <v>7617</v>
      </c>
      <c r="D17" s="24">
        <v>286506</v>
      </c>
      <c r="E17" s="24">
        <v>46540</v>
      </c>
      <c r="F17" s="11">
        <f t="shared" si="0"/>
        <v>-83.756012090497236</v>
      </c>
      <c r="G17" s="1"/>
      <c r="H17" s="1"/>
      <c r="I17" s="1"/>
    </row>
    <row r="18" spans="1:9" x14ac:dyDescent="0.3">
      <c r="A18" s="12" t="s">
        <v>36</v>
      </c>
      <c r="B18" s="25">
        <v>0</v>
      </c>
      <c r="C18" s="25">
        <v>10</v>
      </c>
      <c r="D18" s="25">
        <v>0</v>
      </c>
      <c r="E18" s="25">
        <v>1253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4">
        <v>0</v>
      </c>
      <c r="C19" s="24">
        <v>0</v>
      </c>
      <c r="D19" s="24">
        <v>0</v>
      </c>
      <c r="E19" s="24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25">
        <v>0</v>
      </c>
      <c r="C20" s="25">
        <v>0</v>
      </c>
      <c r="D20" s="25">
        <v>0</v>
      </c>
      <c r="E20" s="25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4">
        <v>0</v>
      </c>
      <c r="C21" s="24">
        <v>0</v>
      </c>
      <c r="D21" s="24">
        <v>39</v>
      </c>
      <c r="E21" s="24">
        <v>16880</v>
      </c>
      <c r="F21" s="19">
        <f t="shared" si="0"/>
        <v>43182.051282051281</v>
      </c>
      <c r="G21" s="1"/>
      <c r="H21" s="1"/>
      <c r="I21" s="1"/>
    </row>
    <row r="22" spans="1:9" x14ac:dyDescent="0.3">
      <c r="A22" s="12" t="s">
        <v>59</v>
      </c>
      <c r="B22" s="25">
        <v>636643</v>
      </c>
      <c r="C22" s="25">
        <v>714132</v>
      </c>
      <c r="D22" s="25">
        <v>3011538</v>
      </c>
      <c r="E22" s="25">
        <v>3456213</v>
      </c>
      <c r="F22" s="18">
        <f t="shared" si="0"/>
        <v>14.765711075204763</v>
      </c>
      <c r="G22" s="1"/>
      <c r="H22" s="1"/>
      <c r="I22" s="1"/>
    </row>
    <row r="23" spans="1:9" x14ac:dyDescent="0.3">
      <c r="A23" s="9" t="s">
        <v>164</v>
      </c>
      <c r="B23" s="24">
        <v>28698</v>
      </c>
      <c r="C23" s="24">
        <v>8423</v>
      </c>
      <c r="D23" s="24">
        <v>107632</v>
      </c>
      <c r="E23" s="24">
        <v>80470</v>
      </c>
      <c r="F23" s="11">
        <f t="shared" si="0"/>
        <v>-25.23598929686338</v>
      </c>
      <c r="G23" s="1"/>
      <c r="H23" s="1"/>
      <c r="I23" s="1"/>
    </row>
    <row r="24" spans="1:9" x14ac:dyDescent="0.3">
      <c r="A24" s="12" t="s">
        <v>166</v>
      </c>
      <c r="B24" s="25">
        <v>22339</v>
      </c>
      <c r="C24" s="25">
        <v>1308</v>
      </c>
      <c r="D24" s="25">
        <v>60108</v>
      </c>
      <c r="E24" s="25">
        <v>33439</v>
      </c>
      <c r="F24" s="14">
        <f t="shared" si="0"/>
        <v>-44.368470087176419</v>
      </c>
      <c r="G24" s="1"/>
      <c r="H24" s="1"/>
      <c r="I24" s="1"/>
    </row>
    <row r="25" spans="1:9" x14ac:dyDescent="0.3">
      <c r="A25" s="9" t="s">
        <v>39</v>
      </c>
      <c r="B25" s="24">
        <v>0</v>
      </c>
      <c r="C25" s="24">
        <v>0</v>
      </c>
      <c r="D25" s="24">
        <v>58</v>
      </c>
      <c r="E25" s="24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5">
        <v>0</v>
      </c>
      <c r="C26" s="25">
        <v>0</v>
      </c>
      <c r="D26" s="25">
        <v>0</v>
      </c>
      <c r="E26" s="25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5">
        <v>3547</v>
      </c>
      <c r="C28" s="25">
        <v>28681</v>
      </c>
      <c r="D28" s="25">
        <v>20605</v>
      </c>
      <c r="E28" s="25">
        <v>253470</v>
      </c>
      <c r="F28" s="14">
        <f t="shared" si="0"/>
        <v>1130.1383159427323</v>
      </c>
      <c r="G28" s="1"/>
      <c r="H28" s="1"/>
      <c r="I28" s="1"/>
    </row>
    <row r="29" spans="1:9" x14ac:dyDescent="0.3">
      <c r="A29" s="9" t="s">
        <v>43</v>
      </c>
      <c r="B29" s="24">
        <v>0</v>
      </c>
      <c r="C29" s="24">
        <v>0</v>
      </c>
      <c r="D29" s="24">
        <v>0</v>
      </c>
      <c r="E29" s="24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25">
        <v>0</v>
      </c>
      <c r="C30" s="25">
        <v>0</v>
      </c>
      <c r="D30" s="25">
        <v>0</v>
      </c>
      <c r="E30" s="25">
        <v>206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4">
        <v>1146</v>
      </c>
      <c r="C31" s="24">
        <v>56</v>
      </c>
      <c r="D31" s="24">
        <v>27087</v>
      </c>
      <c r="E31" s="24">
        <v>325</v>
      </c>
      <c r="F31" s="11">
        <f t="shared" si="0"/>
        <v>-98.800162439546639</v>
      </c>
      <c r="G31" s="1"/>
      <c r="H31" s="1"/>
      <c r="I31" s="1"/>
    </row>
    <row r="32" spans="1:9" x14ac:dyDescent="0.3">
      <c r="A32" s="12" t="s">
        <v>46</v>
      </c>
      <c r="B32" s="25">
        <v>2895156</v>
      </c>
      <c r="C32" s="25">
        <v>3230500</v>
      </c>
      <c r="D32" s="25">
        <v>14120759</v>
      </c>
      <c r="E32" s="25">
        <v>14182266</v>
      </c>
      <c r="F32" s="14">
        <f t="shared" si="0"/>
        <v>0.43557856911232307</v>
      </c>
      <c r="G32" s="1"/>
      <c r="H32" s="1"/>
      <c r="I32" s="1"/>
    </row>
    <row r="33" spans="1:9" x14ac:dyDescent="0.3">
      <c r="A33" s="9" t="s">
        <v>47</v>
      </c>
      <c r="B33" s="24">
        <v>8690</v>
      </c>
      <c r="C33" s="24">
        <v>7265</v>
      </c>
      <c r="D33" s="24">
        <v>81246</v>
      </c>
      <c r="E33" s="24">
        <v>63766</v>
      </c>
      <c r="F33" s="11">
        <f t="shared" si="0"/>
        <v>-21.514905349186421</v>
      </c>
      <c r="G33" s="1"/>
      <c r="H33" s="1"/>
      <c r="I33" s="1"/>
    </row>
    <row r="34" spans="1:9" x14ac:dyDescent="0.3">
      <c r="A34" s="12" t="s">
        <v>165</v>
      </c>
      <c r="B34" s="25">
        <v>0</v>
      </c>
      <c r="C34" s="25">
        <v>0</v>
      </c>
      <c r="D34" s="25">
        <v>0</v>
      </c>
      <c r="E34" s="25">
        <v>55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9805214</v>
      </c>
      <c r="C35" s="16">
        <f t="shared" ref="C35:E35" si="1">SUM(C7:C34)</f>
        <v>10556965</v>
      </c>
      <c r="D35" s="16">
        <f t="shared" si="1"/>
        <v>43269721</v>
      </c>
      <c r="E35" s="16">
        <f t="shared" si="1"/>
        <v>48205969</v>
      </c>
      <c r="F35" s="17">
        <f t="shared" ref="F35" si="2">((E35*100)/D35)-100</f>
        <v>11.40808834889414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23394553</v>
      </c>
      <c r="G39" s="36">
        <f>LOOKUP(E39,$A$39:$A$66,$C$39:$C$66)</f>
        <v>21272741</v>
      </c>
    </row>
    <row r="40" spans="1:9" x14ac:dyDescent="0.3">
      <c r="A40" s="36" t="str">
        <f t="shared" si="5"/>
        <v>ALICANTE</v>
      </c>
      <c r="B40" s="37">
        <f t="shared" si="3"/>
        <v>7690</v>
      </c>
      <c r="C40" s="37">
        <f t="shared" si="4"/>
        <v>17652</v>
      </c>
      <c r="D40" s="37">
        <f t="shared" ref="D40:D66" si="7">_xlfn.RANK.EQ(B40,$B$39:$B$66)+COUNTIF($B$39:$B$66,B40)-1</f>
        <v>11</v>
      </c>
      <c r="E40" s="36" t="str">
        <f t="shared" si="6"/>
        <v>VALENCIA</v>
      </c>
      <c r="F40" s="36">
        <f t="shared" ref="F40:F55" si="8">LOOKUP(E40,$A$39:$A$66,$B$39:$B$66)</f>
        <v>14182266</v>
      </c>
      <c r="G40" s="36">
        <f t="shared" ref="G40:G66" si="9">LOOKUP(E40,$A$39:$A$66,$C$39:$C$66)</f>
        <v>14120759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150</v>
      </c>
      <c r="D41" s="37">
        <f t="shared" si="7"/>
        <v>28</v>
      </c>
      <c r="E41" s="36" t="str">
        <f t="shared" si="6"/>
        <v>BARCELONA</v>
      </c>
      <c r="F41" s="36">
        <f t="shared" si="8"/>
        <v>6655855</v>
      </c>
      <c r="G41" s="36">
        <f t="shared" si="9"/>
        <v>4240014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3456213</v>
      </c>
      <c r="G42" s="36">
        <f t="shared" si="9"/>
        <v>3011538</v>
      </c>
    </row>
    <row r="43" spans="1:9" x14ac:dyDescent="0.3">
      <c r="A43" s="36" t="str">
        <f t="shared" si="5"/>
        <v>BAHÍA DE ALGECIRAS</v>
      </c>
      <c r="B43" s="37">
        <f t="shared" si="3"/>
        <v>23394553</v>
      </c>
      <c r="C43" s="37">
        <f t="shared" si="4"/>
        <v>21272741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253470</v>
      </c>
      <c r="G43" s="36">
        <f t="shared" si="9"/>
        <v>20605</v>
      </c>
    </row>
    <row r="44" spans="1:9" x14ac:dyDescent="0.3">
      <c r="A44" s="36" t="str">
        <f t="shared" si="5"/>
        <v>BAHÍA DE CÁDIZ</v>
      </c>
      <c r="B44" s="37">
        <f t="shared" si="3"/>
        <v>6563</v>
      </c>
      <c r="C44" s="37">
        <f t="shared" si="4"/>
        <v>263</v>
      </c>
      <c r="D44" s="37">
        <f t="shared" si="7"/>
        <v>12</v>
      </c>
      <c r="E44" s="36" t="str">
        <f t="shared" si="6"/>
        <v>MÁLAGA</v>
      </c>
      <c r="F44" s="36">
        <f t="shared" si="8"/>
        <v>80470</v>
      </c>
      <c r="G44" s="36">
        <f t="shared" si="9"/>
        <v>107632</v>
      </c>
    </row>
    <row r="45" spans="1:9" x14ac:dyDescent="0.3">
      <c r="A45" s="36" t="str">
        <f t="shared" si="5"/>
        <v>BALEARES</v>
      </c>
      <c r="B45" s="37">
        <f t="shared" si="3"/>
        <v>92</v>
      </c>
      <c r="C45" s="37">
        <f t="shared" si="4"/>
        <v>1422</v>
      </c>
      <c r="D45" s="37">
        <f t="shared" si="7"/>
        <v>18</v>
      </c>
      <c r="E45" s="36" t="str">
        <f t="shared" si="6"/>
        <v>VIGO</v>
      </c>
      <c r="F45" s="36">
        <f t="shared" si="8"/>
        <v>63766</v>
      </c>
      <c r="G45" s="36">
        <f t="shared" si="9"/>
        <v>81246</v>
      </c>
    </row>
    <row r="46" spans="1:9" x14ac:dyDescent="0.3">
      <c r="A46" s="36" t="str">
        <f t="shared" si="5"/>
        <v>BARCELONA</v>
      </c>
      <c r="B46" s="37">
        <f t="shared" si="3"/>
        <v>6655855</v>
      </c>
      <c r="C46" s="37">
        <f t="shared" si="4"/>
        <v>4240014</v>
      </c>
      <c r="D46" s="37">
        <f t="shared" si="7"/>
        <v>3</v>
      </c>
      <c r="E46" s="36" t="str">
        <f t="shared" si="6"/>
        <v>CASTELLÓN</v>
      </c>
      <c r="F46" s="36">
        <f t="shared" si="8"/>
        <v>46540</v>
      </c>
      <c r="G46" s="36">
        <f t="shared" si="9"/>
        <v>286506</v>
      </c>
    </row>
    <row r="47" spans="1:9" x14ac:dyDescent="0.3">
      <c r="A47" s="36" t="str">
        <f t="shared" si="5"/>
        <v>BILBAO</v>
      </c>
      <c r="B47" s="37">
        <f t="shared" si="3"/>
        <v>6154</v>
      </c>
      <c r="C47" s="37">
        <f t="shared" si="4"/>
        <v>21901</v>
      </c>
      <c r="D47" s="37">
        <f t="shared" si="7"/>
        <v>13</v>
      </c>
      <c r="E47" s="36" t="str">
        <f t="shared" si="6"/>
        <v>MARÍN Y RÍA DE PONTEVEDRA</v>
      </c>
      <c r="F47" s="36">
        <f t="shared" si="8"/>
        <v>33439</v>
      </c>
      <c r="G47" s="36">
        <f t="shared" si="9"/>
        <v>60108</v>
      </c>
    </row>
    <row r="48" spans="1:9" x14ac:dyDescent="0.3">
      <c r="A48" s="36" t="str">
        <f t="shared" si="5"/>
        <v>CARTAGENA</v>
      </c>
      <c r="B48" s="37">
        <f t="shared" si="3"/>
        <v>179</v>
      </c>
      <c r="C48" s="37">
        <f t="shared" si="4"/>
        <v>0</v>
      </c>
      <c r="D48" s="37">
        <f t="shared" si="7"/>
        <v>17</v>
      </c>
      <c r="E48" s="36" t="str">
        <f t="shared" si="6"/>
        <v>HUELVA</v>
      </c>
      <c r="F48" s="36">
        <f t="shared" si="8"/>
        <v>16880</v>
      </c>
      <c r="G48" s="36">
        <f t="shared" si="9"/>
        <v>39</v>
      </c>
    </row>
    <row r="49" spans="1:7" x14ac:dyDescent="0.3">
      <c r="A49" s="36" t="str">
        <f t="shared" si="5"/>
        <v>CASTELLÓN</v>
      </c>
      <c r="B49" s="37">
        <f t="shared" si="3"/>
        <v>46540</v>
      </c>
      <c r="C49" s="37">
        <f t="shared" si="4"/>
        <v>286506</v>
      </c>
      <c r="D49" s="37">
        <f t="shared" si="7"/>
        <v>8</v>
      </c>
      <c r="E49" s="36" t="str">
        <f t="shared" si="6"/>
        <v>ALICANTE</v>
      </c>
      <c r="F49" s="36">
        <f t="shared" si="8"/>
        <v>7690</v>
      </c>
      <c r="G49" s="36">
        <f t="shared" si="9"/>
        <v>17652</v>
      </c>
    </row>
    <row r="50" spans="1:7" x14ac:dyDescent="0.3">
      <c r="A50" s="36" t="str">
        <f t="shared" si="5"/>
        <v>CEUTA</v>
      </c>
      <c r="B50" s="37">
        <f t="shared" si="3"/>
        <v>1253</v>
      </c>
      <c r="C50" s="37">
        <f t="shared" si="4"/>
        <v>0</v>
      </c>
      <c r="D50" s="37">
        <f t="shared" si="7"/>
        <v>14</v>
      </c>
      <c r="E50" s="36" t="str">
        <f t="shared" si="6"/>
        <v>BAHÍA DE CÁDIZ</v>
      </c>
      <c r="F50" s="36">
        <f t="shared" si="8"/>
        <v>6563</v>
      </c>
      <c r="G50" s="36">
        <f t="shared" si="9"/>
        <v>263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BILBAO</v>
      </c>
      <c r="F51" s="36">
        <f t="shared" si="8"/>
        <v>6154</v>
      </c>
      <c r="G51" s="36">
        <f t="shared" si="9"/>
        <v>21901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1253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16880</v>
      </c>
      <c r="C53" s="37">
        <f t="shared" si="4"/>
        <v>39</v>
      </c>
      <c r="D53" s="37">
        <f t="shared" si="7"/>
        <v>10</v>
      </c>
      <c r="E53" s="36" t="str">
        <f t="shared" si="6"/>
        <v>TARRAGONA</v>
      </c>
      <c r="F53" s="36">
        <f t="shared" si="8"/>
        <v>325</v>
      </c>
      <c r="G53" s="36">
        <f t="shared" si="9"/>
        <v>27087</v>
      </c>
    </row>
    <row r="54" spans="1:7" x14ac:dyDescent="0.3">
      <c r="A54" s="36" t="str">
        <f t="shared" si="5"/>
        <v>LAS PALMAS</v>
      </c>
      <c r="B54" s="37">
        <f t="shared" si="3"/>
        <v>3456213</v>
      </c>
      <c r="C54" s="37">
        <f t="shared" si="4"/>
        <v>3011538</v>
      </c>
      <c r="D54" s="37">
        <f t="shared" si="7"/>
        <v>4</v>
      </c>
      <c r="E54" s="36" t="str">
        <f t="shared" si="6"/>
        <v>SEVILLA</v>
      </c>
      <c r="F54" s="36">
        <f t="shared" si="8"/>
        <v>206</v>
      </c>
      <c r="G54" s="36">
        <f t="shared" si="9"/>
        <v>0</v>
      </c>
    </row>
    <row r="55" spans="1:7" x14ac:dyDescent="0.3">
      <c r="A55" s="36" t="str">
        <f t="shared" si="5"/>
        <v>MÁLAGA</v>
      </c>
      <c r="B55" s="37">
        <f t="shared" si="3"/>
        <v>80470</v>
      </c>
      <c r="C55" s="37">
        <f t="shared" si="4"/>
        <v>107632</v>
      </c>
      <c r="D55" s="37">
        <f t="shared" si="7"/>
        <v>6</v>
      </c>
      <c r="E55" s="36" t="str">
        <f t="shared" si="6"/>
        <v>CARTAGENA</v>
      </c>
      <c r="F55" s="36">
        <f t="shared" si="8"/>
        <v>179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33439</v>
      </c>
      <c r="C56" s="37">
        <f t="shared" si="4"/>
        <v>60108</v>
      </c>
      <c r="D56" s="37">
        <f t="shared" si="7"/>
        <v>9</v>
      </c>
      <c r="E56" s="36" t="str">
        <f t="shared" si="6"/>
        <v>BALEARES</v>
      </c>
      <c r="F56" s="36">
        <f t="shared" ref="F56:F66" si="10">LOOKUP(E56,$A$39:$A$66,$B$39:$B$66)</f>
        <v>92</v>
      </c>
      <c r="G56" s="36">
        <f t="shared" si="9"/>
        <v>1422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VILAGARCÍA</v>
      </c>
      <c r="F57" s="36">
        <f t="shared" si="10"/>
        <v>55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253470</v>
      </c>
      <c r="C60" s="37">
        <f t="shared" si="4"/>
        <v>20605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206</v>
      </c>
      <c r="C62" s="37">
        <f t="shared" si="4"/>
        <v>0</v>
      </c>
      <c r="D62" s="37">
        <f t="shared" si="7"/>
        <v>16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325</v>
      </c>
      <c r="C63" s="37">
        <f t="shared" si="4"/>
        <v>27087</v>
      </c>
      <c r="D63" s="37">
        <f t="shared" si="7"/>
        <v>15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14182266</v>
      </c>
      <c r="C64" s="37">
        <f t="shared" si="4"/>
        <v>14120759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63766</v>
      </c>
      <c r="C65" s="37">
        <f t="shared" si="4"/>
        <v>81246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55</v>
      </c>
      <c r="C66" s="37">
        <f t="shared" si="4"/>
        <v>0</v>
      </c>
      <c r="D66" s="37">
        <f t="shared" si="7"/>
        <v>19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137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6">
        <v>0</v>
      </c>
      <c r="C7" s="26">
        <v>0</v>
      </c>
      <c r="D7" s="26">
        <v>0</v>
      </c>
      <c r="E7" s="26">
        <v>0</v>
      </c>
      <c r="F7" s="19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7">
        <v>8622</v>
      </c>
      <c r="C8" s="27">
        <v>7106</v>
      </c>
      <c r="D8" s="27">
        <v>52399</v>
      </c>
      <c r="E8" s="27">
        <v>26668</v>
      </c>
      <c r="F8" s="14">
        <f t="shared" ref="F8:F34" si="0">((E8*100)/D8)-100</f>
        <v>-49.105898967537549</v>
      </c>
      <c r="G8" s="1"/>
      <c r="H8" s="1"/>
      <c r="I8" s="1"/>
    </row>
    <row r="9" spans="1:12" x14ac:dyDescent="0.3">
      <c r="A9" s="9" t="s">
        <v>157</v>
      </c>
      <c r="B9" s="26">
        <v>44019</v>
      </c>
      <c r="C9" s="26">
        <v>35535</v>
      </c>
      <c r="D9" s="26">
        <v>179338</v>
      </c>
      <c r="E9" s="26">
        <v>146060</v>
      </c>
      <c r="F9" s="11">
        <f t="shared" si="0"/>
        <v>-18.55602270572885</v>
      </c>
      <c r="G9" s="1"/>
      <c r="H9" s="1"/>
      <c r="I9" s="1"/>
    </row>
    <row r="10" spans="1:12" x14ac:dyDescent="0.3">
      <c r="A10" s="12" t="s">
        <v>159</v>
      </c>
      <c r="B10" s="27">
        <v>1105</v>
      </c>
      <c r="C10" s="27">
        <v>0</v>
      </c>
      <c r="D10" s="27">
        <v>1105</v>
      </c>
      <c r="E10" s="27">
        <v>0</v>
      </c>
      <c r="F10" s="18">
        <f t="shared" si="0"/>
        <v>-100</v>
      </c>
      <c r="G10" s="1"/>
      <c r="H10" s="1"/>
      <c r="I10" s="1"/>
    </row>
    <row r="11" spans="1:12" x14ac:dyDescent="0.3">
      <c r="A11" s="9" t="s">
        <v>160</v>
      </c>
      <c r="B11" s="26">
        <v>813327</v>
      </c>
      <c r="C11" s="26">
        <v>932376</v>
      </c>
      <c r="D11" s="26">
        <v>3800205</v>
      </c>
      <c r="E11" s="26">
        <v>4003184</v>
      </c>
      <c r="F11" s="11">
        <f t="shared" si="0"/>
        <v>5.3412644844159729</v>
      </c>
      <c r="G11" s="1"/>
      <c r="H11" s="1"/>
      <c r="I11" s="1"/>
    </row>
    <row r="12" spans="1:12" x14ac:dyDescent="0.3">
      <c r="A12" s="12" t="s">
        <v>161</v>
      </c>
      <c r="B12" s="27">
        <v>91650</v>
      </c>
      <c r="C12" s="27">
        <v>77309</v>
      </c>
      <c r="D12" s="27">
        <v>420164</v>
      </c>
      <c r="E12" s="27">
        <v>445875</v>
      </c>
      <c r="F12" s="14">
        <f t="shared" si="0"/>
        <v>6.1192772346036293</v>
      </c>
      <c r="G12" s="1"/>
      <c r="H12" s="1"/>
      <c r="I12" s="1"/>
    </row>
    <row r="13" spans="1:12" x14ac:dyDescent="0.3">
      <c r="A13" s="9" t="s">
        <v>32</v>
      </c>
      <c r="B13" s="26">
        <v>1229252</v>
      </c>
      <c r="C13" s="26">
        <v>1248075</v>
      </c>
      <c r="D13" s="26">
        <v>4999912</v>
      </c>
      <c r="E13" s="26">
        <v>5156273</v>
      </c>
      <c r="F13" s="11">
        <f t="shared" si="0"/>
        <v>3.1272750400407006</v>
      </c>
      <c r="G13" s="1"/>
      <c r="H13" s="1"/>
      <c r="I13" s="1"/>
    </row>
    <row r="14" spans="1:12" x14ac:dyDescent="0.3">
      <c r="A14" s="12" t="s">
        <v>33</v>
      </c>
      <c r="B14" s="27">
        <v>1048030</v>
      </c>
      <c r="C14" s="27">
        <v>1077995</v>
      </c>
      <c r="D14" s="27">
        <v>4339997</v>
      </c>
      <c r="E14" s="27">
        <v>4597766</v>
      </c>
      <c r="F14" s="14">
        <f t="shared" si="0"/>
        <v>5.9393819857479144</v>
      </c>
      <c r="G14" s="1"/>
      <c r="H14" s="1"/>
      <c r="I14" s="1"/>
    </row>
    <row r="15" spans="1:12" x14ac:dyDescent="0.3">
      <c r="A15" s="9" t="s">
        <v>34</v>
      </c>
      <c r="B15" s="26">
        <v>88624</v>
      </c>
      <c r="C15" s="26">
        <v>93956</v>
      </c>
      <c r="D15" s="26">
        <v>310816</v>
      </c>
      <c r="E15" s="26">
        <v>338330</v>
      </c>
      <c r="F15" s="11">
        <f t="shared" si="0"/>
        <v>8.8521826418202352</v>
      </c>
      <c r="G15" s="1"/>
      <c r="H15" s="1"/>
      <c r="I15" s="1"/>
    </row>
    <row r="16" spans="1:12" x14ac:dyDescent="0.3">
      <c r="A16" s="12" t="s">
        <v>35</v>
      </c>
      <c r="B16" s="27">
        <v>1512</v>
      </c>
      <c r="C16" s="27">
        <v>0</v>
      </c>
      <c r="D16" s="27">
        <v>1512</v>
      </c>
      <c r="E16" s="27">
        <v>1831</v>
      </c>
      <c r="F16" s="18">
        <f t="shared" si="0"/>
        <v>21.097883597883595</v>
      </c>
      <c r="G16" s="1"/>
      <c r="H16" s="1"/>
      <c r="I16" s="1"/>
    </row>
    <row r="17" spans="1:9" x14ac:dyDescent="0.3">
      <c r="A17" s="9" t="s">
        <v>162</v>
      </c>
      <c r="B17" s="26">
        <v>58310</v>
      </c>
      <c r="C17" s="26">
        <v>28826</v>
      </c>
      <c r="D17" s="26">
        <v>250401</v>
      </c>
      <c r="E17" s="26">
        <v>177401</v>
      </c>
      <c r="F17" s="11">
        <f t="shared" si="0"/>
        <v>-29.153238205917702</v>
      </c>
      <c r="G17" s="1"/>
      <c r="H17" s="1"/>
      <c r="I17" s="1"/>
    </row>
    <row r="18" spans="1:9" x14ac:dyDescent="0.3">
      <c r="A18" s="12" t="s">
        <v>36</v>
      </c>
      <c r="B18" s="27">
        <v>80427</v>
      </c>
      <c r="C18" s="27">
        <v>75127</v>
      </c>
      <c r="D18" s="27">
        <v>416639</v>
      </c>
      <c r="E18" s="27">
        <v>316021</v>
      </c>
      <c r="F18" s="14">
        <f t="shared" si="0"/>
        <v>-24.149923554924044</v>
      </c>
      <c r="G18" s="1"/>
      <c r="H18" s="1"/>
      <c r="I18" s="1"/>
    </row>
    <row r="19" spans="1:9" x14ac:dyDescent="0.3">
      <c r="A19" s="9" t="s">
        <v>37</v>
      </c>
      <c r="B19" s="26">
        <v>4519</v>
      </c>
      <c r="C19" s="26">
        <v>5925</v>
      </c>
      <c r="D19" s="26">
        <v>29909</v>
      </c>
      <c r="E19" s="26">
        <v>29022</v>
      </c>
      <c r="F19" s="11">
        <f t="shared" si="0"/>
        <v>-2.9656625096124856</v>
      </c>
      <c r="G19" s="1"/>
      <c r="H19" s="1"/>
      <c r="I19" s="1"/>
    </row>
    <row r="20" spans="1:9" x14ac:dyDescent="0.3">
      <c r="A20" s="12" t="s">
        <v>163</v>
      </c>
      <c r="B20" s="27">
        <v>0</v>
      </c>
      <c r="C20" s="27">
        <v>0</v>
      </c>
      <c r="D20" s="27">
        <v>0</v>
      </c>
      <c r="E20" s="27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6">
        <v>12077</v>
      </c>
      <c r="C21" s="26">
        <v>11501</v>
      </c>
      <c r="D21" s="26">
        <v>63994</v>
      </c>
      <c r="E21" s="26">
        <v>64902</v>
      </c>
      <c r="F21" s="11">
        <f t="shared" si="0"/>
        <v>1.4188830202831468</v>
      </c>
      <c r="G21" s="1"/>
      <c r="H21" s="1"/>
      <c r="I21" s="1"/>
    </row>
    <row r="22" spans="1:9" x14ac:dyDescent="0.3">
      <c r="A22" s="12" t="s">
        <v>59</v>
      </c>
      <c r="B22" s="27">
        <v>347048</v>
      </c>
      <c r="C22" s="27">
        <v>338631</v>
      </c>
      <c r="D22" s="27">
        <v>1703465</v>
      </c>
      <c r="E22" s="27">
        <v>1667427</v>
      </c>
      <c r="F22" s="14">
        <f t="shared" si="0"/>
        <v>-2.1155703228419753</v>
      </c>
      <c r="G22" s="1"/>
      <c r="H22" s="1"/>
      <c r="I22" s="1"/>
    </row>
    <row r="23" spans="1:9" x14ac:dyDescent="0.3">
      <c r="A23" s="9" t="s">
        <v>164</v>
      </c>
      <c r="B23" s="26">
        <v>50749</v>
      </c>
      <c r="C23" s="26">
        <v>45997</v>
      </c>
      <c r="D23" s="26">
        <v>224341</v>
      </c>
      <c r="E23" s="26">
        <v>201775</v>
      </c>
      <c r="F23" s="11">
        <f t="shared" si="0"/>
        <v>-10.058794424559039</v>
      </c>
      <c r="G23" s="1"/>
      <c r="H23" s="1"/>
      <c r="I23" s="1"/>
    </row>
    <row r="24" spans="1:9" x14ac:dyDescent="0.3">
      <c r="A24" s="12" t="s">
        <v>166</v>
      </c>
      <c r="B24" s="27">
        <v>0</v>
      </c>
      <c r="C24" s="27">
        <v>0</v>
      </c>
      <c r="D24" s="27">
        <v>0</v>
      </c>
      <c r="E24" s="27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26">
        <v>92696</v>
      </c>
      <c r="C25" s="26">
        <v>63754</v>
      </c>
      <c r="D25" s="26">
        <v>360198</v>
      </c>
      <c r="E25" s="26">
        <v>287498</v>
      </c>
      <c r="F25" s="11">
        <f t="shared" si="0"/>
        <v>-20.183343605461445</v>
      </c>
      <c r="G25" s="1"/>
      <c r="H25" s="1"/>
      <c r="I25" s="1"/>
    </row>
    <row r="26" spans="1:9" x14ac:dyDescent="0.3">
      <c r="A26" s="12" t="s">
        <v>40</v>
      </c>
      <c r="B26" s="27">
        <v>72651</v>
      </c>
      <c r="C26" s="27">
        <v>88911</v>
      </c>
      <c r="D26" s="27">
        <v>263640</v>
      </c>
      <c r="E26" s="27">
        <v>374932</v>
      </c>
      <c r="F26" s="14">
        <f t="shared" si="0"/>
        <v>42.213624639660139</v>
      </c>
      <c r="G26" s="1"/>
      <c r="H26" s="1"/>
      <c r="I26" s="1"/>
    </row>
    <row r="27" spans="1:9" x14ac:dyDescent="0.3">
      <c r="A27" s="9" t="s">
        <v>41</v>
      </c>
      <c r="B27" s="26">
        <v>56253</v>
      </c>
      <c r="C27" s="26">
        <v>60340</v>
      </c>
      <c r="D27" s="26">
        <v>251656</v>
      </c>
      <c r="E27" s="26">
        <v>275855</v>
      </c>
      <c r="F27" s="11">
        <f t="shared" si="0"/>
        <v>9.6159042502463734</v>
      </c>
      <c r="G27" s="1"/>
      <c r="H27" s="1"/>
      <c r="I27" s="1"/>
    </row>
    <row r="28" spans="1:9" x14ac:dyDescent="0.3">
      <c r="A28" s="12" t="s">
        <v>42</v>
      </c>
      <c r="B28" s="27">
        <v>314070</v>
      </c>
      <c r="C28" s="27">
        <v>316405</v>
      </c>
      <c r="D28" s="27">
        <v>1533849</v>
      </c>
      <c r="E28" s="27">
        <v>1604758</v>
      </c>
      <c r="F28" s="14">
        <f t="shared" si="0"/>
        <v>4.6229452834014353</v>
      </c>
      <c r="G28" s="1"/>
      <c r="H28" s="1"/>
      <c r="I28" s="1"/>
    </row>
    <row r="29" spans="1:9" x14ac:dyDescent="0.3">
      <c r="A29" s="9" t="s">
        <v>43</v>
      </c>
      <c r="B29" s="26">
        <v>143266</v>
      </c>
      <c r="C29" s="26">
        <v>151256</v>
      </c>
      <c r="D29" s="26">
        <v>662777</v>
      </c>
      <c r="E29" s="26">
        <v>732948</v>
      </c>
      <c r="F29" s="11">
        <f t="shared" si="0"/>
        <v>10.587422315499779</v>
      </c>
      <c r="G29" s="1"/>
      <c r="H29" s="1"/>
      <c r="I29" s="1"/>
    </row>
    <row r="30" spans="1:9" x14ac:dyDescent="0.3">
      <c r="A30" s="12" t="s">
        <v>44</v>
      </c>
      <c r="B30" s="27">
        <v>18011</v>
      </c>
      <c r="C30" s="27">
        <v>17207</v>
      </c>
      <c r="D30" s="27">
        <v>79560</v>
      </c>
      <c r="E30" s="27">
        <v>87722</v>
      </c>
      <c r="F30" s="14">
        <f t="shared" si="0"/>
        <v>10.25892408245349</v>
      </c>
      <c r="G30" s="1"/>
      <c r="H30" s="1"/>
      <c r="I30" s="1"/>
    </row>
    <row r="31" spans="1:9" x14ac:dyDescent="0.3">
      <c r="A31" s="9" t="s">
        <v>45</v>
      </c>
      <c r="B31" s="26">
        <v>36758</v>
      </c>
      <c r="C31" s="26">
        <v>29767</v>
      </c>
      <c r="D31" s="26">
        <v>129155</v>
      </c>
      <c r="E31" s="26">
        <v>133200</v>
      </c>
      <c r="F31" s="11">
        <f t="shared" si="0"/>
        <v>3.1318957841353381</v>
      </c>
      <c r="G31" s="1"/>
      <c r="H31" s="1"/>
      <c r="I31" s="1"/>
    </row>
    <row r="32" spans="1:9" x14ac:dyDescent="0.3">
      <c r="A32" s="12" t="s">
        <v>46</v>
      </c>
      <c r="B32" s="27">
        <v>853563</v>
      </c>
      <c r="C32" s="27">
        <v>1147009</v>
      </c>
      <c r="D32" s="27">
        <v>3719587</v>
      </c>
      <c r="E32" s="27">
        <v>4972362</v>
      </c>
      <c r="F32" s="14">
        <f t="shared" si="0"/>
        <v>33.680486570148787</v>
      </c>
      <c r="G32" s="1"/>
      <c r="H32" s="1"/>
      <c r="I32" s="1"/>
    </row>
    <row r="33" spans="1:9" x14ac:dyDescent="0.3">
      <c r="A33" s="9" t="s">
        <v>47</v>
      </c>
      <c r="B33" s="26">
        <v>95336</v>
      </c>
      <c r="C33" s="26">
        <v>98556</v>
      </c>
      <c r="D33" s="26">
        <v>446381</v>
      </c>
      <c r="E33" s="26">
        <v>466011</v>
      </c>
      <c r="F33" s="11">
        <f t="shared" si="0"/>
        <v>4.3975886070419676</v>
      </c>
      <c r="G33" s="1"/>
      <c r="H33" s="1"/>
      <c r="I33" s="1"/>
    </row>
    <row r="34" spans="1:9" x14ac:dyDescent="0.3">
      <c r="A34" s="12" t="s">
        <v>165</v>
      </c>
      <c r="B34" s="27">
        <v>0</v>
      </c>
      <c r="C34" s="27">
        <v>0</v>
      </c>
      <c r="D34" s="27">
        <v>0</v>
      </c>
      <c r="E34" s="27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5561875</v>
      </c>
      <c r="C35" s="16">
        <f t="shared" ref="C35:E35" si="1">SUM(C7:C34)</f>
        <v>5951564</v>
      </c>
      <c r="D35" s="16">
        <f t="shared" si="1"/>
        <v>24241000</v>
      </c>
      <c r="E35" s="16">
        <f t="shared" si="1"/>
        <v>26107821</v>
      </c>
      <c r="F35" s="17">
        <f t="shared" ref="F35" si="2">((E35*100)/D35)-100</f>
        <v>7.7010890639825078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BALEARES</v>
      </c>
      <c r="F39" s="36">
        <f>LOOKUP(E39,$A$39:$A$66,$B$39:$B$66)</f>
        <v>5156273</v>
      </c>
      <c r="G39" s="36">
        <f>LOOKUP(E39,$A$39:$A$66,$C$39:$C$66)</f>
        <v>4999912</v>
      </c>
    </row>
    <row r="40" spans="1:9" x14ac:dyDescent="0.3">
      <c r="A40" s="36" t="str">
        <f t="shared" si="5"/>
        <v>ALICANTE</v>
      </c>
      <c r="B40" s="37">
        <f t="shared" si="3"/>
        <v>26668</v>
      </c>
      <c r="C40" s="37">
        <f t="shared" si="4"/>
        <v>52399</v>
      </c>
      <c r="D40" s="37">
        <f t="shared" ref="D40:D66" si="7">_xlfn.RANK.EQ(B40,$B$39:$B$66)+COUNTIF($B$39:$B$66,B40)-1</f>
        <v>22</v>
      </c>
      <c r="E40" s="36" t="str">
        <f t="shared" si="6"/>
        <v>VALENCIA</v>
      </c>
      <c r="F40" s="36">
        <f t="shared" ref="F40:F55" si="8">LOOKUP(E40,$A$39:$A$66,$B$39:$B$66)</f>
        <v>4972362</v>
      </c>
      <c r="G40" s="36">
        <f t="shared" ref="G40:G66" si="9">LOOKUP(E40,$A$39:$A$66,$C$39:$C$66)</f>
        <v>3719587</v>
      </c>
    </row>
    <row r="41" spans="1:9" x14ac:dyDescent="0.3">
      <c r="A41" s="36" t="str">
        <f t="shared" si="5"/>
        <v>ALMERÍA</v>
      </c>
      <c r="B41" s="37">
        <f t="shared" si="3"/>
        <v>146060</v>
      </c>
      <c r="C41" s="37">
        <f t="shared" si="4"/>
        <v>179338</v>
      </c>
      <c r="D41" s="37">
        <f t="shared" si="7"/>
        <v>17</v>
      </c>
      <c r="E41" s="36" t="str">
        <f t="shared" si="6"/>
        <v>BARCELONA</v>
      </c>
      <c r="F41" s="36">
        <f t="shared" si="8"/>
        <v>4597766</v>
      </c>
      <c r="G41" s="36">
        <f t="shared" si="9"/>
        <v>4339997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1105</v>
      </c>
      <c r="D42" s="37">
        <f t="shared" si="7"/>
        <v>28</v>
      </c>
      <c r="E42" s="36" t="str">
        <f t="shared" si="6"/>
        <v>BAHÍA DE ALGECIRAS</v>
      </c>
      <c r="F42" s="36">
        <f t="shared" si="8"/>
        <v>4003184</v>
      </c>
      <c r="G42" s="36">
        <f t="shared" si="9"/>
        <v>3800205</v>
      </c>
    </row>
    <row r="43" spans="1:9" x14ac:dyDescent="0.3">
      <c r="A43" s="36" t="str">
        <f t="shared" si="5"/>
        <v>BAHÍA DE ALGECIRAS</v>
      </c>
      <c r="B43" s="37">
        <f t="shared" si="3"/>
        <v>4003184</v>
      </c>
      <c r="C43" s="37">
        <f t="shared" si="4"/>
        <v>3800205</v>
      </c>
      <c r="D43" s="37">
        <f t="shared" si="7"/>
        <v>4</v>
      </c>
      <c r="E43" s="36" t="str">
        <f t="shared" si="6"/>
        <v>LAS PALMAS</v>
      </c>
      <c r="F43" s="36">
        <f t="shared" si="8"/>
        <v>1667427</v>
      </c>
      <c r="G43" s="36">
        <f t="shared" si="9"/>
        <v>1703465</v>
      </c>
    </row>
    <row r="44" spans="1:9" x14ac:dyDescent="0.3">
      <c r="A44" s="36" t="str">
        <f t="shared" si="5"/>
        <v>BAHÍA DE CÁDIZ</v>
      </c>
      <c r="B44" s="37">
        <f t="shared" si="3"/>
        <v>445875</v>
      </c>
      <c r="C44" s="37">
        <f t="shared" si="4"/>
        <v>420164</v>
      </c>
      <c r="D44" s="37">
        <f t="shared" si="7"/>
        <v>9</v>
      </c>
      <c r="E44" s="36" t="str">
        <f t="shared" si="6"/>
        <v>SANTA CRUZ DE TENERIFE</v>
      </c>
      <c r="F44" s="36">
        <f t="shared" si="8"/>
        <v>1604758</v>
      </c>
      <c r="G44" s="36">
        <f t="shared" si="9"/>
        <v>1533849</v>
      </c>
    </row>
    <row r="45" spans="1:9" x14ac:dyDescent="0.3">
      <c r="A45" s="36" t="str">
        <f t="shared" si="5"/>
        <v>BALEARES</v>
      </c>
      <c r="B45" s="37">
        <f t="shared" si="3"/>
        <v>5156273</v>
      </c>
      <c r="C45" s="37">
        <f t="shared" si="4"/>
        <v>4999912</v>
      </c>
      <c r="D45" s="37">
        <f t="shared" si="7"/>
        <v>1</v>
      </c>
      <c r="E45" s="36" t="str">
        <f t="shared" si="6"/>
        <v>SANTANDER</v>
      </c>
      <c r="F45" s="36">
        <f t="shared" si="8"/>
        <v>732948</v>
      </c>
      <c r="G45" s="36">
        <f t="shared" si="9"/>
        <v>662777</v>
      </c>
    </row>
    <row r="46" spans="1:9" x14ac:dyDescent="0.3">
      <c r="A46" s="36" t="str">
        <f t="shared" si="5"/>
        <v>BARCELONA</v>
      </c>
      <c r="B46" s="37">
        <f t="shared" si="3"/>
        <v>4597766</v>
      </c>
      <c r="C46" s="37">
        <f t="shared" si="4"/>
        <v>4339997</v>
      </c>
      <c r="D46" s="37">
        <f t="shared" si="7"/>
        <v>3</v>
      </c>
      <c r="E46" s="36" t="str">
        <f t="shared" si="6"/>
        <v>VIGO</v>
      </c>
      <c r="F46" s="36">
        <f t="shared" si="8"/>
        <v>466011</v>
      </c>
      <c r="G46" s="36">
        <f t="shared" si="9"/>
        <v>446381</v>
      </c>
    </row>
    <row r="47" spans="1:9" x14ac:dyDescent="0.3">
      <c r="A47" s="36" t="str">
        <f t="shared" si="5"/>
        <v>BILBAO</v>
      </c>
      <c r="B47" s="37">
        <f t="shared" si="3"/>
        <v>338330</v>
      </c>
      <c r="C47" s="37">
        <f t="shared" si="4"/>
        <v>310816</v>
      </c>
      <c r="D47" s="37">
        <f t="shared" si="7"/>
        <v>11</v>
      </c>
      <c r="E47" s="36" t="str">
        <f t="shared" si="6"/>
        <v>BAHÍA DE CÁDIZ</v>
      </c>
      <c r="F47" s="36">
        <f t="shared" si="8"/>
        <v>445875</v>
      </c>
      <c r="G47" s="36">
        <f t="shared" si="9"/>
        <v>420164</v>
      </c>
    </row>
    <row r="48" spans="1:9" x14ac:dyDescent="0.3">
      <c r="A48" s="36" t="str">
        <f t="shared" si="5"/>
        <v>CARTAGENA</v>
      </c>
      <c r="B48" s="37">
        <f t="shared" si="3"/>
        <v>1831</v>
      </c>
      <c r="C48" s="37">
        <f t="shared" si="4"/>
        <v>1512</v>
      </c>
      <c r="D48" s="37">
        <f t="shared" si="7"/>
        <v>23</v>
      </c>
      <c r="E48" s="36" t="str">
        <f t="shared" si="6"/>
        <v>MOTRIL</v>
      </c>
      <c r="F48" s="36">
        <f t="shared" si="8"/>
        <v>374932</v>
      </c>
      <c r="G48" s="36">
        <f t="shared" si="9"/>
        <v>263640</v>
      </c>
    </row>
    <row r="49" spans="1:7" x14ac:dyDescent="0.3">
      <c r="A49" s="36" t="str">
        <f t="shared" si="5"/>
        <v>CASTELLÓN</v>
      </c>
      <c r="B49" s="37">
        <f t="shared" si="3"/>
        <v>177401</v>
      </c>
      <c r="C49" s="37">
        <f t="shared" si="4"/>
        <v>250401</v>
      </c>
      <c r="D49" s="37">
        <f t="shared" si="7"/>
        <v>16</v>
      </c>
      <c r="E49" s="36" t="str">
        <f t="shared" si="6"/>
        <v>BILBAO</v>
      </c>
      <c r="F49" s="36">
        <f t="shared" si="8"/>
        <v>338330</v>
      </c>
      <c r="G49" s="36">
        <f t="shared" si="9"/>
        <v>310816</v>
      </c>
    </row>
    <row r="50" spans="1:7" x14ac:dyDescent="0.3">
      <c r="A50" s="36" t="str">
        <f t="shared" si="5"/>
        <v>CEUTA</v>
      </c>
      <c r="B50" s="37">
        <f t="shared" si="3"/>
        <v>316021</v>
      </c>
      <c r="C50" s="37">
        <f t="shared" si="4"/>
        <v>416639</v>
      </c>
      <c r="D50" s="37">
        <f t="shared" si="7"/>
        <v>12</v>
      </c>
      <c r="E50" s="36" t="str">
        <f t="shared" si="6"/>
        <v>CEUTA</v>
      </c>
      <c r="F50" s="36">
        <f t="shared" si="8"/>
        <v>316021</v>
      </c>
      <c r="G50" s="36">
        <f t="shared" si="9"/>
        <v>416639</v>
      </c>
    </row>
    <row r="51" spans="1:7" x14ac:dyDescent="0.3">
      <c r="A51" s="36" t="str">
        <f t="shared" si="5"/>
        <v>FERROL-SAN CIBRAO</v>
      </c>
      <c r="B51" s="37">
        <f t="shared" si="3"/>
        <v>29022</v>
      </c>
      <c r="C51" s="37">
        <f t="shared" si="4"/>
        <v>29909</v>
      </c>
      <c r="D51" s="37">
        <f t="shared" si="7"/>
        <v>21</v>
      </c>
      <c r="E51" s="36" t="str">
        <f t="shared" si="6"/>
        <v>MELILLA</v>
      </c>
      <c r="F51" s="36">
        <f t="shared" si="8"/>
        <v>287498</v>
      </c>
      <c r="G51" s="36">
        <f t="shared" si="9"/>
        <v>360198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PASAIA</v>
      </c>
      <c r="F52" s="36">
        <f t="shared" si="8"/>
        <v>275855</v>
      </c>
      <c r="G52" s="36">
        <f t="shared" si="9"/>
        <v>251656</v>
      </c>
    </row>
    <row r="53" spans="1:7" x14ac:dyDescent="0.3">
      <c r="A53" s="36" t="str">
        <f t="shared" si="5"/>
        <v>HUELVA</v>
      </c>
      <c r="B53" s="37">
        <f t="shared" si="3"/>
        <v>64902</v>
      </c>
      <c r="C53" s="37">
        <f t="shared" si="4"/>
        <v>63994</v>
      </c>
      <c r="D53" s="37">
        <f t="shared" si="7"/>
        <v>20</v>
      </c>
      <c r="E53" s="36" t="str">
        <f t="shared" si="6"/>
        <v>MÁLAGA</v>
      </c>
      <c r="F53" s="36">
        <f t="shared" si="8"/>
        <v>201775</v>
      </c>
      <c r="G53" s="36">
        <f t="shared" si="9"/>
        <v>224341</v>
      </c>
    </row>
    <row r="54" spans="1:7" x14ac:dyDescent="0.3">
      <c r="A54" s="36" t="str">
        <f t="shared" si="5"/>
        <v>LAS PALMAS</v>
      </c>
      <c r="B54" s="37">
        <f t="shared" si="3"/>
        <v>1667427</v>
      </c>
      <c r="C54" s="37">
        <f t="shared" si="4"/>
        <v>1703465</v>
      </c>
      <c r="D54" s="37">
        <f t="shared" si="7"/>
        <v>5</v>
      </c>
      <c r="E54" s="36" t="str">
        <f t="shared" si="6"/>
        <v>CASTELLÓN</v>
      </c>
      <c r="F54" s="36">
        <f t="shared" si="8"/>
        <v>177401</v>
      </c>
      <c r="G54" s="36">
        <f t="shared" si="9"/>
        <v>250401</v>
      </c>
    </row>
    <row r="55" spans="1:7" x14ac:dyDescent="0.3">
      <c r="A55" s="36" t="str">
        <f t="shared" si="5"/>
        <v>MÁLAGA</v>
      </c>
      <c r="B55" s="37">
        <f t="shared" si="3"/>
        <v>201775</v>
      </c>
      <c r="C55" s="37">
        <f t="shared" si="4"/>
        <v>224341</v>
      </c>
      <c r="D55" s="37">
        <f t="shared" si="7"/>
        <v>15</v>
      </c>
      <c r="E55" s="36" t="str">
        <f t="shared" si="6"/>
        <v>ALMERÍA</v>
      </c>
      <c r="F55" s="36">
        <f t="shared" si="8"/>
        <v>146060</v>
      </c>
      <c r="G55" s="36">
        <f t="shared" si="9"/>
        <v>179338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TARRAGONA</v>
      </c>
      <c r="F56" s="36">
        <f t="shared" ref="F56:F66" si="10">LOOKUP(E56,$A$39:$A$66,$B$39:$B$66)</f>
        <v>133200</v>
      </c>
      <c r="G56" s="36">
        <f t="shared" si="9"/>
        <v>129155</v>
      </c>
    </row>
    <row r="57" spans="1:7" x14ac:dyDescent="0.3">
      <c r="A57" s="36" t="str">
        <f t="shared" si="5"/>
        <v>MELILLA</v>
      </c>
      <c r="B57" s="37">
        <f t="shared" si="3"/>
        <v>287498</v>
      </c>
      <c r="C57" s="37">
        <f t="shared" si="4"/>
        <v>360198</v>
      </c>
      <c r="D57" s="37">
        <f t="shared" si="7"/>
        <v>13</v>
      </c>
      <c r="E57" s="36" t="str">
        <f t="shared" si="6"/>
        <v>SEVILLA</v>
      </c>
      <c r="F57" s="36">
        <f t="shared" si="10"/>
        <v>87722</v>
      </c>
      <c r="G57" s="36">
        <f t="shared" si="9"/>
        <v>79560</v>
      </c>
    </row>
    <row r="58" spans="1:7" x14ac:dyDescent="0.3">
      <c r="A58" s="36" t="str">
        <f t="shared" si="5"/>
        <v>MOTRIL</v>
      </c>
      <c r="B58" s="37">
        <f t="shared" si="3"/>
        <v>374932</v>
      </c>
      <c r="C58" s="37">
        <f t="shared" si="4"/>
        <v>263640</v>
      </c>
      <c r="D58" s="37">
        <f t="shared" si="7"/>
        <v>10</v>
      </c>
      <c r="E58" s="36" t="str">
        <f t="shared" si="6"/>
        <v>HUELVA</v>
      </c>
      <c r="F58" s="36">
        <f t="shared" si="10"/>
        <v>64902</v>
      </c>
      <c r="G58" s="36">
        <f t="shared" si="9"/>
        <v>63994</v>
      </c>
    </row>
    <row r="59" spans="1:7" x14ac:dyDescent="0.3">
      <c r="A59" s="36" t="str">
        <f t="shared" si="5"/>
        <v>PASAIA</v>
      </c>
      <c r="B59" s="37">
        <f t="shared" si="3"/>
        <v>275855</v>
      </c>
      <c r="C59" s="37">
        <f t="shared" si="4"/>
        <v>251656</v>
      </c>
      <c r="D59" s="37">
        <f t="shared" si="7"/>
        <v>14</v>
      </c>
      <c r="E59" s="36" t="str">
        <f t="shared" si="6"/>
        <v>FERROL-SAN CIBRAO</v>
      </c>
      <c r="F59" s="36">
        <f t="shared" si="10"/>
        <v>29022</v>
      </c>
      <c r="G59" s="36">
        <f t="shared" si="9"/>
        <v>29909</v>
      </c>
    </row>
    <row r="60" spans="1:7" x14ac:dyDescent="0.3">
      <c r="A60" s="36" t="str">
        <f t="shared" si="5"/>
        <v>SANTA CRUZ DE TENERIFE</v>
      </c>
      <c r="B60" s="37">
        <f t="shared" si="3"/>
        <v>1604758</v>
      </c>
      <c r="C60" s="37">
        <f t="shared" si="4"/>
        <v>1533849</v>
      </c>
      <c r="D60" s="37">
        <f t="shared" si="7"/>
        <v>6</v>
      </c>
      <c r="E60" s="36" t="str">
        <f t="shared" si="6"/>
        <v>ALICANTE</v>
      </c>
      <c r="F60" s="36">
        <f t="shared" si="10"/>
        <v>26668</v>
      </c>
      <c r="G60" s="36">
        <f t="shared" si="9"/>
        <v>52399</v>
      </c>
    </row>
    <row r="61" spans="1:7" x14ac:dyDescent="0.3">
      <c r="A61" s="36" t="str">
        <f t="shared" si="5"/>
        <v>SANTANDER</v>
      </c>
      <c r="B61" s="37">
        <f t="shared" si="3"/>
        <v>732948</v>
      </c>
      <c r="C61" s="37">
        <f t="shared" si="4"/>
        <v>662777</v>
      </c>
      <c r="D61" s="37">
        <f t="shared" si="7"/>
        <v>7</v>
      </c>
      <c r="E61" s="36" t="str">
        <f t="shared" si="6"/>
        <v>CARTAGENA</v>
      </c>
      <c r="F61" s="36">
        <f t="shared" si="10"/>
        <v>1831</v>
      </c>
      <c r="G61" s="36">
        <f t="shared" si="9"/>
        <v>1512</v>
      </c>
    </row>
    <row r="62" spans="1:7" x14ac:dyDescent="0.3">
      <c r="A62" s="36" t="str">
        <f t="shared" si="5"/>
        <v>SEVILLA</v>
      </c>
      <c r="B62" s="37">
        <f t="shared" si="3"/>
        <v>87722</v>
      </c>
      <c r="C62" s="37">
        <f t="shared" si="4"/>
        <v>79560</v>
      </c>
      <c r="D62" s="37">
        <f t="shared" si="7"/>
        <v>19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133200</v>
      </c>
      <c r="C63" s="37">
        <f t="shared" si="4"/>
        <v>129155</v>
      </c>
      <c r="D63" s="37">
        <f t="shared" si="7"/>
        <v>18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4972362</v>
      </c>
      <c r="C64" s="37">
        <f t="shared" si="4"/>
        <v>3719587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466011</v>
      </c>
      <c r="C65" s="37">
        <f t="shared" si="4"/>
        <v>446381</v>
      </c>
      <c r="D65" s="37">
        <f t="shared" si="7"/>
        <v>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2" t="s">
        <v>56</v>
      </c>
    </row>
    <row r="2" spans="1:12" s="2" customFormat="1" ht="21" x14ac:dyDescent="0.4">
      <c r="I2" s="33" t="s">
        <v>57</v>
      </c>
    </row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79</v>
      </c>
      <c r="C8" s="31">
        <v>209</v>
      </c>
      <c r="D8" s="31">
        <v>451</v>
      </c>
      <c r="E8" s="31">
        <v>525</v>
      </c>
      <c r="F8" s="14">
        <f t="shared" ref="F8:F34" si="0">((E8*100)/D8)-100</f>
        <v>16.407982261640797</v>
      </c>
      <c r="G8" s="1"/>
      <c r="H8" s="1"/>
      <c r="I8" s="1"/>
    </row>
    <row r="9" spans="1:12" x14ac:dyDescent="0.3">
      <c r="A9" s="9" t="s">
        <v>157</v>
      </c>
      <c r="B9" s="30">
        <v>1054</v>
      </c>
      <c r="C9" s="30">
        <v>934</v>
      </c>
      <c r="D9" s="30">
        <v>4284</v>
      </c>
      <c r="E9" s="30">
        <v>3631</v>
      </c>
      <c r="F9" s="11">
        <f t="shared" si="0"/>
        <v>-15.242763772175536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22778</v>
      </c>
      <c r="C11" s="30">
        <v>25993</v>
      </c>
      <c r="D11" s="30">
        <v>105781</v>
      </c>
      <c r="E11" s="30">
        <v>111230</v>
      </c>
      <c r="F11" s="11">
        <f t="shared" si="0"/>
        <v>5.151208629148897</v>
      </c>
      <c r="G11" s="1"/>
      <c r="H11" s="1"/>
      <c r="I11" s="1"/>
    </row>
    <row r="12" spans="1:12" x14ac:dyDescent="0.3">
      <c r="A12" s="12" t="s">
        <v>161</v>
      </c>
      <c r="B12" s="31">
        <v>2380</v>
      </c>
      <c r="C12" s="31">
        <v>2266</v>
      </c>
      <c r="D12" s="31">
        <v>11263</v>
      </c>
      <c r="E12" s="31">
        <v>13076</v>
      </c>
      <c r="F12" s="14">
        <f t="shared" si="0"/>
        <v>16.09695463020509</v>
      </c>
      <c r="G12" s="1"/>
      <c r="H12" s="1"/>
      <c r="I12" s="1"/>
    </row>
    <row r="13" spans="1:12" x14ac:dyDescent="0.3">
      <c r="A13" s="9" t="s">
        <v>32</v>
      </c>
      <c r="B13" s="30">
        <v>26171</v>
      </c>
      <c r="C13" s="30">
        <v>26479</v>
      </c>
      <c r="D13" s="30">
        <v>106737</v>
      </c>
      <c r="E13" s="30">
        <v>107823</v>
      </c>
      <c r="F13" s="11">
        <f t="shared" si="0"/>
        <v>1.0174541161921411</v>
      </c>
      <c r="G13" s="1"/>
      <c r="H13" s="1"/>
      <c r="I13" s="1"/>
    </row>
    <row r="14" spans="1:12" x14ac:dyDescent="0.3">
      <c r="A14" s="12" t="s">
        <v>33</v>
      </c>
      <c r="B14" s="31">
        <v>19423</v>
      </c>
      <c r="C14" s="31">
        <v>19956</v>
      </c>
      <c r="D14" s="31">
        <v>80986</v>
      </c>
      <c r="E14" s="31">
        <v>84890</v>
      </c>
      <c r="F14" s="14">
        <f t="shared" si="0"/>
        <v>4.8205862741708501</v>
      </c>
      <c r="G14" s="1"/>
      <c r="H14" s="1"/>
      <c r="I14" s="1"/>
    </row>
    <row r="15" spans="1:12" x14ac:dyDescent="0.3">
      <c r="A15" s="9" t="s">
        <v>34</v>
      </c>
      <c r="B15" s="30">
        <v>2248</v>
      </c>
      <c r="C15" s="30">
        <v>2085</v>
      </c>
      <c r="D15" s="30">
        <v>8019</v>
      </c>
      <c r="E15" s="30">
        <v>8333</v>
      </c>
      <c r="F15" s="11">
        <f t="shared" si="0"/>
        <v>3.9157002119965085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1309</v>
      </c>
      <c r="C18" s="31">
        <v>2144</v>
      </c>
      <c r="D18" s="31">
        <v>6992</v>
      </c>
      <c r="E18" s="31">
        <v>9013</v>
      </c>
      <c r="F18" s="14">
        <f t="shared" si="0"/>
        <v>28.904462242562943</v>
      </c>
      <c r="G18" s="1"/>
      <c r="H18" s="1"/>
      <c r="I18" s="1"/>
    </row>
    <row r="19" spans="1:9" x14ac:dyDescent="0.3">
      <c r="A19" s="9" t="s">
        <v>37</v>
      </c>
      <c r="B19" s="30">
        <v>22</v>
      </c>
      <c r="C19" s="30">
        <v>44</v>
      </c>
      <c r="D19" s="30">
        <v>318</v>
      </c>
      <c r="E19" s="30">
        <v>272</v>
      </c>
      <c r="F19" s="11">
        <f t="shared" si="0"/>
        <v>-14.465408805031444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491</v>
      </c>
      <c r="C21" s="30">
        <v>542</v>
      </c>
      <c r="D21" s="30">
        <v>2615</v>
      </c>
      <c r="E21" s="30">
        <v>2856</v>
      </c>
      <c r="F21" s="11">
        <f t="shared" si="0"/>
        <v>9.2160611854684475</v>
      </c>
      <c r="G21" s="1"/>
      <c r="H21" s="1"/>
      <c r="I21" s="1"/>
    </row>
    <row r="22" spans="1:9" x14ac:dyDescent="0.3">
      <c r="A22" s="12" t="s">
        <v>59</v>
      </c>
      <c r="B22" s="31">
        <v>11679</v>
      </c>
      <c r="C22" s="31">
        <v>12501</v>
      </c>
      <c r="D22" s="31">
        <v>57855</v>
      </c>
      <c r="E22" s="31">
        <v>61654</v>
      </c>
      <c r="F22" s="14">
        <f t="shared" si="0"/>
        <v>6.5664160401002505</v>
      </c>
      <c r="G22" s="1"/>
      <c r="H22" s="1"/>
      <c r="I22" s="1"/>
    </row>
    <row r="23" spans="1:9" x14ac:dyDescent="0.3">
      <c r="A23" s="9" t="s">
        <v>164</v>
      </c>
      <c r="B23" s="30">
        <v>1978</v>
      </c>
      <c r="C23" s="30">
        <v>1666</v>
      </c>
      <c r="D23" s="30">
        <v>8931</v>
      </c>
      <c r="E23" s="30">
        <v>7345</v>
      </c>
      <c r="F23" s="11">
        <f t="shared" si="0"/>
        <v>-17.758369723435223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3679</v>
      </c>
      <c r="C25" s="30">
        <v>2398</v>
      </c>
      <c r="D25" s="30">
        <v>14375</v>
      </c>
      <c r="E25" s="30">
        <v>10993</v>
      </c>
      <c r="F25" s="11">
        <f t="shared" si="0"/>
        <v>-23.526956521739137</v>
      </c>
      <c r="G25" s="1"/>
      <c r="H25" s="1"/>
      <c r="I25" s="1"/>
    </row>
    <row r="26" spans="1:9" x14ac:dyDescent="0.3">
      <c r="A26" s="12" t="s">
        <v>40</v>
      </c>
      <c r="B26" s="31">
        <v>2807</v>
      </c>
      <c r="C26" s="31">
        <v>3397</v>
      </c>
      <c r="D26" s="31">
        <v>10354</v>
      </c>
      <c r="E26" s="31">
        <v>14409</v>
      </c>
      <c r="F26" s="14">
        <f t="shared" si="0"/>
        <v>39.163608267336286</v>
      </c>
      <c r="G26" s="1"/>
      <c r="H26" s="1"/>
      <c r="I26" s="1"/>
    </row>
    <row r="27" spans="1:9" x14ac:dyDescent="0.3">
      <c r="A27" s="9" t="s">
        <v>41</v>
      </c>
      <c r="B27" s="30">
        <v>450</v>
      </c>
      <c r="C27" s="30">
        <v>401</v>
      </c>
      <c r="D27" s="30">
        <v>2084</v>
      </c>
      <c r="E27" s="30">
        <v>2112</v>
      </c>
      <c r="F27" s="11">
        <f t="shared" si="0"/>
        <v>1.343570057581573</v>
      </c>
      <c r="G27" s="1"/>
      <c r="H27" s="1"/>
      <c r="I27" s="1"/>
    </row>
    <row r="28" spans="1:9" x14ac:dyDescent="0.3">
      <c r="A28" s="12" t="s">
        <v>42</v>
      </c>
      <c r="B28" s="31">
        <v>10241</v>
      </c>
      <c r="C28" s="31">
        <v>10470</v>
      </c>
      <c r="D28" s="31">
        <v>48768</v>
      </c>
      <c r="E28" s="31">
        <v>52562</v>
      </c>
      <c r="F28" s="14">
        <f t="shared" si="0"/>
        <v>7.779691601049862</v>
      </c>
      <c r="G28" s="1"/>
      <c r="H28" s="1"/>
      <c r="I28" s="1"/>
    </row>
    <row r="29" spans="1:9" x14ac:dyDescent="0.3">
      <c r="A29" s="9" t="s">
        <v>43</v>
      </c>
      <c r="B29" s="30">
        <v>1656</v>
      </c>
      <c r="C29" s="30">
        <v>1794</v>
      </c>
      <c r="D29" s="30">
        <v>7709</v>
      </c>
      <c r="E29" s="30">
        <v>9108</v>
      </c>
      <c r="F29" s="11">
        <f t="shared" si="0"/>
        <v>18.147619665326246</v>
      </c>
      <c r="G29" s="1"/>
      <c r="H29" s="1"/>
      <c r="I29" s="1"/>
    </row>
    <row r="30" spans="1:9" x14ac:dyDescent="0.3">
      <c r="A30" s="12" t="s">
        <v>44</v>
      </c>
      <c r="B30" s="31">
        <v>730</v>
      </c>
      <c r="C30" s="31">
        <v>729</v>
      </c>
      <c r="D30" s="31">
        <v>3278</v>
      </c>
      <c r="E30" s="31">
        <v>3509</v>
      </c>
      <c r="F30" s="14">
        <f t="shared" si="0"/>
        <v>7.0469798657718172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19519</v>
      </c>
      <c r="C32" s="31">
        <v>23688</v>
      </c>
      <c r="D32" s="31">
        <v>85581</v>
      </c>
      <c r="E32" s="31">
        <v>104664</v>
      </c>
      <c r="F32" s="14">
        <f t="shared" si="0"/>
        <v>22.298173660041371</v>
      </c>
      <c r="G32" s="1"/>
      <c r="H32" s="1"/>
      <c r="I32" s="1"/>
    </row>
    <row r="33" spans="1:9" x14ac:dyDescent="0.3">
      <c r="A33" s="9" t="s">
        <v>47</v>
      </c>
      <c r="B33" s="30">
        <v>1610</v>
      </c>
      <c r="C33" s="30">
        <v>1583</v>
      </c>
      <c r="D33" s="30">
        <v>7703</v>
      </c>
      <c r="E33" s="30">
        <v>8315</v>
      </c>
      <c r="F33" s="11">
        <f t="shared" si="0"/>
        <v>7.9449565104504671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130304</v>
      </c>
      <c r="C35" s="16">
        <f t="shared" ref="C35:E35" si="1">SUM(C7:C34)</f>
        <v>139279</v>
      </c>
      <c r="D35" s="16">
        <f t="shared" si="1"/>
        <v>574084</v>
      </c>
      <c r="E35" s="16">
        <f t="shared" si="1"/>
        <v>616320</v>
      </c>
      <c r="F35" s="17">
        <f t="shared" ref="F35" si="2">((E35*100)/D35)-100</f>
        <v>7.3571115028462799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111230</v>
      </c>
      <c r="G39" s="36">
        <f>LOOKUP(E39,$A$39:$A$66,$C$39:$C$66)</f>
        <v>105781</v>
      </c>
    </row>
    <row r="40" spans="1:9" x14ac:dyDescent="0.3">
      <c r="A40" s="36" t="str">
        <f t="shared" si="5"/>
        <v>ALICANTE</v>
      </c>
      <c r="B40" s="37">
        <f t="shared" si="3"/>
        <v>525</v>
      </c>
      <c r="C40" s="37">
        <f t="shared" si="4"/>
        <v>451</v>
      </c>
      <c r="D40" s="37">
        <f t="shared" ref="D40:D66" si="7">_xlfn.RANK.EQ(B40,$B$39:$B$66)+COUNTIF($B$39:$B$66,B40)-1</f>
        <v>19</v>
      </c>
      <c r="E40" s="36" t="str">
        <f t="shared" si="6"/>
        <v>BALEARES</v>
      </c>
      <c r="F40" s="36">
        <f t="shared" ref="F40:F66" si="8">LOOKUP(E40,$A$39:$A$66,$B$39:$B$66)</f>
        <v>107823</v>
      </c>
      <c r="G40" s="36">
        <f t="shared" ref="G40:G66" si="9">LOOKUP(E40,$A$39:$A$66,$C$39:$C$66)</f>
        <v>106737</v>
      </c>
    </row>
    <row r="41" spans="1:9" x14ac:dyDescent="0.3">
      <c r="A41" s="36" t="str">
        <f t="shared" si="5"/>
        <v>ALMERÍA</v>
      </c>
      <c r="B41" s="37">
        <f t="shared" si="3"/>
        <v>3631</v>
      </c>
      <c r="C41" s="37">
        <f t="shared" si="4"/>
        <v>4284</v>
      </c>
      <c r="D41" s="37">
        <f t="shared" si="7"/>
        <v>15</v>
      </c>
      <c r="E41" s="36" t="str">
        <f t="shared" si="6"/>
        <v>VALENCIA</v>
      </c>
      <c r="F41" s="36">
        <f t="shared" si="8"/>
        <v>104664</v>
      </c>
      <c r="G41" s="36">
        <f t="shared" si="9"/>
        <v>85581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BARCELONA</v>
      </c>
      <c r="F42" s="36">
        <f t="shared" si="8"/>
        <v>84890</v>
      </c>
      <c r="G42" s="36">
        <f t="shared" si="9"/>
        <v>80986</v>
      </c>
    </row>
    <row r="43" spans="1:9" x14ac:dyDescent="0.3">
      <c r="A43" s="36" t="str">
        <f t="shared" si="5"/>
        <v>BAHÍA DE ALGECIRAS</v>
      </c>
      <c r="B43" s="37">
        <f t="shared" si="3"/>
        <v>111230</v>
      </c>
      <c r="C43" s="37">
        <f t="shared" si="4"/>
        <v>105781</v>
      </c>
      <c r="D43" s="37">
        <f t="shared" si="7"/>
        <v>1</v>
      </c>
      <c r="E43" s="36" t="str">
        <f t="shared" si="6"/>
        <v>LAS PALMAS</v>
      </c>
      <c r="F43" s="36">
        <f t="shared" si="8"/>
        <v>61654</v>
      </c>
      <c r="G43" s="36">
        <f t="shared" si="9"/>
        <v>57855</v>
      </c>
    </row>
    <row r="44" spans="1:9" x14ac:dyDescent="0.3">
      <c r="A44" s="36" t="str">
        <f t="shared" si="5"/>
        <v>BAHÍA DE CÁDIZ</v>
      </c>
      <c r="B44" s="37">
        <f t="shared" si="3"/>
        <v>13076</v>
      </c>
      <c r="C44" s="37">
        <f t="shared" si="4"/>
        <v>11263</v>
      </c>
      <c r="D44" s="37">
        <f t="shared" si="7"/>
        <v>8</v>
      </c>
      <c r="E44" s="36" t="str">
        <f t="shared" si="6"/>
        <v>SANTA CRUZ DE TENERIFE</v>
      </c>
      <c r="F44" s="36">
        <f t="shared" si="8"/>
        <v>52562</v>
      </c>
      <c r="G44" s="36">
        <f t="shared" si="9"/>
        <v>48768</v>
      </c>
    </row>
    <row r="45" spans="1:9" x14ac:dyDescent="0.3">
      <c r="A45" s="36" t="str">
        <f t="shared" si="5"/>
        <v>BALEARES</v>
      </c>
      <c r="B45" s="37">
        <f t="shared" si="3"/>
        <v>107823</v>
      </c>
      <c r="C45" s="37">
        <f t="shared" si="4"/>
        <v>106737</v>
      </c>
      <c r="D45" s="37">
        <f t="shared" si="7"/>
        <v>2</v>
      </c>
      <c r="E45" s="36" t="str">
        <f t="shared" si="6"/>
        <v>MOTRIL</v>
      </c>
      <c r="F45" s="36">
        <f t="shared" si="8"/>
        <v>14409</v>
      </c>
      <c r="G45" s="36">
        <f t="shared" si="9"/>
        <v>10354</v>
      </c>
    </row>
    <row r="46" spans="1:9" x14ac:dyDescent="0.3">
      <c r="A46" s="36" t="str">
        <f t="shared" si="5"/>
        <v>BARCELONA</v>
      </c>
      <c r="B46" s="37">
        <f t="shared" si="3"/>
        <v>84890</v>
      </c>
      <c r="C46" s="37">
        <f t="shared" si="4"/>
        <v>80986</v>
      </c>
      <c r="D46" s="37">
        <f t="shared" si="7"/>
        <v>4</v>
      </c>
      <c r="E46" s="36" t="str">
        <f t="shared" si="6"/>
        <v>BAHÍA DE CÁDIZ</v>
      </c>
      <c r="F46" s="36">
        <f t="shared" si="8"/>
        <v>13076</v>
      </c>
      <c r="G46" s="36">
        <f t="shared" si="9"/>
        <v>11263</v>
      </c>
    </row>
    <row r="47" spans="1:9" x14ac:dyDescent="0.3">
      <c r="A47" s="36" t="str">
        <f t="shared" si="5"/>
        <v>BILBAO</v>
      </c>
      <c r="B47" s="37">
        <f t="shared" si="3"/>
        <v>8333</v>
      </c>
      <c r="C47" s="37">
        <f t="shared" si="4"/>
        <v>8019</v>
      </c>
      <c r="D47" s="37">
        <f t="shared" si="7"/>
        <v>12</v>
      </c>
      <c r="E47" s="36" t="str">
        <f t="shared" si="6"/>
        <v>MELILLA</v>
      </c>
      <c r="F47" s="36">
        <f t="shared" si="8"/>
        <v>10993</v>
      </c>
      <c r="G47" s="36">
        <f t="shared" si="9"/>
        <v>14375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9108</v>
      </c>
      <c r="G48" s="36">
        <f t="shared" si="9"/>
        <v>7709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CEUTA</v>
      </c>
      <c r="F49" s="36">
        <f t="shared" si="8"/>
        <v>9013</v>
      </c>
      <c r="G49" s="36">
        <f t="shared" si="9"/>
        <v>6992</v>
      </c>
    </row>
    <row r="50" spans="1:7" x14ac:dyDescent="0.3">
      <c r="A50" s="36" t="str">
        <f t="shared" si="5"/>
        <v>CEUTA</v>
      </c>
      <c r="B50" s="37">
        <f t="shared" si="3"/>
        <v>9013</v>
      </c>
      <c r="C50" s="37">
        <f t="shared" si="4"/>
        <v>6992</v>
      </c>
      <c r="D50" s="37">
        <f t="shared" si="7"/>
        <v>11</v>
      </c>
      <c r="E50" s="36" t="str">
        <f t="shared" si="6"/>
        <v>BILBAO</v>
      </c>
      <c r="F50" s="36">
        <f t="shared" si="8"/>
        <v>8333</v>
      </c>
      <c r="G50" s="36">
        <f t="shared" si="9"/>
        <v>8019</v>
      </c>
    </row>
    <row r="51" spans="1:7" x14ac:dyDescent="0.3">
      <c r="A51" s="36" t="str">
        <f t="shared" si="5"/>
        <v>FERROL-SAN CIBRAO</v>
      </c>
      <c r="B51" s="37">
        <f t="shared" si="3"/>
        <v>272</v>
      </c>
      <c r="C51" s="37">
        <f t="shared" si="4"/>
        <v>318</v>
      </c>
      <c r="D51" s="37">
        <f t="shared" si="7"/>
        <v>20</v>
      </c>
      <c r="E51" s="36" t="str">
        <f t="shared" si="6"/>
        <v>VIGO</v>
      </c>
      <c r="F51" s="36">
        <f t="shared" si="8"/>
        <v>8315</v>
      </c>
      <c r="G51" s="36">
        <f t="shared" si="9"/>
        <v>7703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MÁLAGA</v>
      </c>
      <c r="F52" s="36">
        <f t="shared" si="8"/>
        <v>7345</v>
      </c>
      <c r="G52" s="36">
        <f t="shared" si="9"/>
        <v>8931</v>
      </c>
    </row>
    <row r="53" spans="1:7" x14ac:dyDescent="0.3">
      <c r="A53" s="36" t="str">
        <f t="shared" si="5"/>
        <v>HUELVA</v>
      </c>
      <c r="B53" s="37">
        <f t="shared" si="3"/>
        <v>2856</v>
      </c>
      <c r="C53" s="37">
        <f t="shared" si="4"/>
        <v>2615</v>
      </c>
      <c r="D53" s="37">
        <f t="shared" si="7"/>
        <v>17</v>
      </c>
      <c r="E53" s="36" t="str">
        <f t="shared" si="6"/>
        <v>ALMERÍA</v>
      </c>
      <c r="F53" s="36">
        <f t="shared" si="8"/>
        <v>3631</v>
      </c>
      <c r="G53" s="36">
        <f t="shared" si="9"/>
        <v>4284</v>
      </c>
    </row>
    <row r="54" spans="1:7" x14ac:dyDescent="0.3">
      <c r="A54" s="36" t="str">
        <f t="shared" si="5"/>
        <v>LAS PALMAS</v>
      </c>
      <c r="B54" s="37">
        <f t="shared" si="3"/>
        <v>61654</v>
      </c>
      <c r="C54" s="37">
        <f t="shared" si="4"/>
        <v>57855</v>
      </c>
      <c r="D54" s="37">
        <f t="shared" si="7"/>
        <v>5</v>
      </c>
      <c r="E54" s="36" t="str">
        <f t="shared" si="6"/>
        <v>SEVILLA</v>
      </c>
      <c r="F54" s="36">
        <f t="shared" si="8"/>
        <v>3509</v>
      </c>
      <c r="G54" s="36">
        <f t="shared" si="9"/>
        <v>3278</v>
      </c>
    </row>
    <row r="55" spans="1:7" x14ac:dyDescent="0.3">
      <c r="A55" s="36" t="str">
        <f t="shared" si="5"/>
        <v>MÁLAGA</v>
      </c>
      <c r="B55" s="37">
        <f t="shared" si="3"/>
        <v>7345</v>
      </c>
      <c r="C55" s="37">
        <f t="shared" si="4"/>
        <v>8931</v>
      </c>
      <c r="D55" s="37">
        <f t="shared" si="7"/>
        <v>14</v>
      </c>
      <c r="E55" s="36" t="str">
        <f t="shared" si="6"/>
        <v>HUELVA</v>
      </c>
      <c r="F55" s="36">
        <f t="shared" si="8"/>
        <v>2856</v>
      </c>
      <c r="G55" s="36">
        <f t="shared" si="9"/>
        <v>2615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PASAIA</v>
      </c>
      <c r="F56" s="36">
        <f t="shared" si="8"/>
        <v>2112</v>
      </c>
      <c r="G56" s="36">
        <f t="shared" si="9"/>
        <v>2084</v>
      </c>
    </row>
    <row r="57" spans="1:7" x14ac:dyDescent="0.3">
      <c r="A57" s="36" t="str">
        <f t="shared" si="5"/>
        <v>MELILLA</v>
      </c>
      <c r="B57" s="37">
        <f t="shared" si="3"/>
        <v>10993</v>
      </c>
      <c r="C57" s="37">
        <f t="shared" si="4"/>
        <v>14375</v>
      </c>
      <c r="D57" s="37">
        <f t="shared" si="7"/>
        <v>9</v>
      </c>
      <c r="E57" s="36" t="str">
        <f t="shared" si="6"/>
        <v>ALICANTE</v>
      </c>
      <c r="F57" s="36">
        <f t="shared" si="8"/>
        <v>525</v>
      </c>
      <c r="G57" s="36">
        <f t="shared" si="9"/>
        <v>451</v>
      </c>
    </row>
    <row r="58" spans="1:7" x14ac:dyDescent="0.3">
      <c r="A58" s="36" t="str">
        <f t="shared" si="5"/>
        <v>MOTRIL</v>
      </c>
      <c r="B58" s="37">
        <f t="shared" si="3"/>
        <v>14409</v>
      </c>
      <c r="C58" s="37">
        <f t="shared" si="4"/>
        <v>10354</v>
      </c>
      <c r="D58" s="37">
        <f t="shared" si="7"/>
        <v>7</v>
      </c>
      <c r="E58" s="36" t="str">
        <f t="shared" si="6"/>
        <v>FERROL-SAN CIBRAO</v>
      </c>
      <c r="F58" s="36">
        <f t="shared" si="8"/>
        <v>272</v>
      </c>
      <c r="G58" s="36">
        <f t="shared" si="9"/>
        <v>318</v>
      </c>
    </row>
    <row r="59" spans="1:7" x14ac:dyDescent="0.3">
      <c r="A59" s="36" t="str">
        <f t="shared" si="5"/>
        <v>PASAIA</v>
      </c>
      <c r="B59" s="37">
        <f t="shared" si="3"/>
        <v>2112</v>
      </c>
      <c r="C59" s="37">
        <f t="shared" si="4"/>
        <v>2084</v>
      </c>
      <c r="D59" s="37">
        <f t="shared" si="7"/>
        <v>18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52562</v>
      </c>
      <c r="C60" s="37">
        <f t="shared" si="4"/>
        <v>48768</v>
      </c>
      <c r="D60" s="37">
        <f t="shared" si="7"/>
        <v>6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9108</v>
      </c>
      <c r="C61" s="37">
        <f t="shared" si="4"/>
        <v>7709</v>
      </c>
      <c r="D61" s="37">
        <f t="shared" si="7"/>
        <v>10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3509</v>
      </c>
      <c r="C62" s="37">
        <f t="shared" si="4"/>
        <v>3278</v>
      </c>
      <c r="D62" s="37">
        <f t="shared" si="7"/>
        <v>16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104664</v>
      </c>
      <c r="C64" s="37">
        <f t="shared" si="4"/>
        <v>85581</v>
      </c>
      <c r="D64" s="37">
        <f t="shared" si="7"/>
        <v>3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8315</v>
      </c>
      <c r="C65" s="37">
        <f t="shared" si="4"/>
        <v>7703</v>
      </c>
      <c r="D65" s="37">
        <f t="shared" si="7"/>
        <v>13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51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8">
        <v>0</v>
      </c>
      <c r="C7" s="28">
        <v>2</v>
      </c>
      <c r="D7" s="28">
        <v>2</v>
      </c>
      <c r="E7" s="28">
        <v>4</v>
      </c>
      <c r="F7" s="11">
        <f>((E7*100)/D7)-100</f>
        <v>100</v>
      </c>
      <c r="G7" s="1"/>
      <c r="H7" s="1"/>
      <c r="I7" s="1"/>
    </row>
    <row r="8" spans="1:12" x14ac:dyDescent="0.3">
      <c r="A8" s="12" t="s">
        <v>31</v>
      </c>
      <c r="B8" s="29">
        <v>13228</v>
      </c>
      <c r="C8" s="29">
        <v>12749</v>
      </c>
      <c r="D8" s="29">
        <v>65923</v>
      </c>
      <c r="E8" s="29">
        <v>65534</v>
      </c>
      <c r="F8" s="14">
        <f t="shared" ref="F8:F34" si="0">((E8*100)/D8)-100</f>
        <v>-0.59008236882424114</v>
      </c>
      <c r="G8" s="1"/>
      <c r="H8" s="1"/>
      <c r="I8" s="1"/>
    </row>
    <row r="9" spans="1:12" x14ac:dyDescent="0.3">
      <c r="A9" s="9" t="s">
        <v>157</v>
      </c>
      <c r="B9" s="28">
        <v>670</v>
      </c>
      <c r="C9" s="28">
        <v>688</v>
      </c>
      <c r="D9" s="28">
        <v>2851</v>
      </c>
      <c r="E9" s="28">
        <v>2939</v>
      </c>
      <c r="F9" s="11">
        <f t="shared" si="0"/>
        <v>3.0866362679761465</v>
      </c>
      <c r="G9" s="1"/>
      <c r="H9" s="1"/>
      <c r="I9" s="1"/>
    </row>
    <row r="10" spans="1:12" x14ac:dyDescent="0.3">
      <c r="A10" s="12" t="s">
        <v>159</v>
      </c>
      <c r="B10" s="29">
        <v>0</v>
      </c>
      <c r="C10" s="29">
        <v>0</v>
      </c>
      <c r="D10" s="29">
        <v>0</v>
      </c>
      <c r="E10" s="29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8">
        <v>423937</v>
      </c>
      <c r="C11" s="28">
        <v>429772</v>
      </c>
      <c r="D11" s="28">
        <v>1815414</v>
      </c>
      <c r="E11" s="28">
        <v>1951025</v>
      </c>
      <c r="F11" s="11">
        <f t="shared" si="0"/>
        <v>7.4699765452948981</v>
      </c>
      <c r="G11" s="1"/>
      <c r="H11" s="1"/>
      <c r="I11" s="1"/>
    </row>
    <row r="12" spans="1:12" x14ac:dyDescent="0.3">
      <c r="A12" s="12" t="s">
        <v>161</v>
      </c>
      <c r="B12" s="29">
        <v>6796</v>
      </c>
      <c r="C12" s="29">
        <v>4422</v>
      </c>
      <c r="D12" s="29">
        <v>35599</v>
      </c>
      <c r="E12" s="29">
        <v>29625</v>
      </c>
      <c r="F12" s="14">
        <f t="shared" si="0"/>
        <v>-16.781370263209638</v>
      </c>
      <c r="G12" s="1"/>
      <c r="H12" s="1"/>
      <c r="I12" s="1"/>
    </row>
    <row r="13" spans="1:12" x14ac:dyDescent="0.3">
      <c r="A13" s="9" t="s">
        <v>32</v>
      </c>
      <c r="B13" s="28">
        <v>12295</v>
      </c>
      <c r="C13" s="28">
        <v>11856</v>
      </c>
      <c r="D13" s="28">
        <v>51205</v>
      </c>
      <c r="E13" s="28">
        <v>49739</v>
      </c>
      <c r="F13" s="11">
        <f t="shared" si="0"/>
        <v>-2.8630016599941399</v>
      </c>
      <c r="G13" s="1"/>
      <c r="H13" s="1"/>
      <c r="I13" s="1"/>
    </row>
    <row r="14" spans="1:12" x14ac:dyDescent="0.3">
      <c r="A14" s="12" t="s">
        <v>33</v>
      </c>
      <c r="B14" s="29">
        <v>270188</v>
      </c>
      <c r="C14" s="29">
        <v>290229</v>
      </c>
      <c r="D14" s="29">
        <v>1148211</v>
      </c>
      <c r="E14" s="29">
        <v>1359893</v>
      </c>
      <c r="F14" s="14">
        <f t="shared" si="0"/>
        <v>18.435810142909276</v>
      </c>
      <c r="G14" s="1"/>
      <c r="H14" s="1"/>
      <c r="I14" s="1"/>
    </row>
    <row r="15" spans="1:12" x14ac:dyDescent="0.3">
      <c r="A15" s="9" t="s">
        <v>34</v>
      </c>
      <c r="B15" s="28">
        <v>49637</v>
      </c>
      <c r="C15" s="28">
        <v>56437</v>
      </c>
      <c r="D15" s="28">
        <v>231038</v>
      </c>
      <c r="E15" s="28">
        <v>266388</v>
      </c>
      <c r="F15" s="11">
        <f t="shared" si="0"/>
        <v>15.300513335468622</v>
      </c>
      <c r="G15" s="1"/>
      <c r="H15" s="1"/>
      <c r="I15" s="1"/>
    </row>
    <row r="16" spans="1:12" x14ac:dyDescent="0.3">
      <c r="A16" s="12" t="s">
        <v>35</v>
      </c>
      <c r="B16" s="29">
        <v>8752</v>
      </c>
      <c r="C16" s="29">
        <v>6505</v>
      </c>
      <c r="D16" s="29">
        <v>36511</v>
      </c>
      <c r="E16" s="29">
        <v>34360</v>
      </c>
      <c r="F16" s="14">
        <f t="shared" si="0"/>
        <v>-5.8913752019939238</v>
      </c>
      <c r="G16" s="1"/>
      <c r="H16" s="1"/>
      <c r="I16" s="1"/>
    </row>
    <row r="17" spans="1:9" x14ac:dyDescent="0.3">
      <c r="A17" s="9" t="s">
        <v>162</v>
      </c>
      <c r="B17" s="28">
        <v>24013</v>
      </c>
      <c r="C17" s="28">
        <v>22784</v>
      </c>
      <c r="D17" s="28">
        <v>107540</v>
      </c>
      <c r="E17" s="28">
        <v>105145</v>
      </c>
      <c r="F17" s="11">
        <f t="shared" si="0"/>
        <v>-2.2270782964478286</v>
      </c>
      <c r="G17" s="1"/>
      <c r="H17" s="1"/>
      <c r="I17" s="1"/>
    </row>
    <row r="18" spans="1:9" x14ac:dyDescent="0.3">
      <c r="A18" s="12" t="s">
        <v>36</v>
      </c>
      <c r="B18" s="29">
        <v>1704</v>
      </c>
      <c r="C18" s="29">
        <v>1042</v>
      </c>
      <c r="D18" s="29">
        <v>9668</v>
      </c>
      <c r="E18" s="29">
        <v>4448</v>
      </c>
      <c r="F18" s="14">
        <f t="shared" si="0"/>
        <v>-53.99255275134464</v>
      </c>
      <c r="G18" s="1"/>
      <c r="H18" s="1"/>
      <c r="I18" s="1"/>
    </row>
    <row r="19" spans="1:9" x14ac:dyDescent="0.3">
      <c r="A19" s="9" t="s">
        <v>37</v>
      </c>
      <c r="B19" s="28">
        <v>13</v>
      </c>
      <c r="C19" s="28">
        <v>200</v>
      </c>
      <c r="D19" s="28">
        <v>246</v>
      </c>
      <c r="E19" s="28">
        <v>253</v>
      </c>
      <c r="F19" s="11">
        <f t="shared" si="0"/>
        <v>2.8455284552845512</v>
      </c>
      <c r="G19" s="1"/>
      <c r="H19" s="1"/>
      <c r="I19" s="1"/>
    </row>
    <row r="20" spans="1:9" x14ac:dyDescent="0.3">
      <c r="A20" s="12" t="s">
        <v>163</v>
      </c>
      <c r="B20" s="29">
        <v>6396</v>
      </c>
      <c r="C20" s="29">
        <v>7650</v>
      </c>
      <c r="D20" s="29">
        <v>31410</v>
      </c>
      <c r="E20" s="29">
        <v>33032</v>
      </c>
      <c r="F20" s="14">
        <f t="shared" si="0"/>
        <v>5.1639605221267146</v>
      </c>
      <c r="G20" s="1"/>
      <c r="H20" s="1"/>
      <c r="I20" s="1"/>
    </row>
    <row r="21" spans="1:9" x14ac:dyDescent="0.3">
      <c r="A21" s="9" t="s">
        <v>38</v>
      </c>
      <c r="B21" s="28">
        <v>3632</v>
      </c>
      <c r="C21" s="28">
        <v>5652</v>
      </c>
      <c r="D21" s="28">
        <v>20812</v>
      </c>
      <c r="E21" s="28">
        <v>29991</v>
      </c>
      <c r="F21" s="11">
        <f t="shared" si="0"/>
        <v>44.104362867576384</v>
      </c>
      <c r="G21" s="1"/>
      <c r="H21" s="1"/>
      <c r="I21" s="1"/>
    </row>
    <row r="22" spans="1:9" x14ac:dyDescent="0.3">
      <c r="A22" s="12" t="s">
        <v>59</v>
      </c>
      <c r="B22" s="29">
        <v>91303</v>
      </c>
      <c r="C22" s="29">
        <v>96738</v>
      </c>
      <c r="D22" s="29">
        <v>437513</v>
      </c>
      <c r="E22" s="29">
        <v>486982</v>
      </c>
      <c r="F22" s="14">
        <f t="shared" si="0"/>
        <v>11.306864024611841</v>
      </c>
      <c r="G22" s="1"/>
      <c r="H22" s="1"/>
      <c r="I22" s="1"/>
    </row>
    <row r="23" spans="1:9" x14ac:dyDescent="0.3">
      <c r="A23" s="9" t="s">
        <v>164</v>
      </c>
      <c r="B23" s="28">
        <v>5427</v>
      </c>
      <c r="C23" s="28">
        <v>6910</v>
      </c>
      <c r="D23" s="28">
        <v>40493</v>
      </c>
      <c r="E23" s="28">
        <v>31277</v>
      </c>
      <c r="F23" s="11">
        <f t="shared" si="0"/>
        <v>-22.759489294445956</v>
      </c>
      <c r="G23" s="1"/>
      <c r="H23" s="1"/>
      <c r="I23" s="1"/>
    </row>
    <row r="24" spans="1:9" x14ac:dyDescent="0.3">
      <c r="A24" s="12" t="s">
        <v>166</v>
      </c>
      <c r="B24" s="29">
        <v>9368</v>
      </c>
      <c r="C24" s="29">
        <v>7600</v>
      </c>
      <c r="D24" s="29">
        <v>37981</v>
      </c>
      <c r="E24" s="29">
        <v>36819</v>
      </c>
      <c r="F24" s="14">
        <f t="shared" si="0"/>
        <v>-3.0594244490666398</v>
      </c>
      <c r="G24" s="1"/>
      <c r="H24" s="1"/>
      <c r="I24" s="1"/>
    </row>
    <row r="25" spans="1:9" x14ac:dyDescent="0.3">
      <c r="A25" s="9" t="s">
        <v>39</v>
      </c>
      <c r="B25" s="28">
        <v>3890</v>
      </c>
      <c r="C25" s="28">
        <v>1815</v>
      </c>
      <c r="D25" s="28">
        <v>15495</v>
      </c>
      <c r="E25" s="28">
        <v>9529</v>
      </c>
      <c r="F25" s="11">
        <f t="shared" si="0"/>
        <v>-38.502742820264601</v>
      </c>
      <c r="G25" s="1"/>
      <c r="H25" s="1"/>
      <c r="I25" s="1"/>
    </row>
    <row r="26" spans="1:9" x14ac:dyDescent="0.3">
      <c r="A26" s="12" t="s">
        <v>40</v>
      </c>
      <c r="B26" s="29">
        <v>126</v>
      </c>
      <c r="C26" s="29">
        <v>36</v>
      </c>
      <c r="D26" s="29">
        <v>708</v>
      </c>
      <c r="E26" s="29">
        <v>75</v>
      </c>
      <c r="F26" s="14">
        <f t="shared" si="0"/>
        <v>-89.406779661016955</v>
      </c>
      <c r="G26" s="1"/>
      <c r="H26" s="1"/>
      <c r="I26" s="1"/>
    </row>
    <row r="27" spans="1:9" x14ac:dyDescent="0.3">
      <c r="A27" s="9" t="s">
        <v>41</v>
      </c>
      <c r="B27" s="28">
        <v>0</v>
      </c>
      <c r="C27" s="28">
        <v>0</v>
      </c>
      <c r="D27" s="28">
        <v>0</v>
      </c>
      <c r="E27" s="28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9">
        <v>33393</v>
      </c>
      <c r="C28" s="29">
        <v>45718</v>
      </c>
      <c r="D28" s="29">
        <v>160799</v>
      </c>
      <c r="E28" s="29">
        <v>245170</v>
      </c>
      <c r="F28" s="14">
        <f t="shared" si="0"/>
        <v>52.469853668244212</v>
      </c>
      <c r="G28" s="1"/>
      <c r="H28" s="1"/>
      <c r="I28" s="1"/>
    </row>
    <row r="29" spans="1:9" x14ac:dyDescent="0.3">
      <c r="A29" s="9" t="s">
        <v>43</v>
      </c>
      <c r="B29" s="28">
        <v>539</v>
      </c>
      <c r="C29" s="28">
        <v>773</v>
      </c>
      <c r="D29" s="28">
        <v>1364</v>
      </c>
      <c r="E29" s="28">
        <v>3696</v>
      </c>
      <c r="F29" s="11">
        <f t="shared" si="0"/>
        <v>170.96774193548384</v>
      </c>
      <c r="G29" s="1"/>
      <c r="H29" s="1"/>
      <c r="I29" s="1"/>
    </row>
    <row r="30" spans="1:9" x14ac:dyDescent="0.3">
      <c r="A30" s="12" t="s">
        <v>44</v>
      </c>
      <c r="B30" s="29">
        <v>9747</v>
      </c>
      <c r="C30" s="29">
        <v>12841</v>
      </c>
      <c r="D30" s="29">
        <v>44718</v>
      </c>
      <c r="E30" s="29">
        <v>52732</v>
      </c>
      <c r="F30" s="14">
        <f t="shared" si="0"/>
        <v>17.92119504450109</v>
      </c>
      <c r="G30" s="1"/>
      <c r="H30" s="1"/>
      <c r="I30" s="1"/>
    </row>
    <row r="31" spans="1:9" x14ac:dyDescent="0.3">
      <c r="A31" s="9" t="s">
        <v>45</v>
      </c>
      <c r="B31" s="28">
        <v>4892</v>
      </c>
      <c r="C31" s="28">
        <v>6284</v>
      </c>
      <c r="D31" s="28">
        <v>25569</v>
      </c>
      <c r="E31" s="28">
        <v>26098</v>
      </c>
      <c r="F31" s="11">
        <f t="shared" si="0"/>
        <v>2.0689115726074476</v>
      </c>
      <c r="G31" s="1"/>
      <c r="H31" s="1"/>
      <c r="I31" s="1"/>
    </row>
    <row r="32" spans="1:9" x14ac:dyDescent="0.3">
      <c r="A32" s="12" t="s">
        <v>46</v>
      </c>
      <c r="B32" s="29">
        <v>434140</v>
      </c>
      <c r="C32" s="29">
        <v>462154</v>
      </c>
      <c r="D32" s="29">
        <v>1966379</v>
      </c>
      <c r="E32" s="29">
        <v>2089768</v>
      </c>
      <c r="F32" s="14">
        <f t="shared" si="0"/>
        <v>6.2749347913093061</v>
      </c>
      <c r="G32" s="1"/>
      <c r="H32" s="1"/>
      <c r="I32" s="1"/>
    </row>
    <row r="33" spans="1:9" x14ac:dyDescent="0.3">
      <c r="A33" s="9" t="s">
        <v>47</v>
      </c>
      <c r="B33" s="28">
        <v>18331</v>
      </c>
      <c r="C33" s="28">
        <v>17661</v>
      </c>
      <c r="D33" s="28">
        <v>76449</v>
      </c>
      <c r="E33" s="28">
        <v>76071</v>
      </c>
      <c r="F33" s="11">
        <f t="shared" si="0"/>
        <v>-0.49444727857787996</v>
      </c>
      <c r="G33" s="1"/>
      <c r="H33" s="1"/>
      <c r="I33" s="1"/>
    </row>
    <row r="34" spans="1:9" x14ac:dyDescent="0.3">
      <c r="A34" s="12" t="s">
        <v>165</v>
      </c>
      <c r="B34" s="29">
        <v>3397</v>
      </c>
      <c r="C34" s="29">
        <v>3036</v>
      </c>
      <c r="D34" s="29">
        <v>14576</v>
      </c>
      <c r="E34" s="29">
        <v>14217</v>
      </c>
      <c r="F34" s="14">
        <f t="shared" si="0"/>
        <v>-2.4629527991218509</v>
      </c>
      <c r="G34" s="1"/>
      <c r="H34" s="1"/>
      <c r="I34" s="1"/>
    </row>
    <row r="35" spans="1:9" x14ac:dyDescent="0.3">
      <c r="A35" s="15" t="s">
        <v>48</v>
      </c>
      <c r="B35" s="16">
        <f>SUM(B7:B34)</f>
        <v>1435814</v>
      </c>
      <c r="C35" s="16">
        <f t="shared" ref="C35:E35" si="1">SUM(C7:C34)</f>
        <v>1511554</v>
      </c>
      <c r="D35" s="16">
        <f t="shared" si="1"/>
        <v>6378474</v>
      </c>
      <c r="E35" s="16">
        <f t="shared" si="1"/>
        <v>7004812</v>
      </c>
      <c r="F35" s="17">
        <f t="shared" ref="F35" si="2">((E35*100)/D35)-100</f>
        <v>9.8195587220391616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</v>
      </c>
      <c r="C39" s="37">
        <f t="shared" si="4"/>
        <v>2</v>
      </c>
      <c r="D39" s="37">
        <f>_xlfn.RANK.EQ(B39,$B$39:$B$66)+COUNTIF($B$39:$B$66,B39)-1</f>
        <v>26</v>
      </c>
      <c r="E39" s="36" t="str">
        <f t="shared" ref="E39:E66" si="6">INDEX($A$39:$B$66,MATCH(ROW()-38,$D$39:$D$66,0),1)</f>
        <v>VALENCIA</v>
      </c>
      <c r="F39" s="36">
        <f>LOOKUP(E39,$A$39:$A$66,$B$39:$B$66)</f>
        <v>2089768</v>
      </c>
      <c r="G39" s="36">
        <f>LOOKUP(E39,$A$39:$A$66,$C$39:$C$66)</f>
        <v>1966379</v>
      </c>
    </row>
    <row r="40" spans="1:9" x14ac:dyDescent="0.3">
      <c r="A40" s="36" t="str">
        <f t="shared" si="5"/>
        <v>ALICANTE</v>
      </c>
      <c r="B40" s="37">
        <f t="shared" si="3"/>
        <v>65534</v>
      </c>
      <c r="C40" s="37">
        <f t="shared" si="4"/>
        <v>65923</v>
      </c>
      <c r="D40" s="37">
        <f t="shared" ref="D40:D66" si="7">_xlfn.RANK.EQ(B40,$B$39:$B$66)+COUNTIF($B$39:$B$66,B40)-1</f>
        <v>9</v>
      </c>
      <c r="E40" s="36" t="str">
        <f t="shared" si="6"/>
        <v>BAHÍA DE ALGECIRAS</v>
      </c>
      <c r="F40" s="36">
        <f t="shared" ref="F40:F55" si="8">LOOKUP(E40,$A$39:$A$66,$B$39:$B$66)</f>
        <v>1951025</v>
      </c>
      <c r="G40" s="36">
        <f t="shared" ref="G40:G66" si="9">LOOKUP(E40,$A$39:$A$66,$C$39:$C$66)</f>
        <v>1815414</v>
      </c>
    </row>
    <row r="41" spans="1:9" x14ac:dyDescent="0.3">
      <c r="A41" s="36" t="str">
        <f t="shared" si="5"/>
        <v>ALMERÍA</v>
      </c>
      <c r="B41" s="37">
        <f t="shared" si="3"/>
        <v>2939</v>
      </c>
      <c r="C41" s="37">
        <f t="shared" si="4"/>
        <v>2851</v>
      </c>
      <c r="D41" s="37">
        <f t="shared" si="7"/>
        <v>23</v>
      </c>
      <c r="E41" s="36" t="str">
        <f t="shared" si="6"/>
        <v>BARCELONA</v>
      </c>
      <c r="F41" s="36">
        <f t="shared" si="8"/>
        <v>1359893</v>
      </c>
      <c r="G41" s="36">
        <f t="shared" si="9"/>
        <v>1148211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486982</v>
      </c>
      <c r="G42" s="36">
        <f t="shared" si="9"/>
        <v>437513</v>
      </c>
    </row>
    <row r="43" spans="1:9" x14ac:dyDescent="0.3">
      <c r="A43" s="36" t="str">
        <f t="shared" si="5"/>
        <v>BAHÍA DE ALGECIRAS</v>
      </c>
      <c r="B43" s="37">
        <f t="shared" si="3"/>
        <v>1951025</v>
      </c>
      <c r="C43" s="37">
        <f t="shared" si="4"/>
        <v>1815414</v>
      </c>
      <c r="D43" s="37">
        <f t="shared" si="7"/>
        <v>2</v>
      </c>
      <c r="E43" s="36" t="str">
        <f t="shared" si="6"/>
        <v>BILBAO</v>
      </c>
      <c r="F43" s="36">
        <f t="shared" si="8"/>
        <v>266388</v>
      </c>
      <c r="G43" s="36">
        <f t="shared" si="9"/>
        <v>231038</v>
      </c>
    </row>
    <row r="44" spans="1:9" x14ac:dyDescent="0.3">
      <c r="A44" s="36" t="str">
        <f t="shared" si="5"/>
        <v>BAHÍA DE CÁDIZ</v>
      </c>
      <c r="B44" s="37">
        <f t="shared" si="3"/>
        <v>29625</v>
      </c>
      <c r="C44" s="37">
        <f t="shared" si="4"/>
        <v>35599</v>
      </c>
      <c r="D44" s="37">
        <f t="shared" si="7"/>
        <v>17</v>
      </c>
      <c r="E44" s="36" t="str">
        <f t="shared" si="6"/>
        <v>SANTA CRUZ DE TENERIFE</v>
      </c>
      <c r="F44" s="36">
        <f t="shared" si="8"/>
        <v>245170</v>
      </c>
      <c r="G44" s="36">
        <f t="shared" si="9"/>
        <v>160799</v>
      </c>
    </row>
    <row r="45" spans="1:9" x14ac:dyDescent="0.3">
      <c r="A45" s="36" t="str">
        <f t="shared" si="5"/>
        <v>BALEARES</v>
      </c>
      <c r="B45" s="37">
        <f t="shared" si="3"/>
        <v>49739</v>
      </c>
      <c r="C45" s="37">
        <f t="shared" si="4"/>
        <v>51205</v>
      </c>
      <c r="D45" s="37">
        <f t="shared" si="7"/>
        <v>11</v>
      </c>
      <c r="E45" s="36" t="str">
        <f t="shared" si="6"/>
        <v>CASTELLÓN</v>
      </c>
      <c r="F45" s="36">
        <f t="shared" si="8"/>
        <v>105145</v>
      </c>
      <c r="G45" s="36">
        <f t="shared" si="9"/>
        <v>107540</v>
      </c>
    </row>
    <row r="46" spans="1:9" x14ac:dyDescent="0.3">
      <c r="A46" s="36" t="str">
        <f t="shared" si="5"/>
        <v>BARCELONA</v>
      </c>
      <c r="B46" s="37">
        <f t="shared" si="3"/>
        <v>1359893</v>
      </c>
      <c r="C46" s="37">
        <f t="shared" si="4"/>
        <v>1148211</v>
      </c>
      <c r="D46" s="37">
        <f t="shared" si="7"/>
        <v>3</v>
      </c>
      <c r="E46" s="36" t="str">
        <f t="shared" si="6"/>
        <v>VIGO</v>
      </c>
      <c r="F46" s="36">
        <f t="shared" si="8"/>
        <v>76071</v>
      </c>
      <c r="G46" s="36">
        <f t="shared" si="9"/>
        <v>76449</v>
      </c>
    </row>
    <row r="47" spans="1:9" x14ac:dyDescent="0.3">
      <c r="A47" s="36" t="str">
        <f t="shared" si="5"/>
        <v>BILBAO</v>
      </c>
      <c r="B47" s="37">
        <f t="shared" si="3"/>
        <v>266388</v>
      </c>
      <c r="C47" s="37">
        <f t="shared" si="4"/>
        <v>231038</v>
      </c>
      <c r="D47" s="37">
        <f t="shared" si="7"/>
        <v>5</v>
      </c>
      <c r="E47" s="36" t="str">
        <f t="shared" si="6"/>
        <v>ALICANTE</v>
      </c>
      <c r="F47" s="36">
        <f t="shared" si="8"/>
        <v>65534</v>
      </c>
      <c r="G47" s="36">
        <f t="shared" si="9"/>
        <v>65923</v>
      </c>
    </row>
    <row r="48" spans="1:9" x14ac:dyDescent="0.3">
      <c r="A48" s="36" t="str">
        <f t="shared" si="5"/>
        <v>CARTAGENA</v>
      </c>
      <c r="B48" s="37">
        <f t="shared" si="3"/>
        <v>34360</v>
      </c>
      <c r="C48" s="37">
        <f t="shared" si="4"/>
        <v>36511</v>
      </c>
      <c r="D48" s="37">
        <f t="shared" si="7"/>
        <v>13</v>
      </c>
      <c r="E48" s="36" t="str">
        <f t="shared" si="6"/>
        <v>SEVILLA</v>
      </c>
      <c r="F48" s="36">
        <f t="shared" si="8"/>
        <v>52732</v>
      </c>
      <c r="G48" s="36">
        <f t="shared" si="9"/>
        <v>44718</v>
      </c>
    </row>
    <row r="49" spans="1:7" x14ac:dyDescent="0.3">
      <c r="A49" s="36" t="str">
        <f t="shared" si="5"/>
        <v>CASTELLÓN</v>
      </c>
      <c r="B49" s="37">
        <f t="shared" si="3"/>
        <v>105145</v>
      </c>
      <c r="C49" s="37">
        <f t="shared" si="4"/>
        <v>107540</v>
      </c>
      <c r="D49" s="37">
        <f t="shared" si="7"/>
        <v>7</v>
      </c>
      <c r="E49" s="36" t="str">
        <f t="shared" si="6"/>
        <v>BALEARES</v>
      </c>
      <c r="F49" s="36">
        <f t="shared" si="8"/>
        <v>49739</v>
      </c>
      <c r="G49" s="36">
        <f t="shared" si="9"/>
        <v>51205</v>
      </c>
    </row>
    <row r="50" spans="1:7" x14ac:dyDescent="0.3">
      <c r="A50" s="36" t="str">
        <f t="shared" si="5"/>
        <v>CEUTA</v>
      </c>
      <c r="B50" s="37">
        <f t="shared" si="3"/>
        <v>4448</v>
      </c>
      <c r="C50" s="37">
        <f t="shared" si="4"/>
        <v>9668</v>
      </c>
      <c r="D50" s="37">
        <f t="shared" si="7"/>
        <v>21</v>
      </c>
      <c r="E50" s="36" t="str">
        <f t="shared" si="6"/>
        <v>MARÍN Y RÍA DE PONTEVEDRA</v>
      </c>
      <c r="F50" s="36">
        <f t="shared" si="8"/>
        <v>36819</v>
      </c>
      <c r="G50" s="36">
        <f t="shared" si="9"/>
        <v>37981</v>
      </c>
    </row>
    <row r="51" spans="1:7" x14ac:dyDescent="0.3">
      <c r="A51" s="36" t="str">
        <f t="shared" si="5"/>
        <v>FERROL-SAN CIBRAO</v>
      </c>
      <c r="B51" s="37">
        <f t="shared" si="3"/>
        <v>253</v>
      </c>
      <c r="C51" s="37">
        <f t="shared" si="4"/>
        <v>246</v>
      </c>
      <c r="D51" s="37">
        <f t="shared" si="7"/>
        <v>24</v>
      </c>
      <c r="E51" s="36" t="str">
        <f t="shared" si="6"/>
        <v>CARTAGENA</v>
      </c>
      <c r="F51" s="36">
        <f t="shared" si="8"/>
        <v>34360</v>
      </c>
      <c r="G51" s="36">
        <f t="shared" si="9"/>
        <v>36511</v>
      </c>
    </row>
    <row r="52" spans="1:7" x14ac:dyDescent="0.3">
      <c r="A52" s="36" t="str">
        <f t="shared" si="5"/>
        <v>GIJÓN</v>
      </c>
      <c r="B52" s="37">
        <f t="shared" si="3"/>
        <v>33032</v>
      </c>
      <c r="C52" s="37">
        <f t="shared" si="4"/>
        <v>31410</v>
      </c>
      <c r="D52" s="37">
        <f t="shared" si="7"/>
        <v>14</v>
      </c>
      <c r="E52" s="36" t="str">
        <f t="shared" si="6"/>
        <v>GIJÓN</v>
      </c>
      <c r="F52" s="36">
        <f t="shared" si="8"/>
        <v>33032</v>
      </c>
      <c r="G52" s="36">
        <f t="shared" si="9"/>
        <v>31410</v>
      </c>
    </row>
    <row r="53" spans="1:7" x14ac:dyDescent="0.3">
      <c r="A53" s="36" t="str">
        <f t="shared" si="5"/>
        <v>HUELVA</v>
      </c>
      <c r="B53" s="37">
        <f t="shared" si="3"/>
        <v>29991</v>
      </c>
      <c r="C53" s="37">
        <f t="shared" si="4"/>
        <v>20812</v>
      </c>
      <c r="D53" s="37">
        <f t="shared" si="7"/>
        <v>16</v>
      </c>
      <c r="E53" s="36" t="str">
        <f t="shared" si="6"/>
        <v>MÁLAGA</v>
      </c>
      <c r="F53" s="36">
        <f t="shared" si="8"/>
        <v>31277</v>
      </c>
      <c r="G53" s="36">
        <f t="shared" si="9"/>
        <v>40493</v>
      </c>
    </row>
    <row r="54" spans="1:7" x14ac:dyDescent="0.3">
      <c r="A54" s="36" t="str">
        <f t="shared" si="5"/>
        <v>LAS PALMAS</v>
      </c>
      <c r="B54" s="37">
        <f t="shared" si="3"/>
        <v>486982</v>
      </c>
      <c r="C54" s="37">
        <f t="shared" si="4"/>
        <v>437513</v>
      </c>
      <c r="D54" s="37">
        <f t="shared" si="7"/>
        <v>4</v>
      </c>
      <c r="E54" s="36" t="str">
        <f t="shared" si="6"/>
        <v>HUELVA</v>
      </c>
      <c r="F54" s="36">
        <f t="shared" si="8"/>
        <v>29991</v>
      </c>
      <c r="G54" s="36">
        <f t="shared" si="9"/>
        <v>20812</v>
      </c>
    </row>
    <row r="55" spans="1:7" x14ac:dyDescent="0.3">
      <c r="A55" s="36" t="str">
        <f t="shared" si="5"/>
        <v>MÁLAGA</v>
      </c>
      <c r="B55" s="37">
        <f t="shared" si="3"/>
        <v>31277</v>
      </c>
      <c r="C55" s="37">
        <f t="shared" si="4"/>
        <v>40493</v>
      </c>
      <c r="D55" s="37">
        <f t="shared" si="7"/>
        <v>15</v>
      </c>
      <c r="E55" s="36" t="str">
        <f t="shared" si="6"/>
        <v>BAHÍA DE CÁDIZ</v>
      </c>
      <c r="F55" s="36">
        <f t="shared" si="8"/>
        <v>29625</v>
      </c>
      <c r="G55" s="36">
        <f t="shared" si="9"/>
        <v>35599</v>
      </c>
    </row>
    <row r="56" spans="1:7" x14ac:dyDescent="0.3">
      <c r="A56" s="36" t="str">
        <f t="shared" si="5"/>
        <v>MARÍN Y RÍA DE PONTEVEDRA</v>
      </c>
      <c r="B56" s="37">
        <f t="shared" si="3"/>
        <v>36819</v>
      </c>
      <c r="C56" s="37">
        <f t="shared" si="4"/>
        <v>37981</v>
      </c>
      <c r="D56" s="37">
        <f t="shared" si="7"/>
        <v>12</v>
      </c>
      <c r="E56" s="36" t="str">
        <f t="shared" si="6"/>
        <v>TARRAGONA</v>
      </c>
      <c r="F56" s="36">
        <f t="shared" ref="F56:F66" si="10">LOOKUP(E56,$A$39:$A$66,$B$39:$B$66)</f>
        <v>26098</v>
      </c>
      <c r="G56" s="36">
        <f t="shared" si="9"/>
        <v>25569</v>
      </c>
    </row>
    <row r="57" spans="1:7" x14ac:dyDescent="0.3">
      <c r="A57" s="36" t="str">
        <f t="shared" si="5"/>
        <v>MELILLA</v>
      </c>
      <c r="B57" s="37">
        <f t="shared" si="3"/>
        <v>9529</v>
      </c>
      <c r="C57" s="37">
        <f t="shared" si="4"/>
        <v>15495</v>
      </c>
      <c r="D57" s="37">
        <f t="shared" si="7"/>
        <v>20</v>
      </c>
      <c r="E57" s="36" t="str">
        <f t="shared" si="6"/>
        <v>VILAGARCÍA</v>
      </c>
      <c r="F57" s="36">
        <f t="shared" si="10"/>
        <v>14217</v>
      </c>
      <c r="G57" s="36">
        <f t="shared" si="9"/>
        <v>14576</v>
      </c>
    </row>
    <row r="58" spans="1:7" x14ac:dyDescent="0.3">
      <c r="A58" s="36" t="str">
        <f t="shared" si="5"/>
        <v>MOTRIL</v>
      </c>
      <c r="B58" s="37">
        <f t="shared" si="3"/>
        <v>75</v>
      </c>
      <c r="C58" s="37">
        <f t="shared" si="4"/>
        <v>708</v>
      </c>
      <c r="D58" s="37">
        <f t="shared" si="7"/>
        <v>25</v>
      </c>
      <c r="E58" s="36" t="str">
        <f t="shared" si="6"/>
        <v>MELILLA</v>
      </c>
      <c r="F58" s="36">
        <f t="shared" si="10"/>
        <v>9529</v>
      </c>
      <c r="G58" s="36">
        <f t="shared" si="9"/>
        <v>15495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27</v>
      </c>
      <c r="E59" s="36" t="str">
        <f t="shared" si="6"/>
        <v>CEUTA</v>
      </c>
      <c r="F59" s="36">
        <f t="shared" si="10"/>
        <v>4448</v>
      </c>
      <c r="G59" s="36">
        <f t="shared" si="9"/>
        <v>9668</v>
      </c>
    </row>
    <row r="60" spans="1:7" x14ac:dyDescent="0.3">
      <c r="A60" s="36" t="str">
        <f t="shared" si="5"/>
        <v>SANTA CRUZ DE TENERIFE</v>
      </c>
      <c r="B60" s="37">
        <f t="shared" si="3"/>
        <v>245170</v>
      </c>
      <c r="C60" s="37">
        <f t="shared" si="4"/>
        <v>160799</v>
      </c>
      <c r="D60" s="37">
        <f t="shared" si="7"/>
        <v>6</v>
      </c>
      <c r="E60" s="36" t="str">
        <f t="shared" si="6"/>
        <v>SANTANDER</v>
      </c>
      <c r="F60" s="36">
        <f t="shared" si="10"/>
        <v>3696</v>
      </c>
      <c r="G60" s="36">
        <f t="shared" si="9"/>
        <v>1364</v>
      </c>
    </row>
    <row r="61" spans="1:7" x14ac:dyDescent="0.3">
      <c r="A61" s="36" t="str">
        <f t="shared" si="5"/>
        <v>SANTANDER</v>
      </c>
      <c r="B61" s="37">
        <f t="shared" si="3"/>
        <v>3696</v>
      </c>
      <c r="C61" s="37">
        <f t="shared" si="4"/>
        <v>1364</v>
      </c>
      <c r="D61" s="37">
        <f t="shared" si="7"/>
        <v>22</v>
      </c>
      <c r="E61" s="36" t="str">
        <f t="shared" si="6"/>
        <v>ALMERÍA</v>
      </c>
      <c r="F61" s="36">
        <f t="shared" si="10"/>
        <v>2939</v>
      </c>
      <c r="G61" s="36">
        <f t="shared" si="9"/>
        <v>2851</v>
      </c>
    </row>
    <row r="62" spans="1:7" x14ac:dyDescent="0.3">
      <c r="A62" s="36" t="str">
        <f t="shared" si="5"/>
        <v>SEVILLA</v>
      </c>
      <c r="B62" s="37">
        <f t="shared" si="3"/>
        <v>52732</v>
      </c>
      <c r="C62" s="37">
        <f t="shared" si="4"/>
        <v>44718</v>
      </c>
      <c r="D62" s="37">
        <f t="shared" si="7"/>
        <v>10</v>
      </c>
      <c r="E62" s="36" t="str">
        <f t="shared" si="6"/>
        <v>FERROL-SAN CIBRAO</v>
      </c>
      <c r="F62" s="36">
        <f t="shared" si="10"/>
        <v>253</v>
      </c>
      <c r="G62" s="36">
        <f t="shared" si="9"/>
        <v>246</v>
      </c>
    </row>
    <row r="63" spans="1:7" x14ac:dyDescent="0.3">
      <c r="A63" s="36" t="str">
        <f t="shared" si="5"/>
        <v>TARRAGONA</v>
      </c>
      <c r="B63" s="37">
        <f t="shared" si="3"/>
        <v>26098</v>
      </c>
      <c r="C63" s="37">
        <f t="shared" si="4"/>
        <v>25569</v>
      </c>
      <c r="D63" s="37">
        <f t="shared" si="7"/>
        <v>18</v>
      </c>
      <c r="E63" s="36" t="str">
        <f t="shared" si="6"/>
        <v>MOTRIL</v>
      </c>
      <c r="F63" s="36">
        <f t="shared" si="10"/>
        <v>75</v>
      </c>
      <c r="G63" s="36">
        <f t="shared" si="9"/>
        <v>708</v>
      </c>
    </row>
    <row r="64" spans="1:7" x14ac:dyDescent="0.3">
      <c r="A64" s="36" t="str">
        <f t="shared" si="5"/>
        <v>VALENCIA</v>
      </c>
      <c r="B64" s="37">
        <f t="shared" si="3"/>
        <v>2089768</v>
      </c>
      <c r="C64" s="37">
        <f t="shared" si="4"/>
        <v>1966379</v>
      </c>
      <c r="D64" s="37">
        <f t="shared" si="7"/>
        <v>1</v>
      </c>
      <c r="E64" s="36" t="str">
        <f t="shared" si="6"/>
        <v>A CORUÑA</v>
      </c>
      <c r="F64" s="36">
        <f t="shared" si="10"/>
        <v>4</v>
      </c>
      <c r="G64" s="36">
        <f t="shared" si="9"/>
        <v>2</v>
      </c>
    </row>
    <row r="65" spans="1:7" x14ac:dyDescent="0.3">
      <c r="A65" s="36" t="str">
        <f t="shared" si="5"/>
        <v>VIGO</v>
      </c>
      <c r="B65" s="37">
        <f t="shared" si="3"/>
        <v>76071</v>
      </c>
      <c r="C65" s="37">
        <f t="shared" si="4"/>
        <v>76449</v>
      </c>
      <c r="D65" s="37">
        <f t="shared" si="7"/>
        <v>8</v>
      </c>
      <c r="E65" s="36" t="str">
        <f t="shared" si="6"/>
        <v>PASAIA</v>
      </c>
      <c r="F65" s="36">
        <f t="shared" si="10"/>
        <v>2</v>
      </c>
      <c r="G65" s="36">
        <f t="shared" si="9"/>
        <v>0</v>
      </c>
    </row>
    <row r="66" spans="1:7" x14ac:dyDescent="0.3">
      <c r="A66" s="36" t="str">
        <f t="shared" si="5"/>
        <v>VILAGARCÍA</v>
      </c>
      <c r="B66" s="37">
        <f t="shared" si="3"/>
        <v>14217</v>
      </c>
      <c r="C66" s="37">
        <f t="shared" si="4"/>
        <v>14576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52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150</v>
      </c>
      <c r="C8" s="31">
        <v>0</v>
      </c>
      <c r="D8" s="31">
        <v>1011</v>
      </c>
      <c r="E8" s="31">
        <v>526</v>
      </c>
      <c r="F8" s="14">
        <f t="shared" ref="F8:F34" si="0">((E8*100)/D8)-100</f>
        <v>-47.972304648862512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14</v>
      </c>
      <c r="E9" s="30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391155</v>
      </c>
      <c r="C11" s="30">
        <v>378322</v>
      </c>
      <c r="D11" s="30">
        <v>1667322</v>
      </c>
      <c r="E11" s="30">
        <v>1754312</v>
      </c>
      <c r="F11" s="19">
        <f t="shared" si="0"/>
        <v>5.2173485385546456</v>
      </c>
      <c r="G11" s="1"/>
      <c r="H11" s="1"/>
      <c r="I11" s="1"/>
    </row>
    <row r="12" spans="1:12" x14ac:dyDescent="0.3">
      <c r="A12" s="12" t="s">
        <v>161</v>
      </c>
      <c r="B12" s="31">
        <v>126</v>
      </c>
      <c r="C12" s="31">
        <v>0</v>
      </c>
      <c r="D12" s="31">
        <v>126</v>
      </c>
      <c r="E12" s="31">
        <v>516</v>
      </c>
      <c r="F12" s="14">
        <f t="shared" si="0"/>
        <v>309.52380952380952</v>
      </c>
      <c r="G12" s="1"/>
      <c r="H12" s="1"/>
      <c r="I12" s="1"/>
    </row>
    <row r="13" spans="1:12" x14ac:dyDescent="0.3">
      <c r="A13" s="9" t="s">
        <v>32</v>
      </c>
      <c r="B13" s="30">
        <v>146</v>
      </c>
      <c r="C13" s="30">
        <v>9</v>
      </c>
      <c r="D13" s="30">
        <v>194</v>
      </c>
      <c r="E13" s="30">
        <v>13</v>
      </c>
      <c r="F13" s="11">
        <f t="shared" si="0"/>
        <v>-93.298969072164951</v>
      </c>
      <c r="G13" s="1"/>
      <c r="H13" s="1"/>
      <c r="I13" s="1"/>
    </row>
    <row r="14" spans="1:12" x14ac:dyDescent="0.3">
      <c r="A14" s="12" t="s">
        <v>33</v>
      </c>
      <c r="B14" s="31">
        <v>104249</v>
      </c>
      <c r="C14" s="31">
        <v>128488</v>
      </c>
      <c r="D14" s="31">
        <v>372885</v>
      </c>
      <c r="E14" s="31">
        <v>546994</v>
      </c>
      <c r="F14" s="14">
        <f t="shared" si="0"/>
        <v>46.692411869611277</v>
      </c>
      <c r="G14" s="1"/>
      <c r="H14" s="1"/>
      <c r="I14" s="1"/>
    </row>
    <row r="15" spans="1:12" x14ac:dyDescent="0.3">
      <c r="A15" s="9" t="s">
        <v>34</v>
      </c>
      <c r="B15" s="30">
        <v>92</v>
      </c>
      <c r="C15" s="30">
        <v>102</v>
      </c>
      <c r="D15" s="30">
        <v>1478</v>
      </c>
      <c r="E15" s="30">
        <v>495</v>
      </c>
      <c r="F15" s="11">
        <f t="shared" si="0"/>
        <v>-66.508795669824082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80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5130</v>
      </c>
      <c r="C17" s="30">
        <v>595</v>
      </c>
      <c r="D17" s="30">
        <v>17394</v>
      </c>
      <c r="E17" s="30">
        <v>3656</v>
      </c>
      <c r="F17" s="11">
        <f t="shared" si="0"/>
        <v>-78.981257905024719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2</v>
      </c>
      <c r="D18" s="31">
        <v>0</v>
      </c>
      <c r="E18" s="31">
        <v>92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4</v>
      </c>
      <c r="E21" s="30">
        <v>1220</v>
      </c>
      <c r="F21" s="19">
        <f t="shared" si="0"/>
        <v>30400</v>
      </c>
      <c r="G21" s="1"/>
      <c r="H21" s="1"/>
      <c r="I21" s="1"/>
    </row>
    <row r="22" spans="1:9" x14ac:dyDescent="0.3">
      <c r="A22" s="12" t="s">
        <v>59</v>
      </c>
      <c r="B22" s="31">
        <v>43717</v>
      </c>
      <c r="C22" s="31">
        <v>47749</v>
      </c>
      <c r="D22" s="31">
        <v>212537</v>
      </c>
      <c r="E22" s="31">
        <v>253589</v>
      </c>
      <c r="F22" s="18">
        <f t="shared" si="0"/>
        <v>19.315225113744901</v>
      </c>
      <c r="G22" s="1"/>
      <c r="H22" s="1"/>
      <c r="I22" s="1"/>
    </row>
    <row r="23" spans="1:9" x14ac:dyDescent="0.3">
      <c r="A23" s="9" t="s">
        <v>164</v>
      </c>
      <c r="B23" s="30">
        <v>2045</v>
      </c>
      <c r="C23" s="30">
        <v>4188</v>
      </c>
      <c r="D23" s="30">
        <v>26567</v>
      </c>
      <c r="E23" s="30">
        <v>14634</v>
      </c>
      <c r="F23" s="11">
        <f t="shared" si="0"/>
        <v>-44.916625889261113</v>
      </c>
      <c r="G23" s="1"/>
      <c r="H23" s="1"/>
      <c r="I23" s="1"/>
    </row>
    <row r="24" spans="1:9" x14ac:dyDescent="0.3">
      <c r="A24" s="12" t="s">
        <v>166</v>
      </c>
      <c r="B24" s="31">
        <v>2425</v>
      </c>
      <c r="C24" s="31">
        <v>631</v>
      </c>
      <c r="D24" s="31">
        <v>7037</v>
      </c>
      <c r="E24" s="31">
        <v>4988</v>
      </c>
      <c r="F24" s="14">
        <f t="shared" si="0"/>
        <v>-29.117521671166685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4</v>
      </c>
      <c r="E25" s="30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342</v>
      </c>
      <c r="C28" s="31">
        <v>11124</v>
      </c>
      <c r="D28" s="31">
        <v>1650</v>
      </c>
      <c r="E28" s="31">
        <v>77278</v>
      </c>
      <c r="F28" s="14">
        <f t="shared" si="0"/>
        <v>4583.515151515152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12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149</v>
      </c>
      <c r="C31" s="30">
        <v>2</v>
      </c>
      <c r="D31" s="30">
        <v>2535</v>
      </c>
      <c r="E31" s="30">
        <v>30</v>
      </c>
      <c r="F31" s="11">
        <f t="shared" si="0"/>
        <v>-98.816568047337284</v>
      </c>
      <c r="G31" s="1"/>
      <c r="H31" s="1"/>
      <c r="I31" s="1"/>
    </row>
    <row r="32" spans="1:9" x14ac:dyDescent="0.3">
      <c r="A32" s="12" t="s">
        <v>46</v>
      </c>
      <c r="B32" s="31">
        <v>219356</v>
      </c>
      <c r="C32" s="31">
        <v>253821</v>
      </c>
      <c r="D32" s="31">
        <v>1069284</v>
      </c>
      <c r="E32" s="31">
        <v>1147309</v>
      </c>
      <c r="F32" s="14">
        <f t="shared" si="0"/>
        <v>7.2969388862079683</v>
      </c>
      <c r="G32" s="1"/>
      <c r="H32" s="1"/>
      <c r="I32" s="1"/>
    </row>
    <row r="33" spans="1:9" x14ac:dyDescent="0.3">
      <c r="A33" s="9" t="s">
        <v>47</v>
      </c>
      <c r="B33" s="30">
        <v>590</v>
      </c>
      <c r="C33" s="30">
        <v>442</v>
      </c>
      <c r="D33" s="30">
        <v>4971</v>
      </c>
      <c r="E33" s="30">
        <v>3701</v>
      </c>
      <c r="F33" s="11">
        <f t="shared" si="0"/>
        <v>-25.548179440756385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9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769672</v>
      </c>
      <c r="C35" s="16">
        <f t="shared" ref="C35:E35" si="1">SUM(C7:C34)</f>
        <v>825475</v>
      </c>
      <c r="D35" s="16">
        <f t="shared" si="1"/>
        <v>3385013</v>
      </c>
      <c r="E35" s="16">
        <f t="shared" si="1"/>
        <v>3809454</v>
      </c>
      <c r="F35" s="17">
        <f t="shared" ref="F35" si="2">((E35*100)/D35)-100</f>
        <v>12.538829245264353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1754312</v>
      </c>
      <c r="G39" s="36">
        <f>LOOKUP(E39,$A$39:$A$66,$C$39:$C$66)</f>
        <v>1667322</v>
      </c>
    </row>
    <row r="40" spans="1:9" x14ac:dyDescent="0.3">
      <c r="A40" s="36" t="str">
        <f t="shared" si="5"/>
        <v>ALICANTE</v>
      </c>
      <c r="B40" s="37">
        <f t="shared" si="3"/>
        <v>526</v>
      </c>
      <c r="C40" s="37">
        <f t="shared" si="4"/>
        <v>1011</v>
      </c>
      <c r="D40" s="37">
        <f t="shared" ref="D40:D66" si="7">_xlfn.RANK.EQ(B40,$B$39:$B$66)+COUNTIF($B$39:$B$66,B40)-1</f>
        <v>11</v>
      </c>
      <c r="E40" s="36" t="str">
        <f t="shared" si="6"/>
        <v>VALENCIA</v>
      </c>
      <c r="F40" s="36">
        <f t="shared" ref="F40:F55" si="8">LOOKUP(E40,$A$39:$A$66,$B$39:$B$66)</f>
        <v>1147309</v>
      </c>
      <c r="G40" s="36">
        <f t="shared" ref="G40:G66" si="9">LOOKUP(E40,$A$39:$A$66,$C$39:$C$66)</f>
        <v>1069284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14</v>
      </c>
      <c r="D41" s="37">
        <f t="shared" si="7"/>
        <v>28</v>
      </c>
      <c r="E41" s="36" t="str">
        <f t="shared" si="6"/>
        <v>BARCELONA</v>
      </c>
      <c r="F41" s="36">
        <f t="shared" si="8"/>
        <v>546994</v>
      </c>
      <c r="G41" s="36">
        <f t="shared" si="9"/>
        <v>372885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253589</v>
      </c>
      <c r="G42" s="36">
        <f t="shared" si="9"/>
        <v>212537</v>
      </c>
    </row>
    <row r="43" spans="1:9" x14ac:dyDescent="0.3">
      <c r="A43" s="36" t="str">
        <f t="shared" si="5"/>
        <v>BAHÍA DE ALGECIRAS</v>
      </c>
      <c r="B43" s="37">
        <f t="shared" si="3"/>
        <v>1754312</v>
      </c>
      <c r="C43" s="37">
        <f t="shared" si="4"/>
        <v>1667322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77278</v>
      </c>
      <c r="G43" s="36">
        <f t="shared" si="9"/>
        <v>1650</v>
      </c>
    </row>
    <row r="44" spans="1:9" x14ac:dyDescent="0.3">
      <c r="A44" s="36" t="str">
        <f t="shared" si="5"/>
        <v>BAHÍA DE CÁDIZ</v>
      </c>
      <c r="B44" s="37">
        <f t="shared" si="3"/>
        <v>516</v>
      </c>
      <c r="C44" s="37">
        <f t="shared" si="4"/>
        <v>126</v>
      </c>
      <c r="D44" s="37">
        <f t="shared" si="7"/>
        <v>12</v>
      </c>
      <c r="E44" s="36" t="str">
        <f t="shared" si="6"/>
        <v>MÁLAGA</v>
      </c>
      <c r="F44" s="36">
        <f t="shared" si="8"/>
        <v>14634</v>
      </c>
      <c r="G44" s="36">
        <f t="shared" si="9"/>
        <v>26567</v>
      </c>
    </row>
    <row r="45" spans="1:9" x14ac:dyDescent="0.3">
      <c r="A45" s="36" t="str">
        <f t="shared" si="5"/>
        <v>BALEARES</v>
      </c>
      <c r="B45" s="37">
        <f t="shared" si="3"/>
        <v>13</v>
      </c>
      <c r="C45" s="37">
        <f t="shared" si="4"/>
        <v>194</v>
      </c>
      <c r="D45" s="37">
        <f t="shared" si="7"/>
        <v>17</v>
      </c>
      <c r="E45" s="36" t="str">
        <f t="shared" si="6"/>
        <v>MARÍN Y RÍA DE PONTEVEDRA</v>
      </c>
      <c r="F45" s="36">
        <f t="shared" si="8"/>
        <v>4988</v>
      </c>
      <c r="G45" s="36">
        <f t="shared" si="9"/>
        <v>7037</v>
      </c>
    </row>
    <row r="46" spans="1:9" x14ac:dyDescent="0.3">
      <c r="A46" s="36" t="str">
        <f t="shared" si="5"/>
        <v>BARCELONA</v>
      </c>
      <c r="B46" s="37">
        <f t="shared" si="3"/>
        <v>546994</v>
      </c>
      <c r="C46" s="37">
        <f t="shared" si="4"/>
        <v>372885</v>
      </c>
      <c r="D46" s="37">
        <f t="shared" si="7"/>
        <v>3</v>
      </c>
      <c r="E46" s="36" t="str">
        <f t="shared" si="6"/>
        <v>VIGO</v>
      </c>
      <c r="F46" s="36">
        <f t="shared" si="8"/>
        <v>3701</v>
      </c>
      <c r="G46" s="36">
        <f t="shared" si="9"/>
        <v>4971</v>
      </c>
    </row>
    <row r="47" spans="1:9" x14ac:dyDescent="0.3">
      <c r="A47" s="36" t="str">
        <f t="shared" si="5"/>
        <v>BILBAO</v>
      </c>
      <c r="B47" s="37">
        <f t="shared" si="3"/>
        <v>495</v>
      </c>
      <c r="C47" s="37">
        <f t="shared" si="4"/>
        <v>1478</v>
      </c>
      <c r="D47" s="37">
        <f t="shared" si="7"/>
        <v>13</v>
      </c>
      <c r="E47" s="36" t="str">
        <f t="shared" si="6"/>
        <v>CASTELLÓN</v>
      </c>
      <c r="F47" s="36">
        <f t="shared" si="8"/>
        <v>3656</v>
      </c>
      <c r="G47" s="36">
        <f t="shared" si="9"/>
        <v>17394</v>
      </c>
    </row>
    <row r="48" spans="1:9" x14ac:dyDescent="0.3">
      <c r="A48" s="36" t="str">
        <f t="shared" si="5"/>
        <v>CARTAGENA</v>
      </c>
      <c r="B48" s="37">
        <f t="shared" si="3"/>
        <v>80</v>
      </c>
      <c r="C48" s="37">
        <f t="shared" si="4"/>
        <v>0</v>
      </c>
      <c r="D48" s="37">
        <f t="shared" si="7"/>
        <v>15</v>
      </c>
      <c r="E48" s="36" t="str">
        <f t="shared" si="6"/>
        <v>HUELVA</v>
      </c>
      <c r="F48" s="36">
        <f t="shared" si="8"/>
        <v>1220</v>
      </c>
      <c r="G48" s="36">
        <f t="shared" si="9"/>
        <v>4</v>
      </c>
    </row>
    <row r="49" spans="1:7" x14ac:dyDescent="0.3">
      <c r="A49" s="36" t="str">
        <f t="shared" si="5"/>
        <v>CASTELLÓN</v>
      </c>
      <c r="B49" s="37">
        <f t="shared" si="3"/>
        <v>3656</v>
      </c>
      <c r="C49" s="37">
        <f t="shared" si="4"/>
        <v>17394</v>
      </c>
      <c r="D49" s="37">
        <f t="shared" si="7"/>
        <v>9</v>
      </c>
      <c r="E49" s="36" t="str">
        <f t="shared" si="6"/>
        <v>ALICANTE</v>
      </c>
      <c r="F49" s="36">
        <f t="shared" si="8"/>
        <v>526</v>
      </c>
      <c r="G49" s="36">
        <f t="shared" si="9"/>
        <v>1011</v>
      </c>
    </row>
    <row r="50" spans="1:7" x14ac:dyDescent="0.3">
      <c r="A50" s="36" t="str">
        <f t="shared" si="5"/>
        <v>CEUTA</v>
      </c>
      <c r="B50" s="37">
        <f t="shared" si="3"/>
        <v>92</v>
      </c>
      <c r="C50" s="37">
        <f t="shared" si="4"/>
        <v>0</v>
      </c>
      <c r="D50" s="37">
        <f t="shared" si="7"/>
        <v>14</v>
      </c>
      <c r="E50" s="36" t="str">
        <f t="shared" si="6"/>
        <v>BAHÍA DE CÁDIZ</v>
      </c>
      <c r="F50" s="36">
        <f t="shared" si="8"/>
        <v>516</v>
      </c>
      <c r="G50" s="36">
        <f t="shared" si="9"/>
        <v>126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BILBAO</v>
      </c>
      <c r="F51" s="36">
        <f t="shared" si="8"/>
        <v>495</v>
      </c>
      <c r="G51" s="36">
        <f t="shared" si="9"/>
        <v>1478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92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1220</v>
      </c>
      <c r="C53" s="37">
        <f t="shared" si="4"/>
        <v>4</v>
      </c>
      <c r="D53" s="37">
        <f t="shared" si="7"/>
        <v>10</v>
      </c>
      <c r="E53" s="36" t="str">
        <f t="shared" si="6"/>
        <v>CARTAGENA</v>
      </c>
      <c r="F53" s="36">
        <f t="shared" si="8"/>
        <v>80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253589</v>
      </c>
      <c r="C54" s="37">
        <f t="shared" si="4"/>
        <v>212537</v>
      </c>
      <c r="D54" s="37">
        <f t="shared" si="7"/>
        <v>4</v>
      </c>
      <c r="E54" s="36" t="str">
        <f t="shared" si="6"/>
        <v>TARRAGONA</v>
      </c>
      <c r="F54" s="36">
        <f t="shared" si="8"/>
        <v>30</v>
      </c>
      <c r="G54" s="36">
        <f t="shared" si="9"/>
        <v>2535</v>
      </c>
    </row>
    <row r="55" spans="1:7" x14ac:dyDescent="0.3">
      <c r="A55" s="36" t="str">
        <f t="shared" si="5"/>
        <v>MÁLAGA</v>
      </c>
      <c r="B55" s="37">
        <f t="shared" si="3"/>
        <v>14634</v>
      </c>
      <c r="C55" s="37">
        <f t="shared" si="4"/>
        <v>26567</v>
      </c>
      <c r="D55" s="37">
        <f t="shared" si="7"/>
        <v>6</v>
      </c>
      <c r="E55" s="36" t="str">
        <f t="shared" si="6"/>
        <v>BALEARES</v>
      </c>
      <c r="F55" s="36">
        <f t="shared" si="8"/>
        <v>13</v>
      </c>
      <c r="G55" s="36">
        <f t="shared" si="9"/>
        <v>194</v>
      </c>
    </row>
    <row r="56" spans="1:7" x14ac:dyDescent="0.3">
      <c r="A56" s="36" t="str">
        <f t="shared" si="5"/>
        <v>MARÍN Y RÍA DE PONTEVEDRA</v>
      </c>
      <c r="B56" s="37">
        <f t="shared" si="3"/>
        <v>4988</v>
      </c>
      <c r="C56" s="37">
        <f t="shared" si="4"/>
        <v>7037</v>
      </c>
      <c r="D56" s="37">
        <f t="shared" si="7"/>
        <v>7</v>
      </c>
      <c r="E56" s="36" t="str">
        <f t="shared" si="6"/>
        <v>SEVILLA</v>
      </c>
      <c r="F56" s="36">
        <f t="shared" ref="F56:F66" si="10">LOOKUP(E56,$A$39:$A$66,$B$39:$B$66)</f>
        <v>12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4</v>
      </c>
      <c r="D57" s="37">
        <f t="shared" si="7"/>
        <v>28</v>
      </c>
      <c r="E57" s="36" t="str">
        <f t="shared" si="6"/>
        <v>VILAGARCÍA</v>
      </c>
      <c r="F57" s="36">
        <f t="shared" si="10"/>
        <v>9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77278</v>
      </c>
      <c r="C60" s="37">
        <f t="shared" si="4"/>
        <v>1650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12</v>
      </c>
      <c r="C62" s="37">
        <f t="shared" si="4"/>
        <v>0</v>
      </c>
      <c r="D62" s="37">
        <f t="shared" si="7"/>
        <v>18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30</v>
      </c>
      <c r="C63" s="37">
        <f t="shared" si="4"/>
        <v>2535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1147309</v>
      </c>
      <c r="C64" s="37">
        <f t="shared" si="4"/>
        <v>1069284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3701</v>
      </c>
      <c r="C65" s="37">
        <f t="shared" si="4"/>
        <v>4971</v>
      </c>
      <c r="D65" s="37">
        <f t="shared" si="7"/>
        <v>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9</v>
      </c>
      <c r="C66" s="37">
        <f t="shared" si="4"/>
        <v>0</v>
      </c>
      <c r="D66" s="37">
        <f t="shared" si="7"/>
        <v>19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1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11744</v>
      </c>
      <c r="C8" s="13">
        <v>11408</v>
      </c>
      <c r="D8" s="13">
        <v>57110</v>
      </c>
      <c r="E8" s="13">
        <v>59846</v>
      </c>
      <c r="F8" s="14">
        <f t="shared" ref="F8:F34" si="0">((E8*100)/D8)-100</f>
        <v>4.7907546839432626</v>
      </c>
      <c r="G8" s="1"/>
      <c r="H8" s="1"/>
      <c r="I8" s="1"/>
    </row>
    <row r="9" spans="1:12" x14ac:dyDescent="0.3">
      <c r="A9" s="9" t="s">
        <v>157</v>
      </c>
      <c r="B9" s="10">
        <v>74</v>
      </c>
      <c r="C9" s="10">
        <v>0</v>
      </c>
      <c r="D9" s="10">
        <v>192</v>
      </c>
      <c r="E9" s="10">
        <v>192</v>
      </c>
      <c r="F9" s="11">
        <f t="shared" si="0"/>
        <v>0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136</v>
      </c>
      <c r="C11" s="10">
        <v>423</v>
      </c>
      <c r="D11" s="10">
        <v>2007</v>
      </c>
      <c r="E11" s="10">
        <v>796</v>
      </c>
      <c r="F11" s="11">
        <f t="shared" si="0"/>
        <v>-60.338814150473347</v>
      </c>
      <c r="G11" s="1"/>
      <c r="H11" s="1"/>
      <c r="I11" s="1"/>
    </row>
    <row r="12" spans="1:12" x14ac:dyDescent="0.3">
      <c r="A12" s="12" t="s">
        <v>161</v>
      </c>
      <c r="B12" s="13">
        <v>4794</v>
      </c>
      <c r="C12" s="13">
        <v>3791</v>
      </c>
      <c r="D12" s="13">
        <v>22922</v>
      </c>
      <c r="E12" s="13">
        <v>20746</v>
      </c>
      <c r="F12" s="14">
        <f t="shared" si="0"/>
        <v>-9.4930634325102545</v>
      </c>
      <c r="G12" s="1"/>
      <c r="H12" s="1"/>
      <c r="I12" s="1"/>
    </row>
    <row r="13" spans="1:12" x14ac:dyDescent="0.3">
      <c r="A13" s="9" t="s">
        <v>32</v>
      </c>
      <c r="B13" s="10">
        <v>12145</v>
      </c>
      <c r="C13" s="10">
        <v>11824</v>
      </c>
      <c r="D13" s="10">
        <v>50986</v>
      </c>
      <c r="E13" s="10">
        <v>49702</v>
      </c>
      <c r="F13" s="11">
        <f t="shared" si="0"/>
        <v>-2.5183383673949749</v>
      </c>
      <c r="G13" s="1"/>
      <c r="H13" s="1"/>
      <c r="I13" s="1"/>
    </row>
    <row r="14" spans="1:12" x14ac:dyDescent="0.3">
      <c r="A14" s="12" t="s">
        <v>33</v>
      </c>
      <c r="B14" s="13">
        <v>21705</v>
      </c>
      <c r="C14" s="13">
        <v>22421</v>
      </c>
      <c r="D14" s="13">
        <v>100756</v>
      </c>
      <c r="E14" s="13">
        <v>102183</v>
      </c>
      <c r="F14" s="14">
        <f t="shared" si="0"/>
        <v>1.416292826233672</v>
      </c>
      <c r="G14" s="1"/>
      <c r="H14" s="1"/>
      <c r="I14" s="1"/>
    </row>
    <row r="15" spans="1:12" x14ac:dyDescent="0.3">
      <c r="A15" s="9" t="s">
        <v>34</v>
      </c>
      <c r="B15" s="10">
        <v>6865</v>
      </c>
      <c r="C15" s="10">
        <v>5739</v>
      </c>
      <c r="D15" s="10">
        <v>26794</v>
      </c>
      <c r="E15" s="10">
        <v>28179</v>
      </c>
      <c r="F15" s="11">
        <f t="shared" si="0"/>
        <v>5.1690677017242734</v>
      </c>
      <c r="G15" s="1"/>
      <c r="H15" s="1"/>
      <c r="I15" s="1"/>
    </row>
    <row r="16" spans="1:12" x14ac:dyDescent="0.3">
      <c r="A16" s="12" t="s">
        <v>35</v>
      </c>
      <c r="B16" s="13">
        <v>1523</v>
      </c>
      <c r="C16" s="13">
        <v>1044</v>
      </c>
      <c r="D16" s="13">
        <v>6058</v>
      </c>
      <c r="E16" s="13">
        <v>5925</v>
      </c>
      <c r="F16" s="14">
        <f t="shared" si="0"/>
        <v>-2.1954440409376019</v>
      </c>
      <c r="G16" s="1"/>
      <c r="H16" s="1"/>
      <c r="I16" s="1"/>
    </row>
    <row r="17" spans="1:9" x14ac:dyDescent="0.3">
      <c r="A17" s="9" t="s">
        <v>162</v>
      </c>
      <c r="B17" s="10">
        <v>545</v>
      </c>
      <c r="C17" s="10">
        <v>1054</v>
      </c>
      <c r="D17" s="10">
        <v>1016</v>
      </c>
      <c r="E17" s="10">
        <v>4623</v>
      </c>
      <c r="F17" s="11">
        <f t="shared" si="0"/>
        <v>355.01968503937007</v>
      </c>
      <c r="G17" s="1"/>
      <c r="H17" s="1"/>
      <c r="I17" s="1"/>
    </row>
    <row r="18" spans="1:9" x14ac:dyDescent="0.3">
      <c r="A18" s="12" t="s">
        <v>36</v>
      </c>
      <c r="B18" s="13">
        <v>1703</v>
      </c>
      <c r="C18" s="13">
        <v>790</v>
      </c>
      <c r="D18" s="13">
        <v>9664</v>
      </c>
      <c r="E18" s="13">
        <v>3431</v>
      </c>
      <c r="F18" s="14">
        <f t="shared" si="0"/>
        <v>-64.497102649006621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1456</v>
      </c>
      <c r="C20" s="13">
        <v>2340</v>
      </c>
      <c r="D20" s="13">
        <v>7105</v>
      </c>
      <c r="E20" s="13">
        <v>8732</v>
      </c>
      <c r="F20" s="14">
        <f t="shared" si="0"/>
        <v>22.899366643209007</v>
      </c>
      <c r="G20" s="1"/>
      <c r="H20" s="1"/>
      <c r="I20" s="1"/>
    </row>
    <row r="21" spans="1:9" x14ac:dyDescent="0.3">
      <c r="A21" s="9" t="s">
        <v>38</v>
      </c>
      <c r="B21" s="10">
        <v>3048</v>
      </c>
      <c r="C21" s="10">
        <v>4217</v>
      </c>
      <c r="D21" s="10">
        <v>17516</v>
      </c>
      <c r="E21" s="10">
        <v>21071</v>
      </c>
      <c r="F21" s="11">
        <f t="shared" si="0"/>
        <v>20.295729618634397</v>
      </c>
      <c r="G21" s="1"/>
      <c r="H21" s="1"/>
      <c r="I21" s="1"/>
    </row>
    <row r="22" spans="1:9" x14ac:dyDescent="0.3">
      <c r="A22" s="12" t="s">
        <v>59</v>
      </c>
      <c r="B22" s="13">
        <v>40728</v>
      </c>
      <c r="C22" s="13">
        <v>42039</v>
      </c>
      <c r="D22" s="13">
        <v>189844</v>
      </c>
      <c r="E22" s="13">
        <v>196814</v>
      </c>
      <c r="F22" s="14">
        <f t="shared" si="0"/>
        <v>3.6714354944059266</v>
      </c>
      <c r="G22" s="1"/>
      <c r="H22" s="1"/>
      <c r="I22" s="1"/>
    </row>
    <row r="23" spans="1:9" x14ac:dyDescent="0.3">
      <c r="A23" s="9" t="s">
        <v>164</v>
      </c>
      <c r="B23" s="10">
        <v>1275</v>
      </c>
      <c r="C23" s="10">
        <v>1402</v>
      </c>
      <c r="D23" s="10">
        <v>5924</v>
      </c>
      <c r="E23" s="10">
        <v>6363</v>
      </c>
      <c r="F23" s="11">
        <f t="shared" si="0"/>
        <v>7.4105334233625939</v>
      </c>
      <c r="G23" s="1"/>
      <c r="H23" s="1"/>
      <c r="I23" s="1"/>
    </row>
    <row r="24" spans="1:9" x14ac:dyDescent="0.3">
      <c r="A24" s="12" t="s">
        <v>166</v>
      </c>
      <c r="B24" s="13">
        <v>262</v>
      </c>
      <c r="C24" s="13">
        <v>558</v>
      </c>
      <c r="D24" s="13">
        <v>1865</v>
      </c>
      <c r="E24" s="13">
        <v>1733</v>
      </c>
      <c r="F24" s="14">
        <f t="shared" si="0"/>
        <v>-7.0777479892761335</v>
      </c>
      <c r="G24" s="1"/>
      <c r="H24" s="1"/>
      <c r="I24" s="1"/>
    </row>
    <row r="25" spans="1:9" x14ac:dyDescent="0.3">
      <c r="A25" s="9" t="s">
        <v>39</v>
      </c>
      <c r="B25" s="10">
        <v>2456</v>
      </c>
      <c r="C25" s="10">
        <v>1348</v>
      </c>
      <c r="D25" s="10">
        <v>10139</v>
      </c>
      <c r="E25" s="10">
        <v>6874</v>
      </c>
      <c r="F25" s="11">
        <f t="shared" si="0"/>
        <v>-32.202386823158108</v>
      </c>
      <c r="G25" s="1"/>
      <c r="H25" s="1"/>
      <c r="I25" s="1"/>
    </row>
    <row r="26" spans="1:9" x14ac:dyDescent="0.3">
      <c r="A26" s="12" t="s">
        <v>40</v>
      </c>
      <c r="B26" s="13">
        <v>102</v>
      </c>
      <c r="C26" s="13">
        <v>0</v>
      </c>
      <c r="D26" s="13">
        <v>620</v>
      </c>
      <c r="E26" s="13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29960</v>
      </c>
      <c r="C28" s="13">
        <v>30779</v>
      </c>
      <c r="D28" s="13">
        <v>141987</v>
      </c>
      <c r="E28" s="13">
        <v>146967</v>
      </c>
      <c r="F28" s="14">
        <f t="shared" si="0"/>
        <v>3.5073633501658605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13">
        <v>8405</v>
      </c>
      <c r="C30" s="13">
        <v>12039</v>
      </c>
      <c r="D30" s="13">
        <v>40779</v>
      </c>
      <c r="E30" s="13">
        <v>50271</v>
      </c>
      <c r="F30" s="14">
        <f t="shared" si="0"/>
        <v>23.276686529831537</v>
      </c>
      <c r="G30" s="1"/>
      <c r="H30" s="1"/>
      <c r="I30" s="1"/>
    </row>
    <row r="31" spans="1:9" x14ac:dyDescent="0.3">
      <c r="A31" s="9" t="s">
        <v>45</v>
      </c>
      <c r="B31" s="10">
        <v>686</v>
      </c>
      <c r="C31" s="10">
        <v>950</v>
      </c>
      <c r="D31" s="10">
        <v>3758</v>
      </c>
      <c r="E31" s="10">
        <v>4864</v>
      </c>
      <c r="F31" s="11">
        <f t="shared" si="0"/>
        <v>29.430548163916967</v>
      </c>
      <c r="G31" s="1"/>
      <c r="H31" s="1"/>
      <c r="I31" s="1"/>
    </row>
    <row r="32" spans="1:9" x14ac:dyDescent="0.3">
      <c r="A32" s="12" t="s">
        <v>46</v>
      </c>
      <c r="B32" s="13">
        <v>18570</v>
      </c>
      <c r="C32" s="13">
        <v>20603</v>
      </c>
      <c r="D32" s="13">
        <v>79558</v>
      </c>
      <c r="E32" s="13">
        <v>89276</v>
      </c>
      <c r="F32" s="14">
        <f t="shared" si="0"/>
        <v>12.2149878076372</v>
      </c>
      <c r="G32" s="1"/>
      <c r="H32" s="1"/>
      <c r="I32" s="1"/>
    </row>
    <row r="33" spans="1:9" x14ac:dyDescent="0.3">
      <c r="A33" s="9" t="s">
        <v>47</v>
      </c>
      <c r="B33" s="10">
        <v>1659</v>
      </c>
      <c r="C33" s="10">
        <v>2199</v>
      </c>
      <c r="D33" s="10">
        <v>9506</v>
      </c>
      <c r="E33" s="10">
        <v>8948</v>
      </c>
      <c r="F33" s="11">
        <f t="shared" si="0"/>
        <v>-5.8699768567220758</v>
      </c>
      <c r="G33" s="1"/>
      <c r="H33" s="1"/>
      <c r="I33" s="1"/>
    </row>
    <row r="34" spans="1:9" x14ac:dyDescent="0.3">
      <c r="A34" s="12" t="s">
        <v>165</v>
      </c>
      <c r="B34" s="13">
        <v>3320</v>
      </c>
      <c r="C34" s="13">
        <v>2902</v>
      </c>
      <c r="D34" s="13">
        <v>14227</v>
      </c>
      <c r="E34" s="13">
        <v>13805</v>
      </c>
      <c r="F34" s="14">
        <f t="shared" si="0"/>
        <v>-2.9661910451957567</v>
      </c>
      <c r="G34" s="1"/>
      <c r="H34" s="1"/>
      <c r="I34" s="1"/>
    </row>
    <row r="35" spans="1:9" x14ac:dyDescent="0.3">
      <c r="A35" s="15" t="s">
        <v>48</v>
      </c>
      <c r="B35" s="16">
        <f>SUM(B7:B34)</f>
        <v>173161</v>
      </c>
      <c r="C35" s="16">
        <f t="shared" ref="C35:E35" si="1">SUM(C7:C34)</f>
        <v>179870</v>
      </c>
      <c r="D35" s="16">
        <f t="shared" si="1"/>
        <v>800333</v>
      </c>
      <c r="E35" s="16">
        <f t="shared" si="1"/>
        <v>831342</v>
      </c>
      <c r="F35" s="17">
        <f t="shared" ref="F35" si="2">((E35*100)/D35)-100</f>
        <v>3.8745122342824772</v>
      </c>
      <c r="G35" s="1"/>
      <c r="H35" s="1"/>
      <c r="I35" s="1"/>
    </row>
    <row r="36" spans="1:9" x14ac:dyDescent="0.3">
      <c r="A36" s="59" t="s">
        <v>120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0</v>
      </c>
      <c r="D39" s="37">
        <f>_xlfn.RANK.EQ(B39,$B$39:$B$66)+COUNTIF($B$39:$B$66,B39)-1</f>
        <v>23</v>
      </c>
      <c r="E39" s="36" t="str">
        <f t="shared" ref="E39:E66" si="6">INDEX($A$39:$B$66,MATCH(ROW()-38,$D$39:$D$66,0),1)</f>
        <v>LAS PALMAS</v>
      </c>
      <c r="F39" s="36">
        <f>LOOKUP(E39,$A$39:$A$66,$B$39:$B$66)</f>
        <v>196814</v>
      </c>
      <c r="G39" s="36">
        <f>LOOKUP(E39,$A$39:$A$66,$C$39:$C$66)</f>
        <v>189844</v>
      </c>
    </row>
    <row r="40" spans="1:9" x14ac:dyDescent="0.3">
      <c r="A40" s="36" t="str">
        <f t="shared" si="5"/>
        <v>ALICANTE</v>
      </c>
      <c r="B40" s="37">
        <f t="shared" si="3"/>
        <v>59846</v>
      </c>
      <c r="C40" s="37">
        <f t="shared" si="4"/>
        <v>57110</v>
      </c>
      <c r="D40" s="37">
        <f t="shared" ref="D40:D66" si="7">_xlfn.RANK.EQ(B40,$B$39:$B$66)+COUNTIF($B$39:$B$66,B40)-1</f>
        <v>5</v>
      </c>
      <c r="E40" s="36" t="str">
        <f t="shared" si="6"/>
        <v>SANTA CRUZ DE TENERIFE</v>
      </c>
      <c r="F40" s="36">
        <f t="shared" ref="F40:F55" si="8">LOOKUP(E40,$A$39:$A$66,$B$39:$B$66)</f>
        <v>146967</v>
      </c>
      <c r="G40" s="36">
        <f t="shared" ref="G40:G66" si="9">LOOKUP(E40,$A$39:$A$66,$C$39:$C$66)</f>
        <v>141987</v>
      </c>
    </row>
    <row r="41" spans="1:9" x14ac:dyDescent="0.3">
      <c r="A41" s="36" t="str">
        <f t="shared" si="5"/>
        <v>ALMERÍA</v>
      </c>
      <c r="B41" s="37">
        <f t="shared" si="3"/>
        <v>192</v>
      </c>
      <c r="C41" s="37">
        <f t="shared" si="4"/>
        <v>192</v>
      </c>
      <c r="D41" s="37">
        <f t="shared" si="7"/>
        <v>22</v>
      </c>
      <c r="E41" s="36" t="str">
        <f t="shared" si="6"/>
        <v>BARCELONA</v>
      </c>
      <c r="F41" s="36">
        <f t="shared" si="8"/>
        <v>102183</v>
      </c>
      <c r="G41" s="36">
        <f t="shared" si="9"/>
        <v>100756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VALENCIA</v>
      </c>
      <c r="F42" s="36">
        <f t="shared" si="8"/>
        <v>89276</v>
      </c>
      <c r="G42" s="36">
        <f t="shared" si="9"/>
        <v>79558</v>
      </c>
    </row>
    <row r="43" spans="1:9" x14ac:dyDescent="0.3">
      <c r="A43" s="36" t="str">
        <f t="shared" si="5"/>
        <v>BAHÍA DE ALGECIRAS</v>
      </c>
      <c r="B43" s="37">
        <f t="shared" si="3"/>
        <v>796</v>
      </c>
      <c r="C43" s="37">
        <f t="shared" si="4"/>
        <v>2007</v>
      </c>
      <c r="D43" s="37">
        <f t="shared" si="7"/>
        <v>21</v>
      </c>
      <c r="E43" s="36" t="str">
        <f t="shared" si="6"/>
        <v>ALICANTE</v>
      </c>
      <c r="F43" s="36">
        <f t="shared" si="8"/>
        <v>59846</v>
      </c>
      <c r="G43" s="36">
        <f t="shared" si="9"/>
        <v>57110</v>
      </c>
    </row>
    <row r="44" spans="1:9" x14ac:dyDescent="0.3">
      <c r="A44" s="36" t="str">
        <f t="shared" si="5"/>
        <v>BAHÍA DE CÁDIZ</v>
      </c>
      <c r="B44" s="37">
        <f t="shared" si="3"/>
        <v>20746</v>
      </c>
      <c r="C44" s="37">
        <f t="shared" si="4"/>
        <v>22922</v>
      </c>
      <c r="D44" s="37">
        <f t="shared" si="7"/>
        <v>10</v>
      </c>
      <c r="E44" s="36" t="str">
        <f t="shared" si="6"/>
        <v>SEVILLA</v>
      </c>
      <c r="F44" s="36">
        <f t="shared" si="8"/>
        <v>50271</v>
      </c>
      <c r="G44" s="36">
        <f t="shared" si="9"/>
        <v>40779</v>
      </c>
    </row>
    <row r="45" spans="1:9" x14ac:dyDescent="0.3">
      <c r="A45" s="36" t="str">
        <f t="shared" si="5"/>
        <v>BALEARES</v>
      </c>
      <c r="B45" s="37">
        <f t="shared" si="3"/>
        <v>49702</v>
      </c>
      <c r="C45" s="37">
        <f t="shared" si="4"/>
        <v>50986</v>
      </c>
      <c r="D45" s="37">
        <f t="shared" si="7"/>
        <v>7</v>
      </c>
      <c r="E45" s="36" t="str">
        <f t="shared" si="6"/>
        <v>BALEARES</v>
      </c>
      <c r="F45" s="36">
        <f t="shared" si="8"/>
        <v>49702</v>
      </c>
      <c r="G45" s="36">
        <f t="shared" si="9"/>
        <v>50986</v>
      </c>
    </row>
    <row r="46" spans="1:9" x14ac:dyDescent="0.3">
      <c r="A46" s="36" t="str">
        <f t="shared" si="5"/>
        <v>BARCELONA</v>
      </c>
      <c r="B46" s="37">
        <f t="shared" si="3"/>
        <v>102183</v>
      </c>
      <c r="C46" s="37">
        <f t="shared" si="4"/>
        <v>100756</v>
      </c>
      <c r="D46" s="37">
        <f t="shared" si="7"/>
        <v>3</v>
      </c>
      <c r="E46" s="36" t="str">
        <f t="shared" si="6"/>
        <v>BILBAO</v>
      </c>
      <c r="F46" s="36">
        <f t="shared" si="8"/>
        <v>28179</v>
      </c>
      <c r="G46" s="36">
        <f t="shared" si="9"/>
        <v>26794</v>
      </c>
    </row>
    <row r="47" spans="1:9" x14ac:dyDescent="0.3">
      <c r="A47" s="36" t="str">
        <f t="shared" si="5"/>
        <v>BILBAO</v>
      </c>
      <c r="B47" s="37">
        <f t="shared" si="3"/>
        <v>28179</v>
      </c>
      <c r="C47" s="37">
        <f t="shared" si="4"/>
        <v>26794</v>
      </c>
      <c r="D47" s="37">
        <f t="shared" si="7"/>
        <v>8</v>
      </c>
      <c r="E47" s="36" t="str">
        <f t="shared" si="6"/>
        <v>HUELVA</v>
      </c>
      <c r="F47" s="36">
        <f t="shared" si="8"/>
        <v>21071</v>
      </c>
      <c r="G47" s="36">
        <f t="shared" si="9"/>
        <v>17516</v>
      </c>
    </row>
    <row r="48" spans="1:9" x14ac:dyDescent="0.3">
      <c r="A48" s="36" t="str">
        <f t="shared" si="5"/>
        <v>CARTAGENA</v>
      </c>
      <c r="B48" s="37">
        <f t="shared" si="3"/>
        <v>5925</v>
      </c>
      <c r="C48" s="37">
        <f t="shared" si="4"/>
        <v>6058</v>
      </c>
      <c r="D48" s="37">
        <f t="shared" si="7"/>
        <v>16</v>
      </c>
      <c r="E48" s="36" t="str">
        <f t="shared" si="6"/>
        <v>BAHÍA DE CÁDIZ</v>
      </c>
      <c r="F48" s="36">
        <f t="shared" si="8"/>
        <v>20746</v>
      </c>
      <c r="G48" s="36">
        <f t="shared" si="9"/>
        <v>22922</v>
      </c>
    </row>
    <row r="49" spans="1:7" x14ac:dyDescent="0.3">
      <c r="A49" s="36" t="str">
        <f t="shared" si="5"/>
        <v>CASTELLÓN</v>
      </c>
      <c r="B49" s="37">
        <f t="shared" si="3"/>
        <v>4623</v>
      </c>
      <c r="C49" s="37">
        <f t="shared" si="4"/>
        <v>1016</v>
      </c>
      <c r="D49" s="37">
        <f t="shared" si="7"/>
        <v>18</v>
      </c>
      <c r="E49" s="36" t="str">
        <f t="shared" si="6"/>
        <v>VILAGARCÍA</v>
      </c>
      <c r="F49" s="36">
        <f t="shared" si="8"/>
        <v>13805</v>
      </c>
      <c r="G49" s="36">
        <f t="shared" si="9"/>
        <v>14227</v>
      </c>
    </row>
    <row r="50" spans="1:7" x14ac:dyDescent="0.3">
      <c r="A50" s="36" t="str">
        <f t="shared" si="5"/>
        <v>CEUTA</v>
      </c>
      <c r="B50" s="37">
        <f t="shared" si="3"/>
        <v>3431</v>
      </c>
      <c r="C50" s="37">
        <f t="shared" si="4"/>
        <v>9664</v>
      </c>
      <c r="D50" s="37">
        <f t="shared" si="7"/>
        <v>19</v>
      </c>
      <c r="E50" s="36" t="str">
        <f t="shared" si="6"/>
        <v>VIGO</v>
      </c>
      <c r="F50" s="36">
        <f t="shared" si="8"/>
        <v>8948</v>
      </c>
      <c r="G50" s="36">
        <f t="shared" si="9"/>
        <v>9506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GIJÓN</v>
      </c>
      <c r="F51" s="36">
        <f t="shared" si="8"/>
        <v>8732</v>
      </c>
      <c r="G51" s="36">
        <f t="shared" si="9"/>
        <v>7105</v>
      </c>
    </row>
    <row r="52" spans="1:7" x14ac:dyDescent="0.3">
      <c r="A52" s="36" t="str">
        <f t="shared" si="5"/>
        <v>GIJÓN</v>
      </c>
      <c r="B52" s="37">
        <f t="shared" si="3"/>
        <v>8732</v>
      </c>
      <c r="C52" s="37">
        <f t="shared" si="4"/>
        <v>7105</v>
      </c>
      <c r="D52" s="37">
        <f t="shared" si="7"/>
        <v>13</v>
      </c>
      <c r="E52" s="36" t="str">
        <f t="shared" si="6"/>
        <v>MELILLA</v>
      </c>
      <c r="F52" s="36">
        <f t="shared" si="8"/>
        <v>6874</v>
      </c>
      <c r="G52" s="36">
        <f t="shared" si="9"/>
        <v>10139</v>
      </c>
    </row>
    <row r="53" spans="1:7" x14ac:dyDescent="0.3">
      <c r="A53" s="36" t="str">
        <f t="shared" si="5"/>
        <v>HUELVA</v>
      </c>
      <c r="B53" s="37">
        <f t="shared" si="3"/>
        <v>21071</v>
      </c>
      <c r="C53" s="37">
        <f t="shared" si="4"/>
        <v>17516</v>
      </c>
      <c r="D53" s="37">
        <f t="shared" si="7"/>
        <v>9</v>
      </c>
      <c r="E53" s="36" t="str">
        <f t="shared" si="6"/>
        <v>MÁLAGA</v>
      </c>
      <c r="F53" s="36">
        <f t="shared" si="8"/>
        <v>6363</v>
      </c>
      <c r="G53" s="36">
        <f t="shared" si="9"/>
        <v>5924</v>
      </c>
    </row>
    <row r="54" spans="1:7" x14ac:dyDescent="0.3">
      <c r="A54" s="36" t="str">
        <f t="shared" si="5"/>
        <v>LAS PALMAS</v>
      </c>
      <c r="B54" s="37">
        <f t="shared" si="3"/>
        <v>196814</v>
      </c>
      <c r="C54" s="37">
        <f t="shared" si="4"/>
        <v>189844</v>
      </c>
      <c r="D54" s="37">
        <f t="shared" si="7"/>
        <v>1</v>
      </c>
      <c r="E54" s="36" t="str">
        <f t="shared" si="6"/>
        <v>CARTAGENA</v>
      </c>
      <c r="F54" s="36">
        <f t="shared" si="8"/>
        <v>5925</v>
      </c>
      <c r="G54" s="36">
        <f t="shared" si="9"/>
        <v>6058</v>
      </c>
    </row>
    <row r="55" spans="1:7" x14ac:dyDescent="0.3">
      <c r="A55" s="36" t="str">
        <f t="shared" si="5"/>
        <v>MÁLAGA</v>
      </c>
      <c r="B55" s="37">
        <f t="shared" si="3"/>
        <v>6363</v>
      </c>
      <c r="C55" s="37">
        <f t="shared" si="4"/>
        <v>5924</v>
      </c>
      <c r="D55" s="37">
        <f t="shared" si="7"/>
        <v>15</v>
      </c>
      <c r="E55" s="36" t="str">
        <f t="shared" si="6"/>
        <v>TARRAGONA</v>
      </c>
      <c r="F55" s="36">
        <f t="shared" si="8"/>
        <v>4864</v>
      </c>
      <c r="G55" s="36">
        <f t="shared" si="9"/>
        <v>3758</v>
      </c>
    </row>
    <row r="56" spans="1:7" x14ac:dyDescent="0.3">
      <c r="A56" s="36" t="str">
        <f t="shared" si="5"/>
        <v>MARÍN Y RÍA DE PONTEVEDRA</v>
      </c>
      <c r="B56" s="37">
        <f t="shared" si="3"/>
        <v>1733</v>
      </c>
      <c r="C56" s="37">
        <f t="shared" si="4"/>
        <v>1865</v>
      </c>
      <c r="D56" s="37">
        <f t="shared" si="7"/>
        <v>20</v>
      </c>
      <c r="E56" s="36" t="str">
        <f t="shared" si="6"/>
        <v>CASTELLÓN</v>
      </c>
      <c r="F56" s="36">
        <f t="shared" ref="F56:F66" si="10">LOOKUP(E56,$A$39:$A$66,$B$39:$B$66)</f>
        <v>4623</v>
      </c>
      <c r="G56" s="36">
        <f t="shared" si="9"/>
        <v>1016</v>
      </c>
    </row>
    <row r="57" spans="1:7" x14ac:dyDescent="0.3">
      <c r="A57" s="36" t="str">
        <f t="shared" si="5"/>
        <v>MELILLA</v>
      </c>
      <c r="B57" s="37">
        <f t="shared" si="3"/>
        <v>6874</v>
      </c>
      <c r="C57" s="37">
        <f t="shared" si="4"/>
        <v>10139</v>
      </c>
      <c r="D57" s="37">
        <f t="shared" si="7"/>
        <v>14</v>
      </c>
      <c r="E57" s="36" t="str">
        <f t="shared" si="6"/>
        <v>CEUTA</v>
      </c>
      <c r="F57" s="36">
        <f t="shared" si="10"/>
        <v>3431</v>
      </c>
      <c r="G57" s="36">
        <f t="shared" si="9"/>
        <v>9664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620</v>
      </c>
      <c r="D58" s="37">
        <f t="shared" si="7"/>
        <v>28</v>
      </c>
      <c r="E58" s="36" t="str">
        <f t="shared" si="6"/>
        <v>MARÍN Y RÍA DE PONTEVEDRA</v>
      </c>
      <c r="F58" s="36">
        <f t="shared" si="10"/>
        <v>1733</v>
      </c>
      <c r="G58" s="36">
        <f t="shared" si="9"/>
        <v>1865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BAHÍA DE ALGECIRAS</v>
      </c>
      <c r="F59" s="36">
        <f t="shared" si="10"/>
        <v>796</v>
      </c>
      <c r="G59" s="36">
        <f t="shared" si="9"/>
        <v>2007</v>
      </c>
    </row>
    <row r="60" spans="1:7" x14ac:dyDescent="0.3">
      <c r="A60" s="36" t="str">
        <f t="shared" si="5"/>
        <v>SANTA CRUZ DE TENERIFE</v>
      </c>
      <c r="B60" s="37">
        <f t="shared" si="3"/>
        <v>146967</v>
      </c>
      <c r="C60" s="37">
        <f t="shared" si="4"/>
        <v>141987</v>
      </c>
      <c r="D60" s="37">
        <f t="shared" si="7"/>
        <v>2</v>
      </c>
      <c r="E60" s="36" t="str">
        <f t="shared" si="6"/>
        <v>ALMERÍA</v>
      </c>
      <c r="F60" s="36">
        <f t="shared" si="10"/>
        <v>192</v>
      </c>
      <c r="G60" s="36">
        <f t="shared" si="9"/>
        <v>192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str">
        <f t="shared" si="6"/>
        <v>A CORUÑA</v>
      </c>
      <c r="F61" s="36">
        <f t="shared" si="10"/>
        <v>1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50271</v>
      </c>
      <c r="C62" s="37">
        <f t="shared" si="4"/>
        <v>40779</v>
      </c>
      <c r="D62" s="37">
        <f t="shared" si="7"/>
        <v>6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4864</v>
      </c>
      <c r="C63" s="37">
        <f t="shared" si="4"/>
        <v>3758</v>
      </c>
      <c r="D63" s="37">
        <f t="shared" si="7"/>
        <v>17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89276</v>
      </c>
      <c r="C64" s="37">
        <f t="shared" si="4"/>
        <v>79558</v>
      </c>
      <c r="D64" s="37">
        <f t="shared" si="7"/>
        <v>4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8948</v>
      </c>
      <c r="C65" s="37">
        <f t="shared" si="4"/>
        <v>9506</v>
      </c>
      <c r="D65" s="37">
        <f t="shared" si="7"/>
        <v>12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13805</v>
      </c>
      <c r="C66" s="37">
        <f t="shared" si="4"/>
        <v>14227</v>
      </c>
      <c r="D66" s="37">
        <f t="shared" si="7"/>
        <v>11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2</v>
      </c>
      <c r="D7" s="10">
        <v>2</v>
      </c>
      <c r="E7" s="10">
        <v>3</v>
      </c>
      <c r="F7" s="11">
        <f>((E7*100)/D7)-100</f>
        <v>50</v>
      </c>
      <c r="G7" s="1"/>
      <c r="H7" s="1"/>
      <c r="I7" s="1"/>
    </row>
    <row r="8" spans="1:12" x14ac:dyDescent="0.3">
      <c r="A8" s="12" t="s">
        <v>31</v>
      </c>
      <c r="B8" s="13">
        <v>1334</v>
      </c>
      <c r="C8" s="13">
        <v>1341</v>
      </c>
      <c r="D8" s="13">
        <v>7802</v>
      </c>
      <c r="E8" s="13">
        <v>5162</v>
      </c>
      <c r="F8" s="14">
        <f t="shared" ref="F8:F34" si="0">((E8*100)/D8)-100</f>
        <v>-33.837477569853888</v>
      </c>
      <c r="G8" s="1"/>
      <c r="H8" s="1"/>
      <c r="I8" s="1"/>
    </row>
    <row r="9" spans="1:12" x14ac:dyDescent="0.3">
      <c r="A9" s="9" t="s">
        <v>157</v>
      </c>
      <c r="B9" s="10">
        <v>596</v>
      </c>
      <c r="C9" s="10">
        <v>688</v>
      </c>
      <c r="D9" s="10">
        <v>2645</v>
      </c>
      <c r="E9" s="10">
        <v>2747</v>
      </c>
      <c r="F9" s="11">
        <f t="shared" si="0"/>
        <v>3.8563327032136101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32646</v>
      </c>
      <c r="C11" s="10">
        <v>51027</v>
      </c>
      <c r="D11" s="10">
        <v>146085</v>
      </c>
      <c r="E11" s="10">
        <v>195917</v>
      </c>
      <c r="F11" s="11">
        <f t="shared" si="0"/>
        <v>34.111647328610047</v>
      </c>
      <c r="G11" s="1"/>
      <c r="H11" s="1"/>
      <c r="I11" s="1"/>
    </row>
    <row r="12" spans="1:12" x14ac:dyDescent="0.3">
      <c r="A12" s="12" t="s">
        <v>161</v>
      </c>
      <c r="B12" s="13">
        <v>1876</v>
      </c>
      <c r="C12" s="13">
        <v>631</v>
      </c>
      <c r="D12" s="13">
        <v>12551</v>
      </c>
      <c r="E12" s="13">
        <v>8363</v>
      </c>
      <c r="F12" s="14">
        <f t="shared" si="0"/>
        <v>-33.367859134730296</v>
      </c>
      <c r="G12" s="1"/>
      <c r="H12" s="1"/>
      <c r="I12" s="1"/>
    </row>
    <row r="13" spans="1:12" x14ac:dyDescent="0.3">
      <c r="A13" s="9" t="s">
        <v>32</v>
      </c>
      <c r="B13" s="10">
        <v>4</v>
      </c>
      <c r="C13" s="10">
        <v>23</v>
      </c>
      <c r="D13" s="10">
        <v>25</v>
      </c>
      <c r="E13" s="10">
        <v>24</v>
      </c>
      <c r="F13" s="11">
        <f t="shared" si="0"/>
        <v>-4</v>
      </c>
      <c r="G13" s="1"/>
      <c r="H13" s="1"/>
      <c r="I13" s="1"/>
    </row>
    <row r="14" spans="1:12" x14ac:dyDescent="0.3">
      <c r="A14" s="12" t="s">
        <v>33</v>
      </c>
      <c r="B14" s="13">
        <v>144235</v>
      </c>
      <c r="C14" s="13">
        <v>139320</v>
      </c>
      <c r="D14" s="13">
        <v>674570</v>
      </c>
      <c r="E14" s="13">
        <v>710717</v>
      </c>
      <c r="F14" s="14">
        <f t="shared" si="0"/>
        <v>5.3585246898023939</v>
      </c>
      <c r="G14" s="1"/>
      <c r="H14" s="1"/>
      <c r="I14" s="1"/>
    </row>
    <row r="15" spans="1:12" x14ac:dyDescent="0.3">
      <c r="A15" s="9" t="s">
        <v>34</v>
      </c>
      <c r="B15" s="10">
        <v>42680</v>
      </c>
      <c r="C15" s="10">
        <v>50596</v>
      </c>
      <c r="D15" s="10">
        <v>202766</v>
      </c>
      <c r="E15" s="10">
        <v>237714</v>
      </c>
      <c r="F15" s="11">
        <f t="shared" si="0"/>
        <v>17.235631220224292</v>
      </c>
      <c r="G15" s="1"/>
      <c r="H15" s="1"/>
      <c r="I15" s="1"/>
    </row>
    <row r="16" spans="1:12" x14ac:dyDescent="0.3">
      <c r="A16" s="12" t="s">
        <v>35</v>
      </c>
      <c r="B16" s="13">
        <v>7229</v>
      </c>
      <c r="C16" s="13">
        <v>5461</v>
      </c>
      <c r="D16" s="13">
        <v>30453</v>
      </c>
      <c r="E16" s="13">
        <v>28355</v>
      </c>
      <c r="F16" s="14">
        <f t="shared" si="0"/>
        <v>-6.88930483039438</v>
      </c>
      <c r="G16" s="1"/>
      <c r="H16" s="1"/>
      <c r="I16" s="1"/>
    </row>
    <row r="17" spans="1:9" x14ac:dyDescent="0.3">
      <c r="A17" s="9" t="s">
        <v>162</v>
      </c>
      <c r="B17" s="10">
        <v>18338</v>
      </c>
      <c r="C17" s="10">
        <v>21135</v>
      </c>
      <c r="D17" s="10">
        <v>89130</v>
      </c>
      <c r="E17" s="10">
        <v>96866</v>
      </c>
      <c r="F17" s="11">
        <f t="shared" si="0"/>
        <v>8.6794569729608497</v>
      </c>
      <c r="G17" s="1"/>
      <c r="H17" s="1"/>
      <c r="I17" s="1"/>
    </row>
    <row r="18" spans="1:9" x14ac:dyDescent="0.3">
      <c r="A18" s="12" t="s">
        <v>36</v>
      </c>
      <c r="B18" s="13">
        <v>1</v>
      </c>
      <c r="C18" s="13">
        <v>250</v>
      </c>
      <c r="D18" s="13">
        <v>4</v>
      </c>
      <c r="E18" s="13">
        <v>925</v>
      </c>
      <c r="F18" s="14">
        <f t="shared" si="0"/>
        <v>23025</v>
      </c>
      <c r="G18" s="1"/>
      <c r="H18" s="1"/>
      <c r="I18" s="1"/>
    </row>
    <row r="19" spans="1:9" x14ac:dyDescent="0.3">
      <c r="A19" s="9" t="s">
        <v>37</v>
      </c>
      <c r="B19" s="10">
        <v>13</v>
      </c>
      <c r="C19" s="10">
        <v>200</v>
      </c>
      <c r="D19" s="10">
        <v>246</v>
      </c>
      <c r="E19" s="10">
        <v>253</v>
      </c>
      <c r="F19" s="11">
        <f t="shared" si="0"/>
        <v>2.8455284552845512</v>
      </c>
      <c r="G19" s="1"/>
      <c r="H19" s="1"/>
      <c r="I19" s="1"/>
    </row>
    <row r="20" spans="1:9" x14ac:dyDescent="0.3">
      <c r="A20" s="12" t="s">
        <v>163</v>
      </c>
      <c r="B20" s="13">
        <v>4940</v>
      </c>
      <c r="C20" s="13">
        <v>5310</v>
      </c>
      <c r="D20" s="13">
        <v>24305</v>
      </c>
      <c r="E20" s="13">
        <v>24300</v>
      </c>
      <c r="F20" s="14">
        <f t="shared" si="0"/>
        <v>-2.0571898786258203E-2</v>
      </c>
      <c r="G20" s="1"/>
      <c r="H20" s="1"/>
      <c r="I20" s="1"/>
    </row>
    <row r="21" spans="1:9" x14ac:dyDescent="0.3">
      <c r="A21" s="9" t="s">
        <v>38</v>
      </c>
      <c r="B21" s="10">
        <v>584</v>
      </c>
      <c r="C21" s="10">
        <v>1435</v>
      </c>
      <c r="D21" s="10">
        <v>3292</v>
      </c>
      <c r="E21" s="10">
        <v>7701</v>
      </c>
      <c r="F21" s="11">
        <f t="shared" si="0"/>
        <v>133.9307411907655</v>
      </c>
      <c r="G21" s="1"/>
      <c r="H21" s="1"/>
      <c r="I21" s="1"/>
    </row>
    <row r="22" spans="1:9" x14ac:dyDescent="0.3">
      <c r="A22" s="12" t="s">
        <v>59</v>
      </c>
      <c r="B22" s="13">
        <v>6858</v>
      </c>
      <c r="C22" s="13">
        <v>6950</v>
      </c>
      <c r="D22" s="13">
        <v>35132</v>
      </c>
      <c r="E22" s="13">
        <v>36579</v>
      </c>
      <c r="F22" s="14">
        <f t="shared" si="0"/>
        <v>4.1187521348058738</v>
      </c>
      <c r="G22" s="1"/>
      <c r="H22" s="1"/>
      <c r="I22" s="1"/>
    </row>
    <row r="23" spans="1:9" x14ac:dyDescent="0.3">
      <c r="A23" s="9" t="s">
        <v>164</v>
      </c>
      <c r="B23" s="10">
        <v>2107</v>
      </c>
      <c r="C23" s="10">
        <v>1320</v>
      </c>
      <c r="D23" s="10">
        <v>8002</v>
      </c>
      <c r="E23" s="10">
        <v>10280</v>
      </c>
      <c r="F23" s="11">
        <f t="shared" si="0"/>
        <v>28.467883029242699</v>
      </c>
      <c r="G23" s="1"/>
      <c r="H23" s="1"/>
      <c r="I23" s="1"/>
    </row>
    <row r="24" spans="1:9" x14ac:dyDescent="0.3">
      <c r="A24" s="12" t="s">
        <v>166</v>
      </c>
      <c r="B24" s="13">
        <v>6681</v>
      </c>
      <c r="C24" s="13">
        <v>6411</v>
      </c>
      <c r="D24" s="13">
        <v>29079</v>
      </c>
      <c r="E24" s="13">
        <v>30098</v>
      </c>
      <c r="F24" s="14">
        <f t="shared" si="0"/>
        <v>3.5042470511365593</v>
      </c>
      <c r="G24" s="1"/>
      <c r="H24" s="1"/>
      <c r="I24" s="1"/>
    </row>
    <row r="25" spans="1:9" x14ac:dyDescent="0.3">
      <c r="A25" s="9" t="s">
        <v>39</v>
      </c>
      <c r="B25" s="10">
        <v>1434</v>
      </c>
      <c r="C25" s="10">
        <v>467</v>
      </c>
      <c r="D25" s="10">
        <v>5352</v>
      </c>
      <c r="E25" s="10">
        <v>2655</v>
      </c>
      <c r="F25" s="11">
        <f t="shared" si="0"/>
        <v>-50.392376681614351</v>
      </c>
      <c r="G25" s="1"/>
      <c r="H25" s="1"/>
      <c r="I25" s="1"/>
    </row>
    <row r="26" spans="1:9" x14ac:dyDescent="0.3">
      <c r="A26" s="12" t="s">
        <v>40</v>
      </c>
      <c r="B26" s="13">
        <v>24</v>
      </c>
      <c r="C26" s="13">
        <v>36</v>
      </c>
      <c r="D26" s="13">
        <v>88</v>
      </c>
      <c r="E26" s="13">
        <v>75</v>
      </c>
      <c r="F26" s="14">
        <f t="shared" si="0"/>
        <v>-14.772727272727266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3091</v>
      </c>
      <c r="C28" s="13">
        <v>3815</v>
      </c>
      <c r="D28" s="13">
        <v>17162</v>
      </c>
      <c r="E28" s="13">
        <v>20925</v>
      </c>
      <c r="F28" s="14">
        <f t="shared" si="0"/>
        <v>21.92634891038341</v>
      </c>
      <c r="G28" s="1"/>
      <c r="H28" s="1"/>
      <c r="I28" s="1"/>
    </row>
    <row r="29" spans="1:9" x14ac:dyDescent="0.3">
      <c r="A29" s="9" t="s">
        <v>43</v>
      </c>
      <c r="B29" s="10">
        <v>539</v>
      </c>
      <c r="C29" s="10">
        <v>773</v>
      </c>
      <c r="D29" s="10">
        <v>1364</v>
      </c>
      <c r="E29" s="10">
        <v>3696</v>
      </c>
      <c r="F29" s="11">
        <f t="shared" si="0"/>
        <v>170.96774193548384</v>
      </c>
      <c r="G29" s="1"/>
      <c r="H29" s="1"/>
      <c r="I29" s="1"/>
    </row>
    <row r="30" spans="1:9" x14ac:dyDescent="0.3">
      <c r="A30" s="12" t="s">
        <v>44</v>
      </c>
      <c r="B30" s="13">
        <v>1342</v>
      </c>
      <c r="C30" s="13">
        <v>802</v>
      </c>
      <c r="D30" s="13">
        <v>3939</v>
      </c>
      <c r="E30" s="13">
        <v>2449</v>
      </c>
      <c r="F30" s="14">
        <f t="shared" si="0"/>
        <v>-37.826859609037825</v>
      </c>
      <c r="G30" s="1"/>
      <c r="H30" s="1"/>
      <c r="I30" s="1"/>
    </row>
    <row r="31" spans="1:9" x14ac:dyDescent="0.3">
      <c r="A31" s="9" t="s">
        <v>45</v>
      </c>
      <c r="B31" s="10">
        <v>4057</v>
      </c>
      <c r="C31" s="10">
        <v>5332</v>
      </c>
      <c r="D31" s="10">
        <v>19276</v>
      </c>
      <c r="E31" s="10">
        <v>21204</v>
      </c>
      <c r="F31" s="11">
        <f t="shared" si="0"/>
        <v>10.002075119319358</v>
      </c>
      <c r="G31" s="1"/>
      <c r="H31" s="1"/>
      <c r="I31" s="1"/>
    </row>
    <row r="32" spans="1:9" x14ac:dyDescent="0.3">
      <c r="A32" s="12" t="s">
        <v>46</v>
      </c>
      <c r="B32" s="13">
        <v>196214</v>
      </c>
      <c r="C32" s="13">
        <v>187730</v>
      </c>
      <c r="D32" s="13">
        <v>817537</v>
      </c>
      <c r="E32" s="13">
        <v>853183</v>
      </c>
      <c r="F32" s="14">
        <f t="shared" si="0"/>
        <v>4.3601696314662206</v>
      </c>
      <c r="G32" s="1"/>
      <c r="H32" s="1"/>
      <c r="I32" s="1"/>
    </row>
    <row r="33" spans="1:9" x14ac:dyDescent="0.3">
      <c r="A33" s="9" t="s">
        <v>47</v>
      </c>
      <c r="B33" s="10">
        <v>16082</v>
      </c>
      <c r="C33" s="10">
        <v>15020</v>
      </c>
      <c r="D33" s="10">
        <v>61972</v>
      </c>
      <c r="E33" s="10">
        <v>63422</v>
      </c>
      <c r="F33" s="11">
        <f t="shared" si="0"/>
        <v>2.3397663460917784</v>
      </c>
      <c r="G33" s="1"/>
      <c r="H33" s="1"/>
      <c r="I33" s="1"/>
    </row>
    <row r="34" spans="1:9" x14ac:dyDescent="0.3">
      <c r="A34" s="12" t="s">
        <v>165</v>
      </c>
      <c r="B34" s="13">
        <v>77</v>
      </c>
      <c r="C34" s="13">
        <v>134</v>
      </c>
      <c r="D34" s="13">
        <v>349</v>
      </c>
      <c r="E34" s="13">
        <v>403</v>
      </c>
      <c r="F34" s="14">
        <f t="shared" si="0"/>
        <v>15.472779369627503</v>
      </c>
      <c r="G34" s="1"/>
      <c r="H34" s="1"/>
      <c r="I34" s="1"/>
    </row>
    <row r="35" spans="1:9" x14ac:dyDescent="0.3">
      <c r="A35" s="15" t="s">
        <v>48</v>
      </c>
      <c r="B35" s="16">
        <f>SUM(B7:B34)</f>
        <v>492982</v>
      </c>
      <c r="C35" s="16">
        <f t="shared" ref="C35:E35" si="1">SUM(C7:C34)</f>
        <v>506209</v>
      </c>
      <c r="D35" s="16">
        <f t="shared" si="1"/>
        <v>2193128</v>
      </c>
      <c r="E35" s="16">
        <f t="shared" si="1"/>
        <v>2364018</v>
      </c>
      <c r="F35" s="17">
        <f t="shared" ref="F35" si="2">((E35*100)/D35)-100</f>
        <v>7.7920668561068993</v>
      </c>
      <c r="G35" s="1"/>
      <c r="H35" s="1"/>
      <c r="I35" s="1"/>
    </row>
    <row r="36" spans="1:9" x14ac:dyDescent="0.3">
      <c r="A36" s="59" t="s">
        <v>121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</v>
      </c>
      <c r="C39" s="37">
        <f t="shared" si="4"/>
        <v>2</v>
      </c>
      <c r="D39" s="37">
        <f>_xlfn.RANK.EQ(B39,$B$39:$B$66)+COUNTIF($B$39:$B$66,B39)-1</f>
        <v>26</v>
      </c>
      <c r="E39" s="36" t="str">
        <f t="shared" ref="E39:E66" si="6">INDEX($A$39:$B$66,MATCH(ROW()-38,$D$39:$D$66,0),1)</f>
        <v>VALENCIA</v>
      </c>
      <c r="F39" s="36">
        <f>LOOKUP(E39,$A$39:$A$66,$B$39:$B$66)</f>
        <v>853183</v>
      </c>
      <c r="G39" s="36">
        <f>LOOKUP(E39,$A$39:$A$66,$C$39:$C$66)</f>
        <v>817537</v>
      </c>
    </row>
    <row r="40" spans="1:9" x14ac:dyDescent="0.3">
      <c r="A40" s="36" t="str">
        <f t="shared" si="5"/>
        <v>ALICANTE</v>
      </c>
      <c r="B40" s="37">
        <f t="shared" si="3"/>
        <v>5162</v>
      </c>
      <c r="C40" s="37">
        <f t="shared" si="4"/>
        <v>7802</v>
      </c>
      <c r="D40" s="37">
        <f t="shared" ref="D40:D66" si="7">_xlfn.RANK.EQ(B40,$B$39:$B$66)+COUNTIF($B$39:$B$66,B40)-1</f>
        <v>16</v>
      </c>
      <c r="E40" s="36" t="str">
        <f t="shared" si="6"/>
        <v>BARCELONA</v>
      </c>
      <c r="F40" s="36">
        <f t="shared" ref="F40:F55" si="8">LOOKUP(E40,$A$39:$A$66,$B$39:$B$66)</f>
        <v>710717</v>
      </c>
      <c r="G40" s="36">
        <f t="shared" ref="G40:G66" si="9">LOOKUP(E40,$A$39:$A$66,$C$39:$C$66)</f>
        <v>674570</v>
      </c>
    </row>
    <row r="41" spans="1:9" x14ac:dyDescent="0.3">
      <c r="A41" s="36" t="str">
        <f t="shared" si="5"/>
        <v>ALMERÍA</v>
      </c>
      <c r="B41" s="37">
        <f t="shared" si="3"/>
        <v>2747</v>
      </c>
      <c r="C41" s="37">
        <f t="shared" si="4"/>
        <v>2645</v>
      </c>
      <c r="D41" s="37">
        <f t="shared" si="7"/>
        <v>18</v>
      </c>
      <c r="E41" s="36" t="str">
        <f t="shared" si="6"/>
        <v>BILBAO</v>
      </c>
      <c r="F41" s="36">
        <f t="shared" si="8"/>
        <v>237714</v>
      </c>
      <c r="G41" s="36">
        <f t="shared" si="9"/>
        <v>202766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195917</v>
      </c>
      <c r="G42" s="36">
        <f t="shared" si="9"/>
        <v>146085</v>
      </c>
    </row>
    <row r="43" spans="1:9" x14ac:dyDescent="0.3">
      <c r="A43" s="36" t="str">
        <f t="shared" si="5"/>
        <v>BAHÍA DE ALGECIRAS</v>
      </c>
      <c r="B43" s="37">
        <f t="shared" si="3"/>
        <v>195917</v>
      </c>
      <c r="C43" s="37">
        <f t="shared" si="4"/>
        <v>146085</v>
      </c>
      <c r="D43" s="37">
        <f t="shared" si="7"/>
        <v>4</v>
      </c>
      <c r="E43" s="36" t="str">
        <f t="shared" si="6"/>
        <v>CASTELLÓN</v>
      </c>
      <c r="F43" s="36">
        <f t="shared" si="8"/>
        <v>96866</v>
      </c>
      <c r="G43" s="36">
        <f t="shared" si="9"/>
        <v>89130</v>
      </c>
    </row>
    <row r="44" spans="1:9" x14ac:dyDescent="0.3">
      <c r="A44" s="36" t="str">
        <f t="shared" si="5"/>
        <v>BAHÍA DE CÁDIZ</v>
      </c>
      <c r="B44" s="37">
        <f t="shared" si="3"/>
        <v>8363</v>
      </c>
      <c r="C44" s="37">
        <f t="shared" si="4"/>
        <v>12551</v>
      </c>
      <c r="D44" s="37">
        <f t="shared" si="7"/>
        <v>14</v>
      </c>
      <c r="E44" s="36" t="str">
        <f t="shared" si="6"/>
        <v>VIGO</v>
      </c>
      <c r="F44" s="36">
        <f t="shared" si="8"/>
        <v>63422</v>
      </c>
      <c r="G44" s="36">
        <f t="shared" si="9"/>
        <v>61972</v>
      </c>
    </row>
    <row r="45" spans="1:9" x14ac:dyDescent="0.3">
      <c r="A45" s="36" t="str">
        <f t="shared" si="5"/>
        <v>BALEARES</v>
      </c>
      <c r="B45" s="37">
        <f t="shared" si="3"/>
        <v>24</v>
      </c>
      <c r="C45" s="37">
        <f t="shared" si="4"/>
        <v>25</v>
      </c>
      <c r="D45" s="37">
        <f t="shared" si="7"/>
        <v>25</v>
      </c>
      <c r="E45" s="36" t="str">
        <f t="shared" si="6"/>
        <v>LAS PALMAS</v>
      </c>
      <c r="F45" s="36">
        <f t="shared" si="8"/>
        <v>36579</v>
      </c>
      <c r="G45" s="36">
        <f t="shared" si="9"/>
        <v>35132</v>
      </c>
    </row>
    <row r="46" spans="1:9" x14ac:dyDescent="0.3">
      <c r="A46" s="36" t="str">
        <f t="shared" si="5"/>
        <v>BARCELONA</v>
      </c>
      <c r="B46" s="37">
        <f t="shared" si="3"/>
        <v>710717</v>
      </c>
      <c r="C46" s="37">
        <f t="shared" si="4"/>
        <v>674570</v>
      </c>
      <c r="D46" s="37">
        <f t="shared" si="7"/>
        <v>2</v>
      </c>
      <c r="E46" s="36" t="str">
        <f t="shared" si="6"/>
        <v>MARÍN Y RÍA DE PONTEVEDRA</v>
      </c>
      <c r="F46" s="36">
        <f t="shared" si="8"/>
        <v>30098</v>
      </c>
      <c r="G46" s="36">
        <f t="shared" si="9"/>
        <v>29079</v>
      </c>
    </row>
    <row r="47" spans="1:9" x14ac:dyDescent="0.3">
      <c r="A47" s="36" t="str">
        <f t="shared" si="5"/>
        <v>BILBAO</v>
      </c>
      <c r="B47" s="37">
        <f t="shared" si="3"/>
        <v>237714</v>
      </c>
      <c r="C47" s="37">
        <f t="shared" si="4"/>
        <v>202766</v>
      </c>
      <c r="D47" s="37">
        <f t="shared" si="7"/>
        <v>3</v>
      </c>
      <c r="E47" s="36" t="str">
        <f t="shared" si="6"/>
        <v>CARTAGENA</v>
      </c>
      <c r="F47" s="36">
        <f t="shared" si="8"/>
        <v>28355</v>
      </c>
      <c r="G47" s="36">
        <f t="shared" si="9"/>
        <v>30453</v>
      </c>
    </row>
    <row r="48" spans="1:9" x14ac:dyDescent="0.3">
      <c r="A48" s="36" t="str">
        <f t="shared" si="5"/>
        <v>CARTAGENA</v>
      </c>
      <c r="B48" s="37">
        <f t="shared" si="3"/>
        <v>28355</v>
      </c>
      <c r="C48" s="37">
        <f t="shared" si="4"/>
        <v>30453</v>
      </c>
      <c r="D48" s="37">
        <f t="shared" si="7"/>
        <v>9</v>
      </c>
      <c r="E48" s="36" t="str">
        <f t="shared" si="6"/>
        <v>GIJÓN</v>
      </c>
      <c r="F48" s="36">
        <f t="shared" si="8"/>
        <v>24300</v>
      </c>
      <c r="G48" s="36">
        <f t="shared" si="9"/>
        <v>24305</v>
      </c>
    </row>
    <row r="49" spans="1:7" x14ac:dyDescent="0.3">
      <c r="A49" s="36" t="str">
        <f t="shared" si="5"/>
        <v>CASTELLÓN</v>
      </c>
      <c r="B49" s="37">
        <f t="shared" si="3"/>
        <v>96866</v>
      </c>
      <c r="C49" s="37">
        <f t="shared" si="4"/>
        <v>89130</v>
      </c>
      <c r="D49" s="37">
        <f t="shared" si="7"/>
        <v>5</v>
      </c>
      <c r="E49" s="36" t="str">
        <f t="shared" si="6"/>
        <v>TARRAGONA</v>
      </c>
      <c r="F49" s="36">
        <f t="shared" si="8"/>
        <v>21204</v>
      </c>
      <c r="G49" s="36">
        <f t="shared" si="9"/>
        <v>19276</v>
      </c>
    </row>
    <row r="50" spans="1:7" x14ac:dyDescent="0.3">
      <c r="A50" s="36" t="str">
        <f t="shared" si="5"/>
        <v>CEUTA</v>
      </c>
      <c r="B50" s="37">
        <f t="shared" si="3"/>
        <v>925</v>
      </c>
      <c r="C50" s="37">
        <f t="shared" si="4"/>
        <v>4</v>
      </c>
      <c r="D50" s="37">
        <f t="shared" si="7"/>
        <v>21</v>
      </c>
      <c r="E50" s="36" t="str">
        <f t="shared" si="6"/>
        <v>SANTA CRUZ DE TENERIFE</v>
      </c>
      <c r="F50" s="36">
        <f t="shared" si="8"/>
        <v>20925</v>
      </c>
      <c r="G50" s="36">
        <f t="shared" si="9"/>
        <v>17162</v>
      </c>
    </row>
    <row r="51" spans="1:7" x14ac:dyDescent="0.3">
      <c r="A51" s="36" t="str">
        <f t="shared" si="5"/>
        <v>FERROL-SAN CIBRAO</v>
      </c>
      <c r="B51" s="37">
        <f t="shared" si="3"/>
        <v>253</v>
      </c>
      <c r="C51" s="37">
        <f t="shared" si="4"/>
        <v>246</v>
      </c>
      <c r="D51" s="37">
        <f t="shared" si="7"/>
        <v>23</v>
      </c>
      <c r="E51" s="36" t="str">
        <f t="shared" si="6"/>
        <v>MÁLAGA</v>
      </c>
      <c r="F51" s="36">
        <f t="shared" si="8"/>
        <v>10280</v>
      </c>
      <c r="G51" s="36">
        <f t="shared" si="9"/>
        <v>8002</v>
      </c>
    </row>
    <row r="52" spans="1:7" x14ac:dyDescent="0.3">
      <c r="A52" s="36" t="str">
        <f t="shared" si="5"/>
        <v>GIJÓN</v>
      </c>
      <c r="B52" s="37">
        <f t="shared" si="3"/>
        <v>24300</v>
      </c>
      <c r="C52" s="37">
        <f t="shared" si="4"/>
        <v>24305</v>
      </c>
      <c r="D52" s="37">
        <f t="shared" si="7"/>
        <v>10</v>
      </c>
      <c r="E52" s="36" t="str">
        <f t="shared" si="6"/>
        <v>BAHÍA DE CÁDIZ</v>
      </c>
      <c r="F52" s="36">
        <f t="shared" si="8"/>
        <v>8363</v>
      </c>
      <c r="G52" s="36">
        <f t="shared" si="9"/>
        <v>12551</v>
      </c>
    </row>
    <row r="53" spans="1:7" x14ac:dyDescent="0.3">
      <c r="A53" s="36" t="str">
        <f t="shared" si="5"/>
        <v>HUELVA</v>
      </c>
      <c r="B53" s="37">
        <f t="shared" si="3"/>
        <v>7701</v>
      </c>
      <c r="C53" s="37">
        <f t="shared" si="4"/>
        <v>3292</v>
      </c>
      <c r="D53" s="37">
        <f t="shared" si="7"/>
        <v>15</v>
      </c>
      <c r="E53" s="36" t="str">
        <f t="shared" si="6"/>
        <v>HUELVA</v>
      </c>
      <c r="F53" s="36">
        <f t="shared" si="8"/>
        <v>7701</v>
      </c>
      <c r="G53" s="36">
        <f t="shared" si="9"/>
        <v>3292</v>
      </c>
    </row>
    <row r="54" spans="1:7" x14ac:dyDescent="0.3">
      <c r="A54" s="36" t="str">
        <f t="shared" si="5"/>
        <v>LAS PALMAS</v>
      </c>
      <c r="B54" s="37">
        <f t="shared" si="3"/>
        <v>36579</v>
      </c>
      <c r="C54" s="37">
        <f t="shared" si="4"/>
        <v>35132</v>
      </c>
      <c r="D54" s="37">
        <f t="shared" si="7"/>
        <v>7</v>
      </c>
      <c r="E54" s="36" t="str">
        <f t="shared" si="6"/>
        <v>ALICANTE</v>
      </c>
      <c r="F54" s="36">
        <f t="shared" si="8"/>
        <v>5162</v>
      </c>
      <c r="G54" s="36">
        <f t="shared" si="9"/>
        <v>7802</v>
      </c>
    </row>
    <row r="55" spans="1:7" x14ac:dyDescent="0.3">
      <c r="A55" s="36" t="str">
        <f t="shared" si="5"/>
        <v>MÁLAGA</v>
      </c>
      <c r="B55" s="37">
        <f t="shared" si="3"/>
        <v>10280</v>
      </c>
      <c r="C55" s="37">
        <f t="shared" si="4"/>
        <v>8002</v>
      </c>
      <c r="D55" s="37">
        <f t="shared" si="7"/>
        <v>13</v>
      </c>
      <c r="E55" s="36" t="str">
        <f t="shared" si="6"/>
        <v>SANTANDER</v>
      </c>
      <c r="F55" s="36">
        <f t="shared" si="8"/>
        <v>3696</v>
      </c>
      <c r="G55" s="36">
        <f t="shared" si="9"/>
        <v>1364</v>
      </c>
    </row>
    <row r="56" spans="1:7" x14ac:dyDescent="0.3">
      <c r="A56" s="36" t="str">
        <f t="shared" si="5"/>
        <v>MARÍN Y RÍA DE PONTEVEDRA</v>
      </c>
      <c r="B56" s="37">
        <f t="shared" si="3"/>
        <v>30098</v>
      </c>
      <c r="C56" s="37">
        <f t="shared" si="4"/>
        <v>29079</v>
      </c>
      <c r="D56" s="37">
        <f t="shared" si="7"/>
        <v>8</v>
      </c>
      <c r="E56" s="36" t="str">
        <f t="shared" si="6"/>
        <v>ALMERÍA</v>
      </c>
      <c r="F56" s="36">
        <f t="shared" ref="F56:F66" si="10">LOOKUP(E56,$A$39:$A$66,$B$39:$B$66)</f>
        <v>2747</v>
      </c>
      <c r="G56" s="36">
        <f t="shared" si="9"/>
        <v>2645</v>
      </c>
    </row>
    <row r="57" spans="1:7" x14ac:dyDescent="0.3">
      <c r="A57" s="36" t="str">
        <f t="shared" si="5"/>
        <v>MELILLA</v>
      </c>
      <c r="B57" s="37">
        <f t="shared" si="3"/>
        <v>2655</v>
      </c>
      <c r="C57" s="37">
        <f t="shared" si="4"/>
        <v>5352</v>
      </c>
      <c r="D57" s="37">
        <f t="shared" si="7"/>
        <v>19</v>
      </c>
      <c r="E57" s="36" t="str">
        <f t="shared" si="6"/>
        <v>MELILLA</v>
      </c>
      <c r="F57" s="36">
        <f t="shared" si="10"/>
        <v>2655</v>
      </c>
      <c r="G57" s="36">
        <f t="shared" si="9"/>
        <v>5352</v>
      </c>
    </row>
    <row r="58" spans="1:7" x14ac:dyDescent="0.3">
      <c r="A58" s="36" t="str">
        <f t="shared" si="5"/>
        <v>MOTRIL</v>
      </c>
      <c r="B58" s="37">
        <f t="shared" si="3"/>
        <v>75</v>
      </c>
      <c r="C58" s="37">
        <f t="shared" si="4"/>
        <v>88</v>
      </c>
      <c r="D58" s="37">
        <f t="shared" si="7"/>
        <v>24</v>
      </c>
      <c r="E58" s="36" t="str">
        <f t="shared" si="6"/>
        <v>SEVILLA</v>
      </c>
      <c r="F58" s="36">
        <f t="shared" si="10"/>
        <v>2449</v>
      </c>
      <c r="G58" s="36">
        <f t="shared" si="9"/>
        <v>3939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27</v>
      </c>
      <c r="E59" s="36" t="str">
        <f t="shared" si="6"/>
        <v>CEUTA</v>
      </c>
      <c r="F59" s="36">
        <f t="shared" si="10"/>
        <v>925</v>
      </c>
      <c r="G59" s="36">
        <f t="shared" si="9"/>
        <v>4</v>
      </c>
    </row>
    <row r="60" spans="1:7" x14ac:dyDescent="0.3">
      <c r="A60" s="36" t="str">
        <f t="shared" si="5"/>
        <v>SANTA CRUZ DE TENERIFE</v>
      </c>
      <c r="B60" s="37">
        <f t="shared" si="3"/>
        <v>20925</v>
      </c>
      <c r="C60" s="37">
        <f t="shared" si="4"/>
        <v>17162</v>
      </c>
      <c r="D60" s="37">
        <f t="shared" si="7"/>
        <v>12</v>
      </c>
      <c r="E60" s="36" t="str">
        <f t="shared" si="6"/>
        <v>VILAGARCÍA</v>
      </c>
      <c r="F60" s="36">
        <f t="shared" si="10"/>
        <v>403</v>
      </c>
      <c r="G60" s="36">
        <f t="shared" si="9"/>
        <v>349</v>
      </c>
    </row>
    <row r="61" spans="1:7" x14ac:dyDescent="0.3">
      <c r="A61" s="36" t="str">
        <f t="shared" si="5"/>
        <v>SANTANDER</v>
      </c>
      <c r="B61" s="37">
        <f t="shared" si="3"/>
        <v>3696</v>
      </c>
      <c r="C61" s="37">
        <f t="shared" si="4"/>
        <v>1364</v>
      </c>
      <c r="D61" s="37">
        <f t="shared" si="7"/>
        <v>17</v>
      </c>
      <c r="E61" s="36" t="str">
        <f t="shared" si="6"/>
        <v>FERROL-SAN CIBRAO</v>
      </c>
      <c r="F61" s="36">
        <f t="shared" si="10"/>
        <v>253</v>
      </c>
      <c r="G61" s="36">
        <f t="shared" si="9"/>
        <v>246</v>
      </c>
    </row>
    <row r="62" spans="1:7" x14ac:dyDescent="0.3">
      <c r="A62" s="36" t="str">
        <f t="shared" si="5"/>
        <v>SEVILLA</v>
      </c>
      <c r="B62" s="37">
        <f t="shared" si="3"/>
        <v>2449</v>
      </c>
      <c r="C62" s="37">
        <f t="shared" si="4"/>
        <v>3939</v>
      </c>
      <c r="D62" s="37">
        <f t="shared" si="7"/>
        <v>20</v>
      </c>
      <c r="E62" s="36" t="str">
        <f t="shared" si="6"/>
        <v>MOTRIL</v>
      </c>
      <c r="F62" s="36">
        <f t="shared" si="10"/>
        <v>75</v>
      </c>
      <c r="G62" s="36">
        <f t="shared" si="9"/>
        <v>88</v>
      </c>
    </row>
    <row r="63" spans="1:7" x14ac:dyDescent="0.3">
      <c r="A63" s="36" t="str">
        <f t="shared" si="5"/>
        <v>TARRAGONA</v>
      </c>
      <c r="B63" s="37">
        <f t="shared" si="3"/>
        <v>21204</v>
      </c>
      <c r="C63" s="37">
        <f t="shared" si="4"/>
        <v>19276</v>
      </c>
      <c r="D63" s="37">
        <f t="shared" si="7"/>
        <v>11</v>
      </c>
      <c r="E63" s="36" t="str">
        <f t="shared" si="6"/>
        <v>BALEARES</v>
      </c>
      <c r="F63" s="36">
        <f t="shared" si="10"/>
        <v>24</v>
      </c>
      <c r="G63" s="36">
        <f t="shared" si="9"/>
        <v>25</v>
      </c>
    </row>
    <row r="64" spans="1:7" x14ac:dyDescent="0.3">
      <c r="A64" s="36" t="str">
        <f t="shared" si="5"/>
        <v>VALENCIA</v>
      </c>
      <c r="B64" s="37">
        <f t="shared" si="3"/>
        <v>853183</v>
      </c>
      <c r="C64" s="37">
        <f t="shared" si="4"/>
        <v>817537</v>
      </c>
      <c r="D64" s="37">
        <f t="shared" si="7"/>
        <v>1</v>
      </c>
      <c r="E64" s="36" t="str">
        <f t="shared" si="6"/>
        <v>A CORUÑA</v>
      </c>
      <c r="F64" s="36">
        <f t="shared" si="10"/>
        <v>3</v>
      </c>
      <c r="G64" s="36">
        <f t="shared" si="9"/>
        <v>2</v>
      </c>
    </row>
    <row r="65" spans="1:7" x14ac:dyDescent="0.3">
      <c r="A65" s="36" t="str">
        <f t="shared" si="5"/>
        <v>VIGO</v>
      </c>
      <c r="B65" s="37">
        <f t="shared" si="3"/>
        <v>63422</v>
      </c>
      <c r="C65" s="37">
        <f t="shared" si="4"/>
        <v>61972</v>
      </c>
      <c r="D65" s="37">
        <f t="shared" si="7"/>
        <v>6</v>
      </c>
      <c r="E65" s="36" t="str">
        <f t="shared" si="6"/>
        <v>PASAIA</v>
      </c>
      <c r="F65" s="36">
        <f t="shared" si="10"/>
        <v>2</v>
      </c>
      <c r="G65" s="36">
        <f t="shared" si="9"/>
        <v>0</v>
      </c>
    </row>
    <row r="66" spans="1:7" x14ac:dyDescent="0.3">
      <c r="A66" s="36" t="str">
        <f t="shared" si="5"/>
        <v>VILAGARCÍA</v>
      </c>
      <c r="B66" s="37">
        <f t="shared" si="3"/>
        <v>403</v>
      </c>
      <c r="C66" s="37">
        <f t="shared" si="4"/>
        <v>349</v>
      </c>
      <c r="D66" s="37">
        <f t="shared" si="7"/>
        <v>22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55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2</v>
      </c>
      <c r="D7" s="10">
        <v>2</v>
      </c>
      <c r="E7" s="10">
        <v>4</v>
      </c>
      <c r="F7" s="11">
        <f>((E7*100)/D7)-100</f>
        <v>100</v>
      </c>
      <c r="G7" s="1"/>
      <c r="H7" s="1"/>
      <c r="I7" s="1"/>
    </row>
    <row r="8" spans="1:12" x14ac:dyDescent="0.3">
      <c r="A8" s="12" t="s">
        <v>31</v>
      </c>
      <c r="B8" s="13">
        <v>13078</v>
      </c>
      <c r="C8" s="13">
        <v>12749</v>
      </c>
      <c r="D8" s="13">
        <v>64912</v>
      </c>
      <c r="E8" s="13">
        <v>65008</v>
      </c>
      <c r="F8" s="14">
        <f t="shared" ref="F8:F34" si="0">((E8*100)/D8)-100</f>
        <v>0.14789253142716063</v>
      </c>
      <c r="G8" s="1"/>
      <c r="H8" s="1"/>
      <c r="I8" s="1"/>
    </row>
    <row r="9" spans="1:12" x14ac:dyDescent="0.3">
      <c r="A9" s="9" t="s">
        <v>157</v>
      </c>
      <c r="B9" s="10">
        <v>670</v>
      </c>
      <c r="C9" s="10">
        <v>688</v>
      </c>
      <c r="D9" s="10">
        <v>2837</v>
      </c>
      <c r="E9" s="10">
        <v>2939</v>
      </c>
      <c r="F9" s="11">
        <f t="shared" si="0"/>
        <v>3.5953471977440898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32782</v>
      </c>
      <c r="C11" s="10">
        <v>51450</v>
      </c>
      <c r="D11" s="10">
        <v>148092</v>
      </c>
      <c r="E11" s="10">
        <v>196713</v>
      </c>
      <c r="F11" s="11">
        <f t="shared" si="0"/>
        <v>32.831618183291454</v>
      </c>
      <c r="G11" s="1"/>
      <c r="H11" s="1"/>
      <c r="I11" s="1"/>
    </row>
    <row r="12" spans="1:12" x14ac:dyDescent="0.3">
      <c r="A12" s="12" t="s">
        <v>161</v>
      </c>
      <c r="B12" s="13">
        <v>6670</v>
      </c>
      <c r="C12" s="13">
        <v>4422</v>
      </c>
      <c r="D12" s="13">
        <v>35473</v>
      </c>
      <c r="E12" s="13">
        <v>29109</v>
      </c>
      <c r="F12" s="14">
        <f t="shared" si="0"/>
        <v>-17.94040537873876</v>
      </c>
      <c r="G12" s="1"/>
      <c r="H12" s="1"/>
      <c r="I12" s="1"/>
    </row>
    <row r="13" spans="1:12" x14ac:dyDescent="0.3">
      <c r="A13" s="9" t="s">
        <v>32</v>
      </c>
      <c r="B13" s="10">
        <v>12149</v>
      </c>
      <c r="C13" s="10">
        <v>11847</v>
      </c>
      <c r="D13" s="10">
        <v>51011</v>
      </c>
      <c r="E13" s="10">
        <v>49726</v>
      </c>
      <c r="F13" s="11">
        <f t="shared" si="0"/>
        <v>-2.5190645154966518</v>
      </c>
      <c r="G13" s="1"/>
      <c r="H13" s="1"/>
      <c r="I13" s="1"/>
    </row>
    <row r="14" spans="1:12" x14ac:dyDescent="0.3">
      <c r="A14" s="12" t="s">
        <v>33</v>
      </c>
      <c r="B14" s="13">
        <v>165940</v>
      </c>
      <c r="C14" s="13">
        <v>161741</v>
      </c>
      <c r="D14" s="13">
        <v>775326</v>
      </c>
      <c r="E14" s="13">
        <v>812899</v>
      </c>
      <c r="F14" s="14">
        <f t="shared" si="0"/>
        <v>4.8460905477179921</v>
      </c>
      <c r="G14" s="1"/>
      <c r="H14" s="1"/>
      <c r="I14" s="1"/>
    </row>
    <row r="15" spans="1:12" x14ac:dyDescent="0.3">
      <c r="A15" s="9" t="s">
        <v>34</v>
      </c>
      <c r="B15" s="10">
        <v>49545</v>
      </c>
      <c r="C15" s="10">
        <v>56335</v>
      </c>
      <c r="D15" s="10">
        <v>229560</v>
      </c>
      <c r="E15" s="10">
        <v>265893</v>
      </c>
      <c r="F15" s="11">
        <f t="shared" si="0"/>
        <v>15.827234709879775</v>
      </c>
      <c r="G15" s="1"/>
      <c r="H15" s="1"/>
      <c r="I15" s="1"/>
    </row>
    <row r="16" spans="1:12" x14ac:dyDescent="0.3">
      <c r="A16" s="12" t="s">
        <v>35</v>
      </c>
      <c r="B16" s="13">
        <v>8752</v>
      </c>
      <c r="C16" s="13">
        <v>6505</v>
      </c>
      <c r="D16" s="13">
        <v>36511</v>
      </c>
      <c r="E16" s="13">
        <v>34280</v>
      </c>
      <c r="F16" s="14">
        <f t="shared" si="0"/>
        <v>-6.1104872504176768</v>
      </c>
      <c r="G16" s="1"/>
      <c r="H16" s="1"/>
      <c r="I16" s="1"/>
    </row>
    <row r="17" spans="1:9" x14ac:dyDescent="0.3">
      <c r="A17" s="9" t="s">
        <v>162</v>
      </c>
      <c r="B17" s="10">
        <v>18883</v>
      </c>
      <c r="C17" s="10">
        <v>22189</v>
      </c>
      <c r="D17" s="10">
        <v>90146</v>
      </c>
      <c r="E17" s="10">
        <v>101489</v>
      </c>
      <c r="F17" s="11">
        <f t="shared" si="0"/>
        <v>12.582921039203072</v>
      </c>
      <c r="G17" s="1"/>
      <c r="H17" s="1"/>
      <c r="I17" s="1"/>
    </row>
    <row r="18" spans="1:9" x14ac:dyDescent="0.3">
      <c r="A18" s="12" t="s">
        <v>36</v>
      </c>
      <c r="B18" s="13">
        <v>1704</v>
      </c>
      <c r="C18" s="13">
        <v>1040</v>
      </c>
      <c r="D18" s="13">
        <v>9668</v>
      </c>
      <c r="E18" s="13">
        <v>4356</v>
      </c>
      <c r="F18" s="14">
        <f t="shared" si="0"/>
        <v>-54.944145635084816</v>
      </c>
      <c r="G18" s="1"/>
      <c r="H18" s="1"/>
      <c r="I18" s="1"/>
    </row>
    <row r="19" spans="1:9" x14ac:dyDescent="0.3">
      <c r="A19" s="9" t="s">
        <v>37</v>
      </c>
      <c r="B19" s="10">
        <v>13</v>
      </c>
      <c r="C19" s="10">
        <v>200</v>
      </c>
      <c r="D19" s="10">
        <v>246</v>
      </c>
      <c r="E19" s="10">
        <v>253</v>
      </c>
      <c r="F19" s="11">
        <f t="shared" si="0"/>
        <v>2.8455284552845512</v>
      </c>
      <c r="G19" s="1"/>
      <c r="H19" s="1"/>
      <c r="I19" s="1"/>
    </row>
    <row r="20" spans="1:9" x14ac:dyDescent="0.3">
      <c r="A20" s="12" t="s">
        <v>163</v>
      </c>
      <c r="B20" s="13">
        <v>6396</v>
      </c>
      <c r="C20" s="13">
        <v>7650</v>
      </c>
      <c r="D20" s="13">
        <v>31410</v>
      </c>
      <c r="E20" s="13">
        <v>33032</v>
      </c>
      <c r="F20" s="14">
        <f t="shared" si="0"/>
        <v>5.1639605221267146</v>
      </c>
      <c r="G20" s="1"/>
      <c r="H20" s="1"/>
      <c r="I20" s="1"/>
    </row>
    <row r="21" spans="1:9" x14ac:dyDescent="0.3">
      <c r="A21" s="9" t="s">
        <v>38</v>
      </c>
      <c r="B21" s="10">
        <v>3632</v>
      </c>
      <c r="C21" s="10">
        <v>5652</v>
      </c>
      <c r="D21" s="10">
        <v>20808</v>
      </c>
      <c r="E21" s="10">
        <v>28771</v>
      </c>
      <c r="F21" s="11">
        <f t="shared" si="0"/>
        <v>38.268935024990384</v>
      </c>
      <c r="G21" s="1"/>
      <c r="H21" s="1"/>
      <c r="I21" s="1"/>
    </row>
    <row r="22" spans="1:9" x14ac:dyDescent="0.3">
      <c r="A22" s="12" t="s">
        <v>59</v>
      </c>
      <c r="B22" s="13">
        <v>47586</v>
      </c>
      <c r="C22" s="13">
        <v>48989</v>
      </c>
      <c r="D22" s="13">
        <v>224976</v>
      </c>
      <c r="E22" s="13">
        <v>233393</v>
      </c>
      <c r="F22" s="14">
        <f t="shared" si="0"/>
        <v>3.7412879596045769</v>
      </c>
      <c r="G22" s="1"/>
      <c r="H22" s="1"/>
      <c r="I22" s="1"/>
    </row>
    <row r="23" spans="1:9" x14ac:dyDescent="0.3">
      <c r="A23" s="9" t="s">
        <v>164</v>
      </c>
      <c r="B23" s="10">
        <v>3382</v>
      </c>
      <c r="C23" s="10">
        <v>2722</v>
      </c>
      <c r="D23" s="10">
        <v>13926</v>
      </c>
      <c r="E23" s="10">
        <v>16643</v>
      </c>
      <c r="F23" s="11">
        <f t="shared" si="0"/>
        <v>19.510268562401265</v>
      </c>
      <c r="G23" s="1"/>
      <c r="H23" s="1"/>
      <c r="I23" s="1"/>
    </row>
    <row r="24" spans="1:9" x14ac:dyDescent="0.3">
      <c r="A24" s="12" t="s">
        <v>166</v>
      </c>
      <c r="B24" s="13">
        <v>6943</v>
      </c>
      <c r="C24" s="13">
        <v>6969</v>
      </c>
      <c r="D24" s="13">
        <v>30944</v>
      </c>
      <c r="E24" s="13">
        <v>31831</v>
      </c>
      <c r="F24" s="14">
        <f t="shared" si="0"/>
        <v>2.8664684591520171</v>
      </c>
      <c r="G24" s="1"/>
      <c r="H24" s="1"/>
      <c r="I24" s="1"/>
    </row>
    <row r="25" spans="1:9" x14ac:dyDescent="0.3">
      <c r="A25" s="9" t="s">
        <v>39</v>
      </c>
      <c r="B25" s="10">
        <v>3890</v>
      </c>
      <c r="C25" s="10">
        <v>1815</v>
      </c>
      <c r="D25" s="10">
        <v>15491</v>
      </c>
      <c r="E25" s="10">
        <v>9529</v>
      </c>
      <c r="F25" s="11">
        <f t="shared" si="0"/>
        <v>-38.486863340003872</v>
      </c>
      <c r="G25" s="1"/>
      <c r="H25" s="1"/>
      <c r="I25" s="1"/>
    </row>
    <row r="26" spans="1:9" x14ac:dyDescent="0.3">
      <c r="A26" s="12" t="s">
        <v>40</v>
      </c>
      <c r="B26" s="13">
        <v>126</v>
      </c>
      <c r="C26" s="13">
        <v>36</v>
      </c>
      <c r="D26" s="13">
        <v>708</v>
      </c>
      <c r="E26" s="13">
        <v>75</v>
      </c>
      <c r="F26" s="14">
        <f t="shared" si="0"/>
        <v>-89.406779661016955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33051</v>
      </c>
      <c r="C28" s="13">
        <v>34594</v>
      </c>
      <c r="D28" s="13">
        <v>159149</v>
      </c>
      <c r="E28" s="13">
        <v>167892</v>
      </c>
      <c r="F28" s="14">
        <f t="shared" si="0"/>
        <v>5.4935940533713676</v>
      </c>
      <c r="G28" s="1"/>
      <c r="H28" s="1"/>
      <c r="I28" s="1"/>
    </row>
    <row r="29" spans="1:9" x14ac:dyDescent="0.3">
      <c r="A29" s="9" t="s">
        <v>43</v>
      </c>
      <c r="B29" s="10">
        <v>539</v>
      </c>
      <c r="C29" s="10">
        <v>773</v>
      </c>
      <c r="D29" s="10">
        <v>1364</v>
      </c>
      <c r="E29" s="10">
        <v>3696</v>
      </c>
      <c r="F29" s="11">
        <f t="shared" si="0"/>
        <v>170.96774193548384</v>
      </c>
      <c r="G29" s="1"/>
      <c r="H29" s="1"/>
      <c r="I29" s="1"/>
    </row>
    <row r="30" spans="1:9" x14ac:dyDescent="0.3">
      <c r="A30" s="12" t="s">
        <v>44</v>
      </c>
      <c r="B30" s="13">
        <v>9747</v>
      </c>
      <c r="C30" s="13">
        <v>12841</v>
      </c>
      <c r="D30" s="13">
        <v>44718</v>
      </c>
      <c r="E30" s="13">
        <v>52720</v>
      </c>
      <c r="F30" s="14">
        <f t="shared" si="0"/>
        <v>17.894360212889666</v>
      </c>
      <c r="G30" s="1"/>
      <c r="H30" s="1"/>
      <c r="I30" s="1"/>
    </row>
    <row r="31" spans="1:9" x14ac:dyDescent="0.3">
      <c r="A31" s="9" t="s">
        <v>45</v>
      </c>
      <c r="B31" s="10">
        <v>4743</v>
      </c>
      <c r="C31" s="10">
        <v>6282</v>
      </c>
      <c r="D31" s="10">
        <v>23034</v>
      </c>
      <c r="E31" s="10">
        <v>26068</v>
      </c>
      <c r="F31" s="11">
        <f t="shared" si="0"/>
        <v>13.171832942606585</v>
      </c>
      <c r="G31" s="1"/>
      <c r="H31" s="1"/>
      <c r="I31" s="1"/>
    </row>
    <row r="32" spans="1:9" x14ac:dyDescent="0.3">
      <c r="A32" s="12" t="s">
        <v>46</v>
      </c>
      <c r="B32" s="13">
        <v>214784</v>
      </c>
      <c r="C32" s="13">
        <v>208333</v>
      </c>
      <c r="D32" s="13">
        <v>897095</v>
      </c>
      <c r="E32" s="13">
        <v>942459</v>
      </c>
      <c r="F32" s="14">
        <f t="shared" si="0"/>
        <v>5.056766563184496</v>
      </c>
      <c r="G32" s="1"/>
      <c r="H32" s="1"/>
      <c r="I32" s="1"/>
    </row>
    <row r="33" spans="1:9" x14ac:dyDescent="0.3">
      <c r="A33" s="9" t="s">
        <v>47</v>
      </c>
      <c r="B33" s="10">
        <v>17741</v>
      </c>
      <c r="C33" s="10">
        <v>17219</v>
      </c>
      <c r="D33" s="10">
        <v>71478</v>
      </c>
      <c r="E33" s="10">
        <v>72370</v>
      </c>
      <c r="F33" s="11">
        <f t="shared" si="0"/>
        <v>1.2479364279918315</v>
      </c>
      <c r="G33" s="1"/>
      <c r="H33" s="1"/>
      <c r="I33" s="1"/>
    </row>
    <row r="34" spans="1:9" x14ac:dyDescent="0.3">
      <c r="A34" s="12" t="s">
        <v>165</v>
      </c>
      <c r="B34" s="13">
        <v>3397</v>
      </c>
      <c r="C34" s="13">
        <v>3036</v>
      </c>
      <c r="D34" s="13">
        <v>14576</v>
      </c>
      <c r="E34" s="13">
        <v>14208</v>
      </c>
      <c r="F34" s="14">
        <f t="shared" si="0"/>
        <v>-2.5246981339187755</v>
      </c>
      <c r="G34" s="1"/>
      <c r="H34" s="1"/>
      <c r="I34" s="1"/>
    </row>
    <row r="35" spans="1:9" x14ac:dyDescent="0.3">
      <c r="A35" s="15" t="s">
        <v>48</v>
      </c>
      <c r="B35" s="16">
        <f>SUM(B7:B34)</f>
        <v>666143</v>
      </c>
      <c r="C35" s="16">
        <f t="shared" ref="C35:E35" si="1">SUM(C7:C34)</f>
        <v>686079</v>
      </c>
      <c r="D35" s="16">
        <f t="shared" si="1"/>
        <v>2993461</v>
      </c>
      <c r="E35" s="16">
        <f t="shared" si="1"/>
        <v>3195358</v>
      </c>
      <c r="F35" s="17">
        <f t="shared" ref="F35" si="2">((E35*100)/D35)-100</f>
        <v>6.7446009819403088</v>
      </c>
      <c r="G35" s="1"/>
      <c r="H35" s="1"/>
      <c r="I35" s="1"/>
    </row>
    <row r="36" spans="1:9" x14ac:dyDescent="0.3">
      <c r="A36" s="59" t="s">
        <v>122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</v>
      </c>
      <c r="C39" s="37">
        <f t="shared" si="4"/>
        <v>2</v>
      </c>
      <c r="D39" s="37">
        <f>_xlfn.RANK.EQ(B39,$B$39:$B$66)+COUNTIF($B$39:$B$66,B39)-1</f>
        <v>26</v>
      </c>
      <c r="E39" s="36" t="str">
        <f t="shared" ref="E39:E66" si="6">INDEX($A$39:$B$66,MATCH(ROW()-38,$D$39:$D$66,0),1)</f>
        <v>VALENCIA</v>
      </c>
      <c r="F39" s="36">
        <f>LOOKUP(E39,$A$39:$A$66,$B$39:$B$66)</f>
        <v>942459</v>
      </c>
      <c r="G39" s="36">
        <f>LOOKUP(E39,$A$39:$A$66,$C$39:$C$66)</f>
        <v>897095</v>
      </c>
    </row>
    <row r="40" spans="1:9" x14ac:dyDescent="0.3">
      <c r="A40" s="36" t="str">
        <f t="shared" si="5"/>
        <v>ALICANTE</v>
      </c>
      <c r="B40" s="37">
        <f t="shared" si="3"/>
        <v>65008</v>
      </c>
      <c r="C40" s="37">
        <f t="shared" si="4"/>
        <v>64912</v>
      </c>
      <c r="D40" s="37">
        <f t="shared" ref="D40:D66" si="7">_xlfn.RANK.EQ(B40,$B$39:$B$66)+COUNTIF($B$39:$B$66,B40)-1</f>
        <v>9</v>
      </c>
      <c r="E40" s="36" t="str">
        <f t="shared" si="6"/>
        <v>BARCELONA</v>
      </c>
      <c r="F40" s="36">
        <f t="shared" ref="F40:F55" si="8">LOOKUP(E40,$A$39:$A$66,$B$39:$B$66)</f>
        <v>812899</v>
      </c>
      <c r="G40" s="36">
        <f t="shared" ref="G40:G66" si="9">LOOKUP(E40,$A$39:$A$66,$C$39:$C$66)</f>
        <v>775326</v>
      </c>
    </row>
    <row r="41" spans="1:9" x14ac:dyDescent="0.3">
      <c r="A41" s="36" t="str">
        <f t="shared" si="5"/>
        <v>ALMERÍA</v>
      </c>
      <c r="B41" s="37">
        <f t="shared" si="3"/>
        <v>2939</v>
      </c>
      <c r="C41" s="37">
        <f t="shared" si="4"/>
        <v>2837</v>
      </c>
      <c r="D41" s="37">
        <f t="shared" si="7"/>
        <v>23</v>
      </c>
      <c r="E41" s="36" t="str">
        <f t="shared" si="6"/>
        <v>BILBAO</v>
      </c>
      <c r="F41" s="36">
        <f t="shared" si="8"/>
        <v>265893</v>
      </c>
      <c r="G41" s="36">
        <f t="shared" si="9"/>
        <v>229560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233393</v>
      </c>
      <c r="G42" s="36">
        <f t="shared" si="9"/>
        <v>224976</v>
      </c>
    </row>
    <row r="43" spans="1:9" x14ac:dyDescent="0.3">
      <c r="A43" s="36" t="str">
        <f t="shared" si="5"/>
        <v>BAHÍA DE ALGECIRAS</v>
      </c>
      <c r="B43" s="37">
        <f t="shared" si="3"/>
        <v>196713</v>
      </c>
      <c r="C43" s="37">
        <f t="shared" si="4"/>
        <v>148092</v>
      </c>
      <c r="D43" s="37">
        <f t="shared" si="7"/>
        <v>5</v>
      </c>
      <c r="E43" s="36" t="str">
        <f t="shared" si="6"/>
        <v>BAHÍA DE ALGECIRAS</v>
      </c>
      <c r="F43" s="36">
        <f t="shared" si="8"/>
        <v>196713</v>
      </c>
      <c r="G43" s="36">
        <f t="shared" si="9"/>
        <v>148092</v>
      </c>
    </row>
    <row r="44" spans="1:9" x14ac:dyDescent="0.3">
      <c r="A44" s="36" t="str">
        <f t="shared" si="5"/>
        <v>BAHÍA DE CÁDIZ</v>
      </c>
      <c r="B44" s="37">
        <f t="shared" si="3"/>
        <v>29109</v>
      </c>
      <c r="C44" s="37">
        <f t="shared" si="4"/>
        <v>35473</v>
      </c>
      <c r="D44" s="37">
        <f t="shared" si="7"/>
        <v>15</v>
      </c>
      <c r="E44" s="36" t="str">
        <f t="shared" si="6"/>
        <v>SANTA CRUZ DE TENERIFE</v>
      </c>
      <c r="F44" s="36">
        <f t="shared" si="8"/>
        <v>167892</v>
      </c>
      <c r="G44" s="36">
        <f t="shared" si="9"/>
        <v>159149</v>
      </c>
    </row>
    <row r="45" spans="1:9" x14ac:dyDescent="0.3">
      <c r="A45" s="36" t="str">
        <f t="shared" si="5"/>
        <v>BALEARES</v>
      </c>
      <c r="B45" s="37">
        <f t="shared" si="3"/>
        <v>49726</v>
      </c>
      <c r="C45" s="37">
        <f t="shared" si="4"/>
        <v>51011</v>
      </c>
      <c r="D45" s="37">
        <f t="shared" si="7"/>
        <v>11</v>
      </c>
      <c r="E45" s="36" t="str">
        <f t="shared" si="6"/>
        <v>CASTELLÓN</v>
      </c>
      <c r="F45" s="36">
        <f t="shared" si="8"/>
        <v>101489</v>
      </c>
      <c r="G45" s="36">
        <f t="shared" si="9"/>
        <v>90146</v>
      </c>
    </row>
    <row r="46" spans="1:9" x14ac:dyDescent="0.3">
      <c r="A46" s="36" t="str">
        <f t="shared" si="5"/>
        <v>BARCELONA</v>
      </c>
      <c r="B46" s="37">
        <f t="shared" si="3"/>
        <v>812899</v>
      </c>
      <c r="C46" s="37">
        <f t="shared" si="4"/>
        <v>775326</v>
      </c>
      <c r="D46" s="37">
        <f t="shared" si="7"/>
        <v>2</v>
      </c>
      <c r="E46" s="36" t="str">
        <f t="shared" si="6"/>
        <v>VIGO</v>
      </c>
      <c r="F46" s="36">
        <f t="shared" si="8"/>
        <v>72370</v>
      </c>
      <c r="G46" s="36">
        <f t="shared" si="9"/>
        <v>71478</v>
      </c>
    </row>
    <row r="47" spans="1:9" x14ac:dyDescent="0.3">
      <c r="A47" s="36" t="str">
        <f t="shared" si="5"/>
        <v>BILBAO</v>
      </c>
      <c r="B47" s="37">
        <f t="shared" si="3"/>
        <v>265893</v>
      </c>
      <c r="C47" s="37">
        <f t="shared" si="4"/>
        <v>229560</v>
      </c>
      <c r="D47" s="37">
        <f t="shared" si="7"/>
        <v>3</v>
      </c>
      <c r="E47" s="36" t="str">
        <f t="shared" si="6"/>
        <v>ALICANTE</v>
      </c>
      <c r="F47" s="36">
        <f t="shared" si="8"/>
        <v>65008</v>
      </c>
      <c r="G47" s="36">
        <f t="shared" si="9"/>
        <v>64912</v>
      </c>
    </row>
    <row r="48" spans="1:9" x14ac:dyDescent="0.3">
      <c r="A48" s="36" t="str">
        <f t="shared" si="5"/>
        <v>CARTAGENA</v>
      </c>
      <c r="B48" s="37">
        <f t="shared" si="3"/>
        <v>34280</v>
      </c>
      <c r="C48" s="37">
        <f t="shared" si="4"/>
        <v>36511</v>
      </c>
      <c r="D48" s="37">
        <f t="shared" si="7"/>
        <v>12</v>
      </c>
      <c r="E48" s="36" t="str">
        <f t="shared" si="6"/>
        <v>SEVILLA</v>
      </c>
      <c r="F48" s="36">
        <f t="shared" si="8"/>
        <v>52720</v>
      </c>
      <c r="G48" s="36">
        <f t="shared" si="9"/>
        <v>44718</v>
      </c>
    </row>
    <row r="49" spans="1:7" x14ac:dyDescent="0.3">
      <c r="A49" s="36" t="str">
        <f t="shared" si="5"/>
        <v>CASTELLÓN</v>
      </c>
      <c r="B49" s="37">
        <f t="shared" si="3"/>
        <v>101489</v>
      </c>
      <c r="C49" s="37">
        <f t="shared" si="4"/>
        <v>90146</v>
      </c>
      <c r="D49" s="37">
        <f t="shared" si="7"/>
        <v>7</v>
      </c>
      <c r="E49" s="36" t="str">
        <f t="shared" si="6"/>
        <v>BALEARES</v>
      </c>
      <c r="F49" s="36">
        <f t="shared" si="8"/>
        <v>49726</v>
      </c>
      <c r="G49" s="36">
        <f t="shared" si="9"/>
        <v>51011</v>
      </c>
    </row>
    <row r="50" spans="1:7" x14ac:dyDescent="0.3">
      <c r="A50" s="36" t="str">
        <f t="shared" si="5"/>
        <v>CEUTA</v>
      </c>
      <c r="B50" s="37">
        <f t="shared" si="3"/>
        <v>4356</v>
      </c>
      <c r="C50" s="37">
        <f t="shared" si="4"/>
        <v>9668</v>
      </c>
      <c r="D50" s="37">
        <f t="shared" si="7"/>
        <v>21</v>
      </c>
      <c r="E50" s="36" t="str">
        <f t="shared" si="6"/>
        <v>CARTAGENA</v>
      </c>
      <c r="F50" s="36">
        <f t="shared" si="8"/>
        <v>34280</v>
      </c>
      <c r="G50" s="36">
        <f t="shared" si="9"/>
        <v>36511</v>
      </c>
    </row>
    <row r="51" spans="1:7" x14ac:dyDescent="0.3">
      <c r="A51" s="36" t="str">
        <f t="shared" si="5"/>
        <v>FERROL-SAN CIBRAO</v>
      </c>
      <c r="B51" s="37">
        <f t="shared" si="3"/>
        <v>253</v>
      </c>
      <c r="C51" s="37">
        <f t="shared" si="4"/>
        <v>246</v>
      </c>
      <c r="D51" s="37">
        <f t="shared" si="7"/>
        <v>24</v>
      </c>
      <c r="E51" s="36" t="str">
        <f t="shared" si="6"/>
        <v>GIJÓN</v>
      </c>
      <c r="F51" s="36">
        <f t="shared" si="8"/>
        <v>33032</v>
      </c>
      <c r="G51" s="36">
        <f t="shared" si="9"/>
        <v>31410</v>
      </c>
    </row>
    <row r="52" spans="1:7" x14ac:dyDescent="0.3">
      <c r="A52" s="36" t="str">
        <f t="shared" si="5"/>
        <v>GIJÓN</v>
      </c>
      <c r="B52" s="37">
        <f t="shared" si="3"/>
        <v>33032</v>
      </c>
      <c r="C52" s="37">
        <f t="shared" si="4"/>
        <v>31410</v>
      </c>
      <c r="D52" s="37">
        <f t="shared" si="7"/>
        <v>13</v>
      </c>
      <c r="E52" s="36" t="str">
        <f t="shared" si="6"/>
        <v>MARÍN Y RÍA DE PONTEVEDRA</v>
      </c>
      <c r="F52" s="36">
        <f t="shared" si="8"/>
        <v>31831</v>
      </c>
      <c r="G52" s="36">
        <f t="shared" si="9"/>
        <v>30944</v>
      </c>
    </row>
    <row r="53" spans="1:7" x14ac:dyDescent="0.3">
      <c r="A53" s="36" t="str">
        <f t="shared" si="5"/>
        <v>HUELVA</v>
      </c>
      <c r="B53" s="37">
        <f t="shared" si="3"/>
        <v>28771</v>
      </c>
      <c r="C53" s="37">
        <f t="shared" si="4"/>
        <v>20808</v>
      </c>
      <c r="D53" s="37">
        <f t="shared" si="7"/>
        <v>16</v>
      </c>
      <c r="E53" s="36" t="str">
        <f t="shared" si="6"/>
        <v>BAHÍA DE CÁDIZ</v>
      </c>
      <c r="F53" s="36">
        <f t="shared" si="8"/>
        <v>29109</v>
      </c>
      <c r="G53" s="36">
        <f t="shared" si="9"/>
        <v>35473</v>
      </c>
    </row>
    <row r="54" spans="1:7" x14ac:dyDescent="0.3">
      <c r="A54" s="36" t="str">
        <f t="shared" si="5"/>
        <v>LAS PALMAS</v>
      </c>
      <c r="B54" s="37">
        <f t="shared" si="3"/>
        <v>233393</v>
      </c>
      <c r="C54" s="37">
        <f t="shared" si="4"/>
        <v>224976</v>
      </c>
      <c r="D54" s="37">
        <f t="shared" si="7"/>
        <v>4</v>
      </c>
      <c r="E54" s="36" t="str">
        <f t="shared" si="6"/>
        <v>HUELVA</v>
      </c>
      <c r="F54" s="36">
        <f t="shared" si="8"/>
        <v>28771</v>
      </c>
      <c r="G54" s="36">
        <f t="shared" si="9"/>
        <v>20808</v>
      </c>
    </row>
    <row r="55" spans="1:7" x14ac:dyDescent="0.3">
      <c r="A55" s="36" t="str">
        <f t="shared" si="5"/>
        <v>MÁLAGA</v>
      </c>
      <c r="B55" s="37">
        <f t="shared" si="3"/>
        <v>16643</v>
      </c>
      <c r="C55" s="37">
        <f t="shared" si="4"/>
        <v>13926</v>
      </c>
      <c r="D55" s="37">
        <f t="shared" si="7"/>
        <v>18</v>
      </c>
      <c r="E55" s="36" t="str">
        <f t="shared" si="6"/>
        <v>TARRAGONA</v>
      </c>
      <c r="F55" s="36">
        <f t="shared" si="8"/>
        <v>26068</v>
      </c>
      <c r="G55" s="36">
        <f t="shared" si="9"/>
        <v>23034</v>
      </c>
    </row>
    <row r="56" spans="1:7" x14ac:dyDescent="0.3">
      <c r="A56" s="36" t="str">
        <f t="shared" si="5"/>
        <v>MARÍN Y RÍA DE PONTEVEDRA</v>
      </c>
      <c r="B56" s="37">
        <f t="shared" si="3"/>
        <v>31831</v>
      </c>
      <c r="C56" s="37">
        <f t="shared" si="4"/>
        <v>30944</v>
      </c>
      <c r="D56" s="37">
        <f t="shared" si="7"/>
        <v>14</v>
      </c>
      <c r="E56" s="36" t="str">
        <f t="shared" si="6"/>
        <v>MÁLAGA</v>
      </c>
      <c r="F56" s="36">
        <f t="shared" ref="F56:F66" si="10">LOOKUP(E56,$A$39:$A$66,$B$39:$B$66)</f>
        <v>16643</v>
      </c>
      <c r="G56" s="36">
        <f t="shared" si="9"/>
        <v>13926</v>
      </c>
    </row>
    <row r="57" spans="1:7" x14ac:dyDescent="0.3">
      <c r="A57" s="36" t="str">
        <f t="shared" si="5"/>
        <v>MELILLA</v>
      </c>
      <c r="B57" s="37">
        <f t="shared" si="3"/>
        <v>9529</v>
      </c>
      <c r="C57" s="37">
        <f t="shared" si="4"/>
        <v>15491</v>
      </c>
      <c r="D57" s="37">
        <f t="shared" si="7"/>
        <v>20</v>
      </c>
      <c r="E57" s="36" t="str">
        <f t="shared" si="6"/>
        <v>VILAGARCÍA</v>
      </c>
      <c r="F57" s="36">
        <f t="shared" si="10"/>
        <v>14208</v>
      </c>
      <c r="G57" s="36">
        <f t="shared" si="9"/>
        <v>14576</v>
      </c>
    </row>
    <row r="58" spans="1:7" x14ac:dyDescent="0.3">
      <c r="A58" s="36" t="str">
        <f t="shared" si="5"/>
        <v>MOTRIL</v>
      </c>
      <c r="B58" s="37">
        <f t="shared" si="3"/>
        <v>75</v>
      </c>
      <c r="C58" s="37">
        <f t="shared" si="4"/>
        <v>708</v>
      </c>
      <c r="D58" s="37">
        <f t="shared" si="7"/>
        <v>25</v>
      </c>
      <c r="E58" s="36" t="str">
        <f t="shared" si="6"/>
        <v>MELILLA</v>
      </c>
      <c r="F58" s="36">
        <f t="shared" si="10"/>
        <v>9529</v>
      </c>
      <c r="G58" s="36">
        <f t="shared" si="9"/>
        <v>15491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27</v>
      </c>
      <c r="E59" s="36" t="str">
        <f t="shared" si="6"/>
        <v>CEUTA</v>
      </c>
      <c r="F59" s="36">
        <f t="shared" si="10"/>
        <v>4356</v>
      </c>
      <c r="G59" s="36">
        <f t="shared" si="9"/>
        <v>9668</v>
      </c>
    </row>
    <row r="60" spans="1:7" x14ac:dyDescent="0.3">
      <c r="A60" s="36" t="str">
        <f t="shared" si="5"/>
        <v>SANTA CRUZ DE TENERIFE</v>
      </c>
      <c r="B60" s="37">
        <f t="shared" si="3"/>
        <v>167892</v>
      </c>
      <c r="C60" s="37">
        <f t="shared" si="4"/>
        <v>159149</v>
      </c>
      <c r="D60" s="37">
        <f t="shared" si="7"/>
        <v>6</v>
      </c>
      <c r="E60" s="36" t="str">
        <f t="shared" si="6"/>
        <v>SANTANDER</v>
      </c>
      <c r="F60" s="36">
        <f t="shared" si="10"/>
        <v>3696</v>
      </c>
      <c r="G60" s="36">
        <f t="shared" si="9"/>
        <v>1364</v>
      </c>
    </row>
    <row r="61" spans="1:7" x14ac:dyDescent="0.3">
      <c r="A61" s="36" t="str">
        <f t="shared" si="5"/>
        <v>SANTANDER</v>
      </c>
      <c r="B61" s="37">
        <f t="shared" si="3"/>
        <v>3696</v>
      </c>
      <c r="C61" s="37">
        <f t="shared" si="4"/>
        <v>1364</v>
      </c>
      <c r="D61" s="37">
        <f t="shared" si="7"/>
        <v>22</v>
      </c>
      <c r="E61" s="36" t="str">
        <f t="shared" si="6"/>
        <v>ALMERÍA</v>
      </c>
      <c r="F61" s="36">
        <f t="shared" si="10"/>
        <v>2939</v>
      </c>
      <c r="G61" s="36">
        <f t="shared" si="9"/>
        <v>2837</v>
      </c>
    </row>
    <row r="62" spans="1:7" x14ac:dyDescent="0.3">
      <c r="A62" s="36" t="str">
        <f t="shared" si="5"/>
        <v>SEVILLA</v>
      </c>
      <c r="B62" s="37">
        <f t="shared" si="3"/>
        <v>52720</v>
      </c>
      <c r="C62" s="37">
        <f t="shared" si="4"/>
        <v>44718</v>
      </c>
      <c r="D62" s="37">
        <f t="shared" si="7"/>
        <v>10</v>
      </c>
      <c r="E62" s="36" t="str">
        <f t="shared" si="6"/>
        <v>FERROL-SAN CIBRAO</v>
      </c>
      <c r="F62" s="36">
        <f t="shared" si="10"/>
        <v>253</v>
      </c>
      <c r="G62" s="36">
        <f t="shared" si="9"/>
        <v>246</v>
      </c>
    </row>
    <row r="63" spans="1:7" x14ac:dyDescent="0.3">
      <c r="A63" s="36" t="str">
        <f t="shared" si="5"/>
        <v>TARRAGONA</v>
      </c>
      <c r="B63" s="37">
        <f t="shared" si="3"/>
        <v>26068</v>
      </c>
      <c r="C63" s="37">
        <f t="shared" si="4"/>
        <v>23034</v>
      </c>
      <c r="D63" s="37">
        <f t="shared" si="7"/>
        <v>17</v>
      </c>
      <c r="E63" s="36" t="str">
        <f t="shared" si="6"/>
        <v>MOTRIL</v>
      </c>
      <c r="F63" s="36">
        <f t="shared" si="10"/>
        <v>75</v>
      </c>
      <c r="G63" s="36">
        <f t="shared" si="9"/>
        <v>708</v>
      </c>
    </row>
    <row r="64" spans="1:7" x14ac:dyDescent="0.3">
      <c r="A64" s="36" t="str">
        <f t="shared" si="5"/>
        <v>VALENCIA</v>
      </c>
      <c r="B64" s="37">
        <f t="shared" si="3"/>
        <v>942459</v>
      </c>
      <c r="C64" s="37">
        <f t="shared" si="4"/>
        <v>897095</v>
      </c>
      <c r="D64" s="37">
        <f t="shared" si="7"/>
        <v>1</v>
      </c>
      <c r="E64" s="36" t="str">
        <f t="shared" si="6"/>
        <v>A CORUÑA</v>
      </c>
      <c r="F64" s="36">
        <f t="shared" si="10"/>
        <v>4</v>
      </c>
      <c r="G64" s="36">
        <f t="shared" si="9"/>
        <v>2</v>
      </c>
    </row>
    <row r="65" spans="1:7" x14ac:dyDescent="0.3">
      <c r="A65" s="36" t="str">
        <f t="shared" si="5"/>
        <v>VIGO</v>
      </c>
      <c r="B65" s="37">
        <f t="shared" si="3"/>
        <v>72370</v>
      </c>
      <c r="C65" s="37">
        <f t="shared" si="4"/>
        <v>71478</v>
      </c>
      <c r="D65" s="37">
        <f t="shared" si="7"/>
        <v>8</v>
      </c>
      <c r="E65" s="36" t="str">
        <f t="shared" si="6"/>
        <v>PASAIA</v>
      </c>
      <c r="F65" s="36">
        <f t="shared" si="10"/>
        <v>2</v>
      </c>
      <c r="G65" s="36">
        <f t="shared" si="9"/>
        <v>0</v>
      </c>
    </row>
    <row r="66" spans="1:7" x14ac:dyDescent="0.3">
      <c r="A66" s="36" t="str">
        <f t="shared" si="5"/>
        <v>VILAGARCÍA</v>
      </c>
      <c r="B66" s="37">
        <f t="shared" si="3"/>
        <v>14208</v>
      </c>
      <c r="C66" s="37">
        <f t="shared" si="4"/>
        <v>14576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148</v>
      </c>
    </row>
    <row r="2" spans="1:12" s="2" customFormat="1" ht="21" x14ac:dyDescent="0.4">
      <c r="I2" s="2" t="s">
        <v>172</v>
      </c>
    </row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36551</v>
      </c>
      <c r="C7" s="10">
        <v>30337</v>
      </c>
      <c r="D7" s="10">
        <v>64953</v>
      </c>
      <c r="E7" s="10">
        <v>46836</v>
      </c>
      <c r="F7" s="11">
        <f>((E7*100)/D7)-100</f>
        <v>-27.89247609810171</v>
      </c>
      <c r="G7" s="1"/>
      <c r="H7" s="1"/>
      <c r="I7" s="1"/>
    </row>
    <row r="8" spans="1:12" x14ac:dyDescent="0.3">
      <c r="A8" s="12" t="s">
        <v>31</v>
      </c>
      <c r="B8" s="13">
        <v>19011</v>
      </c>
      <c r="C8" s="13">
        <v>16498</v>
      </c>
      <c r="D8" s="13">
        <v>59227</v>
      </c>
      <c r="E8" s="13">
        <v>56385</v>
      </c>
      <c r="F8" s="14">
        <f t="shared" ref="F8:F34" si="0">((E8*100)/D8)-100</f>
        <v>-4.798487176456689</v>
      </c>
      <c r="G8" s="1"/>
      <c r="H8" s="1"/>
      <c r="I8" s="1"/>
    </row>
    <row r="9" spans="1:12" x14ac:dyDescent="0.3">
      <c r="A9" s="9" t="s">
        <v>157</v>
      </c>
      <c r="B9" s="10">
        <v>39684</v>
      </c>
      <c r="C9" s="10">
        <v>40727</v>
      </c>
      <c r="D9" s="10">
        <v>193594</v>
      </c>
      <c r="E9" s="10">
        <v>204254</v>
      </c>
      <c r="F9" s="11">
        <f t="shared" si="0"/>
        <v>5.5063689990392248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781</v>
      </c>
      <c r="D10" s="13">
        <v>0</v>
      </c>
      <c r="E10" s="13">
        <v>1986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332284</v>
      </c>
      <c r="C11" s="10">
        <v>329688</v>
      </c>
      <c r="D11" s="10">
        <v>1693059</v>
      </c>
      <c r="E11" s="10">
        <v>1683132</v>
      </c>
      <c r="F11" s="11">
        <f t="shared" si="0"/>
        <v>-0.5863351483911714</v>
      </c>
      <c r="G11" s="1"/>
      <c r="H11" s="1"/>
      <c r="I11" s="1"/>
    </row>
    <row r="12" spans="1:12" x14ac:dyDescent="0.3">
      <c r="A12" s="12" t="s">
        <v>161</v>
      </c>
      <c r="B12" s="13">
        <v>60305</v>
      </c>
      <c r="C12" s="13">
        <v>53381</v>
      </c>
      <c r="D12" s="13">
        <v>129697</v>
      </c>
      <c r="E12" s="13">
        <v>173512</v>
      </c>
      <c r="F12" s="14">
        <f t="shared" si="0"/>
        <v>33.782585564816458</v>
      </c>
      <c r="G12" s="1"/>
      <c r="H12" s="1"/>
      <c r="I12" s="1"/>
    </row>
    <row r="13" spans="1:12" x14ac:dyDescent="0.3">
      <c r="A13" s="9" t="s">
        <v>32</v>
      </c>
      <c r="B13" s="10">
        <v>756539</v>
      </c>
      <c r="C13" s="10">
        <v>848118</v>
      </c>
      <c r="D13" s="10">
        <v>1977140</v>
      </c>
      <c r="E13" s="10">
        <v>2269726</v>
      </c>
      <c r="F13" s="11">
        <f t="shared" si="0"/>
        <v>14.798446240529245</v>
      </c>
      <c r="G13" s="1"/>
      <c r="H13" s="1"/>
      <c r="I13" s="1"/>
    </row>
    <row r="14" spans="1:12" x14ac:dyDescent="0.3">
      <c r="A14" s="12" t="s">
        <v>33</v>
      </c>
      <c r="B14" s="13">
        <v>390523</v>
      </c>
      <c r="C14" s="13">
        <v>404585</v>
      </c>
      <c r="D14" s="13">
        <v>1155447</v>
      </c>
      <c r="E14" s="13">
        <v>1330723</v>
      </c>
      <c r="F14" s="14">
        <f t="shared" si="0"/>
        <v>15.169540446251531</v>
      </c>
      <c r="G14" s="1"/>
      <c r="H14" s="1"/>
      <c r="I14" s="1"/>
    </row>
    <row r="15" spans="1:12" x14ac:dyDescent="0.3">
      <c r="A15" s="9" t="s">
        <v>34</v>
      </c>
      <c r="B15" s="10">
        <v>31046</v>
      </c>
      <c r="C15" s="10">
        <v>36688</v>
      </c>
      <c r="D15" s="10">
        <v>63050</v>
      </c>
      <c r="E15" s="10">
        <v>76066</v>
      </c>
      <c r="F15" s="11">
        <f t="shared" si="0"/>
        <v>20.643933386201425</v>
      </c>
      <c r="G15" s="1"/>
      <c r="H15" s="1"/>
      <c r="I15" s="1"/>
    </row>
    <row r="16" spans="1:12" x14ac:dyDescent="0.3">
      <c r="A16" s="12" t="s">
        <v>35</v>
      </c>
      <c r="B16" s="13">
        <v>43409</v>
      </c>
      <c r="C16" s="13">
        <v>23028</v>
      </c>
      <c r="D16" s="13">
        <v>70098</v>
      </c>
      <c r="E16" s="13">
        <v>61502</v>
      </c>
      <c r="F16" s="14">
        <f t="shared" si="0"/>
        <v>-12.262832035150794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133031</v>
      </c>
      <c r="C18" s="13">
        <v>133360</v>
      </c>
      <c r="D18" s="13">
        <v>645572</v>
      </c>
      <c r="E18" s="13">
        <v>682097</v>
      </c>
      <c r="F18" s="14">
        <f t="shared" si="0"/>
        <v>5.6577732615417062</v>
      </c>
      <c r="G18" s="1"/>
      <c r="H18" s="1"/>
      <c r="I18" s="1"/>
    </row>
    <row r="19" spans="1:9" x14ac:dyDescent="0.3">
      <c r="A19" s="9" t="s">
        <v>37</v>
      </c>
      <c r="B19" s="10">
        <v>560</v>
      </c>
      <c r="C19" s="10">
        <v>1169</v>
      </c>
      <c r="D19" s="10">
        <v>4016</v>
      </c>
      <c r="E19" s="10">
        <v>8095</v>
      </c>
      <c r="F19" s="11">
        <f t="shared" si="0"/>
        <v>101.56872509960161</v>
      </c>
      <c r="G19" s="1"/>
      <c r="H19" s="1"/>
      <c r="I19" s="1"/>
    </row>
    <row r="20" spans="1:9" x14ac:dyDescent="0.3">
      <c r="A20" s="12" t="s">
        <v>163</v>
      </c>
      <c r="B20" s="13">
        <v>1105</v>
      </c>
      <c r="C20" s="13">
        <v>3575</v>
      </c>
      <c r="D20" s="13">
        <v>2198</v>
      </c>
      <c r="E20" s="13">
        <v>9757</v>
      </c>
      <c r="F20" s="14">
        <f t="shared" si="0"/>
        <v>343.90354868061877</v>
      </c>
      <c r="G20" s="1"/>
      <c r="H20" s="1"/>
      <c r="I20" s="1"/>
    </row>
    <row r="21" spans="1:9" x14ac:dyDescent="0.3">
      <c r="A21" s="9" t="s">
        <v>38</v>
      </c>
      <c r="B21" s="10">
        <v>2590</v>
      </c>
      <c r="C21" s="10">
        <v>2841</v>
      </c>
      <c r="D21" s="10">
        <v>13303</v>
      </c>
      <c r="E21" s="10">
        <v>15010</v>
      </c>
      <c r="F21" s="11">
        <f t="shared" si="0"/>
        <v>12.831692099526421</v>
      </c>
      <c r="G21" s="1"/>
      <c r="H21" s="1"/>
      <c r="I21" s="1"/>
    </row>
    <row r="22" spans="1:9" x14ac:dyDescent="0.3">
      <c r="A22" s="12" t="s">
        <v>59</v>
      </c>
      <c r="B22" s="13">
        <v>135540</v>
      </c>
      <c r="C22" s="13">
        <v>114608</v>
      </c>
      <c r="D22" s="13">
        <v>990501</v>
      </c>
      <c r="E22" s="13">
        <v>1172498</v>
      </c>
      <c r="F22" s="14">
        <f t="shared" si="0"/>
        <v>18.374236876085945</v>
      </c>
      <c r="G22" s="1"/>
      <c r="H22" s="1"/>
      <c r="I22" s="1"/>
    </row>
    <row r="23" spans="1:9" x14ac:dyDescent="0.3">
      <c r="A23" s="9" t="s">
        <v>164</v>
      </c>
      <c r="B23" s="10">
        <v>84315</v>
      </c>
      <c r="C23" s="10">
        <v>62647</v>
      </c>
      <c r="D23" s="10">
        <v>274772</v>
      </c>
      <c r="E23" s="10">
        <v>278940</v>
      </c>
      <c r="F23" s="11">
        <f t="shared" si="0"/>
        <v>1.5168940066673429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47797</v>
      </c>
      <c r="C25" s="10">
        <v>44621</v>
      </c>
      <c r="D25" s="10">
        <v>254857</v>
      </c>
      <c r="E25" s="10">
        <v>252406</v>
      </c>
      <c r="F25" s="11">
        <f t="shared" si="0"/>
        <v>-0.96171578571512839</v>
      </c>
      <c r="G25" s="1"/>
      <c r="H25" s="1"/>
      <c r="I25" s="1"/>
    </row>
    <row r="26" spans="1:9" x14ac:dyDescent="0.3">
      <c r="A26" s="12" t="s">
        <v>40</v>
      </c>
      <c r="B26" s="13">
        <v>15777</v>
      </c>
      <c r="C26" s="13">
        <v>15364</v>
      </c>
      <c r="D26" s="13">
        <v>75278</v>
      </c>
      <c r="E26" s="13">
        <v>83944</v>
      </c>
      <c r="F26" s="14">
        <f t="shared" si="0"/>
        <v>11.511995536544546</v>
      </c>
      <c r="G26" s="1"/>
      <c r="H26" s="1"/>
      <c r="I26" s="1"/>
    </row>
    <row r="27" spans="1:9" x14ac:dyDescent="0.3">
      <c r="A27" s="9" t="s">
        <v>41</v>
      </c>
      <c r="B27" s="10">
        <v>92</v>
      </c>
      <c r="C27" s="10">
        <v>0</v>
      </c>
      <c r="D27" s="10">
        <v>94</v>
      </c>
      <c r="E27" s="10">
        <v>394</v>
      </c>
      <c r="F27" s="19">
        <f t="shared" si="0"/>
        <v>319.14893617021278</v>
      </c>
      <c r="G27" s="1"/>
      <c r="H27" s="1"/>
      <c r="I27" s="1"/>
    </row>
    <row r="28" spans="1:9" x14ac:dyDescent="0.3">
      <c r="A28" s="12" t="s">
        <v>42</v>
      </c>
      <c r="B28" s="13">
        <v>382273</v>
      </c>
      <c r="C28" s="13">
        <v>408277</v>
      </c>
      <c r="D28" s="13">
        <v>2201499</v>
      </c>
      <c r="E28" s="13">
        <v>2456732</v>
      </c>
      <c r="F28" s="14">
        <f t="shared" si="0"/>
        <v>11.593600542176034</v>
      </c>
      <c r="G28" s="1"/>
      <c r="H28" s="1"/>
      <c r="I28" s="1"/>
    </row>
    <row r="29" spans="1:9" x14ac:dyDescent="0.3">
      <c r="A29" s="9" t="s">
        <v>43</v>
      </c>
      <c r="B29" s="10">
        <v>25507</v>
      </c>
      <c r="C29" s="10">
        <v>28310</v>
      </c>
      <c r="D29" s="10">
        <v>74152</v>
      </c>
      <c r="E29" s="10">
        <v>72626</v>
      </c>
      <c r="F29" s="11">
        <f t="shared" si="0"/>
        <v>-2.0579350523249502</v>
      </c>
      <c r="G29" s="1"/>
      <c r="H29" s="1"/>
      <c r="I29" s="1"/>
    </row>
    <row r="30" spans="1:9" x14ac:dyDescent="0.3">
      <c r="A30" s="12" t="s">
        <v>44</v>
      </c>
      <c r="B30" s="13">
        <v>3448</v>
      </c>
      <c r="C30" s="13">
        <v>1190</v>
      </c>
      <c r="D30" s="13">
        <v>7146</v>
      </c>
      <c r="E30" s="13">
        <v>4819</v>
      </c>
      <c r="F30" s="14">
        <f t="shared" si="0"/>
        <v>-32.563671984326902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7040</v>
      </c>
      <c r="D31" s="10">
        <v>1670</v>
      </c>
      <c r="E31" s="10">
        <v>21306</v>
      </c>
      <c r="F31" s="11">
        <f t="shared" si="0"/>
        <v>1175.8083832335328</v>
      </c>
      <c r="G31" s="1"/>
      <c r="H31" s="1"/>
      <c r="I31" s="1"/>
    </row>
    <row r="32" spans="1:9" x14ac:dyDescent="0.3">
      <c r="A32" s="12" t="s">
        <v>46</v>
      </c>
      <c r="B32" s="13">
        <v>100117</v>
      </c>
      <c r="C32" s="13">
        <v>92170</v>
      </c>
      <c r="D32" s="13">
        <v>314651</v>
      </c>
      <c r="E32" s="13">
        <v>348356</v>
      </c>
      <c r="F32" s="14">
        <f t="shared" si="0"/>
        <v>10.711868069702618</v>
      </c>
      <c r="G32" s="1"/>
      <c r="H32" s="1"/>
      <c r="I32" s="1"/>
    </row>
    <row r="33" spans="1:9" x14ac:dyDescent="0.3">
      <c r="A33" s="9" t="s">
        <v>47</v>
      </c>
      <c r="B33" s="10">
        <v>36104</v>
      </c>
      <c r="C33" s="10">
        <v>43226</v>
      </c>
      <c r="D33" s="10">
        <v>49219</v>
      </c>
      <c r="E33" s="10">
        <v>65176</v>
      </c>
      <c r="F33" s="11">
        <f t="shared" si="0"/>
        <v>32.420406753489516</v>
      </c>
      <c r="G33" s="1"/>
      <c r="H33" s="1"/>
      <c r="I33" s="1"/>
    </row>
    <row r="34" spans="1:9" x14ac:dyDescent="0.3">
      <c r="A34" s="12" t="s">
        <v>165</v>
      </c>
      <c r="B34" s="13">
        <v>92</v>
      </c>
      <c r="C34" s="13">
        <v>390</v>
      </c>
      <c r="D34" s="13">
        <v>92</v>
      </c>
      <c r="E34" s="13">
        <v>390</v>
      </c>
      <c r="F34" s="14">
        <f t="shared" si="0"/>
        <v>323.91304347826087</v>
      </c>
      <c r="G34" s="1"/>
      <c r="H34" s="1"/>
      <c r="I34" s="1"/>
    </row>
    <row r="35" spans="1:9" x14ac:dyDescent="0.3">
      <c r="A35" s="15" t="s">
        <v>48</v>
      </c>
      <c r="B35" s="16">
        <f>SUM(B7:B34)</f>
        <v>2677700</v>
      </c>
      <c r="C35" s="16">
        <f t="shared" ref="C35:E35" si="1">SUM(C7:C34)</f>
        <v>2742619</v>
      </c>
      <c r="D35" s="16">
        <f t="shared" si="1"/>
        <v>10315285</v>
      </c>
      <c r="E35" s="16">
        <f t="shared" si="1"/>
        <v>11376668</v>
      </c>
      <c r="F35" s="17">
        <f t="shared" ref="F35" si="2">((E35*100)/D35)-100</f>
        <v>10.289420020871944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46836</v>
      </c>
      <c r="C39" s="37">
        <f t="shared" si="4"/>
        <v>64953</v>
      </c>
      <c r="D39" s="37">
        <f>_xlfn.RANK.EQ(B39,$B$39:$B$66)+COUNTIF($B$39:$B$66,B39)-1</f>
        <v>18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2456732</v>
      </c>
      <c r="G39" s="36">
        <f>LOOKUP(E39,$A$39:$A$66,$C$39:$C$66)</f>
        <v>2201499</v>
      </c>
    </row>
    <row r="40" spans="1:9" x14ac:dyDescent="0.3">
      <c r="A40" s="36" t="str">
        <f t="shared" si="5"/>
        <v>ALICANTE</v>
      </c>
      <c r="B40" s="37">
        <f t="shared" si="3"/>
        <v>56385</v>
      </c>
      <c r="C40" s="37">
        <f t="shared" si="4"/>
        <v>59227</v>
      </c>
      <c r="D40" s="37">
        <f t="shared" ref="D40:D66" si="7">_xlfn.RANK.EQ(B40,$B$39:$B$66)+COUNTIF($B$39:$B$66,B40)-1</f>
        <v>17</v>
      </c>
      <c r="E40" s="36" t="str">
        <f t="shared" si="6"/>
        <v>BALEARES</v>
      </c>
      <c r="F40" s="36">
        <f t="shared" ref="F40:F55" si="8">LOOKUP(E40,$A$39:$A$66,$B$39:$B$66)</f>
        <v>2269726</v>
      </c>
      <c r="G40" s="36">
        <f t="shared" ref="G40:G66" si="9">LOOKUP(E40,$A$39:$A$66,$C$39:$C$66)</f>
        <v>1977140</v>
      </c>
    </row>
    <row r="41" spans="1:9" x14ac:dyDescent="0.3">
      <c r="A41" s="36" t="str">
        <f t="shared" si="5"/>
        <v>ALMERÍA</v>
      </c>
      <c r="B41" s="37">
        <f t="shared" si="3"/>
        <v>204254</v>
      </c>
      <c r="C41" s="37">
        <f t="shared" si="4"/>
        <v>193594</v>
      </c>
      <c r="D41" s="37">
        <f t="shared" si="7"/>
        <v>10</v>
      </c>
      <c r="E41" s="36" t="str">
        <f t="shared" si="6"/>
        <v>BAHÍA DE ALGECIRAS</v>
      </c>
      <c r="F41" s="36">
        <f t="shared" si="8"/>
        <v>1683132</v>
      </c>
      <c r="G41" s="36">
        <f t="shared" si="9"/>
        <v>1693059</v>
      </c>
    </row>
    <row r="42" spans="1:9" x14ac:dyDescent="0.3">
      <c r="A42" s="36" t="str">
        <f t="shared" si="5"/>
        <v>AVILÉS</v>
      </c>
      <c r="B42" s="37">
        <f t="shared" si="3"/>
        <v>1986</v>
      </c>
      <c r="C42" s="37">
        <f t="shared" si="4"/>
        <v>0</v>
      </c>
      <c r="D42" s="37">
        <f t="shared" si="7"/>
        <v>24</v>
      </c>
      <c r="E42" s="36" t="str">
        <f t="shared" si="6"/>
        <v>BARCELONA</v>
      </c>
      <c r="F42" s="36">
        <f t="shared" si="8"/>
        <v>1330723</v>
      </c>
      <c r="G42" s="36">
        <f t="shared" si="9"/>
        <v>1155447</v>
      </c>
    </row>
    <row r="43" spans="1:9" x14ac:dyDescent="0.3">
      <c r="A43" s="36" t="str">
        <f t="shared" si="5"/>
        <v>BAHÍA DE ALGECIRAS</v>
      </c>
      <c r="B43" s="37">
        <f t="shared" si="3"/>
        <v>1683132</v>
      </c>
      <c r="C43" s="37">
        <f t="shared" si="4"/>
        <v>1693059</v>
      </c>
      <c r="D43" s="37">
        <f t="shared" si="7"/>
        <v>3</v>
      </c>
      <c r="E43" s="36" t="str">
        <f t="shared" si="6"/>
        <v>LAS PALMAS</v>
      </c>
      <c r="F43" s="36">
        <f t="shared" si="8"/>
        <v>1172498</v>
      </c>
      <c r="G43" s="36">
        <f t="shared" si="9"/>
        <v>990501</v>
      </c>
    </row>
    <row r="44" spans="1:9" x14ac:dyDescent="0.3">
      <c r="A44" s="36" t="str">
        <f t="shared" si="5"/>
        <v>BAHÍA DE CÁDIZ</v>
      </c>
      <c r="B44" s="37">
        <f t="shared" si="3"/>
        <v>173512</v>
      </c>
      <c r="C44" s="37">
        <f t="shared" si="4"/>
        <v>129697</v>
      </c>
      <c r="D44" s="37">
        <f t="shared" si="7"/>
        <v>11</v>
      </c>
      <c r="E44" s="36" t="str">
        <f t="shared" si="6"/>
        <v>CEUTA</v>
      </c>
      <c r="F44" s="36">
        <f t="shared" si="8"/>
        <v>682097</v>
      </c>
      <c r="G44" s="36">
        <f t="shared" si="9"/>
        <v>645572</v>
      </c>
    </row>
    <row r="45" spans="1:9" x14ac:dyDescent="0.3">
      <c r="A45" s="36" t="str">
        <f t="shared" si="5"/>
        <v>BALEARES</v>
      </c>
      <c r="B45" s="37">
        <f t="shared" si="3"/>
        <v>2269726</v>
      </c>
      <c r="C45" s="37">
        <f t="shared" si="4"/>
        <v>1977140</v>
      </c>
      <c r="D45" s="37">
        <f t="shared" si="7"/>
        <v>2</v>
      </c>
      <c r="E45" s="36" t="str">
        <f t="shared" si="6"/>
        <v>VALENCIA</v>
      </c>
      <c r="F45" s="36">
        <f t="shared" si="8"/>
        <v>348356</v>
      </c>
      <c r="G45" s="36">
        <f t="shared" si="9"/>
        <v>314651</v>
      </c>
    </row>
    <row r="46" spans="1:9" x14ac:dyDescent="0.3">
      <c r="A46" s="36" t="str">
        <f t="shared" si="5"/>
        <v>BARCELONA</v>
      </c>
      <c r="B46" s="37">
        <f t="shared" si="3"/>
        <v>1330723</v>
      </c>
      <c r="C46" s="37">
        <f t="shared" si="4"/>
        <v>1155447</v>
      </c>
      <c r="D46" s="37">
        <f t="shared" si="7"/>
        <v>4</v>
      </c>
      <c r="E46" s="36" t="str">
        <f t="shared" si="6"/>
        <v>MÁLAGA</v>
      </c>
      <c r="F46" s="36">
        <f t="shared" si="8"/>
        <v>278940</v>
      </c>
      <c r="G46" s="36">
        <f t="shared" si="9"/>
        <v>274772</v>
      </c>
    </row>
    <row r="47" spans="1:9" x14ac:dyDescent="0.3">
      <c r="A47" s="36" t="str">
        <f t="shared" si="5"/>
        <v>BILBAO</v>
      </c>
      <c r="B47" s="37">
        <f t="shared" si="3"/>
        <v>76066</v>
      </c>
      <c r="C47" s="37">
        <f t="shared" si="4"/>
        <v>63050</v>
      </c>
      <c r="D47" s="37">
        <f t="shared" si="7"/>
        <v>13</v>
      </c>
      <c r="E47" s="36" t="str">
        <f t="shared" si="6"/>
        <v>MELILLA</v>
      </c>
      <c r="F47" s="36">
        <f t="shared" si="8"/>
        <v>252406</v>
      </c>
      <c r="G47" s="36">
        <f t="shared" si="9"/>
        <v>254857</v>
      </c>
    </row>
    <row r="48" spans="1:9" x14ac:dyDescent="0.3">
      <c r="A48" s="36" t="str">
        <f t="shared" si="5"/>
        <v>CARTAGENA</v>
      </c>
      <c r="B48" s="37">
        <f t="shared" si="3"/>
        <v>61502</v>
      </c>
      <c r="C48" s="37">
        <f t="shared" si="4"/>
        <v>70098</v>
      </c>
      <c r="D48" s="37">
        <f t="shared" si="7"/>
        <v>16</v>
      </c>
      <c r="E48" s="36" t="str">
        <f t="shared" si="6"/>
        <v>ALMERÍA</v>
      </c>
      <c r="F48" s="36">
        <f t="shared" si="8"/>
        <v>204254</v>
      </c>
      <c r="G48" s="36">
        <f t="shared" si="9"/>
        <v>193594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BAHÍA DE CÁDIZ</v>
      </c>
      <c r="F49" s="36">
        <f t="shared" si="8"/>
        <v>173512</v>
      </c>
      <c r="G49" s="36">
        <f t="shared" si="9"/>
        <v>129697</v>
      </c>
    </row>
    <row r="50" spans="1:7" x14ac:dyDescent="0.3">
      <c r="A50" s="36" t="str">
        <f t="shared" si="5"/>
        <v>CEUTA</v>
      </c>
      <c r="B50" s="37">
        <f t="shared" si="3"/>
        <v>682097</v>
      </c>
      <c r="C50" s="37">
        <f t="shared" si="4"/>
        <v>645572</v>
      </c>
      <c r="D50" s="37">
        <f t="shared" si="7"/>
        <v>6</v>
      </c>
      <c r="E50" s="36" t="str">
        <f t="shared" si="6"/>
        <v>MOTRIL</v>
      </c>
      <c r="F50" s="36">
        <f t="shared" si="8"/>
        <v>83944</v>
      </c>
      <c r="G50" s="36">
        <f t="shared" si="9"/>
        <v>75278</v>
      </c>
    </row>
    <row r="51" spans="1:7" x14ac:dyDescent="0.3">
      <c r="A51" s="36" t="str">
        <f t="shared" si="5"/>
        <v>FERROL-SAN CIBRAO</v>
      </c>
      <c r="B51" s="37">
        <f t="shared" si="3"/>
        <v>8095</v>
      </c>
      <c r="C51" s="37">
        <f t="shared" si="4"/>
        <v>4016</v>
      </c>
      <c r="D51" s="37">
        <f t="shared" si="7"/>
        <v>22</v>
      </c>
      <c r="E51" s="36" t="str">
        <f t="shared" si="6"/>
        <v>BILBAO</v>
      </c>
      <c r="F51" s="36">
        <f t="shared" si="8"/>
        <v>76066</v>
      </c>
      <c r="G51" s="36">
        <f t="shared" si="9"/>
        <v>63050</v>
      </c>
    </row>
    <row r="52" spans="1:7" x14ac:dyDescent="0.3">
      <c r="A52" s="36" t="str">
        <f t="shared" si="5"/>
        <v>GIJÓN</v>
      </c>
      <c r="B52" s="37">
        <f t="shared" si="3"/>
        <v>9757</v>
      </c>
      <c r="C52" s="37">
        <f t="shared" si="4"/>
        <v>2198</v>
      </c>
      <c r="D52" s="37">
        <f t="shared" si="7"/>
        <v>21</v>
      </c>
      <c r="E52" s="36" t="str">
        <f t="shared" si="6"/>
        <v>SANTANDER</v>
      </c>
      <c r="F52" s="36">
        <f t="shared" si="8"/>
        <v>72626</v>
      </c>
      <c r="G52" s="36">
        <f t="shared" si="9"/>
        <v>74152</v>
      </c>
    </row>
    <row r="53" spans="1:7" x14ac:dyDescent="0.3">
      <c r="A53" s="36" t="str">
        <f t="shared" si="5"/>
        <v>HUELVA</v>
      </c>
      <c r="B53" s="37">
        <f t="shared" si="3"/>
        <v>15010</v>
      </c>
      <c r="C53" s="37">
        <f t="shared" si="4"/>
        <v>13303</v>
      </c>
      <c r="D53" s="37">
        <f t="shared" si="7"/>
        <v>20</v>
      </c>
      <c r="E53" s="36" t="str">
        <f t="shared" si="6"/>
        <v>VIGO</v>
      </c>
      <c r="F53" s="36">
        <f t="shared" si="8"/>
        <v>65176</v>
      </c>
      <c r="G53" s="36">
        <f t="shared" si="9"/>
        <v>49219</v>
      </c>
    </row>
    <row r="54" spans="1:7" x14ac:dyDescent="0.3">
      <c r="A54" s="36" t="str">
        <f t="shared" si="5"/>
        <v>LAS PALMAS</v>
      </c>
      <c r="B54" s="37">
        <f t="shared" si="3"/>
        <v>1172498</v>
      </c>
      <c r="C54" s="37">
        <f t="shared" si="4"/>
        <v>990501</v>
      </c>
      <c r="D54" s="37">
        <f t="shared" si="7"/>
        <v>5</v>
      </c>
      <c r="E54" s="36" t="str">
        <f t="shared" si="6"/>
        <v>CARTAGENA</v>
      </c>
      <c r="F54" s="36">
        <f t="shared" si="8"/>
        <v>61502</v>
      </c>
      <c r="G54" s="36">
        <f t="shared" si="9"/>
        <v>70098</v>
      </c>
    </row>
    <row r="55" spans="1:7" x14ac:dyDescent="0.3">
      <c r="A55" s="36" t="str">
        <f t="shared" si="5"/>
        <v>MÁLAGA</v>
      </c>
      <c r="B55" s="37">
        <f t="shared" si="3"/>
        <v>278940</v>
      </c>
      <c r="C55" s="37">
        <f t="shared" si="4"/>
        <v>274772</v>
      </c>
      <c r="D55" s="37">
        <f t="shared" si="7"/>
        <v>8</v>
      </c>
      <c r="E55" s="36" t="str">
        <f t="shared" si="6"/>
        <v>ALICANTE</v>
      </c>
      <c r="F55" s="36">
        <f t="shared" si="8"/>
        <v>56385</v>
      </c>
      <c r="G55" s="36">
        <f t="shared" si="9"/>
        <v>59227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A CORUÑA</v>
      </c>
      <c r="F56" s="36">
        <f t="shared" ref="F56:F66" si="10">LOOKUP(E56,$A$39:$A$66,$B$39:$B$66)</f>
        <v>46836</v>
      </c>
      <c r="G56" s="36">
        <f t="shared" si="9"/>
        <v>64953</v>
      </c>
    </row>
    <row r="57" spans="1:7" x14ac:dyDescent="0.3">
      <c r="A57" s="36" t="str">
        <f t="shared" si="5"/>
        <v>MELILLA</v>
      </c>
      <c r="B57" s="37">
        <f t="shared" si="3"/>
        <v>252406</v>
      </c>
      <c r="C57" s="37">
        <f t="shared" si="4"/>
        <v>254857</v>
      </c>
      <c r="D57" s="37">
        <f t="shared" si="7"/>
        <v>9</v>
      </c>
      <c r="E57" s="36" t="str">
        <f t="shared" si="6"/>
        <v>TARRAGONA</v>
      </c>
      <c r="F57" s="36">
        <f t="shared" si="10"/>
        <v>21306</v>
      </c>
      <c r="G57" s="36">
        <f t="shared" si="9"/>
        <v>1670</v>
      </c>
    </row>
    <row r="58" spans="1:7" x14ac:dyDescent="0.3">
      <c r="A58" s="36" t="str">
        <f t="shared" si="5"/>
        <v>MOTRIL</v>
      </c>
      <c r="B58" s="37">
        <f t="shared" si="3"/>
        <v>83944</v>
      </c>
      <c r="C58" s="37">
        <f t="shared" si="4"/>
        <v>75278</v>
      </c>
      <c r="D58" s="37">
        <f t="shared" si="7"/>
        <v>12</v>
      </c>
      <c r="E58" s="36" t="str">
        <f t="shared" si="6"/>
        <v>HUELVA</v>
      </c>
      <c r="F58" s="36">
        <f t="shared" si="10"/>
        <v>15010</v>
      </c>
      <c r="G58" s="36">
        <f t="shared" si="9"/>
        <v>13303</v>
      </c>
    </row>
    <row r="59" spans="1:7" x14ac:dyDescent="0.3">
      <c r="A59" s="36" t="str">
        <f t="shared" si="5"/>
        <v>PASAIA</v>
      </c>
      <c r="B59" s="37">
        <f t="shared" si="3"/>
        <v>394</v>
      </c>
      <c r="C59" s="37">
        <f t="shared" si="4"/>
        <v>94</v>
      </c>
      <c r="D59" s="37">
        <f t="shared" si="7"/>
        <v>25</v>
      </c>
      <c r="E59" s="36" t="str">
        <f t="shared" si="6"/>
        <v>GIJÓN</v>
      </c>
      <c r="F59" s="36">
        <f t="shared" si="10"/>
        <v>9757</v>
      </c>
      <c r="G59" s="36">
        <f t="shared" si="9"/>
        <v>2198</v>
      </c>
    </row>
    <row r="60" spans="1:7" x14ac:dyDescent="0.3">
      <c r="A60" s="36" t="str">
        <f t="shared" si="5"/>
        <v>SANTA CRUZ DE TENERIFE</v>
      </c>
      <c r="B60" s="37">
        <f t="shared" si="3"/>
        <v>2456732</v>
      </c>
      <c r="C60" s="37">
        <f t="shared" si="4"/>
        <v>2201499</v>
      </c>
      <c r="D60" s="37">
        <f t="shared" si="7"/>
        <v>1</v>
      </c>
      <c r="E60" s="36" t="str">
        <f t="shared" si="6"/>
        <v>FERROL-SAN CIBRAO</v>
      </c>
      <c r="F60" s="36">
        <f t="shared" si="10"/>
        <v>8095</v>
      </c>
      <c r="G60" s="36">
        <f t="shared" si="9"/>
        <v>4016</v>
      </c>
    </row>
    <row r="61" spans="1:7" x14ac:dyDescent="0.3">
      <c r="A61" s="36" t="str">
        <f t="shared" si="5"/>
        <v>SANTANDER</v>
      </c>
      <c r="B61" s="37">
        <f t="shared" si="3"/>
        <v>72626</v>
      </c>
      <c r="C61" s="37">
        <f t="shared" si="4"/>
        <v>74152</v>
      </c>
      <c r="D61" s="37">
        <f t="shared" si="7"/>
        <v>14</v>
      </c>
      <c r="E61" s="36" t="str">
        <f t="shared" si="6"/>
        <v>SEVILLA</v>
      </c>
      <c r="F61" s="36">
        <f t="shared" si="10"/>
        <v>4819</v>
      </c>
      <c r="G61" s="36">
        <f t="shared" si="9"/>
        <v>7146</v>
      </c>
    </row>
    <row r="62" spans="1:7" x14ac:dyDescent="0.3">
      <c r="A62" s="36" t="str">
        <f t="shared" si="5"/>
        <v>SEVILLA</v>
      </c>
      <c r="B62" s="37">
        <f t="shared" si="3"/>
        <v>4819</v>
      </c>
      <c r="C62" s="37">
        <f t="shared" si="4"/>
        <v>7146</v>
      </c>
      <c r="D62" s="37">
        <f t="shared" si="7"/>
        <v>23</v>
      </c>
      <c r="E62" s="36" t="str">
        <f t="shared" si="6"/>
        <v>AVILÉS</v>
      </c>
      <c r="F62" s="36">
        <f t="shared" si="10"/>
        <v>1986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21306</v>
      </c>
      <c r="C63" s="37">
        <f t="shared" si="4"/>
        <v>1670</v>
      </c>
      <c r="D63" s="37">
        <f t="shared" si="7"/>
        <v>19</v>
      </c>
      <c r="E63" s="36" t="str">
        <f t="shared" si="6"/>
        <v>PASAIA</v>
      </c>
      <c r="F63" s="36">
        <f t="shared" si="10"/>
        <v>394</v>
      </c>
      <c r="G63" s="36">
        <f t="shared" si="9"/>
        <v>94</v>
      </c>
    </row>
    <row r="64" spans="1:7" x14ac:dyDescent="0.3">
      <c r="A64" s="36" t="str">
        <f t="shared" si="5"/>
        <v>VALENCIA</v>
      </c>
      <c r="B64" s="37">
        <f t="shared" si="3"/>
        <v>348356</v>
      </c>
      <c r="C64" s="37">
        <f t="shared" si="4"/>
        <v>314651</v>
      </c>
      <c r="D64" s="37">
        <f t="shared" si="7"/>
        <v>7</v>
      </c>
      <c r="E64" s="36" t="str">
        <f t="shared" si="6"/>
        <v>VILAGARCÍA</v>
      </c>
      <c r="F64" s="36">
        <f t="shared" si="10"/>
        <v>390</v>
      </c>
      <c r="G64" s="36">
        <f t="shared" si="9"/>
        <v>92</v>
      </c>
    </row>
    <row r="65" spans="1:7" x14ac:dyDescent="0.3">
      <c r="A65" s="36" t="str">
        <f t="shared" si="5"/>
        <v>VIGO</v>
      </c>
      <c r="B65" s="37">
        <f t="shared" si="3"/>
        <v>65176</v>
      </c>
      <c r="C65" s="37">
        <f t="shared" si="4"/>
        <v>49219</v>
      </c>
      <c r="D65" s="37">
        <f t="shared" si="7"/>
        <v>15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390</v>
      </c>
      <c r="C66" s="37">
        <f t="shared" si="4"/>
        <v>92</v>
      </c>
      <c r="D66" s="37">
        <f t="shared" si="7"/>
        <v>26</v>
      </c>
      <c r="E66" s="36" t="str">
        <f t="shared" si="6"/>
        <v>CASTELLÓN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173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36551</v>
      </c>
      <c r="C7" s="10">
        <v>30337</v>
      </c>
      <c r="D7" s="10">
        <v>64953</v>
      </c>
      <c r="E7" s="10">
        <v>46836</v>
      </c>
      <c r="F7" s="11">
        <f>((E7*100)/D7)-100</f>
        <v>-27.89247609810171</v>
      </c>
      <c r="G7" s="1"/>
      <c r="H7" s="1"/>
      <c r="I7" s="1"/>
    </row>
    <row r="8" spans="1:12" x14ac:dyDescent="0.3">
      <c r="A8" s="12" t="s">
        <v>31</v>
      </c>
      <c r="B8" s="13">
        <v>12987</v>
      </c>
      <c r="C8" s="13">
        <v>13306</v>
      </c>
      <c r="D8" s="13">
        <v>31866</v>
      </c>
      <c r="E8" s="13">
        <v>35331</v>
      </c>
      <c r="F8" s="14">
        <f t="shared" ref="F8:F34" si="0">((E8*100)/D8)-100</f>
        <v>10.873658444737345</v>
      </c>
      <c r="G8" s="1"/>
      <c r="H8" s="1"/>
      <c r="I8" s="1"/>
    </row>
    <row r="9" spans="1:12" x14ac:dyDescent="0.3">
      <c r="A9" s="9" t="s">
        <v>157</v>
      </c>
      <c r="B9" s="10">
        <v>2007</v>
      </c>
      <c r="C9" s="10">
        <v>5613</v>
      </c>
      <c r="D9" s="10">
        <v>4096</v>
      </c>
      <c r="E9" s="10">
        <v>8360</v>
      </c>
      <c r="F9" s="11">
        <f t="shared" si="0"/>
        <v>104.1015625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781</v>
      </c>
      <c r="D10" s="13">
        <v>0</v>
      </c>
      <c r="E10" s="13">
        <v>1986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308</v>
      </c>
      <c r="C11" s="10">
        <v>0</v>
      </c>
      <c r="D11" s="10">
        <v>308</v>
      </c>
      <c r="E11" s="10">
        <v>0</v>
      </c>
      <c r="F11" s="11">
        <f t="shared" si="0"/>
        <v>-100</v>
      </c>
      <c r="G11" s="1"/>
      <c r="H11" s="1"/>
      <c r="I11" s="1"/>
    </row>
    <row r="12" spans="1:12" x14ac:dyDescent="0.3">
      <c r="A12" s="12" t="s">
        <v>161</v>
      </c>
      <c r="B12" s="13">
        <v>58418</v>
      </c>
      <c r="C12" s="13">
        <v>51872</v>
      </c>
      <c r="D12" s="13">
        <v>122378</v>
      </c>
      <c r="E12" s="13">
        <v>165849</v>
      </c>
      <c r="F12" s="14">
        <f t="shared" si="0"/>
        <v>35.521907532399609</v>
      </c>
      <c r="G12" s="1"/>
      <c r="H12" s="1"/>
      <c r="I12" s="1"/>
    </row>
    <row r="13" spans="1:12" x14ac:dyDescent="0.3">
      <c r="A13" s="9" t="s">
        <v>32</v>
      </c>
      <c r="B13" s="10">
        <v>233166</v>
      </c>
      <c r="C13" s="10">
        <v>278321</v>
      </c>
      <c r="D13" s="10">
        <v>441882</v>
      </c>
      <c r="E13" s="10">
        <v>656871</v>
      </c>
      <c r="F13" s="11">
        <f t="shared" si="0"/>
        <v>48.653034067918583</v>
      </c>
      <c r="G13" s="1"/>
      <c r="H13" s="1"/>
      <c r="I13" s="1"/>
    </row>
    <row r="14" spans="1:12" x14ac:dyDescent="0.3">
      <c r="A14" s="12" t="s">
        <v>33</v>
      </c>
      <c r="B14" s="13">
        <v>297511</v>
      </c>
      <c r="C14" s="13">
        <v>314445</v>
      </c>
      <c r="D14" s="13">
        <v>768678</v>
      </c>
      <c r="E14" s="13">
        <v>936668</v>
      </c>
      <c r="F14" s="14">
        <f t="shared" si="0"/>
        <v>21.854404575127688</v>
      </c>
      <c r="G14" s="1"/>
      <c r="H14" s="1"/>
      <c r="I14" s="1"/>
    </row>
    <row r="15" spans="1:12" x14ac:dyDescent="0.3">
      <c r="A15" s="9" t="s">
        <v>34</v>
      </c>
      <c r="B15" s="10">
        <v>20689</v>
      </c>
      <c r="C15" s="10">
        <v>23540</v>
      </c>
      <c r="D15" s="10">
        <v>31029</v>
      </c>
      <c r="E15" s="10">
        <v>36291</v>
      </c>
      <c r="F15" s="11">
        <f t="shared" si="0"/>
        <v>16.958329304843858</v>
      </c>
      <c r="G15" s="1"/>
      <c r="H15" s="1"/>
      <c r="I15" s="1"/>
    </row>
    <row r="16" spans="1:12" x14ac:dyDescent="0.3">
      <c r="A16" s="12" t="s">
        <v>35</v>
      </c>
      <c r="B16" s="13">
        <v>43409</v>
      </c>
      <c r="C16" s="13">
        <v>23028</v>
      </c>
      <c r="D16" s="13">
        <v>70098</v>
      </c>
      <c r="E16" s="13">
        <v>61502</v>
      </c>
      <c r="F16" s="14">
        <f t="shared" si="0"/>
        <v>-12.262832035150794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0</v>
      </c>
      <c r="D18" s="13">
        <v>569</v>
      </c>
      <c r="E18" s="13">
        <v>0</v>
      </c>
      <c r="F18" s="14">
        <f t="shared" si="0"/>
        <v>-100</v>
      </c>
      <c r="G18" s="1"/>
      <c r="H18" s="1"/>
      <c r="I18" s="1"/>
    </row>
    <row r="19" spans="1:9" x14ac:dyDescent="0.3">
      <c r="A19" s="9" t="s">
        <v>37</v>
      </c>
      <c r="B19" s="10">
        <v>560</v>
      </c>
      <c r="C19" s="10">
        <v>1169</v>
      </c>
      <c r="D19" s="10">
        <v>4016</v>
      </c>
      <c r="E19" s="10">
        <v>8095</v>
      </c>
      <c r="F19" s="11">
        <f t="shared" si="0"/>
        <v>101.56872509960161</v>
      </c>
      <c r="G19" s="1"/>
      <c r="H19" s="1"/>
      <c r="I19" s="1"/>
    </row>
    <row r="20" spans="1:9" x14ac:dyDescent="0.3">
      <c r="A20" s="12" t="s">
        <v>163</v>
      </c>
      <c r="B20" s="13">
        <v>1105</v>
      </c>
      <c r="C20" s="13">
        <v>3563</v>
      </c>
      <c r="D20" s="13">
        <v>2198</v>
      </c>
      <c r="E20" s="13">
        <v>9742</v>
      </c>
      <c r="F20" s="14">
        <f t="shared" si="0"/>
        <v>343.22111010009098</v>
      </c>
      <c r="G20" s="1"/>
      <c r="H20" s="1"/>
      <c r="I20" s="1"/>
    </row>
    <row r="21" spans="1:9" x14ac:dyDescent="0.3">
      <c r="A21" s="9" t="s">
        <v>38</v>
      </c>
      <c r="B21" s="10">
        <v>0</v>
      </c>
      <c r="C21" s="10">
        <v>426</v>
      </c>
      <c r="D21" s="10">
        <v>1868</v>
      </c>
      <c r="E21" s="10">
        <v>3483</v>
      </c>
      <c r="F21" s="19">
        <f t="shared" si="0"/>
        <v>86.456102783725896</v>
      </c>
      <c r="G21" s="1"/>
      <c r="H21" s="1"/>
      <c r="I21" s="1"/>
    </row>
    <row r="22" spans="1:9" x14ac:dyDescent="0.3">
      <c r="A22" s="12" t="s">
        <v>59</v>
      </c>
      <c r="B22" s="13">
        <v>38393</v>
      </c>
      <c r="C22" s="13">
        <v>15984</v>
      </c>
      <c r="D22" s="13">
        <v>545706</v>
      </c>
      <c r="E22" s="13">
        <v>736198</v>
      </c>
      <c r="F22" s="14">
        <f t="shared" si="0"/>
        <v>34.907441003030925</v>
      </c>
      <c r="G22" s="1"/>
      <c r="H22" s="1"/>
      <c r="I22" s="1"/>
    </row>
    <row r="23" spans="1:9" x14ac:dyDescent="0.3">
      <c r="A23" s="9" t="s">
        <v>164</v>
      </c>
      <c r="B23" s="10">
        <v>65348</v>
      </c>
      <c r="C23" s="10">
        <v>43983</v>
      </c>
      <c r="D23" s="10">
        <v>170199</v>
      </c>
      <c r="E23" s="10">
        <v>181978</v>
      </c>
      <c r="F23" s="11">
        <f t="shared" si="0"/>
        <v>6.9207222134090074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1043</v>
      </c>
      <c r="C26" s="13">
        <v>607</v>
      </c>
      <c r="D26" s="13">
        <v>1586</v>
      </c>
      <c r="E26" s="13">
        <v>2361</v>
      </c>
      <c r="F26" s="14">
        <f t="shared" si="0"/>
        <v>48.865069356872624</v>
      </c>
      <c r="G26" s="1"/>
      <c r="H26" s="1"/>
      <c r="I26" s="1"/>
    </row>
    <row r="27" spans="1:9" x14ac:dyDescent="0.3">
      <c r="A27" s="9" t="s">
        <v>41</v>
      </c>
      <c r="B27" s="10">
        <v>92</v>
      </c>
      <c r="C27" s="10">
        <v>0</v>
      </c>
      <c r="D27" s="10">
        <v>92</v>
      </c>
      <c r="E27" s="10">
        <v>389</v>
      </c>
      <c r="F27" s="19">
        <f t="shared" si="0"/>
        <v>322.82608695652175</v>
      </c>
      <c r="G27" s="1"/>
      <c r="H27" s="1"/>
      <c r="I27" s="1"/>
    </row>
    <row r="28" spans="1:9" x14ac:dyDescent="0.3">
      <c r="A28" s="12" t="s">
        <v>42</v>
      </c>
      <c r="B28" s="13">
        <v>21529</v>
      </c>
      <c r="C28" s="13">
        <v>24917</v>
      </c>
      <c r="D28" s="13">
        <v>387139</v>
      </c>
      <c r="E28" s="13">
        <v>541480</v>
      </c>
      <c r="F28" s="14">
        <f t="shared" si="0"/>
        <v>39.867076166441507</v>
      </c>
      <c r="G28" s="1"/>
      <c r="H28" s="1"/>
      <c r="I28" s="1"/>
    </row>
    <row r="29" spans="1:9" x14ac:dyDescent="0.3">
      <c r="A29" s="9" t="s">
        <v>43</v>
      </c>
      <c r="B29" s="10">
        <v>3857</v>
      </c>
      <c r="C29" s="10">
        <v>4765</v>
      </c>
      <c r="D29" s="10">
        <v>6224</v>
      </c>
      <c r="E29" s="10">
        <v>5224</v>
      </c>
      <c r="F29" s="11">
        <f t="shared" si="0"/>
        <v>-16.066838046272494</v>
      </c>
      <c r="G29" s="1"/>
      <c r="H29" s="1"/>
      <c r="I29" s="1"/>
    </row>
    <row r="30" spans="1:9" x14ac:dyDescent="0.3">
      <c r="A30" s="12" t="s">
        <v>44</v>
      </c>
      <c r="B30" s="13">
        <v>3448</v>
      </c>
      <c r="C30" s="13">
        <v>1190</v>
      </c>
      <c r="D30" s="13">
        <v>7146</v>
      </c>
      <c r="E30" s="13">
        <v>4819</v>
      </c>
      <c r="F30" s="14">
        <f t="shared" si="0"/>
        <v>-32.563671984326902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7040</v>
      </c>
      <c r="D31" s="10">
        <v>1670</v>
      </c>
      <c r="E31" s="10">
        <v>21306</v>
      </c>
      <c r="F31" s="11">
        <f t="shared" si="0"/>
        <v>1175.8083832335328</v>
      </c>
      <c r="G31" s="1"/>
      <c r="H31" s="1"/>
      <c r="I31" s="1"/>
    </row>
    <row r="32" spans="1:9" x14ac:dyDescent="0.3">
      <c r="A32" s="12" t="s">
        <v>46</v>
      </c>
      <c r="B32" s="13">
        <v>57740</v>
      </c>
      <c r="C32" s="13">
        <v>48066</v>
      </c>
      <c r="D32" s="13">
        <v>114169</v>
      </c>
      <c r="E32" s="13">
        <v>130625</v>
      </c>
      <c r="F32" s="14">
        <f t="shared" si="0"/>
        <v>14.413720011561807</v>
      </c>
      <c r="G32" s="1"/>
      <c r="H32" s="1"/>
      <c r="I32" s="1"/>
    </row>
    <row r="33" spans="1:9" x14ac:dyDescent="0.3">
      <c r="A33" s="9" t="s">
        <v>47</v>
      </c>
      <c r="B33" s="10">
        <v>36104</v>
      </c>
      <c r="C33" s="10">
        <v>43226</v>
      </c>
      <c r="D33" s="10">
        <v>49219</v>
      </c>
      <c r="E33" s="10">
        <v>65176</v>
      </c>
      <c r="F33" s="11">
        <f t="shared" si="0"/>
        <v>32.420406753489516</v>
      </c>
      <c r="G33" s="1"/>
      <c r="H33" s="1"/>
      <c r="I33" s="1"/>
    </row>
    <row r="34" spans="1:9" x14ac:dyDescent="0.3">
      <c r="A34" s="12" t="s">
        <v>165</v>
      </c>
      <c r="B34" s="13">
        <v>92</v>
      </c>
      <c r="C34" s="13">
        <v>390</v>
      </c>
      <c r="D34" s="13">
        <v>92</v>
      </c>
      <c r="E34" s="13">
        <v>390</v>
      </c>
      <c r="F34" s="14">
        <f t="shared" si="0"/>
        <v>323.91304347826087</v>
      </c>
      <c r="G34" s="1"/>
      <c r="H34" s="1"/>
      <c r="I34" s="1"/>
    </row>
    <row r="35" spans="1:9" x14ac:dyDescent="0.3">
      <c r="A35" s="15" t="s">
        <v>48</v>
      </c>
      <c r="B35" s="16">
        <f>SUM(B7:B34)</f>
        <v>934357</v>
      </c>
      <c r="C35" s="16">
        <f t="shared" ref="C35:E35" si="1">SUM(C7:C34)</f>
        <v>936569</v>
      </c>
      <c r="D35" s="16">
        <f t="shared" si="1"/>
        <v>2827181</v>
      </c>
      <c r="E35" s="16">
        <f t="shared" si="1"/>
        <v>3660960</v>
      </c>
      <c r="F35" s="17">
        <f t="shared" ref="F35" si="2">((E35*100)/D35)-100</f>
        <v>29.491532378011868</v>
      </c>
      <c r="G35" s="1"/>
      <c r="H35" s="1"/>
      <c r="I35" s="1"/>
    </row>
    <row r="36" spans="1:9" x14ac:dyDescent="0.3">
      <c r="A36" s="59" t="s">
        <v>124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46836</v>
      </c>
      <c r="C39" s="37">
        <f t="shared" si="4"/>
        <v>64953</v>
      </c>
      <c r="D39" s="37">
        <f>_xlfn.RANK.EQ(B39,$B$39:$B$66)+COUNTIF($B$39:$B$66,B39)-1</f>
        <v>10</v>
      </c>
      <c r="E39" s="36" t="str">
        <f t="shared" ref="E39:E66" si="6">INDEX($A$39:$B$66,MATCH(ROW()-38,$D$39:$D$66,0),1)</f>
        <v>BARCELONA</v>
      </c>
      <c r="F39" s="36">
        <f>LOOKUP(E39,$A$39:$A$66,$B$39:$B$66)</f>
        <v>936668</v>
      </c>
      <c r="G39" s="36">
        <f>LOOKUP(E39,$A$39:$A$66,$C$39:$C$66)</f>
        <v>768678</v>
      </c>
    </row>
    <row r="40" spans="1:9" x14ac:dyDescent="0.3">
      <c r="A40" s="36" t="str">
        <f t="shared" si="5"/>
        <v>ALICANTE</v>
      </c>
      <c r="B40" s="37">
        <f t="shared" si="3"/>
        <v>35331</v>
      </c>
      <c r="C40" s="37">
        <f t="shared" si="4"/>
        <v>31866</v>
      </c>
      <c r="D40" s="37">
        <f t="shared" ref="D40:D66" si="7">_xlfn.RANK.EQ(B40,$B$39:$B$66)+COUNTIF($B$39:$B$66,B40)-1</f>
        <v>12</v>
      </c>
      <c r="E40" s="36" t="str">
        <f t="shared" si="6"/>
        <v>LAS PALMAS</v>
      </c>
      <c r="F40" s="36">
        <f t="shared" ref="F40:F55" si="8">LOOKUP(E40,$A$39:$A$66,$B$39:$B$66)</f>
        <v>736198</v>
      </c>
      <c r="G40" s="36">
        <f t="shared" ref="G40:G66" si="9">LOOKUP(E40,$A$39:$A$66,$C$39:$C$66)</f>
        <v>545706</v>
      </c>
    </row>
    <row r="41" spans="1:9" x14ac:dyDescent="0.3">
      <c r="A41" s="36" t="str">
        <f t="shared" si="5"/>
        <v>ALMERÍA</v>
      </c>
      <c r="B41" s="37">
        <f t="shared" si="3"/>
        <v>8360</v>
      </c>
      <c r="C41" s="37">
        <f t="shared" si="4"/>
        <v>4096</v>
      </c>
      <c r="D41" s="37">
        <f t="shared" si="7"/>
        <v>15</v>
      </c>
      <c r="E41" s="36" t="str">
        <f t="shared" si="6"/>
        <v>BALEARES</v>
      </c>
      <c r="F41" s="36">
        <f t="shared" si="8"/>
        <v>656871</v>
      </c>
      <c r="G41" s="36">
        <f t="shared" si="9"/>
        <v>441882</v>
      </c>
    </row>
    <row r="42" spans="1:9" x14ac:dyDescent="0.3">
      <c r="A42" s="36" t="str">
        <f t="shared" si="5"/>
        <v>AVILÉS</v>
      </c>
      <c r="B42" s="37">
        <f t="shared" si="3"/>
        <v>1986</v>
      </c>
      <c r="C42" s="37">
        <f t="shared" si="4"/>
        <v>0</v>
      </c>
      <c r="D42" s="37">
        <f t="shared" si="7"/>
        <v>21</v>
      </c>
      <c r="E42" s="36" t="str">
        <f t="shared" si="6"/>
        <v>SANTA CRUZ DE TENERIFE</v>
      </c>
      <c r="F42" s="36">
        <f t="shared" si="8"/>
        <v>541480</v>
      </c>
      <c r="G42" s="36">
        <f t="shared" si="9"/>
        <v>387139</v>
      </c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308</v>
      </c>
      <c r="D43" s="37">
        <f t="shared" si="7"/>
        <v>28</v>
      </c>
      <c r="E43" s="36" t="str">
        <f t="shared" si="6"/>
        <v>MÁLAGA</v>
      </c>
      <c r="F43" s="36">
        <f t="shared" si="8"/>
        <v>181978</v>
      </c>
      <c r="G43" s="36">
        <f t="shared" si="9"/>
        <v>170199</v>
      </c>
    </row>
    <row r="44" spans="1:9" x14ac:dyDescent="0.3">
      <c r="A44" s="36" t="str">
        <f t="shared" si="5"/>
        <v>BAHÍA DE CÁDIZ</v>
      </c>
      <c r="B44" s="37">
        <f t="shared" si="3"/>
        <v>165849</v>
      </c>
      <c r="C44" s="37">
        <f t="shared" si="4"/>
        <v>122378</v>
      </c>
      <c r="D44" s="37">
        <f t="shared" si="7"/>
        <v>6</v>
      </c>
      <c r="E44" s="36" t="str">
        <f t="shared" si="6"/>
        <v>BAHÍA DE CÁDIZ</v>
      </c>
      <c r="F44" s="36">
        <f t="shared" si="8"/>
        <v>165849</v>
      </c>
      <c r="G44" s="36">
        <f t="shared" si="9"/>
        <v>122378</v>
      </c>
    </row>
    <row r="45" spans="1:9" x14ac:dyDescent="0.3">
      <c r="A45" s="36" t="str">
        <f t="shared" si="5"/>
        <v>BALEARES</v>
      </c>
      <c r="B45" s="37">
        <f t="shared" si="3"/>
        <v>656871</v>
      </c>
      <c r="C45" s="37">
        <f t="shared" si="4"/>
        <v>441882</v>
      </c>
      <c r="D45" s="37">
        <f t="shared" si="7"/>
        <v>3</v>
      </c>
      <c r="E45" s="36" t="str">
        <f t="shared" si="6"/>
        <v>VALENCIA</v>
      </c>
      <c r="F45" s="36">
        <f t="shared" si="8"/>
        <v>130625</v>
      </c>
      <c r="G45" s="36">
        <f t="shared" si="9"/>
        <v>114169</v>
      </c>
    </row>
    <row r="46" spans="1:9" x14ac:dyDescent="0.3">
      <c r="A46" s="36" t="str">
        <f t="shared" si="5"/>
        <v>BARCELONA</v>
      </c>
      <c r="B46" s="37">
        <f t="shared" si="3"/>
        <v>936668</v>
      </c>
      <c r="C46" s="37">
        <f t="shared" si="4"/>
        <v>768678</v>
      </c>
      <c r="D46" s="37">
        <f t="shared" si="7"/>
        <v>1</v>
      </c>
      <c r="E46" s="36" t="str">
        <f t="shared" si="6"/>
        <v>VIGO</v>
      </c>
      <c r="F46" s="36">
        <f t="shared" si="8"/>
        <v>65176</v>
      </c>
      <c r="G46" s="36">
        <f t="shared" si="9"/>
        <v>49219</v>
      </c>
    </row>
    <row r="47" spans="1:9" x14ac:dyDescent="0.3">
      <c r="A47" s="36" t="str">
        <f t="shared" si="5"/>
        <v>BILBAO</v>
      </c>
      <c r="B47" s="37">
        <f t="shared" si="3"/>
        <v>36291</v>
      </c>
      <c r="C47" s="37">
        <f t="shared" si="4"/>
        <v>31029</v>
      </c>
      <c r="D47" s="37">
        <f t="shared" si="7"/>
        <v>11</v>
      </c>
      <c r="E47" s="36" t="str">
        <f t="shared" si="6"/>
        <v>CARTAGENA</v>
      </c>
      <c r="F47" s="36">
        <f t="shared" si="8"/>
        <v>61502</v>
      </c>
      <c r="G47" s="36">
        <f t="shared" si="9"/>
        <v>70098</v>
      </c>
    </row>
    <row r="48" spans="1:9" x14ac:dyDescent="0.3">
      <c r="A48" s="36" t="str">
        <f t="shared" si="5"/>
        <v>CARTAGENA</v>
      </c>
      <c r="B48" s="37">
        <f t="shared" si="3"/>
        <v>61502</v>
      </c>
      <c r="C48" s="37">
        <f t="shared" si="4"/>
        <v>70098</v>
      </c>
      <c r="D48" s="37">
        <f t="shared" si="7"/>
        <v>9</v>
      </c>
      <c r="E48" s="36" t="str">
        <f t="shared" si="6"/>
        <v>A CORUÑA</v>
      </c>
      <c r="F48" s="36">
        <f t="shared" si="8"/>
        <v>46836</v>
      </c>
      <c r="G48" s="36">
        <f t="shared" si="9"/>
        <v>64953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BILBAO</v>
      </c>
      <c r="F49" s="36">
        <f t="shared" si="8"/>
        <v>36291</v>
      </c>
      <c r="G49" s="36">
        <f t="shared" si="9"/>
        <v>31029</v>
      </c>
    </row>
    <row r="50" spans="1:7" x14ac:dyDescent="0.3">
      <c r="A50" s="36" t="str">
        <f t="shared" si="5"/>
        <v>CEUTA</v>
      </c>
      <c r="B50" s="37">
        <f t="shared" si="3"/>
        <v>0</v>
      </c>
      <c r="C50" s="37">
        <f t="shared" si="4"/>
        <v>569</v>
      </c>
      <c r="D50" s="37">
        <f t="shared" si="7"/>
        <v>28</v>
      </c>
      <c r="E50" s="36" t="str">
        <f t="shared" si="6"/>
        <v>ALICANTE</v>
      </c>
      <c r="F50" s="36">
        <f t="shared" si="8"/>
        <v>35331</v>
      </c>
      <c r="G50" s="36">
        <f t="shared" si="9"/>
        <v>31866</v>
      </c>
    </row>
    <row r="51" spans="1:7" x14ac:dyDescent="0.3">
      <c r="A51" s="36" t="str">
        <f t="shared" si="5"/>
        <v>FERROL-SAN CIBRAO</v>
      </c>
      <c r="B51" s="37">
        <f t="shared" si="3"/>
        <v>8095</v>
      </c>
      <c r="C51" s="37">
        <f t="shared" si="4"/>
        <v>4016</v>
      </c>
      <c r="D51" s="37">
        <f t="shared" si="7"/>
        <v>16</v>
      </c>
      <c r="E51" s="36" t="str">
        <f t="shared" si="6"/>
        <v>TARRAGONA</v>
      </c>
      <c r="F51" s="36">
        <f t="shared" si="8"/>
        <v>21306</v>
      </c>
      <c r="G51" s="36">
        <f t="shared" si="9"/>
        <v>1670</v>
      </c>
    </row>
    <row r="52" spans="1:7" x14ac:dyDescent="0.3">
      <c r="A52" s="36" t="str">
        <f t="shared" si="5"/>
        <v>GIJÓN</v>
      </c>
      <c r="B52" s="37">
        <f t="shared" si="3"/>
        <v>9742</v>
      </c>
      <c r="C52" s="37">
        <f t="shared" si="4"/>
        <v>2198</v>
      </c>
      <c r="D52" s="37">
        <f t="shared" si="7"/>
        <v>14</v>
      </c>
      <c r="E52" s="36" t="str">
        <f t="shared" si="6"/>
        <v>GIJÓN</v>
      </c>
      <c r="F52" s="36">
        <f t="shared" si="8"/>
        <v>9742</v>
      </c>
      <c r="G52" s="36">
        <f t="shared" si="9"/>
        <v>2198</v>
      </c>
    </row>
    <row r="53" spans="1:7" x14ac:dyDescent="0.3">
      <c r="A53" s="36" t="str">
        <f t="shared" si="5"/>
        <v>HUELVA</v>
      </c>
      <c r="B53" s="37">
        <f t="shared" si="3"/>
        <v>3483</v>
      </c>
      <c r="C53" s="37">
        <f t="shared" si="4"/>
        <v>1868</v>
      </c>
      <c r="D53" s="37">
        <f t="shared" si="7"/>
        <v>19</v>
      </c>
      <c r="E53" s="36" t="str">
        <f t="shared" si="6"/>
        <v>ALMERÍA</v>
      </c>
      <c r="F53" s="36">
        <f t="shared" si="8"/>
        <v>8360</v>
      </c>
      <c r="G53" s="36">
        <f t="shared" si="9"/>
        <v>4096</v>
      </c>
    </row>
    <row r="54" spans="1:7" x14ac:dyDescent="0.3">
      <c r="A54" s="36" t="str">
        <f t="shared" si="5"/>
        <v>LAS PALMAS</v>
      </c>
      <c r="B54" s="37">
        <f t="shared" si="3"/>
        <v>736198</v>
      </c>
      <c r="C54" s="37">
        <f t="shared" si="4"/>
        <v>545706</v>
      </c>
      <c r="D54" s="37">
        <f t="shared" si="7"/>
        <v>2</v>
      </c>
      <c r="E54" s="36" t="str">
        <f t="shared" si="6"/>
        <v>FERROL-SAN CIBRAO</v>
      </c>
      <c r="F54" s="36">
        <f t="shared" si="8"/>
        <v>8095</v>
      </c>
      <c r="G54" s="36">
        <f t="shared" si="9"/>
        <v>4016</v>
      </c>
    </row>
    <row r="55" spans="1:7" x14ac:dyDescent="0.3">
      <c r="A55" s="36" t="str">
        <f t="shared" si="5"/>
        <v>MÁLAGA</v>
      </c>
      <c r="B55" s="37">
        <f t="shared" si="3"/>
        <v>181978</v>
      </c>
      <c r="C55" s="37">
        <f t="shared" si="4"/>
        <v>170199</v>
      </c>
      <c r="D55" s="37">
        <f t="shared" si="7"/>
        <v>5</v>
      </c>
      <c r="E55" s="36" t="str">
        <f t="shared" si="6"/>
        <v>SANTANDER</v>
      </c>
      <c r="F55" s="36">
        <f t="shared" si="8"/>
        <v>5224</v>
      </c>
      <c r="G55" s="36">
        <f t="shared" si="9"/>
        <v>6224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SEVILLA</v>
      </c>
      <c r="F56" s="36">
        <f t="shared" ref="F56:F66" si="10">LOOKUP(E56,$A$39:$A$66,$B$39:$B$66)</f>
        <v>4819</v>
      </c>
      <c r="G56" s="36">
        <f t="shared" si="9"/>
        <v>7146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HUELVA</v>
      </c>
      <c r="F57" s="36">
        <f t="shared" si="10"/>
        <v>3483</v>
      </c>
      <c r="G57" s="36">
        <f t="shared" si="9"/>
        <v>1868</v>
      </c>
    </row>
    <row r="58" spans="1:7" x14ac:dyDescent="0.3">
      <c r="A58" s="36" t="str">
        <f t="shared" si="5"/>
        <v>MOTRIL</v>
      </c>
      <c r="B58" s="37">
        <f t="shared" si="3"/>
        <v>2361</v>
      </c>
      <c r="C58" s="37">
        <f t="shared" si="4"/>
        <v>1586</v>
      </c>
      <c r="D58" s="37">
        <f t="shared" si="7"/>
        <v>20</v>
      </c>
      <c r="E58" s="36" t="str">
        <f t="shared" si="6"/>
        <v>MOTRIL</v>
      </c>
      <c r="F58" s="36">
        <f t="shared" si="10"/>
        <v>2361</v>
      </c>
      <c r="G58" s="36">
        <f t="shared" si="9"/>
        <v>1586</v>
      </c>
    </row>
    <row r="59" spans="1:7" x14ac:dyDescent="0.3">
      <c r="A59" s="36" t="str">
        <f t="shared" si="5"/>
        <v>PASAIA</v>
      </c>
      <c r="B59" s="37">
        <f t="shared" si="3"/>
        <v>389</v>
      </c>
      <c r="C59" s="37">
        <f t="shared" si="4"/>
        <v>92</v>
      </c>
      <c r="D59" s="37">
        <f t="shared" si="7"/>
        <v>23</v>
      </c>
      <c r="E59" s="36" t="str">
        <f t="shared" si="6"/>
        <v>AVILÉS</v>
      </c>
      <c r="F59" s="36">
        <f t="shared" si="10"/>
        <v>1986</v>
      </c>
      <c r="G59" s="36">
        <f t="shared" si="9"/>
        <v>0</v>
      </c>
    </row>
    <row r="60" spans="1:7" x14ac:dyDescent="0.3">
      <c r="A60" s="36" t="str">
        <f t="shared" si="5"/>
        <v>SANTA CRUZ DE TENERIFE</v>
      </c>
      <c r="B60" s="37">
        <f t="shared" si="3"/>
        <v>541480</v>
      </c>
      <c r="C60" s="37">
        <f t="shared" si="4"/>
        <v>387139</v>
      </c>
      <c r="D60" s="37">
        <f t="shared" si="7"/>
        <v>4</v>
      </c>
      <c r="E60" s="36" t="str">
        <f t="shared" si="6"/>
        <v>VILAGARCÍA</v>
      </c>
      <c r="F60" s="36">
        <f t="shared" si="10"/>
        <v>390</v>
      </c>
      <c r="G60" s="36">
        <f t="shared" si="9"/>
        <v>92</v>
      </c>
    </row>
    <row r="61" spans="1:7" x14ac:dyDescent="0.3">
      <c r="A61" s="36" t="str">
        <f t="shared" si="5"/>
        <v>SANTANDER</v>
      </c>
      <c r="B61" s="37">
        <f t="shared" si="3"/>
        <v>5224</v>
      </c>
      <c r="C61" s="37">
        <f t="shared" si="4"/>
        <v>6224</v>
      </c>
      <c r="D61" s="37">
        <f t="shared" si="7"/>
        <v>17</v>
      </c>
      <c r="E61" s="36" t="str">
        <f t="shared" si="6"/>
        <v>PASAIA</v>
      </c>
      <c r="F61" s="36">
        <f t="shared" si="10"/>
        <v>389</v>
      </c>
      <c r="G61" s="36">
        <f t="shared" si="9"/>
        <v>92</v>
      </c>
    </row>
    <row r="62" spans="1:7" x14ac:dyDescent="0.3">
      <c r="A62" s="36" t="str">
        <f t="shared" si="5"/>
        <v>SEVILLA</v>
      </c>
      <c r="B62" s="37">
        <f t="shared" si="3"/>
        <v>4819</v>
      </c>
      <c r="C62" s="37">
        <f t="shared" si="4"/>
        <v>7146</v>
      </c>
      <c r="D62" s="37">
        <f t="shared" si="7"/>
        <v>18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21306</v>
      </c>
      <c r="C63" s="37">
        <f t="shared" si="4"/>
        <v>1670</v>
      </c>
      <c r="D63" s="37">
        <f t="shared" si="7"/>
        <v>13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130625</v>
      </c>
      <c r="C64" s="37">
        <f t="shared" si="4"/>
        <v>114169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65176</v>
      </c>
      <c r="C65" s="37">
        <f t="shared" si="4"/>
        <v>49219</v>
      </c>
      <c r="D65" s="37">
        <f t="shared" si="7"/>
        <v>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390</v>
      </c>
      <c r="C66" s="37">
        <f t="shared" si="4"/>
        <v>92</v>
      </c>
      <c r="D66" s="37">
        <f t="shared" si="7"/>
        <v>22</v>
      </c>
      <c r="E66" s="36" t="str">
        <f t="shared" si="6"/>
        <v>BAHÍA DE ALGECIRAS</v>
      </c>
      <c r="F66" s="36">
        <f t="shared" si="10"/>
        <v>0</v>
      </c>
      <c r="G66" s="36">
        <f t="shared" si="9"/>
        <v>308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154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1990</v>
      </c>
      <c r="C8" s="13">
        <v>1101</v>
      </c>
      <c r="D8" s="13">
        <v>8515</v>
      </c>
      <c r="E8" s="13">
        <v>6514</v>
      </c>
      <c r="F8" s="14">
        <f t="shared" si="0"/>
        <v>-23.499706400469762</v>
      </c>
      <c r="G8" s="1"/>
      <c r="H8" s="1"/>
      <c r="I8" s="1"/>
    </row>
    <row r="9" spans="1:12" x14ac:dyDescent="0.3">
      <c r="A9" s="9" t="s">
        <v>157</v>
      </c>
      <c r="B9" s="10">
        <v>9157</v>
      </c>
      <c r="C9" s="10">
        <v>9643</v>
      </c>
      <c r="D9" s="10">
        <v>42550</v>
      </c>
      <c r="E9" s="10">
        <v>49078</v>
      </c>
      <c r="F9" s="11">
        <f t="shared" si="0"/>
        <v>15.341950646298471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66391</v>
      </c>
      <c r="C11" s="10">
        <v>59834</v>
      </c>
      <c r="D11" s="10">
        <v>345197</v>
      </c>
      <c r="E11" s="10">
        <v>322027</v>
      </c>
      <c r="F11" s="11">
        <f t="shared" si="0"/>
        <v>-6.7121093172883945</v>
      </c>
      <c r="G11" s="1"/>
      <c r="H11" s="1"/>
      <c r="I11" s="1"/>
    </row>
    <row r="12" spans="1:12" x14ac:dyDescent="0.3">
      <c r="A12" s="12" t="s">
        <v>161</v>
      </c>
      <c r="B12" s="13">
        <v>1145</v>
      </c>
      <c r="C12" s="13">
        <v>914</v>
      </c>
      <c r="D12" s="13">
        <v>4273</v>
      </c>
      <c r="E12" s="13">
        <v>4466</v>
      </c>
      <c r="F12" s="14">
        <f t="shared" si="0"/>
        <v>4.5167329744909921</v>
      </c>
      <c r="G12" s="1"/>
      <c r="H12" s="1"/>
      <c r="I12" s="1"/>
    </row>
    <row r="13" spans="1:12" x14ac:dyDescent="0.3">
      <c r="A13" s="9" t="s">
        <v>32</v>
      </c>
      <c r="B13" s="10">
        <v>48865</v>
      </c>
      <c r="C13" s="10">
        <v>57105</v>
      </c>
      <c r="D13" s="10">
        <v>186666</v>
      </c>
      <c r="E13" s="10">
        <v>208949</v>
      </c>
      <c r="F13" s="11">
        <f t="shared" si="0"/>
        <v>11.93736406201451</v>
      </c>
      <c r="G13" s="1"/>
      <c r="H13" s="1"/>
      <c r="I13" s="1"/>
    </row>
    <row r="14" spans="1:12" x14ac:dyDescent="0.3">
      <c r="A14" s="12" t="s">
        <v>33</v>
      </c>
      <c r="B14" s="13">
        <v>22012</v>
      </c>
      <c r="C14" s="13">
        <v>24506</v>
      </c>
      <c r="D14" s="13">
        <v>86747</v>
      </c>
      <c r="E14" s="13">
        <v>100024</v>
      </c>
      <c r="F14" s="14">
        <f t="shared" si="0"/>
        <v>15.305428429801609</v>
      </c>
      <c r="G14" s="1"/>
      <c r="H14" s="1"/>
      <c r="I14" s="1"/>
    </row>
    <row r="15" spans="1:12" x14ac:dyDescent="0.3">
      <c r="A15" s="9" t="s">
        <v>34</v>
      </c>
      <c r="B15" s="10">
        <v>5117</v>
      </c>
      <c r="C15" s="10">
        <v>6569</v>
      </c>
      <c r="D15" s="10">
        <v>14972</v>
      </c>
      <c r="E15" s="10">
        <v>19134</v>
      </c>
      <c r="F15" s="11">
        <f t="shared" si="0"/>
        <v>27.798557306973009</v>
      </c>
      <c r="G15" s="1"/>
      <c r="H15" s="1"/>
      <c r="I15" s="1"/>
    </row>
    <row r="16" spans="1:12" x14ac:dyDescent="0.3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9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23729</v>
      </c>
      <c r="C18" s="13">
        <v>28440</v>
      </c>
      <c r="D18" s="13">
        <v>114689</v>
      </c>
      <c r="E18" s="13">
        <v>146914</v>
      </c>
      <c r="F18" s="14">
        <f t="shared" si="0"/>
        <v>28.097725152368582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0</v>
      </c>
      <c r="E20" s="13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0">
        <v>1624</v>
      </c>
      <c r="C21" s="10">
        <v>1550</v>
      </c>
      <c r="D21" s="10">
        <v>6913</v>
      </c>
      <c r="E21" s="10">
        <v>7282</v>
      </c>
      <c r="F21" s="11">
        <f t="shared" si="0"/>
        <v>5.3377694199334655</v>
      </c>
      <c r="G21" s="1"/>
      <c r="H21" s="1"/>
      <c r="I21" s="1"/>
    </row>
    <row r="22" spans="1:9" x14ac:dyDescent="0.3">
      <c r="A22" s="12" t="s">
        <v>59</v>
      </c>
      <c r="B22" s="13">
        <v>33874</v>
      </c>
      <c r="C22" s="13">
        <v>37305</v>
      </c>
      <c r="D22" s="13">
        <v>153577</v>
      </c>
      <c r="E22" s="13">
        <v>163116</v>
      </c>
      <c r="F22" s="14">
        <f t="shared" si="0"/>
        <v>6.2112165233075274</v>
      </c>
      <c r="G22" s="1"/>
      <c r="H22" s="1"/>
      <c r="I22" s="1"/>
    </row>
    <row r="23" spans="1:9" x14ac:dyDescent="0.3">
      <c r="A23" s="9" t="s">
        <v>164</v>
      </c>
      <c r="B23" s="10">
        <v>2260</v>
      </c>
      <c r="C23" s="10">
        <v>2135</v>
      </c>
      <c r="D23" s="10">
        <v>12699</v>
      </c>
      <c r="E23" s="10">
        <v>11135</v>
      </c>
      <c r="F23" s="11">
        <f t="shared" si="0"/>
        <v>-12.315930388219542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8214</v>
      </c>
      <c r="C25" s="10">
        <v>7864</v>
      </c>
      <c r="D25" s="10">
        <v>44791</v>
      </c>
      <c r="E25" s="10">
        <v>45638</v>
      </c>
      <c r="F25" s="11">
        <f t="shared" si="0"/>
        <v>1.8910048893750968</v>
      </c>
      <c r="G25" s="1"/>
      <c r="H25" s="1"/>
      <c r="I25" s="1"/>
    </row>
    <row r="26" spans="1:9" x14ac:dyDescent="0.3">
      <c r="A26" s="12" t="s">
        <v>40</v>
      </c>
      <c r="B26" s="13">
        <v>3362</v>
      </c>
      <c r="C26" s="13">
        <v>2974</v>
      </c>
      <c r="D26" s="13">
        <v>17453</v>
      </c>
      <c r="E26" s="13">
        <v>16712</v>
      </c>
      <c r="F26" s="14">
        <f t="shared" si="0"/>
        <v>-4.2456884203288894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91470</v>
      </c>
      <c r="C28" s="13">
        <v>99166</v>
      </c>
      <c r="D28" s="13">
        <v>432592</v>
      </c>
      <c r="E28" s="13">
        <v>482794</v>
      </c>
      <c r="F28" s="14">
        <f t="shared" si="0"/>
        <v>11.604930280726407</v>
      </c>
      <c r="G28" s="1"/>
      <c r="H28" s="1"/>
      <c r="I28" s="1"/>
    </row>
    <row r="29" spans="1:9" x14ac:dyDescent="0.3">
      <c r="A29" s="9" t="s">
        <v>43</v>
      </c>
      <c r="B29" s="10">
        <v>10016</v>
      </c>
      <c r="C29" s="10">
        <v>11243</v>
      </c>
      <c r="D29" s="10">
        <v>30823</v>
      </c>
      <c r="E29" s="10">
        <v>30933</v>
      </c>
      <c r="F29" s="11">
        <f t="shared" si="0"/>
        <v>0.3568763585634116</v>
      </c>
      <c r="G29" s="1"/>
      <c r="H29" s="1"/>
      <c r="I29" s="1"/>
    </row>
    <row r="30" spans="1:9" x14ac:dyDescent="0.3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9518</v>
      </c>
      <c r="C32" s="13">
        <v>9967</v>
      </c>
      <c r="D32" s="13">
        <v>47953</v>
      </c>
      <c r="E32" s="13">
        <v>51623</v>
      </c>
      <c r="F32" s="14">
        <f t="shared" si="0"/>
        <v>7.6533272162325545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338744</v>
      </c>
      <c r="C35" s="16">
        <f t="shared" ref="C35:E35" si="1">SUM(C7:C34)</f>
        <v>360316</v>
      </c>
      <c r="D35" s="16">
        <f t="shared" si="1"/>
        <v>1550410</v>
      </c>
      <c r="E35" s="16">
        <f t="shared" si="1"/>
        <v>1666339</v>
      </c>
      <c r="F35" s="17">
        <f t="shared" ref="F35" si="2">((E35*100)/D35)-100</f>
        <v>7.4773124528350507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482794</v>
      </c>
      <c r="G39" s="36">
        <f>LOOKUP(E39,$A$39:$A$66,$C$39:$C$66)</f>
        <v>432592</v>
      </c>
    </row>
    <row r="40" spans="1:9" x14ac:dyDescent="0.3">
      <c r="A40" s="36" t="str">
        <f t="shared" si="5"/>
        <v>ALICANTE</v>
      </c>
      <c r="B40" s="37">
        <f t="shared" si="3"/>
        <v>6514</v>
      </c>
      <c r="C40" s="37">
        <f t="shared" si="4"/>
        <v>8515</v>
      </c>
      <c r="D40" s="37">
        <f t="shared" ref="D40:D66" si="7">_xlfn.RANK.EQ(B40,$B$39:$B$66)+COUNTIF($B$39:$B$66,B40)-1</f>
        <v>15</v>
      </c>
      <c r="E40" s="36" t="str">
        <f t="shared" si="6"/>
        <v>BAHÍA DE ALGECIRAS</v>
      </c>
      <c r="F40" s="36">
        <f t="shared" ref="F40:F55" si="8">LOOKUP(E40,$A$39:$A$66,$B$39:$B$66)</f>
        <v>322027</v>
      </c>
      <c r="G40" s="36">
        <f t="shared" ref="G40:G66" si="9">LOOKUP(E40,$A$39:$A$66,$C$39:$C$66)</f>
        <v>345197</v>
      </c>
    </row>
    <row r="41" spans="1:9" x14ac:dyDescent="0.3">
      <c r="A41" s="36" t="str">
        <f t="shared" si="5"/>
        <v>ALMERÍA</v>
      </c>
      <c r="B41" s="37">
        <f t="shared" si="3"/>
        <v>49078</v>
      </c>
      <c r="C41" s="37">
        <f t="shared" si="4"/>
        <v>42550</v>
      </c>
      <c r="D41" s="37">
        <f t="shared" si="7"/>
        <v>8</v>
      </c>
      <c r="E41" s="36" t="str">
        <f t="shared" si="6"/>
        <v>BALEARES</v>
      </c>
      <c r="F41" s="36">
        <f t="shared" si="8"/>
        <v>208949</v>
      </c>
      <c r="G41" s="36">
        <f t="shared" si="9"/>
        <v>186666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163116</v>
      </c>
      <c r="G42" s="36">
        <f t="shared" si="9"/>
        <v>153577</v>
      </c>
    </row>
    <row r="43" spans="1:9" x14ac:dyDescent="0.3">
      <c r="A43" s="36" t="str">
        <f t="shared" si="5"/>
        <v>BAHÍA DE ALGECIRAS</v>
      </c>
      <c r="B43" s="37">
        <f t="shared" si="3"/>
        <v>322027</v>
      </c>
      <c r="C43" s="37">
        <f t="shared" si="4"/>
        <v>345197</v>
      </c>
      <c r="D43" s="37">
        <f t="shared" si="7"/>
        <v>2</v>
      </c>
      <c r="E43" s="36" t="str">
        <f t="shared" si="6"/>
        <v>CEUTA</v>
      </c>
      <c r="F43" s="36">
        <f t="shared" si="8"/>
        <v>146914</v>
      </c>
      <c r="G43" s="36">
        <f t="shared" si="9"/>
        <v>114689</v>
      </c>
    </row>
    <row r="44" spans="1:9" x14ac:dyDescent="0.3">
      <c r="A44" s="36" t="str">
        <f t="shared" si="5"/>
        <v>BAHÍA DE CÁDIZ</v>
      </c>
      <c r="B44" s="37">
        <f t="shared" si="3"/>
        <v>4466</v>
      </c>
      <c r="C44" s="37">
        <f t="shared" si="4"/>
        <v>4273</v>
      </c>
      <c r="D44" s="37">
        <f t="shared" si="7"/>
        <v>16</v>
      </c>
      <c r="E44" s="36" t="str">
        <f t="shared" si="6"/>
        <v>BARCELONA</v>
      </c>
      <c r="F44" s="36">
        <f t="shared" si="8"/>
        <v>100024</v>
      </c>
      <c r="G44" s="36">
        <f t="shared" si="9"/>
        <v>86747</v>
      </c>
    </row>
    <row r="45" spans="1:9" x14ac:dyDescent="0.3">
      <c r="A45" s="36" t="str">
        <f t="shared" si="5"/>
        <v>BALEARES</v>
      </c>
      <c r="B45" s="37">
        <f t="shared" si="3"/>
        <v>208949</v>
      </c>
      <c r="C45" s="37">
        <f t="shared" si="4"/>
        <v>186666</v>
      </c>
      <c r="D45" s="37">
        <f t="shared" si="7"/>
        <v>3</v>
      </c>
      <c r="E45" s="36" t="str">
        <f t="shared" si="6"/>
        <v>VALENCIA</v>
      </c>
      <c r="F45" s="36">
        <f t="shared" si="8"/>
        <v>51623</v>
      </c>
      <c r="G45" s="36">
        <f t="shared" si="9"/>
        <v>47953</v>
      </c>
    </row>
    <row r="46" spans="1:9" x14ac:dyDescent="0.3">
      <c r="A46" s="36" t="str">
        <f t="shared" si="5"/>
        <v>BARCELONA</v>
      </c>
      <c r="B46" s="37">
        <f t="shared" si="3"/>
        <v>100024</v>
      </c>
      <c r="C46" s="37">
        <f t="shared" si="4"/>
        <v>86747</v>
      </c>
      <c r="D46" s="37">
        <f t="shared" si="7"/>
        <v>6</v>
      </c>
      <c r="E46" s="36" t="str">
        <f t="shared" si="6"/>
        <v>ALMERÍA</v>
      </c>
      <c r="F46" s="36">
        <f t="shared" si="8"/>
        <v>49078</v>
      </c>
      <c r="G46" s="36">
        <f t="shared" si="9"/>
        <v>42550</v>
      </c>
    </row>
    <row r="47" spans="1:9" x14ac:dyDescent="0.3">
      <c r="A47" s="36" t="str">
        <f t="shared" si="5"/>
        <v>BILBAO</v>
      </c>
      <c r="B47" s="37">
        <f t="shared" si="3"/>
        <v>19134</v>
      </c>
      <c r="C47" s="37">
        <f t="shared" si="4"/>
        <v>14972</v>
      </c>
      <c r="D47" s="37">
        <f t="shared" si="7"/>
        <v>11</v>
      </c>
      <c r="E47" s="36" t="str">
        <f t="shared" si="6"/>
        <v>MELILLA</v>
      </c>
      <c r="F47" s="36">
        <f t="shared" si="8"/>
        <v>45638</v>
      </c>
      <c r="G47" s="36">
        <f t="shared" si="9"/>
        <v>44791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30933</v>
      </c>
      <c r="G48" s="36">
        <f t="shared" si="9"/>
        <v>30823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BILBAO</v>
      </c>
      <c r="F49" s="36">
        <f t="shared" si="8"/>
        <v>19134</v>
      </c>
      <c r="G49" s="36">
        <f t="shared" si="9"/>
        <v>14972</v>
      </c>
    </row>
    <row r="50" spans="1:7" x14ac:dyDescent="0.3">
      <c r="A50" s="36" t="str">
        <f t="shared" si="5"/>
        <v>CEUTA</v>
      </c>
      <c r="B50" s="37">
        <f t="shared" si="3"/>
        <v>146914</v>
      </c>
      <c r="C50" s="37">
        <f t="shared" si="4"/>
        <v>114689</v>
      </c>
      <c r="D50" s="37">
        <f t="shared" si="7"/>
        <v>5</v>
      </c>
      <c r="E50" s="36" t="str">
        <f t="shared" si="6"/>
        <v>MOTRIL</v>
      </c>
      <c r="F50" s="36">
        <f t="shared" si="8"/>
        <v>16712</v>
      </c>
      <c r="G50" s="36">
        <f t="shared" si="9"/>
        <v>17453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MÁLAGA</v>
      </c>
      <c r="F51" s="36">
        <f t="shared" si="8"/>
        <v>11135</v>
      </c>
      <c r="G51" s="36">
        <f t="shared" si="9"/>
        <v>12699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HUELVA</v>
      </c>
      <c r="F52" s="36">
        <f t="shared" si="8"/>
        <v>7282</v>
      </c>
      <c r="G52" s="36">
        <f t="shared" si="9"/>
        <v>6913</v>
      </c>
    </row>
    <row r="53" spans="1:7" x14ac:dyDescent="0.3">
      <c r="A53" s="36" t="str">
        <f t="shared" si="5"/>
        <v>HUELVA</v>
      </c>
      <c r="B53" s="37">
        <f t="shared" si="3"/>
        <v>7282</v>
      </c>
      <c r="C53" s="37">
        <f t="shared" si="4"/>
        <v>6913</v>
      </c>
      <c r="D53" s="37">
        <f t="shared" si="7"/>
        <v>14</v>
      </c>
      <c r="E53" s="36" t="str">
        <f t="shared" si="6"/>
        <v>ALICANTE</v>
      </c>
      <c r="F53" s="36">
        <f t="shared" si="8"/>
        <v>6514</v>
      </c>
      <c r="G53" s="36">
        <f t="shared" si="9"/>
        <v>8515</v>
      </c>
    </row>
    <row r="54" spans="1:7" x14ac:dyDescent="0.3">
      <c r="A54" s="36" t="str">
        <f t="shared" si="5"/>
        <v>LAS PALMAS</v>
      </c>
      <c r="B54" s="37">
        <f t="shared" si="3"/>
        <v>163116</v>
      </c>
      <c r="C54" s="37">
        <f t="shared" si="4"/>
        <v>153577</v>
      </c>
      <c r="D54" s="37">
        <f t="shared" si="7"/>
        <v>4</v>
      </c>
      <c r="E54" s="36" t="str">
        <f t="shared" si="6"/>
        <v>BAHÍA DE CÁDIZ</v>
      </c>
      <c r="F54" s="36">
        <f t="shared" si="8"/>
        <v>4466</v>
      </c>
      <c r="G54" s="36">
        <f t="shared" si="9"/>
        <v>4273</v>
      </c>
    </row>
    <row r="55" spans="1:7" x14ac:dyDescent="0.3">
      <c r="A55" s="36" t="str">
        <f t="shared" si="5"/>
        <v>MÁLAGA</v>
      </c>
      <c r="B55" s="37">
        <f t="shared" si="3"/>
        <v>11135</v>
      </c>
      <c r="C55" s="37">
        <f t="shared" si="4"/>
        <v>12699</v>
      </c>
      <c r="D55" s="37">
        <f t="shared" si="7"/>
        <v>13</v>
      </c>
      <c r="E55" s="36" t="e">
        <f t="shared" si="6"/>
        <v>#N/A</v>
      </c>
      <c r="F55" s="36" t="e">
        <f t="shared" si="8"/>
        <v>#N/A</v>
      </c>
      <c r="G55" s="36" t="e">
        <f t="shared" si="9"/>
        <v>#N/A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6"/>
        <v>#N/A</v>
      </c>
      <c r="F56" s="36" t="e">
        <f t="shared" ref="F56:F66" si="10">LOOKUP(E56,$A$39:$A$66,$B$39:$B$66)</f>
        <v>#N/A</v>
      </c>
      <c r="G56" s="36" t="e">
        <f t="shared" si="9"/>
        <v>#N/A</v>
      </c>
    </row>
    <row r="57" spans="1:7" x14ac:dyDescent="0.3">
      <c r="A57" s="36" t="str">
        <f t="shared" si="5"/>
        <v>MELILLA</v>
      </c>
      <c r="B57" s="37">
        <f t="shared" si="3"/>
        <v>45638</v>
      </c>
      <c r="C57" s="37">
        <f t="shared" si="4"/>
        <v>44791</v>
      </c>
      <c r="D57" s="37">
        <f t="shared" si="7"/>
        <v>9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16712</v>
      </c>
      <c r="C58" s="37">
        <f t="shared" si="4"/>
        <v>17453</v>
      </c>
      <c r="D58" s="37">
        <f t="shared" si="7"/>
        <v>12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482794</v>
      </c>
      <c r="C60" s="37">
        <f t="shared" si="4"/>
        <v>432592</v>
      </c>
      <c r="D60" s="37">
        <f t="shared" si="7"/>
        <v>1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30933</v>
      </c>
      <c r="C61" s="37">
        <f t="shared" si="4"/>
        <v>30823</v>
      </c>
      <c r="D61" s="37">
        <f t="shared" si="7"/>
        <v>10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51623</v>
      </c>
      <c r="C64" s="37">
        <f t="shared" si="4"/>
        <v>47953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0</v>
      </c>
      <c r="C65" s="37">
        <f t="shared" si="4"/>
        <v>0</v>
      </c>
      <c r="D65" s="37">
        <f t="shared" si="7"/>
        <v>28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4" t="s">
        <v>116</v>
      </c>
    </row>
    <row r="2" spans="1:12" s="2" customFormat="1" ht="21" x14ac:dyDescent="0.4">
      <c r="F2" s="3"/>
      <c r="H2" s="35" t="s">
        <v>58</v>
      </c>
    </row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si="0"/>
        <v>#DIV/0!</v>
      </c>
      <c r="G8" s="1"/>
      <c r="H8" s="1"/>
      <c r="I8" s="1"/>
    </row>
    <row r="9" spans="1:12" x14ac:dyDescent="0.3">
      <c r="A9" s="9" t="s">
        <v>157</v>
      </c>
      <c r="B9" s="30">
        <v>30</v>
      </c>
      <c r="C9" s="30">
        <v>21</v>
      </c>
      <c r="D9" s="30">
        <v>171</v>
      </c>
      <c r="E9" s="30">
        <v>108</v>
      </c>
      <c r="F9" s="11">
        <f t="shared" si="0"/>
        <v>-36.842105263157897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1126</v>
      </c>
      <c r="C11" s="30">
        <v>419</v>
      </c>
      <c r="D11" s="30">
        <v>5505</v>
      </c>
      <c r="E11" s="30">
        <v>2019</v>
      </c>
      <c r="F11" s="11">
        <f t="shared" si="0"/>
        <v>-63.324250681198912</v>
      </c>
      <c r="G11" s="1"/>
      <c r="H11" s="1"/>
      <c r="I11" s="1"/>
    </row>
    <row r="12" spans="1:12" x14ac:dyDescent="0.3">
      <c r="A12" s="12" t="s">
        <v>161</v>
      </c>
      <c r="B12" s="31">
        <v>1447</v>
      </c>
      <c r="C12" s="31">
        <v>1363</v>
      </c>
      <c r="D12" s="31">
        <v>6233</v>
      </c>
      <c r="E12" s="31">
        <v>6794</v>
      </c>
      <c r="F12" s="14">
        <f t="shared" si="0"/>
        <v>9.0004813091609179</v>
      </c>
      <c r="G12" s="1"/>
      <c r="H12" s="1"/>
      <c r="I12" s="1"/>
    </row>
    <row r="13" spans="1:12" x14ac:dyDescent="0.3">
      <c r="A13" s="9" t="s">
        <v>32</v>
      </c>
      <c r="B13" s="30">
        <v>18360</v>
      </c>
      <c r="C13" s="30">
        <v>19924</v>
      </c>
      <c r="D13" s="30">
        <v>69452</v>
      </c>
      <c r="E13" s="30">
        <v>76200</v>
      </c>
      <c r="F13" s="11">
        <f t="shared" si="0"/>
        <v>9.7160628923573142</v>
      </c>
      <c r="G13" s="1"/>
      <c r="H13" s="1"/>
      <c r="I13" s="1"/>
    </row>
    <row r="14" spans="1:12" x14ac:dyDescent="0.3">
      <c r="A14" s="12" t="s">
        <v>33</v>
      </c>
      <c r="B14" s="31">
        <v>84222</v>
      </c>
      <c r="C14" s="31">
        <v>91823</v>
      </c>
      <c r="D14" s="31">
        <v>362921</v>
      </c>
      <c r="E14" s="31">
        <v>386846</v>
      </c>
      <c r="F14" s="14">
        <f t="shared" si="0"/>
        <v>6.5923437883175637</v>
      </c>
      <c r="G14" s="1"/>
      <c r="H14" s="1"/>
      <c r="I14" s="1"/>
    </row>
    <row r="15" spans="1:12" x14ac:dyDescent="0.3">
      <c r="A15" s="9" t="s">
        <v>34</v>
      </c>
      <c r="B15" s="30">
        <v>854</v>
      </c>
      <c r="C15" s="30">
        <v>913</v>
      </c>
      <c r="D15" s="30">
        <v>3417</v>
      </c>
      <c r="E15" s="30">
        <v>4845</v>
      </c>
      <c r="F15" s="11">
        <f t="shared" si="0"/>
        <v>41.791044776119406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1</v>
      </c>
      <c r="D17" s="30">
        <v>0</v>
      </c>
      <c r="E17" s="30">
        <v>89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126</v>
      </c>
      <c r="C18" s="31">
        <v>127</v>
      </c>
      <c r="D18" s="31">
        <v>550</v>
      </c>
      <c r="E18" s="31">
        <v>480</v>
      </c>
      <c r="F18" s="14">
        <f t="shared" si="0"/>
        <v>-12.727272727272734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0</v>
      </c>
      <c r="E21" s="30">
        <v>0</v>
      </c>
      <c r="F21" s="11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31">
        <v>10394</v>
      </c>
      <c r="C22" s="31">
        <v>9674</v>
      </c>
      <c r="D22" s="31">
        <v>39736</v>
      </c>
      <c r="E22" s="31">
        <v>42298</v>
      </c>
      <c r="F22" s="14">
        <f t="shared" si="0"/>
        <v>6.4475538554459462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124</v>
      </c>
      <c r="C25" s="30">
        <v>115</v>
      </c>
      <c r="D25" s="30">
        <v>530</v>
      </c>
      <c r="E25" s="30">
        <v>669</v>
      </c>
      <c r="F25" s="11">
        <f t="shared" si="0"/>
        <v>26.226415094339629</v>
      </c>
      <c r="G25" s="1"/>
      <c r="H25" s="1"/>
      <c r="I25" s="1"/>
    </row>
    <row r="26" spans="1:9" x14ac:dyDescent="0.3">
      <c r="A26" s="12" t="s">
        <v>40</v>
      </c>
      <c r="B26" s="31">
        <v>32</v>
      </c>
      <c r="C26" s="31">
        <v>0</v>
      </c>
      <c r="D26" s="31">
        <v>259</v>
      </c>
      <c r="E26" s="31">
        <v>3</v>
      </c>
      <c r="F26" s="14">
        <f t="shared" si="0"/>
        <v>-98.841698841698843</v>
      </c>
      <c r="G26" s="1"/>
      <c r="H26" s="1"/>
      <c r="I26" s="1"/>
    </row>
    <row r="27" spans="1:9" x14ac:dyDescent="0.3">
      <c r="A27" s="9" t="s">
        <v>41</v>
      </c>
      <c r="B27" s="30">
        <v>22759</v>
      </c>
      <c r="C27" s="30">
        <v>26447</v>
      </c>
      <c r="D27" s="30">
        <v>99866</v>
      </c>
      <c r="E27" s="30">
        <v>113739</v>
      </c>
      <c r="F27" s="11">
        <f t="shared" si="0"/>
        <v>13.891614763783465</v>
      </c>
      <c r="G27" s="1"/>
      <c r="H27" s="1"/>
      <c r="I27" s="1"/>
    </row>
    <row r="28" spans="1:9" x14ac:dyDescent="0.3">
      <c r="A28" s="12" t="s">
        <v>42</v>
      </c>
      <c r="B28" s="31">
        <v>7905</v>
      </c>
      <c r="C28" s="31">
        <v>6026</v>
      </c>
      <c r="D28" s="31">
        <v>29461</v>
      </c>
      <c r="E28" s="31">
        <v>29346</v>
      </c>
      <c r="F28" s="14">
        <f t="shared" si="0"/>
        <v>-0.39034655985879851</v>
      </c>
      <c r="G28" s="1"/>
      <c r="H28" s="1"/>
      <c r="I28" s="1"/>
    </row>
    <row r="29" spans="1:9" x14ac:dyDescent="0.3">
      <c r="A29" s="9" t="s">
        <v>43</v>
      </c>
      <c r="B29" s="30">
        <v>47714</v>
      </c>
      <c r="C29" s="30">
        <v>48891</v>
      </c>
      <c r="D29" s="30">
        <v>228702</v>
      </c>
      <c r="E29" s="30">
        <v>214262</v>
      </c>
      <c r="F29" s="11">
        <f t="shared" si="0"/>
        <v>-6.3138931885160616</v>
      </c>
      <c r="G29" s="1"/>
      <c r="H29" s="1"/>
      <c r="I29" s="1"/>
    </row>
    <row r="30" spans="1:9" x14ac:dyDescent="0.3">
      <c r="A30" s="12" t="s">
        <v>44</v>
      </c>
      <c r="B30" s="31">
        <v>319</v>
      </c>
      <c r="C30" s="31">
        <v>114</v>
      </c>
      <c r="D30" s="31">
        <v>986</v>
      </c>
      <c r="E30" s="31">
        <v>506</v>
      </c>
      <c r="F30" s="14">
        <f t="shared" si="0"/>
        <v>-48.681541582150103</v>
      </c>
      <c r="G30" s="1"/>
      <c r="H30" s="1"/>
      <c r="I30" s="1"/>
    </row>
    <row r="31" spans="1:9" x14ac:dyDescent="0.3">
      <c r="A31" s="9" t="s">
        <v>45</v>
      </c>
      <c r="B31" s="30">
        <v>24904</v>
      </c>
      <c r="C31" s="30">
        <v>20471</v>
      </c>
      <c r="D31" s="30">
        <v>89403</v>
      </c>
      <c r="E31" s="30">
        <v>89186</v>
      </c>
      <c r="F31" s="11">
        <f t="shared" si="0"/>
        <v>-0.24272116148227951</v>
      </c>
      <c r="G31" s="1"/>
      <c r="H31" s="1"/>
      <c r="I31" s="1"/>
    </row>
    <row r="32" spans="1:9" x14ac:dyDescent="0.3">
      <c r="A32" s="12" t="s">
        <v>46</v>
      </c>
      <c r="B32" s="31">
        <v>70736</v>
      </c>
      <c r="C32" s="31">
        <v>85104</v>
      </c>
      <c r="D32" s="31">
        <v>335907</v>
      </c>
      <c r="E32" s="31">
        <v>375855</v>
      </c>
      <c r="F32" s="14">
        <f t="shared" si="0"/>
        <v>11.892577409818784</v>
      </c>
      <c r="G32" s="1"/>
      <c r="H32" s="1"/>
      <c r="I32" s="1"/>
    </row>
    <row r="33" spans="1:9" x14ac:dyDescent="0.3">
      <c r="A33" s="9" t="s">
        <v>47</v>
      </c>
      <c r="B33" s="30">
        <v>44255</v>
      </c>
      <c r="C33" s="30">
        <v>44661</v>
      </c>
      <c r="D33" s="30">
        <v>198922</v>
      </c>
      <c r="E33" s="30">
        <v>192852</v>
      </c>
      <c r="F33" s="11">
        <f t="shared" si="0"/>
        <v>-3.0514473009521339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335307</v>
      </c>
      <c r="C35" s="16">
        <f t="shared" ref="C35:E35" si="1">SUM(C7:C34)</f>
        <v>356094</v>
      </c>
      <c r="D35" s="16">
        <f t="shared" si="1"/>
        <v>1472021</v>
      </c>
      <c r="E35" s="16">
        <f t="shared" si="1"/>
        <v>1536097</v>
      </c>
      <c r="F35" s="17">
        <f t="shared" ref="F35" si="2">((E35*100)/D35)-100</f>
        <v>4.352927030252971</v>
      </c>
      <c r="G35" s="1"/>
      <c r="H35" s="1"/>
      <c r="I35" s="1"/>
    </row>
    <row r="36" spans="1:9" x14ac:dyDescent="0.3">
      <c r="A36" s="59" t="s">
        <v>125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BARCELONA</v>
      </c>
      <c r="F39" s="36">
        <f>LOOKUP(E39,$A$39:$A$66,$B$39:$B$66)</f>
        <v>386846</v>
      </c>
      <c r="G39" s="36">
        <f>LOOKUP(E39,$A$39:$A$66,$C$39:$C$66)</f>
        <v>362921</v>
      </c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0</v>
      </c>
      <c r="D40" s="37">
        <f t="shared" ref="D40:D66" si="7">_xlfn.RANK.EQ(B40,$B$39:$B$66)+COUNTIF($B$39:$B$66,B40)-1</f>
        <v>28</v>
      </c>
      <c r="E40" s="36" t="str">
        <f t="shared" si="6"/>
        <v>VALENCIA</v>
      </c>
      <c r="F40" s="36">
        <f t="shared" ref="F40:F66" si="8">LOOKUP(E40,$A$39:$A$66,$B$39:$B$66)</f>
        <v>375855</v>
      </c>
      <c r="G40" s="36">
        <f t="shared" ref="G40:G66" si="9">LOOKUP(E40,$A$39:$A$66,$C$39:$C$66)</f>
        <v>335907</v>
      </c>
    </row>
    <row r="41" spans="1:9" x14ac:dyDescent="0.3">
      <c r="A41" s="36" t="str">
        <f t="shared" si="5"/>
        <v>ALMERÍA</v>
      </c>
      <c r="B41" s="37">
        <f t="shared" si="3"/>
        <v>108</v>
      </c>
      <c r="C41" s="37">
        <f t="shared" si="4"/>
        <v>171</v>
      </c>
      <c r="D41" s="37">
        <f t="shared" si="7"/>
        <v>16</v>
      </c>
      <c r="E41" s="36" t="str">
        <f t="shared" si="6"/>
        <v>SANTANDER</v>
      </c>
      <c r="F41" s="36">
        <f t="shared" si="8"/>
        <v>214262</v>
      </c>
      <c r="G41" s="36">
        <f t="shared" si="9"/>
        <v>228702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VIGO</v>
      </c>
      <c r="F42" s="36">
        <f t="shared" si="8"/>
        <v>192852</v>
      </c>
      <c r="G42" s="36">
        <f t="shared" si="9"/>
        <v>198922</v>
      </c>
    </row>
    <row r="43" spans="1:9" x14ac:dyDescent="0.3">
      <c r="A43" s="36" t="str">
        <f t="shared" si="5"/>
        <v>BAHÍA DE ALGECIRAS</v>
      </c>
      <c r="B43" s="37">
        <f t="shared" si="3"/>
        <v>2019</v>
      </c>
      <c r="C43" s="37">
        <f t="shared" si="4"/>
        <v>5505</v>
      </c>
      <c r="D43" s="37">
        <f t="shared" si="7"/>
        <v>12</v>
      </c>
      <c r="E43" s="36" t="str">
        <f t="shared" si="6"/>
        <v>PASAIA</v>
      </c>
      <c r="F43" s="36">
        <f t="shared" si="8"/>
        <v>113739</v>
      </c>
      <c r="G43" s="36">
        <f t="shared" si="9"/>
        <v>99866</v>
      </c>
    </row>
    <row r="44" spans="1:9" x14ac:dyDescent="0.3">
      <c r="A44" s="36" t="str">
        <f t="shared" si="5"/>
        <v>BAHÍA DE CÁDIZ</v>
      </c>
      <c r="B44" s="37">
        <f t="shared" si="3"/>
        <v>6794</v>
      </c>
      <c r="C44" s="37">
        <f t="shared" si="4"/>
        <v>6233</v>
      </c>
      <c r="D44" s="37">
        <f t="shared" si="7"/>
        <v>10</v>
      </c>
      <c r="E44" s="36" t="str">
        <f t="shared" si="6"/>
        <v>TARRAGONA</v>
      </c>
      <c r="F44" s="36">
        <f t="shared" si="8"/>
        <v>89186</v>
      </c>
      <c r="G44" s="36">
        <f t="shared" si="9"/>
        <v>89403</v>
      </c>
    </row>
    <row r="45" spans="1:9" x14ac:dyDescent="0.3">
      <c r="A45" s="36" t="str">
        <f t="shared" si="5"/>
        <v>BALEARES</v>
      </c>
      <c r="B45" s="37">
        <f t="shared" si="3"/>
        <v>76200</v>
      </c>
      <c r="C45" s="37">
        <f t="shared" si="4"/>
        <v>69452</v>
      </c>
      <c r="D45" s="37">
        <f t="shared" si="7"/>
        <v>7</v>
      </c>
      <c r="E45" s="36" t="str">
        <f t="shared" si="6"/>
        <v>BALEARES</v>
      </c>
      <c r="F45" s="36">
        <f t="shared" si="8"/>
        <v>76200</v>
      </c>
      <c r="G45" s="36">
        <f t="shared" si="9"/>
        <v>69452</v>
      </c>
    </row>
    <row r="46" spans="1:9" x14ac:dyDescent="0.3">
      <c r="A46" s="36" t="str">
        <f t="shared" si="5"/>
        <v>BARCELONA</v>
      </c>
      <c r="B46" s="37">
        <f t="shared" si="3"/>
        <v>386846</v>
      </c>
      <c r="C46" s="37">
        <f t="shared" si="4"/>
        <v>362921</v>
      </c>
      <c r="D46" s="37">
        <f t="shared" si="7"/>
        <v>1</v>
      </c>
      <c r="E46" s="36" t="str">
        <f t="shared" si="6"/>
        <v>LAS PALMAS</v>
      </c>
      <c r="F46" s="36">
        <f t="shared" si="8"/>
        <v>42298</v>
      </c>
      <c r="G46" s="36">
        <f t="shared" si="9"/>
        <v>39736</v>
      </c>
    </row>
    <row r="47" spans="1:9" x14ac:dyDescent="0.3">
      <c r="A47" s="36" t="str">
        <f t="shared" si="5"/>
        <v>BILBAO</v>
      </c>
      <c r="B47" s="37">
        <f t="shared" si="3"/>
        <v>4845</v>
      </c>
      <c r="C47" s="37">
        <f t="shared" si="4"/>
        <v>3417</v>
      </c>
      <c r="D47" s="37">
        <f t="shared" si="7"/>
        <v>11</v>
      </c>
      <c r="E47" s="36" t="str">
        <f t="shared" si="6"/>
        <v>SANTA CRUZ DE TENERIFE</v>
      </c>
      <c r="F47" s="36">
        <f t="shared" si="8"/>
        <v>29346</v>
      </c>
      <c r="G47" s="36">
        <f t="shared" si="9"/>
        <v>29461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BAHÍA DE CÁDIZ</v>
      </c>
      <c r="F48" s="36">
        <f t="shared" si="8"/>
        <v>6794</v>
      </c>
      <c r="G48" s="36">
        <f t="shared" si="9"/>
        <v>6233</v>
      </c>
    </row>
    <row r="49" spans="1:7" x14ac:dyDescent="0.3">
      <c r="A49" s="36" t="str">
        <f t="shared" si="5"/>
        <v>CASTELLÓN</v>
      </c>
      <c r="B49" s="37">
        <f t="shared" si="3"/>
        <v>89</v>
      </c>
      <c r="C49" s="37">
        <f t="shared" si="4"/>
        <v>0</v>
      </c>
      <c r="D49" s="37">
        <f t="shared" si="7"/>
        <v>17</v>
      </c>
      <c r="E49" s="36" t="str">
        <f t="shared" si="6"/>
        <v>BILBAO</v>
      </c>
      <c r="F49" s="36">
        <f t="shared" si="8"/>
        <v>4845</v>
      </c>
      <c r="G49" s="36">
        <f t="shared" si="9"/>
        <v>3417</v>
      </c>
    </row>
    <row r="50" spans="1:7" x14ac:dyDescent="0.3">
      <c r="A50" s="36" t="str">
        <f t="shared" si="5"/>
        <v>CEUTA</v>
      </c>
      <c r="B50" s="37">
        <f t="shared" si="3"/>
        <v>480</v>
      </c>
      <c r="C50" s="37">
        <f t="shared" si="4"/>
        <v>550</v>
      </c>
      <c r="D50" s="37">
        <f t="shared" si="7"/>
        <v>15</v>
      </c>
      <c r="E50" s="36" t="str">
        <f t="shared" si="6"/>
        <v>BAHÍA DE ALGECIRAS</v>
      </c>
      <c r="F50" s="36">
        <f t="shared" si="8"/>
        <v>2019</v>
      </c>
      <c r="G50" s="36">
        <f t="shared" si="9"/>
        <v>5505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MELILLA</v>
      </c>
      <c r="F51" s="36">
        <f t="shared" si="8"/>
        <v>669</v>
      </c>
      <c r="G51" s="36">
        <f t="shared" si="9"/>
        <v>530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SEVILLA</v>
      </c>
      <c r="F52" s="36">
        <f t="shared" si="8"/>
        <v>506</v>
      </c>
      <c r="G52" s="36">
        <f t="shared" si="9"/>
        <v>986</v>
      </c>
    </row>
    <row r="53" spans="1:7" x14ac:dyDescent="0.3">
      <c r="A53" s="36" t="str">
        <f t="shared" si="5"/>
        <v>HUELVA</v>
      </c>
      <c r="B53" s="37">
        <f t="shared" si="3"/>
        <v>0</v>
      </c>
      <c r="C53" s="37">
        <f t="shared" si="4"/>
        <v>0</v>
      </c>
      <c r="D53" s="37">
        <f t="shared" si="7"/>
        <v>28</v>
      </c>
      <c r="E53" s="36" t="str">
        <f t="shared" si="6"/>
        <v>CEUTA</v>
      </c>
      <c r="F53" s="36">
        <f t="shared" si="8"/>
        <v>480</v>
      </c>
      <c r="G53" s="36">
        <f t="shared" si="9"/>
        <v>550</v>
      </c>
    </row>
    <row r="54" spans="1:7" x14ac:dyDescent="0.3">
      <c r="A54" s="36" t="str">
        <f t="shared" si="5"/>
        <v>LAS PALMAS</v>
      </c>
      <c r="B54" s="37">
        <f t="shared" si="3"/>
        <v>42298</v>
      </c>
      <c r="C54" s="37">
        <f t="shared" si="4"/>
        <v>39736</v>
      </c>
      <c r="D54" s="37">
        <f t="shared" si="7"/>
        <v>8</v>
      </c>
      <c r="E54" s="36" t="str">
        <f t="shared" si="6"/>
        <v>ALMERÍA</v>
      </c>
      <c r="F54" s="36">
        <f t="shared" si="8"/>
        <v>108</v>
      </c>
      <c r="G54" s="36">
        <f t="shared" si="9"/>
        <v>171</v>
      </c>
    </row>
    <row r="55" spans="1:7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str">
        <f t="shared" si="6"/>
        <v>CASTELLÓN</v>
      </c>
      <c r="F55" s="36">
        <f t="shared" si="8"/>
        <v>89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MOTRIL</v>
      </c>
      <c r="F56" s="36">
        <f t="shared" si="8"/>
        <v>3</v>
      </c>
      <c r="G56" s="36">
        <f t="shared" si="9"/>
        <v>259</v>
      </c>
    </row>
    <row r="57" spans="1:7" x14ac:dyDescent="0.3">
      <c r="A57" s="36" t="str">
        <f t="shared" si="5"/>
        <v>MELILLA</v>
      </c>
      <c r="B57" s="37">
        <f t="shared" si="3"/>
        <v>669</v>
      </c>
      <c r="C57" s="37">
        <f t="shared" si="4"/>
        <v>530</v>
      </c>
      <c r="D57" s="37">
        <f t="shared" si="7"/>
        <v>13</v>
      </c>
      <c r="E57" s="36" t="e">
        <f t="shared" si="6"/>
        <v>#N/A</v>
      </c>
      <c r="F57" s="36" t="e">
        <f t="shared" si="8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3</v>
      </c>
      <c r="C58" s="37">
        <f t="shared" si="4"/>
        <v>259</v>
      </c>
      <c r="D58" s="37">
        <f t="shared" si="7"/>
        <v>18</v>
      </c>
      <c r="E58" s="36" t="e">
        <f t="shared" si="6"/>
        <v>#N/A</v>
      </c>
      <c r="F58" s="36" t="e">
        <f t="shared" si="8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113739</v>
      </c>
      <c r="C59" s="37">
        <f t="shared" si="4"/>
        <v>99866</v>
      </c>
      <c r="D59" s="37">
        <f t="shared" si="7"/>
        <v>5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29346</v>
      </c>
      <c r="C60" s="37">
        <f t="shared" si="4"/>
        <v>29461</v>
      </c>
      <c r="D60" s="37">
        <f t="shared" si="7"/>
        <v>9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214262</v>
      </c>
      <c r="C61" s="37">
        <f t="shared" si="4"/>
        <v>228702</v>
      </c>
      <c r="D61" s="37">
        <f t="shared" si="7"/>
        <v>3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506</v>
      </c>
      <c r="C62" s="37">
        <f t="shared" si="4"/>
        <v>986</v>
      </c>
      <c r="D62" s="37">
        <f t="shared" si="7"/>
        <v>14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89186</v>
      </c>
      <c r="C63" s="37">
        <f t="shared" si="4"/>
        <v>89403</v>
      </c>
      <c r="D63" s="37">
        <f t="shared" si="7"/>
        <v>6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375855</v>
      </c>
      <c r="C64" s="37">
        <f t="shared" si="4"/>
        <v>335907</v>
      </c>
      <c r="D64" s="37">
        <f t="shared" si="7"/>
        <v>2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192852</v>
      </c>
      <c r="C65" s="37">
        <f t="shared" si="4"/>
        <v>198922</v>
      </c>
      <c r="D65" s="37">
        <f t="shared" si="7"/>
        <v>4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7" priority="2">
      <formula>ISERROR(F7)</formula>
    </cfRule>
  </conditionalFormatting>
  <conditionalFormatting sqref="F8 F10 F12 F14 F16 F18 F20 F22 F24 F26 F28 F30 F32 F34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149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117</v>
      </c>
      <c r="C7" s="10">
        <v>108</v>
      </c>
      <c r="D7" s="10">
        <v>469</v>
      </c>
      <c r="E7" s="10">
        <v>498</v>
      </c>
      <c r="F7" s="11">
        <f>((E7*100)/D7)-100</f>
        <v>6.1833688699360323</v>
      </c>
      <c r="G7" s="1"/>
      <c r="H7" s="1"/>
      <c r="I7" s="1"/>
    </row>
    <row r="8" spans="1:12" x14ac:dyDescent="0.3">
      <c r="A8" s="12" t="s">
        <v>31</v>
      </c>
      <c r="B8" s="13">
        <v>80</v>
      </c>
      <c r="C8" s="13">
        <v>60</v>
      </c>
      <c r="D8" s="13">
        <v>341</v>
      </c>
      <c r="E8" s="13">
        <v>300</v>
      </c>
      <c r="F8" s="14">
        <f t="shared" ref="F8:F34" si="0">((E8*100)/D8)-100</f>
        <v>-12.023460410557192</v>
      </c>
      <c r="G8" s="1"/>
      <c r="H8" s="1"/>
      <c r="I8" s="1"/>
    </row>
    <row r="9" spans="1:12" x14ac:dyDescent="0.3">
      <c r="A9" s="9" t="s">
        <v>157</v>
      </c>
      <c r="B9" s="10">
        <v>144</v>
      </c>
      <c r="C9" s="10">
        <v>144</v>
      </c>
      <c r="D9" s="10">
        <v>687</v>
      </c>
      <c r="E9" s="10">
        <v>672</v>
      </c>
      <c r="F9" s="11">
        <f t="shared" si="0"/>
        <v>-2.1834061135371172</v>
      </c>
      <c r="G9" s="1"/>
      <c r="H9" s="1"/>
      <c r="I9" s="1"/>
    </row>
    <row r="10" spans="1:12" x14ac:dyDescent="0.3">
      <c r="A10" s="12" t="s">
        <v>159</v>
      </c>
      <c r="B10" s="13">
        <v>70</v>
      </c>
      <c r="C10" s="13">
        <v>81</v>
      </c>
      <c r="D10" s="13">
        <v>340</v>
      </c>
      <c r="E10" s="13">
        <v>337</v>
      </c>
      <c r="F10" s="14">
        <f t="shared" si="0"/>
        <v>-0.8823529411764639</v>
      </c>
      <c r="G10" s="1"/>
      <c r="H10" s="1"/>
      <c r="I10" s="1"/>
    </row>
    <row r="11" spans="1:12" x14ac:dyDescent="0.3">
      <c r="A11" s="9" t="s">
        <v>160</v>
      </c>
      <c r="B11" s="10">
        <v>2393</v>
      </c>
      <c r="C11" s="10">
        <v>2309</v>
      </c>
      <c r="D11" s="10">
        <v>10854</v>
      </c>
      <c r="E11" s="10">
        <v>10557</v>
      </c>
      <c r="F11" s="11">
        <f t="shared" si="0"/>
        <v>-2.7363184079601979</v>
      </c>
      <c r="G11" s="1"/>
      <c r="H11" s="1"/>
      <c r="I11" s="1"/>
    </row>
    <row r="12" spans="1:12" x14ac:dyDescent="0.3">
      <c r="A12" s="12" t="s">
        <v>161</v>
      </c>
      <c r="B12" s="13">
        <v>104</v>
      </c>
      <c r="C12" s="13">
        <v>108</v>
      </c>
      <c r="D12" s="13">
        <v>448</v>
      </c>
      <c r="E12" s="13">
        <v>507</v>
      </c>
      <c r="F12" s="14">
        <f t="shared" si="0"/>
        <v>13.169642857142861</v>
      </c>
      <c r="G12" s="1"/>
      <c r="H12" s="1"/>
      <c r="I12" s="1"/>
    </row>
    <row r="13" spans="1:12" x14ac:dyDescent="0.3">
      <c r="A13" s="9" t="s">
        <v>32</v>
      </c>
      <c r="B13" s="10">
        <v>4163</v>
      </c>
      <c r="C13" s="10">
        <v>4432</v>
      </c>
      <c r="D13" s="10">
        <v>13548</v>
      </c>
      <c r="E13" s="10">
        <v>14338</v>
      </c>
      <c r="F13" s="11">
        <f t="shared" si="0"/>
        <v>5.8311189843519315</v>
      </c>
      <c r="G13" s="1"/>
      <c r="H13" s="1"/>
      <c r="I13" s="1"/>
    </row>
    <row r="14" spans="1:12" x14ac:dyDescent="0.3">
      <c r="A14" s="12" t="s">
        <v>33</v>
      </c>
      <c r="B14" s="13">
        <v>816</v>
      </c>
      <c r="C14" s="13">
        <v>827</v>
      </c>
      <c r="D14" s="13">
        <v>3471</v>
      </c>
      <c r="E14" s="13">
        <v>3687</v>
      </c>
      <c r="F14" s="14">
        <f t="shared" si="0"/>
        <v>6.222990492653409</v>
      </c>
      <c r="G14" s="1"/>
      <c r="H14" s="1"/>
      <c r="I14" s="1"/>
    </row>
    <row r="15" spans="1:12" x14ac:dyDescent="0.3">
      <c r="A15" s="9" t="s">
        <v>34</v>
      </c>
      <c r="B15" s="10">
        <v>261</v>
      </c>
      <c r="C15" s="10">
        <v>287</v>
      </c>
      <c r="D15" s="10">
        <v>1143</v>
      </c>
      <c r="E15" s="10">
        <v>1218</v>
      </c>
      <c r="F15" s="11">
        <f t="shared" si="0"/>
        <v>6.5616797900262469</v>
      </c>
      <c r="G15" s="1"/>
      <c r="H15" s="1"/>
      <c r="I15" s="1"/>
    </row>
    <row r="16" spans="1:12" x14ac:dyDescent="0.3">
      <c r="A16" s="12" t="s">
        <v>35</v>
      </c>
      <c r="B16" s="13">
        <v>180</v>
      </c>
      <c r="C16" s="13">
        <v>204</v>
      </c>
      <c r="D16" s="13">
        <v>789</v>
      </c>
      <c r="E16" s="13">
        <v>874</v>
      </c>
      <c r="F16" s="14">
        <f t="shared" si="0"/>
        <v>10.773130544993663</v>
      </c>
      <c r="G16" s="1"/>
      <c r="H16" s="1"/>
      <c r="I16" s="1"/>
    </row>
    <row r="17" spans="1:9" x14ac:dyDescent="0.3">
      <c r="A17" s="9" t="s">
        <v>162</v>
      </c>
      <c r="B17" s="10">
        <v>148</v>
      </c>
      <c r="C17" s="10">
        <v>172</v>
      </c>
      <c r="D17" s="10">
        <v>705</v>
      </c>
      <c r="E17" s="10">
        <v>796</v>
      </c>
      <c r="F17" s="11">
        <f t="shared" si="0"/>
        <v>12.907801418439718</v>
      </c>
      <c r="G17" s="1"/>
      <c r="H17" s="1"/>
      <c r="I17" s="1"/>
    </row>
    <row r="18" spans="1:9" x14ac:dyDescent="0.3">
      <c r="A18" s="12" t="s">
        <v>36</v>
      </c>
      <c r="B18" s="13">
        <v>960</v>
      </c>
      <c r="C18" s="13">
        <v>986</v>
      </c>
      <c r="D18" s="13">
        <v>4293</v>
      </c>
      <c r="E18" s="13">
        <v>4581</v>
      </c>
      <c r="F18" s="14">
        <f t="shared" si="0"/>
        <v>6.7085953878406741</v>
      </c>
      <c r="G18" s="1"/>
      <c r="H18" s="1"/>
      <c r="I18" s="1"/>
    </row>
    <row r="19" spans="1:9" x14ac:dyDescent="0.3">
      <c r="A19" s="9" t="s">
        <v>37</v>
      </c>
      <c r="B19" s="10">
        <v>86</v>
      </c>
      <c r="C19" s="10">
        <v>115</v>
      </c>
      <c r="D19" s="10">
        <v>439</v>
      </c>
      <c r="E19" s="10">
        <v>464</v>
      </c>
      <c r="F19" s="11">
        <f t="shared" si="0"/>
        <v>5.6947608200455591</v>
      </c>
      <c r="G19" s="1"/>
      <c r="H19" s="1"/>
      <c r="I19" s="1"/>
    </row>
    <row r="20" spans="1:9" x14ac:dyDescent="0.3">
      <c r="A20" s="12" t="s">
        <v>163</v>
      </c>
      <c r="B20" s="13">
        <v>109</v>
      </c>
      <c r="C20" s="13">
        <v>112</v>
      </c>
      <c r="D20" s="13">
        <v>517</v>
      </c>
      <c r="E20" s="13">
        <v>509</v>
      </c>
      <c r="F20" s="14">
        <f t="shared" si="0"/>
        <v>-1.5473887814313372</v>
      </c>
      <c r="G20" s="1"/>
      <c r="H20" s="1"/>
      <c r="I20" s="1"/>
    </row>
    <row r="21" spans="1:9" x14ac:dyDescent="0.3">
      <c r="A21" s="9" t="s">
        <v>38</v>
      </c>
      <c r="B21" s="10">
        <v>197</v>
      </c>
      <c r="C21" s="10">
        <v>217</v>
      </c>
      <c r="D21" s="10">
        <v>936</v>
      </c>
      <c r="E21" s="10">
        <v>1000</v>
      </c>
      <c r="F21" s="11">
        <f t="shared" si="0"/>
        <v>6.8376068376068417</v>
      </c>
      <c r="G21" s="1"/>
      <c r="H21" s="1"/>
      <c r="I21" s="1"/>
    </row>
    <row r="22" spans="1:9" x14ac:dyDescent="0.3">
      <c r="A22" s="12" t="s">
        <v>59</v>
      </c>
      <c r="B22" s="13">
        <v>912</v>
      </c>
      <c r="C22" s="13">
        <v>972</v>
      </c>
      <c r="D22" s="13">
        <v>4663</v>
      </c>
      <c r="E22" s="13">
        <v>4924</v>
      </c>
      <c r="F22" s="14">
        <f t="shared" si="0"/>
        <v>5.5972549860604772</v>
      </c>
      <c r="G22" s="1"/>
      <c r="H22" s="1"/>
      <c r="I22" s="1"/>
    </row>
    <row r="23" spans="1:9" x14ac:dyDescent="0.3">
      <c r="A23" s="9" t="s">
        <v>164</v>
      </c>
      <c r="B23" s="10">
        <v>148</v>
      </c>
      <c r="C23" s="10">
        <v>143</v>
      </c>
      <c r="D23" s="10">
        <v>638</v>
      </c>
      <c r="E23" s="10">
        <v>610</v>
      </c>
      <c r="F23" s="11">
        <f t="shared" si="0"/>
        <v>-4.3887147335423151</v>
      </c>
      <c r="G23" s="1"/>
      <c r="H23" s="1"/>
      <c r="I23" s="1"/>
    </row>
    <row r="24" spans="1:9" x14ac:dyDescent="0.3">
      <c r="A24" s="12" t="s">
        <v>166</v>
      </c>
      <c r="B24" s="13">
        <v>47</v>
      </c>
      <c r="C24" s="13">
        <v>52</v>
      </c>
      <c r="D24" s="13">
        <v>213</v>
      </c>
      <c r="E24" s="13">
        <v>209</v>
      </c>
      <c r="F24" s="14">
        <f t="shared" si="0"/>
        <v>-1.8779342723004646</v>
      </c>
      <c r="G24" s="1"/>
      <c r="H24" s="1"/>
      <c r="I24" s="1"/>
    </row>
    <row r="25" spans="1:9" x14ac:dyDescent="0.3">
      <c r="A25" s="9" t="s">
        <v>39</v>
      </c>
      <c r="B25" s="10">
        <v>152</v>
      </c>
      <c r="C25" s="10">
        <v>148</v>
      </c>
      <c r="D25" s="10">
        <v>793</v>
      </c>
      <c r="E25" s="10">
        <v>728</v>
      </c>
      <c r="F25" s="11">
        <f t="shared" si="0"/>
        <v>-8.1967213114754145</v>
      </c>
      <c r="G25" s="1"/>
      <c r="H25" s="1"/>
      <c r="I25" s="1"/>
    </row>
    <row r="26" spans="1:9" x14ac:dyDescent="0.3">
      <c r="A26" s="12" t="s">
        <v>40</v>
      </c>
      <c r="B26" s="13">
        <v>103</v>
      </c>
      <c r="C26" s="13">
        <v>122</v>
      </c>
      <c r="D26" s="13">
        <v>500</v>
      </c>
      <c r="E26" s="13">
        <v>548</v>
      </c>
      <c r="F26" s="14">
        <f t="shared" si="0"/>
        <v>9.5999999999999943</v>
      </c>
      <c r="G26" s="1"/>
      <c r="H26" s="1"/>
      <c r="I26" s="1"/>
    </row>
    <row r="27" spans="1:9" x14ac:dyDescent="0.3">
      <c r="A27" s="9" t="s">
        <v>41</v>
      </c>
      <c r="B27" s="10">
        <v>71</v>
      </c>
      <c r="C27" s="10">
        <v>81</v>
      </c>
      <c r="D27" s="10">
        <v>340</v>
      </c>
      <c r="E27" s="10">
        <v>378</v>
      </c>
      <c r="F27" s="11">
        <f t="shared" si="0"/>
        <v>11.17647058823529</v>
      </c>
      <c r="G27" s="1"/>
      <c r="H27" s="1"/>
      <c r="I27" s="1"/>
    </row>
    <row r="28" spans="1:9" x14ac:dyDescent="0.3">
      <c r="A28" s="12" t="s">
        <v>42</v>
      </c>
      <c r="B28" s="13">
        <v>1032</v>
      </c>
      <c r="C28" s="13">
        <v>1298</v>
      </c>
      <c r="D28" s="13">
        <v>5181</v>
      </c>
      <c r="E28" s="13">
        <v>6307</v>
      </c>
      <c r="F28" s="14">
        <f t="shared" si="0"/>
        <v>21.73325612816059</v>
      </c>
      <c r="G28" s="1"/>
      <c r="H28" s="1"/>
      <c r="I28" s="1"/>
    </row>
    <row r="29" spans="1:9" x14ac:dyDescent="0.3">
      <c r="A29" s="9" t="s">
        <v>43</v>
      </c>
      <c r="B29" s="10">
        <v>144</v>
      </c>
      <c r="C29" s="10">
        <v>140</v>
      </c>
      <c r="D29" s="10">
        <v>623</v>
      </c>
      <c r="E29" s="10">
        <v>638</v>
      </c>
      <c r="F29" s="11">
        <f t="shared" si="0"/>
        <v>2.4077046548956673</v>
      </c>
      <c r="G29" s="1"/>
      <c r="H29" s="1"/>
      <c r="I29" s="1"/>
    </row>
    <row r="30" spans="1:9" x14ac:dyDescent="0.3">
      <c r="A30" s="12" t="s">
        <v>44</v>
      </c>
      <c r="B30" s="13">
        <v>81</v>
      </c>
      <c r="C30" s="13">
        <v>81</v>
      </c>
      <c r="D30" s="13">
        <v>387</v>
      </c>
      <c r="E30" s="13">
        <v>411</v>
      </c>
      <c r="F30" s="14">
        <f t="shared" si="0"/>
        <v>6.201550387596896</v>
      </c>
      <c r="G30" s="1"/>
      <c r="H30" s="1"/>
      <c r="I30" s="1"/>
    </row>
    <row r="31" spans="1:9" x14ac:dyDescent="0.3">
      <c r="A31" s="9" t="s">
        <v>45</v>
      </c>
      <c r="B31" s="10">
        <v>218</v>
      </c>
      <c r="C31" s="10">
        <v>234</v>
      </c>
      <c r="D31" s="10">
        <v>1084</v>
      </c>
      <c r="E31" s="10">
        <v>1113</v>
      </c>
      <c r="F31" s="11">
        <f t="shared" si="0"/>
        <v>2.6752767527675303</v>
      </c>
      <c r="G31" s="1"/>
      <c r="H31" s="1"/>
      <c r="I31" s="1"/>
    </row>
    <row r="32" spans="1:9" x14ac:dyDescent="0.3">
      <c r="A32" s="12" t="s">
        <v>46</v>
      </c>
      <c r="B32" s="13">
        <v>672</v>
      </c>
      <c r="C32" s="13">
        <v>689</v>
      </c>
      <c r="D32" s="13">
        <v>3092</v>
      </c>
      <c r="E32" s="13">
        <v>3168</v>
      </c>
      <c r="F32" s="14">
        <f t="shared" si="0"/>
        <v>2.4579560155239335</v>
      </c>
      <c r="G32" s="1"/>
      <c r="H32" s="1"/>
      <c r="I32" s="1"/>
    </row>
    <row r="33" spans="1:9" x14ac:dyDescent="0.3">
      <c r="A33" s="9" t="s">
        <v>47</v>
      </c>
      <c r="B33" s="10">
        <v>160</v>
      </c>
      <c r="C33" s="10">
        <v>176</v>
      </c>
      <c r="D33" s="10">
        <v>634</v>
      </c>
      <c r="E33" s="10">
        <v>733</v>
      </c>
      <c r="F33" s="11">
        <f t="shared" si="0"/>
        <v>15.615141955835966</v>
      </c>
      <c r="G33" s="1"/>
      <c r="H33" s="1"/>
      <c r="I33" s="1"/>
    </row>
    <row r="34" spans="1:9" x14ac:dyDescent="0.3">
      <c r="A34" s="12" t="s">
        <v>165</v>
      </c>
      <c r="B34" s="13">
        <v>23</v>
      </c>
      <c r="C34" s="13">
        <v>33</v>
      </c>
      <c r="D34" s="13">
        <v>118</v>
      </c>
      <c r="E34" s="13">
        <v>136</v>
      </c>
      <c r="F34" s="14">
        <f t="shared" si="0"/>
        <v>15.254237288135599</v>
      </c>
      <c r="G34" s="1"/>
      <c r="H34" s="1"/>
      <c r="I34" s="1"/>
    </row>
    <row r="35" spans="1:9" x14ac:dyDescent="0.3">
      <c r="A35" s="15" t="s">
        <v>48</v>
      </c>
      <c r="B35" s="16">
        <f>SUM(B7:B34)</f>
        <v>13591</v>
      </c>
      <c r="C35" s="16">
        <f t="shared" ref="C35:E35" si="1">SUM(C7:C34)</f>
        <v>14331</v>
      </c>
      <c r="D35" s="16">
        <f t="shared" si="1"/>
        <v>57246</v>
      </c>
      <c r="E35" s="16">
        <f t="shared" si="1"/>
        <v>60241</v>
      </c>
      <c r="F35" s="17">
        <f t="shared" ref="F35" si="2">((E35*100)/D35)-100</f>
        <v>5.2318065891066681</v>
      </c>
      <c r="G35" s="1"/>
      <c r="H35" s="1"/>
      <c r="I35" s="1"/>
    </row>
    <row r="36" spans="1:9" x14ac:dyDescent="0.3">
      <c r="A36" s="59" t="s">
        <v>126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498</v>
      </c>
      <c r="C39" s="37">
        <f t="shared" si="4"/>
        <v>469</v>
      </c>
      <c r="D39" s="37">
        <f>_xlfn.RANK.EQ(B39,$B$39:$B$66)+COUNTIF($B$39:$B$66,B39)-1</f>
        <v>21</v>
      </c>
      <c r="E39" s="36" t="str">
        <f t="shared" ref="E39:E66" si="6">INDEX($A$39:$B$66,MATCH(ROW()-38,$D$39:$D$66,0),1)</f>
        <v>BALEARES</v>
      </c>
      <c r="F39" s="36">
        <f>LOOKUP(E39,$A$39:$A$66,$B$39:$B$66)</f>
        <v>14338</v>
      </c>
      <c r="G39" s="36">
        <f>LOOKUP(E39,$A$39:$A$66,$C$39:$C$66)</f>
        <v>13548</v>
      </c>
    </row>
    <row r="40" spans="1:9" x14ac:dyDescent="0.3">
      <c r="A40" s="36" t="str">
        <f t="shared" si="5"/>
        <v>ALICANTE</v>
      </c>
      <c r="B40" s="37">
        <f t="shared" si="3"/>
        <v>300</v>
      </c>
      <c r="C40" s="37">
        <f t="shared" si="4"/>
        <v>341</v>
      </c>
      <c r="D40" s="37">
        <f t="shared" ref="D40:D66" si="7">_xlfn.RANK.EQ(B40,$B$39:$B$66)+COUNTIF($B$39:$B$66,B40)-1</f>
        <v>26</v>
      </c>
      <c r="E40" s="36" t="str">
        <f t="shared" si="6"/>
        <v>BAHÍA DE ALGECIRAS</v>
      </c>
      <c r="F40" s="36">
        <f t="shared" ref="F40:F55" si="8">LOOKUP(E40,$A$39:$A$66,$B$39:$B$66)</f>
        <v>10557</v>
      </c>
      <c r="G40" s="36">
        <f t="shared" ref="G40:G66" si="9">LOOKUP(E40,$A$39:$A$66,$C$39:$C$66)</f>
        <v>10854</v>
      </c>
    </row>
    <row r="41" spans="1:9" x14ac:dyDescent="0.3">
      <c r="A41" s="36" t="str">
        <f t="shared" si="5"/>
        <v>ALMERÍA</v>
      </c>
      <c r="B41" s="37">
        <f t="shared" si="3"/>
        <v>672</v>
      </c>
      <c r="C41" s="37">
        <f t="shared" si="4"/>
        <v>687</v>
      </c>
      <c r="D41" s="37">
        <f t="shared" si="7"/>
        <v>15</v>
      </c>
      <c r="E41" s="36" t="str">
        <f t="shared" si="6"/>
        <v>SANTA CRUZ DE TENERIFE</v>
      </c>
      <c r="F41" s="36">
        <f t="shared" si="8"/>
        <v>6307</v>
      </c>
      <c r="G41" s="36">
        <f t="shared" si="9"/>
        <v>5181</v>
      </c>
    </row>
    <row r="42" spans="1:9" x14ac:dyDescent="0.3">
      <c r="A42" s="36" t="str">
        <f t="shared" si="5"/>
        <v>AVILÉS</v>
      </c>
      <c r="B42" s="37">
        <f t="shared" si="3"/>
        <v>337</v>
      </c>
      <c r="C42" s="37">
        <f t="shared" si="4"/>
        <v>340</v>
      </c>
      <c r="D42" s="37">
        <f t="shared" si="7"/>
        <v>25</v>
      </c>
      <c r="E42" s="36" t="str">
        <f t="shared" si="6"/>
        <v>LAS PALMAS</v>
      </c>
      <c r="F42" s="36">
        <f t="shared" si="8"/>
        <v>4924</v>
      </c>
      <c r="G42" s="36">
        <f t="shared" si="9"/>
        <v>4663</v>
      </c>
    </row>
    <row r="43" spans="1:9" x14ac:dyDescent="0.3">
      <c r="A43" s="36" t="str">
        <f t="shared" si="5"/>
        <v>BAHÍA DE ALGECIRAS</v>
      </c>
      <c r="B43" s="37">
        <f t="shared" si="3"/>
        <v>10557</v>
      </c>
      <c r="C43" s="37">
        <f t="shared" si="4"/>
        <v>10854</v>
      </c>
      <c r="D43" s="37">
        <f t="shared" si="7"/>
        <v>2</v>
      </c>
      <c r="E43" s="36" t="str">
        <f t="shared" si="6"/>
        <v>CEUTA</v>
      </c>
      <c r="F43" s="36">
        <f t="shared" si="8"/>
        <v>4581</v>
      </c>
      <c r="G43" s="36">
        <f t="shared" si="9"/>
        <v>4293</v>
      </c>
    </row>
    <row r="44" spans="1:9" x14ac:dyDescent="0.3">
      <c r="A44" s="36" t="str">
        <f t="shared" si="5"/>
        <v>BAHÍA DE CÁDIZ</v>
      </c>
      <c r="B44" s="37">
        <f t="shared" si="3"/>
        <v>507</v>
      </c>
      <c r="C44" s="37">
        <f t="shared" si="4"/>
        <v>448</v>
      </c>
      <c r="D44" s="37">
        <f t="shared" si="7"/>
        <v>20</v>
      </c>
      <c r="E44" s="36" t="str">
        <f t="shared" si="6"/>
        <v>BARCELONA</v>
      </c>
      <c r="F44" s="36">
        <f t="shared" si="8"/>
        <v>3687</v>
      </c>
      <c r="G44" s="36">
        <f t="shared" si="9"/>
        <v>3471</v>
      </c>
    </row>
    <row r="45" spans="1:9" x14ac:dyDescent="0.3">
      <c r="A45" s="36" t="str">
        <f t="shared" si="5"/>
        <v>BALEARES</v>
      </c>
      <c r="B45" s="37">
        <f t="shared" si="3"/>
        <v>14338</v>
      </c>
      <c r="C45" s="37">
        <f t="shared" si="4"/>
        <v>13548</v>
      </c>
      <c r="D45" s="37">
        <f t="shared" si="7"/>
        <v>1</v>
      </c>
      <c r="E45" s="36" t="str">
        <f t="shared" si="6"/>
        <v>VALENCIA</v>
      </c>
      <c r="F45" s="36">
        <f t="shared" si="8"/>
        <v>3168</v>
      </c>
      <c r="G45" s="36">
        <f t="shared" si="9"/>
        <v>3092</v>
      </c>
    </row>
    <row r="46" spans="1:9" x14ac:dyDescent="0.3">
      <c r="A46" s="36" t="str">
        <f t="shared" si="5"/>
        <v>BARCELONA</v>
      </c>
      <c r="B46" s="37">
        <f t="shared" si="3"/>
        <v>3687</v>
      </c>
      <c r="C46" s="37">
        <f t="shared" si="4"/>
        <v>3471</v>
      </c>
      <c r="D46" s="37">
        <f t="shared" si="7"/>
        <v>6</v>
      </c>
      <c r="E46" s="36" t="str">
        <f t="shared" si="6"/>
        <v>BILBAO</v>
      </c>
      <c r="F46" s="36">
        <f t="shared" si="8"/>
        <v>1218</v>
      </c>
      <c r="G46" s="36">
        <f t="shared" si="9"/>
        <v>1143</v>
      </c>
    </row>
    <row r="47" spans="1:9" x14ac:dyDescent="0.3">
      <c r="A47" s="36" t="str">
        <f t="shared" si="5"/>
        <v>BILBAO</v>
      </c>
      <c r="B47" s="37">
        <f t="shared" si="3"/>
        <v>1218</v>
      </c>
      <c r="C47" s="37">
        <f t="shared" si="4"/>
        <v>1143</v>
      </c>
      <c r="D47" s="37">
        <f t="shared" si="7"/>
        <v>8</v>
      </c>
      <c r="E47" s="36" t="str">
        <f t="shared" si="6"/>
        <v>TARRAGONA</v>
      </c>
      <c r="F47" s="36">
        <f t="shared" si="8"/>
        <v>1113</v>
      </c>
      <c r="G47" s="36">
        <f t="shared" si="9"/>
        <v>1084</v>
      </c>
    </row>
    <row r="48" spans="1:9" x14ac:dyDescent="0.3">
      <c r="A48" s="36" t="str">
        <f t="shared" si="5"/>
        <v>CARTAGENA</v>
      </c>
      <c r="B48" s="37">
        <f t="shared" si="3"/>
        <v>874</v>
      </c>
      <c r="C48" s="37">
        <f t="shared" si="4"/>
        <v>789</v>
      </c>
      <c r="D48" s="37">
        <f t="shared" si="7"/>
        <v>11</v>
      </c>
      <c r="E48" s="36" t="str">
        <f t="shared" si="6"/>
        <v>HUELVA</v>
      </c>
      <c r="F48" s="36">
        <f t="shared" si="8"/>
        <v>1000</v>
      </c>
      <c r="G48" s="36">
        <f t="shared" si="9"/>
        <v>936</v>
      </c>
    </row>
    <row r="49" spans="1:7" x14ac:dyDescent="0.3">
      <c r="A49" s="36" t="str">
        <f t="shared" si="5"/>
        <v>CASTELLÓN</v>
      </c>
      <c r="B49" s="37">
        <f t="shared" si="3"/>
        <v>796</v>
      </c>
      <c r="C49" s="37">
        <f t="shared" si="4"/>
        <v>705</v>
      </c>
      <c r="D49" s="37">
        <f t="shared" si="7"/>
        <v>12</v>
      </c>
      <c r="E49" s="36" t="str">
        <f t="shared" si="6"/>
        <v>CARTAGENA</v>
      </c>
      <c r="F49" s="36">
        <f t="shared" si="8"/>
        <v>874</v>
      </c>
      <c r="G49" s="36">
        <f t="shared" si="9"/>
        <v>789</v>
      </c>
    </row>
    <row r="50" spans="1:7" x14ac:dyDescent="0.3">
      <c r="A50" s="36" t="str">
        <f t="shared" si="5"/>
        <v>CEUTA</v>
      </c>
      <c r="B50" s="37">
        <f t="shared" si="3"/>
        <v>4581</v>
      </c>
      <c r="C50" s="37">
        <f t="shared" si="4"/>
        <v>4293</v>
      </c>
      <c r="D50" s="37">
        <f t="shared" si="7"/>
        <v>5</v>
      </c>
      <c r="E50" s="36" t="str">
        <f t="shared" si="6"/>
        <v>CASTELLÓN</v>
      </c>
      <c r="F50" s="36">
        <f t="shared" si="8"/>
        <v>796</v>
      </c>
      <c r="G50" s="36">
        <f t="shared" si="9"/>
        <v>705</v>
      </c>
    </row>
    <row r="51" spans="1:7" x14ac:dyDescent="0.3">
      <c r="A51" s="36" t="str">
        <f t="shared" si="5"/>
        <v>FERROL-SAN CIBRAO</v>
      </c>
      <c r="B51" s="37">
        <f t="shared" si="3"/>
        <v>464</v>
      </c>
      <c r="C51" s="37">
        <f t="shared" si="4"/>
        <v>439</v>
      </c>
      <c r="D51" s="37">
        <f t="shared" si="7"/>
        <v>22</v>
      </c>
      <c r="E51" s="36" t="str">
        <f t="shared" si="6"/>
        <v>VIGO</v>
      </c>
      <c r="F51" s="36">
        <f t="shared" si="8"/>
        <v>733</v>
      </c>
      <c r="G51" s="36">
        <f t="shared" si="9"/>
        <v>634</v>
      </c>
    </row>
    <row r="52" spans="1:7" x14ac:dyDescent="0.3">
      <c r="A52" s="36" t="str">
        <f t="shared" si="5"/>
        <v>GIJÓN</v>
      </c>
      <c r="B52" s="37">
        <f t="shared" si="3"/>
        <v>509</v>
      </c>
      <c r="C52" s="37">
        <f t="shared" si="4"/>
        <v>517</v>
      </c>
      <c r="D52" s="37">
        <f t="shared" si="7"/>
        <v>19</v>
      </c>
      <c r="E52" s="36" t="str">
        <f t="shared" si="6"/>
        <v>MELILLA</v>
      </c>
      <c r="F52" s="36">
        <f t="shared" si="8"/>
        <v>728</v>
      </c>
      <c r="G52" s="36">
        <f t="shared" si="9"/>
        <v>793</v>
      </c>
    </row>
    <row r="53" spans="1:7" x14ac:dyDescent="0.3">
      <c r="A53" s="36" t="str">
        <f t="shared" si="5"/>
        <v>HUELVA</v>
      </c>
      <c r="B53" s="37">
        <f t="shared" si="3"/>
        <v>1000</v>
      </c>
      <c r="C53" s="37">
        <f t="shared" si="4"/>
        <v>936</v>
      </c>
      <c r="D53" s="37">
        <f t="shared" si="7"/>
        <v>10</v>
      </c>
      <c r="E53" s="36" t="str">
        <f t="shared" si="6"/>
        <v>ALMERÍA</v>
      </c>
      <c r="F53" s="36">
        <f t="shared" si="8"/>
        <v>672</v>
      </c>
      <c r="G53" s="36">
        <f t="shared" si="9"/>
        <v>687</v>
      </c>
    </row>
    <row r="54" spans="1:7" x14ac:dyDescent="0.3">
      <c r="A54" s="36" t="str">
        <f t="shared" si="5"/>
        <v>LAS PALMAS</v>
      </c>
      <c r="B54" s="37">
        <f t="shared" si="3"/>
        <v>4924</v>
      </c>
      <c r="C54" s="37">
        <f t="shared" si="4"/>
        <v>4663</v>
      </c>
      <c r="D54" s="37">
        <f t="shared" si="7"/>
        <v>4</v>
      </c>
      <c r="E54" s="36" t="str">
        <f t="shared" si="6"/>
        <v>SANTANDER</v>
      </c>
      <c r="F54" s="36">
        <f t="shared" si="8"/>
        <v>638</v>
      </c>
      <c r="G54" s="36">
        <f t="shared" si="9"/>
        <v>623</v>
      </c>
    </row>
    <row r="55" spans="1:7" x14ac:dyDescent="0.3">
      <c r="A55" s="36" t="str">
        <f t="shared" si="5"/>
        <v>MÁLAGA</v>
      </c>
      <c r="B55" s="37">
        <f t="shared" si="3"/>
        <v>610</v>
      </c>
      <c r="C55" s="37">
        <f t="shared" si="4"/>
        <v>638</v>
      </c>
      <c r="D55" s="37">
        <f t="shared" si="7"/>
        <v>17</v>
      </c>
      <c r="E55" s="36" t="str">
        <f t="shared" si="6"/>
        <v>MÁLAGA</v>
      </c>
      <c r="F55" s="36">
        <f t="shared" si="8"/>
        <v>610</v>
      </c>
      <c r="G55" s="36">
        <f t="shared" si="9"/>
        <v>638</v>
      </c>
    </row>
    <row r="56" spans="1:7" x14ac:dyDescent="0.3">
      <c r="A56" s="36" t="str">
        <f t="shared" si="5"/>
        <v>MARÍN Y RÍA DE PONTEVEDRA</v>
      </c>
      <c r="B56" s="37">
        <f t="shared" si="3"/>
        <v>209</v>
      </c>
      <c r="C56" s="37">
        <f t="shared" si="4"/>
        <v>213</v>
      </c>
      <c r="D56" s="37">
        <f t="shared" si="7"/>
        <v>27</v>
      </c>
      <c r="E56" s="36" t="str">
        <f t="shared" si="6"/>
        <v>MOTRIL</v>
      </c>
      <c r="F56" s="36">
        <f t="shared" ref="F56:F66" si="10">LOOKUP(E56,$A$39:$A$66,$B$39:$B$66)</f>
        <v>548</v>
      </c>
      <c r="G56" s="36">
        <f t="shared" si="9"/>
        <v>500</v>
      </c>
    </row>
    <row r="57" spans="1:7" x14ac:dyDescent="0.3">
      <c r="A57" s="36" t="str">
        <f t="shared" si="5"/>
        <v>MELILLA</v>
      </c>
      <c r="B57" s="37">
        <f t="shared" si="3"/>
        <v>728</v>
      </c>
      <c r="C57" s="37">
        <f t="shared" si="4"/>
        <v>793</v>
      </c>
      <c r="D57" s="37">
        <f t="shared" si="7"/>
        <v>14</v>
      </c>
      <c r="E57" s="36" t="str">
        <f t="shared" si="6"/>
        <v>GIJÓN</v>
      </c>
      <c r="F57" s="36">
        <f t="shared" si="10"/>
        <v>509</v>
      </c>
      <c r="G57" s="36">
        <f t="shared" si="9"/>
        <v>517</v>
      </c>
    </row>
    <row r="58" spans="1:7" x14ac:dyDescent="0.3">
      <c r="A58" s="36" t="str">
        <f t="shared" si="5"/>
        <v>MOTRIL</v>
      </c>
      <c r="B58" s="37">
        <f t="shared" si="3"/>
        <v>548</v>
      </c>
      <c r="C58" s="37">
        <f t="shared" si="4"/>
        <v>500</v>
      </c>
      <c r="D58" s="37">
        <f t="shared" si="7"/>
        <v>18</v>
      </c>
      <c r="E58" s="36" t="str">
        <f t="shared" si="6"/>
        <v>BAHÍA DE CÁDIZ</v>
      </c>
      <c r="F58" s="36">
        <f t="shared" si="10"/>
        <v>507</v>
      </c>
      <c r="G58" s="36">
        <f t="shared" si="9"/>
        <v>448</v>
      </c>
    </row>
    <row r="59" spans="1:7" x14ac:dyDescent="0.3">
      <c r="A59" s="36" t="str">
        <f t="shared" si="5"/>
        <v>PASAIA</v>
      </c>
      <c r="B59" s="37">
        <f t="shared" si="3"/>
        <v>378</v>
      </c>
      <c r="C59" s="37">
        <f t="shared" si="4"/>
        <v>340</v>
      </c>
      <c r="D59" s="37">
        <f t="shared" si="7"/>
        <v>24</v>
      </c>
      <c r="E59" s="36" t="str">
        <f t="shared" si="6"/>
        <v>A CORUÑA</v>
      </c>
      <c r="F59" s="36">
        <f t="shared" si="10"/>
        <v>498</v>
      </c>
      <c r="G59" s="36">
        <f t="shared" si="9"/>
        <v>469</v>
      </c>
    </row>
    <row r="60" spans="1:7" x14ac:dyDescent="0.3">
      <c r="A60" s="36" t="str">
        <f t="shared" si="5"/>
        <v>SANTA CRUZ DE TENERIFE</v>
      </c>
      <c r="B60" s="37">
        <f t="shared" si="3"/>
        <v>6307</v>
      </c>
      <c r="C60" s="37">
        <f t="shared" si="4"/>
        <v>5181</v>
      </c>
      <c r="D60" s="37">
        <f t="shared" si="7"/>
        <v>3</v>
      </c>
      <c r="E60" s="36" t="str">
        <f t="shared" si="6"/>
        <v>FERROL-SAN CIBRAO</v>
      </c>
      <c r="F60" s="36">
        <f t="shared" si="10"/>
        <v>464</v>
      </c>
      <c r="G60" s="36">
        <f t="shared" si="9"/>
        <v>439</v>
      </c>
    </row>
    <row r="61" spans="1:7" x14ac:dyDescent="0.3">
      <c r="A61" s="36" t="str">
        <f t="shared" si="5"/>
        <v>SANTANDER</v>
      </c>
      <c r="B61" s="37">
        <f t="shared" si="3"/>
        <v>638</v>
      </c>
      <c r="C61" s="37">
        <f t="shared" si="4"/>
        <v>623</v>
      </c>
      <c r="D61" s="37">
        <f t="shared" si="7"/>
        <v>16</v>
      </c>
      <c r="E61" s="36" t="str">
        <f t="shared" si="6"/>
        <v>SEVILLA</v>
      </c>
      <c r="F61" s="36">
        <f t="shared" si="10"/>
        <v>411</v>
      </c>
      <c r="G61" s="36">
        <f t="shared" si="9"/>
        <v>387</v>
      </c>
    </row>
    <row r="62" spans="1:7" x14ac:dyDescent="0.3">
      <c r="A62" s="36" t="str">
        <f t="shared" si="5"/>
        <v>SEVILLA</v>
      </c>
      <c r="B62" s="37">
        <f t="shared" si="3"/>
        <v>411</v>
      </c>
      <c r="C62" s="37">
        <f t="shared" si="4"/>
        <v>387</v>
      </c>
      <c r="D62" s="37">
        <f t="shared" si="7"/>
        <v>23</v>
      </c>
      <c r="E62" s="36" t="str">
        <f t="shared" si="6"/>
        <v>PASAIA</v>
      </c>
      <c r="F62" s="36">
        <f t="shared" si="10"/>
        <v>378</v>
      </c>
      <c r="G62" s="36">
        <f t="shared" si="9"/>
        <v>340</v>
      </c>
    </row>
    <row r="63" spans="1:7" x14ac:dyDescent="0.3">
      <c r="A63" s="36" t="str">
        <f t="shared" si="5"/>
        <v>TARRAGONA</v>
      </c>
      <c r="B63" s="37">
        <f t="shared" si="3"/>
        <v>1113</v>
      </c>
      <c r="C63" s="37">
        <f t="shared" si="4"/>
        <v>1084</v>
      </c>
      <c r="D63" s="37">
        <f t="shared" si="7"/>
        <v>9</v>
      </c>
      <c r="E63" s="36" t="str">
        <f t="shared" si="6"/>
        <v>AVILÉS</v>
      </c>
      <c r="F63" s="36">
        <f t="shared" si="10"/>
        <v>337</v>
      </c>
      <c r="G63" s="36">
        <f t="shared" si="9"/>
        <v>340</v>
      </c>
    </row>
    <row r="64" spans="1:7" x14ac:dyDescent="0.3">
      <c r="A64" s="36" t="str">
        <f t="shared" si="5"/>
        <v>VALENCIA</v>
      </c>
      <c r="B64" s="37">
        <f t="shared" si="3"/>
        <v>3168</v>
      </c>
      <c r="C64" s="37">
        <f t="shared" si="4"/>
        <v>3092</v>
      </c>
      <c r="D64" s="37">
        <f t="shared" si="7"/>
        <v>7</v>
      </c>
      <c r="E64" s="36" t="str">
        <f t="shared" si="6"/>
        <v>ALICANTE</v>
      </c>
      <c r="F64" s="36">
        <f t="shared" si="10"/>
        <v>300</v>
      </c>
      <c r="G64" s="36">
        <f t="shared" si="9"/>
        <v>341</v>
      </c>
    </row>
    <row r="65" spans="1:7" x14ac:dyDescent="0.3">
      <c r="A65" s="36" t="str">
        <f t="shared" si="5"/>
        <v>VIGO</v>
      </c>
      <c r="B65" s="37">
        <f t="shared" si="3"/>
        <v>733</v>
      </c>
      <c r="C65" s="37">
        <f t="shared" si="4"/>
        <v>634</v>
      </c>
      <c r="D65" s="37">
        <f t="shared" si="7"/>
        <v>13</v>
      </c>
      <c r="E65" s="36" t="str">
        <f t="shared" si="6"/>
        <v>MARÍN Y RÍA DE PONTEVEDRA</v>
      </c>
      <c r="F65" s="36">
        <f t="shared" si="10"/>
        <v>209</v>
      </c>
      <c r="G65" s="36">
        <f t="shared" si="9"/>
        <v>213</v>
      </c>
    </row>
    <row r="66" spans="1:7" x14ac:dyDescent="0.3">
      <c r="A66" s="36" t="str">
        <f t="shared" si="5"/>
        <v>VILAGARCÍA</v>
      </c>
      <c r="B66" s="37">
        <f t="shared" si="3"/>
        <v>136</v>
      </c>
      <c r="C66" s="37">
        <f t="shared" si="4"/>
        <v>118</v>
      </c>
      <c r="D66" s="37">
        <f t="shared" si="7"/>
        <v>28</v>
      </c>
      <c r="E66" s="36" t="str">
        <f t="shared" si="6"/>
        <v>VILAGARCÍA</v>
      </c>
      <c r="F66" s="36">
        <f t="shared" si="10"/>
        <v>136</v>
      </c>
      <c r="G66" s="36">
        <f t="shared" si="9"/>
        <v>118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138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3005046</v>
      </c>
      <c r="C7" s="10">
        <v>2315640</v>
      </c>
      <c r="D7" s="10">
        <v>8228149</v>
      </c>
      <c r="E7" s="10">
        <v>7808174</v>
      </c>
      <c r="F7" s="11">
        <f>((E7*100)/D7)-100</f>
        <v>-5.1041248766885445</v>
      </c>
      <c r="G7" s="1"/>
      <c r="H7" s="1"/>
      <c r="I7" s="1"/>
    </row>
    <row r="8" spans="1:12" x14ac:dyDescent="0.3">
      <c r="A8" s="12" t="s">
        <v>31</v>
      </c>
      <c r="B8" s="13">
        <v>1319659</v>
      </c>
      <c r="C8" s="13">
        <v>1053452</v>
      </c>
      <c r="D8" s="13">
        <v>4688826</v>
      </c>
      <c r="E8" s="13">
        <v>4214317</v>
      </c>
      <c r="F8" s="14">
        <f t="shared" ref="F8:F34" si="0">((E8*100)/D8)-100</f>
        <v>-10.119995922220184</v>
      </c>
      <c r="G8" s="1"/>
      <c r="H8" s="1"/>
      <c r="I8" s="1"/>
    </row>
    <row r="9" spans="1:12" x14ac:dyDescent="0.3">
      <c r="A9" s="9" t="s">
        <v>157</v>
      </c>
      <c r="B9" s="10">
        <v>2146462</v>
      </c>
      <c r="C9" s="10">
        <v>2648498</v>
      </c>
      <c r="D9" s="10">
        <v>11047382</v>
      </c>
      <c r="E9" s="10">
        <v>11897134</v>
      </c>
      <c r="F9" s="11">
        <f t="shared" si="0"/>
        <v>7.6918857336516453</v>
      </c>
      <c r="G9" s="1"/>
      <c r="H9" s="1"/>
      <c r="I9" s="1"/>
    </row>
    <row r="10" spans="1:12" x14ac:dyDescent="0.3">
      <c r="A10" s="12" t="s">
        <v>159</v>
      </c>
      <c r="B10" s="13">
        <v>495092</v>
      </c>
      <c r="C10" s="13">
        <v>521861</v>
      </c>
      <c r="D10" s="13">
        <v>2425255</v>
      </c>
      <c r="E10" s="13">
        <v>2309767</v>
      </c>
      <c r="F10" s="14">
        <f t="shared" si="0"/>
        <v>-4.7618910176455671</v>
      </c>
      <c r="G10" s="1"/>
      <c r="H10" s="1"/>
      <c r="I10" s="1"/>
    </row>
    <row r="11" spans="1:12" x14ac:dyDescent="0.3">
      <c r="A11" s="9" t="s">
        <v>160</v>
      </c>
      <c r="B11" s="10">
        <v>36622765</v>
      </c>
      <c r="C11" s="10">
        <v>33650043</v>
      </c>
      <c r="D11" s="10">
        <v>163484970</v>
      </c>
      <c r="E11" s="10">
        <v>156364166</v>
      </c>
      <c r="F11" s="11">
        <f t="shared" si="0"/>
        <v>-4.3556322027645678</v>
      </c>
      <c r="G11" s="1"/>
      <c r="H11" s="1"/>
      <c r="I11" s="1"/>
    </row>
    <row r="12" spans="1:12" x14ac:dyDescent="0.3">
      <c r="A12" s="12" t="s">
        <v>161</v>
      </c>
      <c r="B12" s="13">
        <v>3221299</v>
      </c>
      <c r="C12" s="13">
        <v>3036114</v>
      </c>
      <c r="D12" s="13">
        <v>9351590</v>
      </c>
      <c r="E12" s="13">
        <v>11240066</v>
      </c>
      <c r="F12" s="14">
        <f t="shared" si="0"/>
        <v>20.194170189240552</v>
      </c>
      <c r="G12" s="1"/>
      <c r="H12" s="1"/>
      <c r="I12" s="1"/>
    </row>
    <row r="13" spans="1:12" x14ac:dyDescent="0.3">
      <c r="A13" s="9" t="s">
        <v>32</v>
      </c>
      <c r="B13" s="10">
        <v>21774200</v>
      </c>
      <c r="C13" s="10">
        <v>23427418</v>
      </c>
      <c r="D13" s="10">
        <v>76869885</v>
      </c>
      <c r="E13" s="10">
        <v>83221483</v>
      </c>
      <c r="F13" s="11">
        <f t="shared" si="0"/>
        <v>8.2627910787169725</v>
      </c>
      <c r="G13" s="1"/>
      <c r="H13" s="1"/>
      <c r="I13" s="1"/>
    </row>
    <row r="14" spans="1:12" x14ac:dyDescent="0.3">
      <c r="A14" s="12" t="s">
        <v>33</v>
      </c>
      <c r="B14" s="13">
        <v>30789591</v>
      </c>
      <c r="C14" s="13">
        <v>32079955</v>
      </c>
      <c r="D14" s="13">
        <v>120663459</v>
      </c>
      <c r="E14" s="13">
        <v>136014710</v>
      </c>
      <c r="F14" s="14">
        <f t="shared" si="0"/>
        <v>12.722369412599051</v>
      </c>
      <c r="G14" s="1"/>
      <c r="H14" s="1"/>
      <c r="I14" s="1"/>
    </row>
    <row r="15" spans="1:12" x14ac:dyDescent="0.3">
      <c r="A15" s="9" t="s">
        <v>34</v>
      </c>
      <c r="B15" s="10">
        <v>4598953</v>
      </c>
      <c r="C15" s="10">
        <v>5165055</v>
      </c>
      <c r="D15" s="10">
        <v>18493676</v>
      </c>
      <c r="E15" s="10">
        <v>19779373</v>
      </c>
      <c r="F15" s="11">
        <f t="shared" si="0"/>
        <v>6.9520900009278819</v>
      </c>
      <c r="G15" s="1"/>
      <c r="H15" s="1"/>
      <c r="I15" s="1"/>
    </row>
    <row r="16" spans="1:12" x14ac:dyDescent="0.3">
      <c r="A16" s="12" t="s">
        <v>35</v>
      </c>
      <c r="B16" s="13">
        <v>4312942</v>
      </c>
      <c r="C16" s="13">
        <v>3887995</v>
      </c>
      <c r="D16" s="13">
        <v>15616732</v>
      </c>
      <c r="E16" s="13">
        <v>16271633</v>
      </c>
      <c r="F16" s="14">
        <f t="shared" si="0"/>
        <v>4.1935854441249347</v>
      </c>
      <c r="G16" s="1"/>
      <c r="H16" s="1"/>
      <c r="I16" s="1"/>
    </row>
    <row r="17" spans="1:9" x14ac:dyDescent="0.3">
      <c r="A17" s="9" t="s">
        <v>162</v>
      </c>
      <c r="B17" s="10">
        <v>2084962</v>
      </c>
      <c r="C17" s="10">
        <v>2484390</v>
      </c>
      <c r="D17" s="10">
        <v>10051354</v>
      </c>
      <c r="E17" s="10">
        <v>11618686</v>
      </c>
      <c r="F17" s="11">
        <f t="shared" si="0"/>
        <v>15.593242462657273</v>
      </c>
      <c r="G17" s="1"/>
      <c r="H17" s="1"/>
      <c r="I17" s="1"/>
    </row>
    <row r="18" spans="1:9" x14ac:dyDescent="0.3">
      <c r="A18" s="12" t="s">
        <v>36</v>
      </c>
      <c r="B18" s="13">
        <v>5898369</v>
      </c>
      <c r="C18" s="13">
        <v>6081537</v>
      </c>
      <c r="D18" s="13">
        <v>25334370</v>
      </c>
      <c r="E18" s="13">
        <v>28867925</v>
      </c>
      <c r="F18" s="14">
        <f t="shared" si="0"/>
        <v>13.947672667605318</v>
      </c>
      <c r="G18" s="1"/>
      <c r="H18" s="1"/>
      <c r="I18" s="1"/>
    </row>
    <row r="19" spans="1:9" x14ac:dyDescent="0.3">
      <c r="A19" s="9" t="s">
        <v>37</v>
      </c>
      <c r="B19" s="10">
        <v>1129773</v>
      </c>
      <c r="C19" s="10">
        <v>1705828</v>
      </c>
      <c r="D19" s="10">
        <v>5953231</v>
      </c>
      <c r="E19" s="10">
        <v>6881242</v>
      </c>
      <c r="F19" s="11">
        <f t="shared" si="0"/>
        <v>15.588358657676821</v>
      </c>
      <c r="G19" s="1"/>
      <c r="H19" s="1"/>
      <c r="I19" s="1"/>
    </row>
    <row r="20" spans="1:9" x14ac:dyDescent="0.3">
      <c r="A20" s="12" t="s">
        <v>163</v>
      </c>
      <c r="B20" s="13">
        <v>1435795</v>
      </c>
      <c r="C20" s="13">
        <v>1620354</v>
      </c>
      <c r="D20" s="13">
        <v>7938239</v>
      </c>
      <c r="E20" s="13">
        <v>7361475</v>
      </c>
      <c r="F20" s="14">
        <f t="shared" si="0"/>
        <v>-7.2656416618345645</v>
      </c>
      <c r="G20" s="1"/>
      <c r="H20" s="1"/>
      <c r="I20" s="1"/>
    </row>
    <row r="21" spans="1:9" x14ac:dyDescent="0.3">
      <c r="A21" s="9" t="s">
        <v>38</v>
      </c>
      <c r="B21" s="10">
        <v>2888844</v>
      </c>
      <c r="C21" s="10">
        <v>3044478</v>
      </c>
      <c r="D21" s="10">
        <v>13740107</v>
      </c>
      <c r="E21" s="10">
        <v>15069732</v>
      </c>
      <c r="F21" s="11">
        <f t="shared" si="0"/>
        <v>9.6769624865366808</v>
      </c>
      <c r="G21" s="1"/>
      <c r="H21" s="1"/>
      <c r="I21" s="1"/>
    </row>
    <row r="22" spans="1:9" x14ac:dyDescent="0.3">
      <c r="A22" s="12" t="s">
        <v>59</v>
      </c>
      <c r="B22" s="13">
        <v>18413038</v>
      </c>
      <c r="C22" s="13">
        <v>16867075</v>
      </c>
      <c r="D22" s="13">
        <v>96547192</v>
      </c>
      <c r="E22" s="13">
        <v>105543954</v>
      </c>
      <c r="F22" s="14">
        <f t="shared" si="0"/>
        <v>9.3185123395406464</v>
      </c>
      <c r="G22" s="1"/>
      <c r="H22" s="1"/>
      <c r="I22" s="1"/>
    </row>
    <row r="23" spans="1:9" x14ac:dyDescent="0.3">
      <c r="A23" s="9" t="s">
        <v>164</v>
      </c>
      <c r="B23" s="10">
        <v>4028602</v>
      </c>
      <c r="C23" s="10">
        <v>3072340</v>
      </c>
      <c r="D23" s="10">
        <v>15109441</v>
      </c>
      <c r="E23" s="10">
        <v>14764212</v>
      </c>
      <c r="F23" s="11">
        <f t="shared" si="0"/>
        <v>-2.2848562034823061</v>
      </c>
      <c r="G23" s="1"/>
      <c r="H23" s="1"/>
      <c r="I23" s="1"/>
    </row>
    <row r="24" spans="1:9" x14ac:dyDescent="0.3">
      <c r="A24" s="12" t="s">
        <v>166</v>
      </c>
      <c r="B24" s="13">
        <v>367496</v>
      </c>
      <c r="C24" s="13">
        <v>397982</v>
      </c>
      <c r="D24" s="13">
        <v>1936065</v>
      </c>
      <c r="E24" s="13">
        <v>1854417</v>
      </c>
      <c r="F24" s="14">
        <f t="shared" si="0"/>
        <v>-4.21721378156208</v>
      </c>
      <c r="G24" s="1"/>
      <c r="H24" s="1"/>
      <c r="I24" s="1"/>
    </row>
    <row r="25" spans="1:9" x14ac:dyDescent="0.3">
      <c r="A25" s="9" t="s">
        <v>39</v>
      </c>
      <c r="B25" s="10">
        <v>3156122</v>
      </c>
      <c r="C25" s="10">
        <v>2958883</v>
      </c>
      <c r="D25" s="10">
        <v>15789586</v>
      </c>
      <c r="E25" s="10">
        <v>16045379</v>
      </c>
      <c r="F25" s="11">
        <f t="shared" si="0"/>
        <v>1.620010809656435</v>
      </c>
      <c r="G25" s="1"/>
      <c r="H25" s="1"/>
      <c r="I25" s="1"/>
    </row>
    <row r="26" spans="1:9" x14ac:dyDescent="0.3">
      <c r="A26" s="12" t="s">
        <v>40</v>
      </c>
      <c r="B26" s="13">
        <v>1610426</v>
      </c>
      <c r="C26" s="13">
        <v>1991502</v>
      </c>
      <c r="D26" s="13">
        <v>7766161</v>
      </c>
      <c r="E26" s="13">
        <v>9133647</v>
      </c>
      <c r="F26" s="14">
        <f t="shared" si="0"/>
        <v>17.608262306176755</v>
      </c>
      <c r="G26" s="1"/>
      <c r="H26" s="1"/>
      <c r="I26" s="1"/>
    </row>
    <row r="27" spans="1:9" x14ac:dyDescent="0.3">
      <c r="A27" s="9" t="s">
        <v>41</v>
      </c>
      <c r="B27" s="10">
        <v>552337</v>
      </c>
      <c r="C27" s="10">
        <v>573498</v>
      </c>
      <c r="D27" s="10">
        <v>2641666</v>
      </c>
      <c r="E27" s="10">
        <v>2711631</v>
      </c>
      <c r="F27" s="11">
        <f t="shared" si="0"/>
        <v>2.648518018553446</v>
      </c>
      <c r="G27" s="1"/>
      <c r="H27" s="1"/>
      <c r="I27" s="1"/>
    </row>
    <row r="28" spans="1:9" x14ac:dyDescent="0.3">
      <c r="A28" s="12" t="s">
        <v>42</v>
      </c>
      <c r="B28" s="13">
        <v>13458153</v>
      </c>
      <c r="C28" s="13">
        <v>13065832</v>
      </c>
      <c r="D28" s="13">
        <v>73368670</v>
      </c>
      <c r="E28" s="13">
        <v>80030161</v>
      </c>
      <c r="F28" s="14">
        <f t="shared" si="0"/>
        <v>9.0794762941729772</v>
      </c>
      <c r="G28" s="1"/>
      <c r="H28" s="1"/>
      <c r="I28" s="1"/>
    </row>
    <row r="29" spans="1:9" x14ac:dyDescent="0.3">
      <c r="A29" s="9" t="s">
        <v>43</v>
      </c>
      <c r="B29" s="10">
        <v>2827659</v>
      </c>
      <c r="C29" s="10">
        <v>2903177</v>
      </c>
      <c r="D29" s="10">
        <v>11822539</v>
      </c>
      <c r="E29" s="10">
        <v>12240995</v>
      </c>
      <c r="F29" s="11">
        <f t="shared" si="0"/>
        <v>3.5394765878970702</v>
      </c>
      <c r="G29" s="1"/>
      <c r="H29" s="1"/>
      <c r="I29" s="1"/>
    </row>
    <row r="30" spans="1:9" x14ac:dyDescent="0.3">
      <c r="A30" s="12" t="s">
        <v>44</v>
      </c>
      <c r="B30" s="13">
        <v>476397</v>
      </c>
      <c r="C30" s="13">
        <v>403507</v>
      </c>
      <c r="D30" s="13">
        <v>1980543</v>
      </c>
      <c r="E30" s="13">
        <v>2085064</v>
      </c>
      <c r="F30" s="14">
        <f t="shared" si="0"/>
        <v>5.2773910993096393</v>
      </c>
      <c r="G30" s="1"/>
      <c r="H30" s="1"/>
      <c r="I30" s="1"/>
    </row>
    <row r="31" spans="1:9" x14ac:dyDescent="0.3">
      <c r="A31" s="9" t="s">
        <v>45</v>
      </c>
      <c r="B31" s="10">
        <v>3971102</v>
      </c>
      <c r="C31" s="10">
        <v>4048116</v>
      </c>
      <c r="D31" s="10">
        <v>19299727</v>
      </c>
      <c r="E31" s="10">
        <v>19597648</v>
      </c>
      <c r="F31" s="11">
        <f t="shared" si="0"/>
        <v>1.5436539594575578</v>
      </c>
      <c r="G31" s="1"/>
      <c r="H31" s="1"/>
      <c r="I31" s="1"/>
    </row>
    <row r="32" spans="1:9" x14ac:dyDescent="0.3">
      <c r="A32" s="12" t="s">
        <v>46</v>
      </c>
      <c r="B32" s="13">
        <v>23065718</v>
      </c>
      <c r="C32" s="13">
        <v>23312371</v>
      </c>
      <c r="D32" s="13">
        <v>102259405</v>
      </c>
      <c r="E32" s="13">
        <v>107633198</v>
      </c>
      <c r="F32" s="14">
        <f t="shared" si="0"/>
        <v>5.2550599135600322</v>
      </c>
      <c r="G32" s="1"/>
      <c r="H32" s="1"/>
      <c r="I32" s="1"/>
    </row>
    <row r="33" spans="1:9" x14ac:dyDescent="0.3">
      <c r="A33" s="9" t="s">
        <v>47</v>
      </c>
      <c r="B33" s="10">
        <v>4154927</v>
      </c>
      <c r="C33" s="10">
        <v>4338380</v>
      </c>
      <c r="D33" s="10">
        <v>13979696</v>
      </c>
      <c r="E33" s="10">
        <v>15770688</v>
      </c>
      <c r="F33" s="11">
        <f t="shared" si="0"/>
        <v>12.811380161628691</v>
      </c>
      <c r="G33" s="1"/>
      <c r="H33" s="1"/>
      <c r="I33" s="1"/>
    </row>
    <row r="34" spans="1:9" x14ac:dyDescent="0.3">
      <c r="A34" s="12" t="s">
        <v>165</v>
      </c>
      <c r="B34" s="13">
        <v>163448</v>
      </c>
      <c r="C34" s="13">
        <v>256113</v>
      </c>
      <c r="D34" s="13">
        <v>781540</v>
      </c>
      <c r="E34" s="13">
        <v>1092168</v>
      </c>
      <c r="F34" s="14">
        <f t="shared" si="0"/>
        <v>39.745630421987357</v>
      </c>
      <c r="G34" s="1"/>
      <c r="H34" s="1"/>
      <c r="I34" s="1"/>
    </row>
    <row r="35" spans="1:9" x14ac:dyDescent="0.3">
      <c r="A35" s="15" t="s">
        <v>48</v>
      </c>
      <c r="B35" s="16">
        <f>SUM(B7:B34)</f>
        <v>197969177</v>
      </c>
      <c r="C35" s="16">
        <f t="shared" ref="C35:E35" si="1">SUM(C7:C34)</f>
        <v>196911394</v>
      </c>
      <c r="D35" s="16">
        <f t="shared" si="1"/>
        <v>857169456</v>
      </c>
      <c r="E35" s="16">
        <f t="shared" si="1"/>
        <v>907423045</v>
      </c>
      <c r="F35" s="17">
        <f t="shared" ref="F35" si="2">((E35*100)/D35)-100</f>
        <v>5.8627367842187823</v>
      </c>
      <c r="G35" s="1"/>
      <c r="H35" s="1"/>
      <c r="I35" s="1"/>
    </row>
    <row r="36" spans="1:9" x14ac:dyDescent="0.3">
      <c r="A36" s="59" t="s">
        <v>127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7808174</v>
      </c>
      <c r="C39" s="37">
        <f t="shared" si="4"/>
        <v>8228149</v>
      </c>
      <c r="D39" s="37">
        <f>_xlfn.RANK.EQ(B39,$B$39:$B$66)+COUNTIF($B$39:$B$66,B39)-1</f>
        <v>20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156364166</v>
      </c>
      <c r="G39" s="36">
        <f>LOOKUP(E39,$A$39:$A$66,$C$39:$C$66)</f>
        <v>163484970</v>
      </c>
    </row>
    <row r="40" spans="1:9" x14ac:dyDescent="0.3">
      <c r="A40" s="36" t="str">
        <f t="shared" si="5"/>
        <v>ALICANTE</v>
      </c>
      <c r="B40" s="37">
        <f t="shared" si="3"/>
        <v>4214317</v>
      </c>
      <c r="C40" s="37">
        <f t="shared" si="4"/>
        <v>4688826</v>
      </c>
      <c r="D40" s="37">
        <f t="shared" ref="D40:D66" si="7">_xlfn.RANK.EQ(B40,$B$39:$B$66)+COUNTIF($B$39:$B$66,B40)-1</f>
        <v>23</v>
      </c>
      <c r="E40" s="36" t="str">
        <f t="shared" si="6"/>
        <v>BARCELONA</v>
      </c>
      <c r="F40" s="36">
        <f t="shared" ref="F40:F55" si="8">LOOKUP(E40,$A$39:$A$66,$B$39:$B$66)</f>
        <v>136014710</v>
      </c>
      <c r="G40" s="36">
        <f t="shared" ref="G40:G66" si="9">LOOKUP(E40,$A$39:$A$66,$C$39:$C$66)</f>
        <v>120663459</v>
      </c>
    </row>
    <row r="41" spans="1:9" x14ac:dyDescent="0.3">
      <c r="A41" s="36" t="str">
        <f t="shared" si="5"/>
        <v>ALMERÍA</v>
      </c>
      <c r="B41" s="37">
        <f t="shared" si="3"/>
        <v>11897134</v>
      </c>
      <c r="C41" s="37">
        <f t="shared" si="4"/>
        <v>11047382</v>
      </c>
      <c r="D41" s="37">
        <f t="shared" si="7"/>
        <v>16</v>
      </c>
      <c r="E41" s="36" t="str">
        <f t="shared" si="6"/>
        <v>VALENCIA</v>
      </c>
      <c r="F41" s="36">
        <f t="shared" si="8"/>
        <v>107633198</v>
      </c>
      <c r="G41" s="36">
        <f t="shared" si="9"/>
        <v>102259405</v>
      </c>
    </row>
    <row r="42" spans="1:9" x14ac:dyDescent="0.3">
      <c r="A42" s="36" t="str">
        <f t="shared" si="5"/>
        <v>AVILÉS</v>
      </c>
      <c r="B42" s="37">
        <f t="shared" si="3"/>
        <v>2309767</v>
      </c>
      <c r="C42" s="37">
        <f t="shared" si="4"/>
        <v>2425255</v>
      </c>
      <c r="D42" s="37">
        <f t="shared" si="7"/>
        <v>25</v>
      </c>
      <c r="E42" s="36" t="str">
        <f t="shared" si="6"/>
        <v>LAS PALMAS</v>
      </c>
      <c r="F42" s="36">
        <f t="shared" si="8"/>
        <v>105543954</v>
      </c>
      <c r="G42" s="36">
        <f t="shared" si="9"/>
        <v>96547192</v>
      </c>
    </row>
    <row r="43" spans="1:9" x14ac:dyDescent="0.3">
      <c r="A43" s="36" t="str">
        <f t="shared" si="5"/>
        <v>BAHÍA DE ALGECIRAS</v>
      </c>
      <c r="B43" s="37">
        <f t="shared" si="3"/>
        <v>156364166</v>
      </c>
      <c r="C43" s="37">
        <f t="shared" si="4"/>
        <v>163484970</v>
      </c>
      <c r="D43" s="37">
        <f t="shared" si="7"/>
        <v>1</v>
      </c>
      <c r="E43" s="36" t="str">
        <f t="shared" si="6"/>
        <v>BALEARES</v>
      </c>
      <c r="F43" s="36">
        <f t="shared" si="8"/>
        <v>83221483</v>
      </c>
      <c r="G43" s="36">
        <f t="shared" si="9"/>
        <v>76869885</v>
      </c>
    </row>
    <row r="44" spans="1:9" x14ac:dyDescent="0.3">
      <c r="A44" s="36" t="str">
        <f t="shared" si="5"/>
        <v>BAHÍA DE CÁDIZ</v>
      </c>
      <c r="B44" s="37">
        <f t="shared" si="3"/>
        <v>11240066</v>
      </c>
      <c r="C44" s="37">
        <f t="shared" si="4"/>
        <v>9351590</v>
      </c>
      <c r="D44" s="37">
        <f t="shared" si="7"/>
        <v>18</v>
      </c>
      <c r="E44" s="36" t="str">
        <f t="shared" si="6"/>
        <v>SANTA CRUZ DE TENERIFE</v>
      </c>
      <c r="F44" s="36">
        <f t="shared" si="8"/>
        <v>80030161</v>
      </c>
      <c r="G44" s="36">
        <f t="shared" si="9"/>
        <v>73368670</v>
      </c>
    </row>
    <row r="45" spans="1:9" x14ac:dyDescent="0.3">
      <c r="A45" s="36" t="str">
        <f t="shared" si="5"/>
        <v>BALEARES</v>
      </c>
      <c r="B45" s="37">
        <f t="shared" si="3"/>
        <v>83221483</v>
      </c>
      <c r="C45" s="37">
        <f t="shared" si="4"/>
        <v>76869885</v>
      </c>
      <c r="D45" s="37">
        <f t="shared" si="7"/>
        <v>5</v>
      </c>
      <c r="E45" s="36" t="str">
        <f t="shared" si="6"/>
        <v>CEUTA</v>
      </c>
      <c r="F45" s="36">
        <f t="shared" si="8"/>
        <v>28867925</v>
      </c>
      <c r="G45" s="36">
        <f t="shared" si="9"/>
        <v>25334370</v>
      </c>
    </row>
    <row r="46" spans="1:9" x14ac:dyDescent="0.3">
      <c r="A46" s="36" t="str">
        <f t="shared" si="5"/>
        <v>BARCELONA</v>
      </c>
      <c r="B46" s="37">
        <f t="shared" si="3"/>
        <v>136014710</v>
      </c>
      <c r="C46" s="37">
        <f t="shared" si="4"/>
        <v>120663459</v>
      </c>
      <c r="D46" s="37">
        <f t="shared" si="7"/>
        <v>2</v>
      </c>
      <c r="E46" s="36" t="str">
        <f t="shared" si="6"/>
        <v>BILBAO</v>
      </c>
      <c r="F46" s="36">
        <f t="shared" si="8"/>
        <v>19779373</v>
      </c>
      <c r="G46" s="36">
        <f t="shared" si="9"/>
        <v>18493676</v>
      </c>
    </row>
    <row r="47" spans="1:9" x14ac:dyDescent="0.3">
      <c r="A47" s="36" t="str">
        <f t="shared" si="5"/>
        <v>BILBAO</v>
      </c>
      <c r="B47" s="37">
        <f t="shared" si="3"/>
        <v>19779373</v>
      </c>
      <c r="C47" s="37">
        <f t="shared" si="4"/>
        <v>18493676</v>
      </c>
      <c r="D47" s="37">
        <f t="shared" si="7"/>
        <v>8</v>
      </c>
      <c r="E47" s="36" t="str">
        <f t="shared" si="6"/>
        <v>TARRAGONA</v>
      </c>
      <c r="F47" s="36">
        <f t="shared" si="8"/>
        <v>19597648</v>
      </c>
      <c r="G47" s="36">
        <f t="shared" si="9"/>
        <v>19299727</v>
      </c>
    </row>
    <row r="48" spans="1:9" x14ac:dyDescent="0.3">
      <c r="A48" s="36" t="str">
        <f t="shared" si="5"/>
        <v>CARTAGENA</v>
      </c>
      <c r="B48" s="37">
        <f t="shared" si="3"/>
        <v>16271633</v>
      </c>
      <c r="C48" s="37">
        <f t="shared" si="4"/>
        <v>15616732</v>
      </c>
      <c r="D48" s="37">
        <f t="shared" si="7"/>
        <v>10</v>
      </c>
      <c r="E48" s="36" t="str">
        <f t="shared" si="6"/>
        <v>CARTAGENA</v>
      </c>
      <c r="F48" s="36">
        <f t="shared" si="8"/>
        <v>16271633</v>
      </c>
      <c r="G48" s="36">
        <f t="shared" si="9"/>
        <v>15616732</v>
      </c>
    </row>
    <row r="49" spans="1:7" x14ac:dyDescent="0.3">
      <c r="A49" s="36" t="str">
        <f t="shared" si="5"/>
        <v>CASTELLÓN</v>
      </c>
      <c r="B49" s="37">
        <f t="shared" si="3"/>
        <v>11618686</v>
      </c>
      <c r="C49" s="37">
        <f t="shared" si="4"/>
        <v>10051354</v>
      </c>
      <c r="D49" s="37">
        <f t="shared" si="7"/>
        <v>17</v>
      </c>
      <c r="E49" s="36" t="str">
        <f t="shared" si="6"/>
        <v>MELILLA</v>
      </c>
      <c r="F49" s="36">
        <f t="shared" si="8"/>
        <v>16045379</v>
      </c>
      <c r="G49" s="36">
        <f t="shared" si="9"/>
        <v>15789586</v>
      </c>
    </row>
    <row r="50" spans="1:7" x14ac:dyDescent="0.3">
      <c r="A50" s="36" t="str">
        <f t="shared" si="5"/>
        <v>CEUTA</v>
      </c>
      <c r="B50" s="37">
        <f t="shared" si="3"/>
        <v>28867925</v>
      </c>
      <c r="C50" s="37">
        <f t="shared" si="4"/>
        <v>25334370</v>
      </c>
      <c r="D50" s="37">
        <f t="shared" si="7"/>
        <v>7</v>
      </c>
      <c r="E50" s="36" t="str">
        <f t="shared" si="6"/>
        <v>VIGO</v>
      </c>
      <c r="F50" s="36">
        <f t="shared" si="8"/>
        <v>15770688</v>
      </c>
      <c r="G50" s="36">
        <f t="shared" si="9"/>
        <v>13979696</v>
      </c>
    </row>
    <row r="51" spans="1:7" x14ac:dyDescent="0.3">
      <c r="A51" s="36" t="str">
        <f t="shared" si="5"/>
        <v>FERROL-SAN CIBRAO</v>
      </c>
      <c r="B51" s="37">
        <f t="shared" si="3"/>
        <v>6881242</v>
      </c>
      <c r="C51" s="37">
        <f t="shared" si="4"/>
        <v>5953231</v>
      </c>
      <c r="D51" s="37">
        <f t="shared" si="7"/>
        <v>22</v>
      </c>
      <c r="E51" s="36" t="str">
        <f t="shared" si="6"/>
        <v>HUELVA</v>
      </c>
      <c r="F51" s="36">
        <f t="shared" si="8"/>
        <v>15069732</v>
      </c>
      <c r="G51" s="36">
        <f t="shared" si="9"/>
        <v>13740107</v>
      </c>
    </row>
    <row r="52" spans="1:7" x14ac:dyDescent="0.3">
      <c r="A52" s="36" t="str">
        <f t="shared" si="5"/>
        <v>GIJÓN</v>
      </c>
      <c r="B52" s="37">
        <f t="shared" si="3"/>
        <v>7361475</v>
      </c>
      <c r="C52" s="37">
        <f t="shared" si="4"/>
        <v>7938239</v>
      </c>
      <c r="D52" s="37">
        <f t="shared" si="7"/>
        <v>21</v>
      </c>
      <c r="E52" s="36" t="str">
        <f t="shared" si="6"/>
        <v>MÁLAGA</v>
      </c>
      <c r="F52" s="36">
        <f t="shared" si="8"/>
        <v>14764212</v>
      </c>
      <c r="G52" s="36">
        <f t="shared" si="9"/>
        <v>15109441</v>
      </c>
    </row>
    <row r="53" spans="1:7" x14ac:dyDescent="0.3">
      <c r="A53" s="36" t="str">
        <f t="shared" si="5"/>
        <v>HUELVA</v>
      </c>
      <c r="B53" s="37">
        <f t="shared" si="3"/>
        <v>15069732</v>
      </c>
      <c r="C53" s="37">
        <f t="shared" si="4"/>
        <v>13740107</v>
      </c>
      <c r="D53" s="37">
        <f t="shared" si="7"/>
        <v>13</v>
      </c>
      <c r="E53" s="36" t="str">
        <f t="shared" si="6"/>
        <v>SANTANDER</v>
      </c>
      <c r="F53" s="36">
        <f t="shared" si="8"/>
        <v>12240995</v>
      </c>
      <c r="G53" s="36">
        <f t="shared" si="9"/>
        <v>11822539</v>
      </c>
    </row>
    <row r="54" spans="1:7" x14ac:dyDescent="0.3">
      <c r="A54" s="36" t="str">
        <f t="shared" si="5"/>
        <v>LAS PALMAS</v>
      </c>
      <c r="B54" s="37">
        <f t="shared" si="3"/>
        <v>105543954</v>
      </c>
      <c r="C54" s="37">
        <f t="shared" si="4"/>
        <v>96547192</v>
      </c>
      <c r="D54" s="37">
        <f t="shared" si="7"/>
        <v>4</v>
      </c>
      <c r="E54" s="36" t="str">
        <f t="shared" si="6"/>
        <v>ALMERÍA</v>
      </c>
      <c r="F54" s="36">
        <f t="shared" si="8"/>
        <v>11897134</v>
      </c>
      <c r="G54" s="36">
        <f t="shared" si="9"/>
        <v>11047382</v>
      </c>
    </row>
    <row r="55" spans="1:7" x14ac:dyDescent="0.3">
      <c r="A55" s="36" t="str">
        <f t="shared" si="5"/>
        <v>MÁLAGA</v>
      </c>
      <c r="B55" s="37">
        <f t="shared" si="3"/>
        <v>14764212</v>
      </c>
      <c r="C55" s="37">
        <f t="shared" si="4"/>
        <v>15109441</v>
      </c>
      <c r="D55" s="37">
        <f t="shared" si="7"/>
        <v>14</v>
      </c>
      <c r="E55" s="36" t="str">
        <f t="shared" si="6"/>
        <v>CASTELLÓN</v>
      </c>
      <c r="F55" s="36">
        <f t="shared" si="8"/>
        <v>11618686</v>
      </c>
      <c r="G55" s="36">
        <f t="shared" si="9"/>
        <v>10051354</v>
      </c>
    </row>
    <row r="56" spans="1:7" x14ac:dyDescent="0.3">
      <c r="A56" s="36" t="str">
        <f t="shared" si="5"/>
        <v>MARÍN Y RÍA DE PONTEVEDRA</v>
      </c>
      <c r="B56" s="37">
        <f t="shared" si="3"/>
        <v>1854417</v>
      </c>
      <c r="C56" s="37">
        <f t="shared" si="4"/>
        <v>1936065</v>
      </c>
      <c r="D56" s="37">
        <f t="shared" si="7"/>
        <v>27</v>
      </c>
      <c r="E56" s="36" t="str">
        <f t="shared" si="6"/>
        <v>BAHÍA DE CÁDIZ</v>
      </c>
      <c r="F56" s="36">
        <f t="shared" ref="F56:F66" si="10">LOOKUP(E56,$A$39:$A$66,$B$39:$B$66)</f>
        <v>11240066</v>
      </c>
      <c r="G56" s="36">
        <f t="shared" si="9"/>
        <v>9351590</v>
      </c>
    </row>
    <row r="57" spans="1:7" x14ac:dyDescent="0.3">
      <c r="A57" s="36" t="str">
        <f t="shared" si="5"/>
        <v>MELILLA</v>
      </c>
      <c r="B57" s="37">
        <f t="shared" si="3"/>
        <v>16045379</v>
      </c>
      <c r="C57" s="37">
        <f t="shared" si="4"/>
        <v>15789586</v>
      </c>
      <c r="D57" s="37">
        <f t="shared" si="7"/>
        <v>11</v>
      </c>
      <c r="E57" s="36" t="str">
        <f t="shared" si="6"/>
        <v>MOTRIL</v>
      </c>
      <c r="F57" s="36">
        <f t="shared" si="10"/>
        <v>9133647</v>
      </c>
      <c r="G57" s="36">
        <f t="shared" si="9"/>
        <v>7766161</v>
      </c>
    </row>
    <row r="58" spans="1:7" x14ac:dyDescent="0.3">
      <c r="A58" s="36" t="str">
        <f t="shared" si="5"/>
        <v>MOTRIL</v>
      </c>
      <c r="B58" s="37">
        <f t="shared" si="3"/>
        <v>9133647</v>
      </c>
      <c r="C58" s="37">
        <f t="shared" si="4"/>
        <v>7766161</v>
      </c>
      <c r="D58" s="37">
        <f t="shared" si="7"/>
        <v>19</v>
      </c>
      <c r="E58" s="36" t="str">
        <f t="shared" si="6"/>
        <v>A CORUÑA</v>
      </c>
      <c r="F58" s="36">
        <f t="shared" si="10"/>
        <v>7808174</v>
      </c>
      <c r="G58" s="36">
        <f t="shared" si="9"/>
        <v>8228149</v>
      </c>
    </row>
    <row r="59" spans="1:7" x14ac:dyDescent="0.3">
      <c r="A59" s="36" t="str">
        <f t="shared" si="5"/>
        <v>PASAIA</v>
      </c>
      <c r="B59" s="37">
        <f t="shared" si="3"/>
        <v>2711631</v>
      </c>
      <c r="C59" s="37">
        <f t="shared" si="4"/>
        <v>2641666</v>
      </c>
      <c r="D59" s="37">
        <f t="shared" si="7"/>
        <v>24</v>
      </c>
      <c r="E59" s="36" t="str">
        <f t="shared" si="6"/>
        <v>GIJÓN</v>
      </c>
      <c r="F59" s="36">
        <f t="shared" si="10"/>
        <v>7361475</v>
      </c>
      <c r="G59" s="36">
        <f t="shared" si="9"/>
        <v>7938239</v>
      </c>
    </row>
    <row r="60" spans="1:7" x14ac:dyDescent="0.3">
      <c r="A60" s="36" t="str">
        <f t="shared" si="5"/>
        <v>SANTA CRUZ DE TENERIFE</v>
      </c>
      <c r="B60" s="37">
        <f t="shared" si="3"/>
        <v>80030161</v>
      </c>
      <c r="C60" s="37">
        <f t="shared" si="4"/>
        <v>73368670</v>
      </c>
      <c r="D60" s="37">
        <f t="shared" si="7"/>
        <v>6</v>
      </c>
      <c r="E60" s="36" t="str">
        <f t="shared" si="6"/>
        <v>FERROL-SAN CIBRAO</v>
      </c>
      <c r="F60" s="36">
        <f t="shared" si="10"/>
        <v>6881242</v>
      </c>
      <c r="G60" s="36">
        <f t="shared" si="9"/>
        <v>5953231</v>
      </c>
    </row>
    <row r="61" spans="1:7" x14ac:dyDescent="0.3">
      <c r="A61" s="36" t="str">
        <f t="shared" si="5"/>
        <v>SANTANDER</v>
      </c>
      <c r="B61" s="37">
        <f t="shared" si="3"/>
        <v>12240995</v>
      </c>
      <c r="C61" s="37">
        <f t="shared" si="4"/>
        <v>11822539</v>
      </c>
      <c r="D61" s="37">
        <f t="shared" si="7"/>
        <v>15</v>
      </c>
      <c r="E61" s="36" t="str">
        <f t="shared" si="6"/>
        <v>ALICANTE</v>
      </c>
      <c r="F61" s="36">
        <f t="shared" si="10"/>
        <v>4214317</v>
      </c>
      <c r="G61" s="36">
        <f t="shared" si="9"/>
        <v>4688826</v>
      </c>
    </row>
    <row r="62" spans="1:7" x14ac:dyDescent="0.3">
      <c r="A62" s="36" t="str">
        <f t="shared" si="5"/>
        <v>SEVILLA</v>
      </c>
      <c r="B62" s="37">
        <f t="shared" si="3"/>
        <v>2085064</v>
      </c>
      <c r="C62" s="37">
        <f t="shared" si="4"/>
        <v>1980543</v>
      </c>
      <c r="D62" s="37">
        <f t="shared" si="7"/>
        <v>26</v>
      </c>
      <c r="E62" s="36" t="str">
        <f t="shared" si="6"/>
        <v>PASAIA</v>
      </c>
      <c r="F62" s="36">
        <f t="shared" si="10"/>
        <v>2711631</v>
      </c>
      <c r="G62" s="36">
        <f t="shared" si="9"/>
        <v>2641666</v>
      </c>
    </row>
    <row r="63" spans="1:7" x14ac:dyDescent="0.3">
      <c r="A63" s="36" t="str">
        <f t="shared" si="5"/>
        <v>TARRAGONA</v>
      </c>
      <c r="B63" s="37">
        <f t="shared" si="3"/>
        <v>19597648</v>
      </c>
      <c r="C63" s="37">
        <f t="shared" si="4"/>
        <v>19299727</v>
      </c>
      <c r="D63" s="37">
        <f t="shared" si="7"/>
        <v>9</v>
      </c>
      <c r="E63" s="36" t="str">
        <f t="shared" si="6"/>
        <v>AVILÉS</v>
      </c>
      <c r="F63" s="36">
        <f t="shared" si="10"/>
        <v>2309767</v>
      </c>
      <c r="G63" s="36">
        <f t="shared" si="9"/>
        <v>2425255</v>
      </c>
    </row>
    <row r="64" spans="1:7" x14ac:dyDescent="0.3">
      <c r="A64" s="36" t="str">
        <f t="shared" si="5"/>
        <v>VALENCIA</v>
      </c>
      <c r="B64" s="37">
        <f t="shared" si="3"/>
        <v>107633198</v>
      </c>
      <c r="C64" s="37">
        <f t="shared" si="4"/>
        <v>102259405</v>
      </c>
      <c r="D64" s="37">
        <f t="shared" si="7"/>
        <v>3</v>
      </c>
      <c r="E64" s="36" t="str">
        <f t="shared" si="6"/>
        <v>SEVILLA</v>
      </c>
      <c r="F64" s="36">
        <f t="shared" si="10"/>
        <v>2085064</v>
      </c>
      <c r="G64" s="36">
        <f t="shared" si="9"/>
        <v>1980543</v>
      </c>
    </row>
    <row r="65" spans="1:7" x14ac:dyDescent="0.3">
      <c r="A65" s="36" t="str">
        <f t="shared" si="5"/>
        <v>VIGO</v>
      </c>
      <c r="B65" s="37">
        <f t="shared" si="3"/>
        <v>15770688</v>
      </c>
      <c r="C65" s="37">
        <f t="shared" si="4"/>
        <v>13979696</v>
      </c>
      <c r="D65" s="37">
        <f t="shared" si="7"/>
        <v>12</v>
      </c>
      <c r="E65" s="36" t="str">
        <f t="shared" si="6"/>
        <v>MARÍN Y RÍA DE PONTEVEDRA</v>
      </c>
      <c r="F65" s="36">
        <f t="shared" si="10"/>
        <v>1854417</v>
      </c>
      <c r="G65" s="36">
        <f t="shared" si="9"/>
        <v>1936065</v>
      </c>
    </row>
    <row r="66" spans="1:7" x14ac:dyDescent="0.3">
      <c r="A66" s="36" t="str">
        <f t="shared" si="5"/>
        <v>VILAGARCÍA</v>
      </c>
      <c r="B66" s="37">
        <f t="shared" si="3"/>
        <v>1092168</v>
      </c>
      <c r="C66" s="37">
        <f t="shared" si="4"/>
        <v>781540</v>
      </c>
      <c r="D66" s="37">
        <f t="shared" si="7"/>
        <v>28</v>
      </c>
      <c r="E66" s="36" t="str">
        <f t="shared" si="6"/>
        <v>VILAGARCÍA</v>
      </c>
      <c r="F66" s="36">
        <f t="shared" si="10"/>
        <v>1092168</v>
      </c>
      <c r="G66" s="36">
        <f t="shared" si="9"/>
        <v>781540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150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mayo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26</v>
      </c>
      <c r="C7" s="10">
        <v>18</v>
      </c>
      <c r="D7" s="10">
        <v>46</v>
      </c>
      <c r="E7" s="10">
        <v>31</v>
      </c>
      <c r="F7" s="11">
        <f>((E7*100)/D7)-100</f>
        <v>-32.608695652173907</v>
      </c>
      <c r="G7" s="1"/>
      <c r="H7" s="1"/>
      <c r="I7" s="1"/>
    </row>
    <row r="8" spans="1:12" x14ac:dyDescent="0.3">
      <c r="A8" s="12" t="s">
        <v>31</v>
      </c>
      <c r="B8" s="13">
        <v>10</v>
      </c>
      <c r="C8" s="13">
        <v>8</v>
      </c>
      <c r="D8" s="13">
        <v>23</v>
      </c>
      <c r="E8" s="13">
        <v>20</v>
      </c>
      <c r="F8" s="14">
        <f t="shared" ref="F8:F34" si="0">((E8*100)/D8)-100</f>
        <v>-13.043478260869563</v>
      </c>
      <c r="G8" s="1"/>
      <c r="H8" s="1"/>
      <c r="I8" s="1"/>
    </row>
    <row r="9" spans="1:12" x14ac:dyDescent="0.3">
      <c r="A9" s="9" t="s">
        <v>157</v>
      </c>
      <c r="B9" s="10">
        <v>5</v>
      </c>
      <c r="C9" s="10">
        <v>8</v>
      </c>
      <c r="D9" s="10">
        <v>11</v>
      </c>
      <c r="E9" s="10">
        <v>13</v>
      </c>
      <c r="F9" s="11">
        <f t="shared" si="0"/>
        <v>18.181818181818187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1</v>
      </c>
      <c r="D10" s="13">
        <v>0</v>
      </c>
      <c r="E10" s="13">
        <v>4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1</v>
      </c>
      <c r="C11" s="10">
        <v>0</v>
      </c>
      <c r="D11" s="10">
        <v>1</v>
      </c>
      <c r="E11" s="10">
        <v>0</v>
      </c>
      <c r="F11" s="11">
        <f t="shared" si="0"/>
        <v>-100</v>
      </c>
      <c r="G11" s="1"/>
      <c r="H11" s="1"/>
      <c r="I11" s="1"/>
    </row>
    <row r="12" spans="1:12" x14ac:dyDescent="0.3">
      <c r="A12" s="12" t="s">
        <v>161</v>
      </c>
      <c r="B12" s="13">
        <v>41</v>
      </c>
      <c r="C12" s="13">
        <v>46</v>
      </c>
      <c r="D12" s="13">
        <v>94</v>
      </c>
      <c r="E12" s="13">
        <v>127</v>
      </c>
      <c r="F12" s="14">
        <f t="shared" si="0"/>
        <v>35.106382978723417</v>
      </c>
      <c r="G12" s="1"/>
      <c r="H12" s="1"/>
      <c r="I12" s="1"/>
    </row>
    <row r="13" spans="1:12" x14ac:dyDescent="0.3">
      <c r="A13" s="9" t="s">
        <v>32</v>
      </c>
      <c r="B13" s="10">
        <v>104</v>
      </c>
      <c r="C13" s="10">
        <v>117</v>
      </c>
      <c r="D13" s="10">
        <v>200</v>
      </c>
      <c r="E13" s="10">
        <v>246</v>
      </c>
      <c r="F13" s="11">
        <f t="shared" si="0"/>
        <v>23</v>
      </c>
      <c r="G13" s="1"/>
      <c r="H13" s="1"/>
      <c r="I13" s="1"/>
    </row>
    <row r="14" spans="1:12" x14ac:dyDescent="0.3">
      <c r="A14" s="12" t="s">
        <v>33</v>
      </c>
      <c r="B14" s="13">
        <v>97</v>
      </c>
      <c r="C14" s="13">
        <v>94</v>
      </c>
      <c r="D14" s="13">
        <v>245</v>
      </c>
      <c r="E14" s="13">
        <v>271</v>
      </c>
      <c r="F14" s="14">
        <f t="shared" si="0"/>
        <v>10.612244897959187</v>
      </c>
      <c r="G14" s="1"/>
      <c r="H14" s="1"/>
      <c r="I14" s="1"/>
    </row>
    <row r="15" spans="1:12" x14ac:dyDescent="0.3">
      <c r="A15" s="9" t="s">
        <v>34</v>
      </c>
      <c r="B15" s="10">
        <v>14</v>
      </c>
      <c r="C15" s="10">
        <v>18</v>
      </c>
      <c r="D15" s="10">
        <v>18</v>
      </c>
      <c r="E15" s="10">
        <v>25</v>
      </c>
      <c r="F15" s="11">
        <f t="shared" si="0"/>
        <v>38.888888888888886</v>
      </c>
      <c r="G15" s="1"/>
      <c r="H15" s="1"/>
      <c r="I15" s="1"/>
    </row>
    <row r="16" spans="1:12" x14ac:dyDescent="0.3">
      <c r="A16" s="12" t="s">
        <v>35</v>
      </c>
      <c r="B16" s="13">
        <v>25</v>
      </c>
      <c r="C16" s="13">
        <v>18</v>
      </c>
      <c r="D16" s="13">
        <v>47</v>
      </c>
      <c r="E16" s="13">
        <v>45</v>
      </c>
      <c r="F16" s="14">
        <f t="shared" si="0"/>
        <v>-4.2553191489361666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0</v>
      </c>
      <c r="D18" s="13">
        <v>1</v>
      </c>
      <c r="E18" s="13">
        <v>4</v>
      </c>
      <c r="F18" s="14">
        <f t="shared" si="0"/>
        <v>300</v>
      </c>
      <c r="G18" s="1"/>
      <c r="H18" s="1"/>
      <c r="I18" s="1"/>
    </row>
    <row r="19" spans="1:9" x14ac:dyDescent="0.3">
      <c r="A19" s="9" t="s">
        <v>37</v>
      </c>
      <c r="B19" s="10">
        <v>1</v>
      </c>
      <c r="C19" s="10">
        <v>1</v>
      </c>
      <c r="D19" s="10">
        <v>4</v>
      </c>
      <c r="E19" s="10">
        <v>6</v>
      </c>
      <c r="F19" s="11">
        <f t="shared" si="0"/>
        <v>50</v>
      </c>
      <c r="G19" s="1"/>
      <c r="H19" s="1"/>
      <c r="I19" s="1"/>
    </row>
    <row r="20" spans="1:9" x14ac:dyDescent="0.3">
      <c r="A20" s="12" t="s">
        <v>163</v>
      </c>
      <c r="B20" s="13">
        <v>2</v>
      </c>
      <c r="C20" s="13">
        <v>4</v>
      </c>
      <c r="D20" s="13">
        <v>3</v>
      </c>
      <c r="E20" s="13">
        <v>7</v>
      </c>
      <c r="F20" s="14">
        <f t="shared" si="0"/>
        <v>133.33333333333334</v>
      </c>
      <c r="G20" s="1"/>
      <c r="H20" s="1"/>
      <c r="I20" s="1"/>
    </row>
    <row r="21" spans="1:9" x14ac:dyDescent="0.3">
      <c r="A21" s="9" t="s">
        <v>38</v>
      </c>
      <c r="B21" s="10">
        <v>0</v>
      </c>
      <c r="C21" s="10">
        <v>1</v>
      </c>
      <c r="D21" s="10">
        <v>2</v>
      </c>
      <c r="E21" s="10">
        <v>3</v>
      </c>
      <c r="F21" s="19">
        <f t="shared" si="0"/>
        <v>50</v>
      </c>
      <c r="G21" s="1"/>
      <c r="H21" s="1"/>
      <c r="I21" s="1"/>
    </row>
    <row r="22" spans="1:9" x14ac:dyDescent="0.3">
      <c r="A22" s="12" t="s">
        <v>59</v>
      </c>
      <c r="B22" s="13">
        <v>20</v>
      </c>
      <c r="C22" s="13">
        <v>10</v>
      </c>
      <c r="D22" s="13">
        <v>247</v>
      </c>
      <c r="E22" s="13">
        <v>324</v>
      </c>
      <c r="F22" s="14">
        <f t="shared" si="0"/>
        <v>31.174089068825907</v>
      </c>
      <c r="G22" s="1"/>
      <c r="H22" s="1"/>
      <c r="I22" s="1"/>
    </row>
    <row r="23" spans="1:9" x14ac:dyDescent="0.3">
      <c r="A23" s="9" t="s">
        <v>164</v>
      </c>
      <c r="B23" s="10">
        <v>40</v>
      </c>
      <c r="C23" s="10">
        <v>32</v>
      </c>
      <c r="D23" s="10">
        <v>106</v>
      </c>
      <c r="E23" s="10">
        <v>109</v>
      </c>
      <c r="F23" s="11">
        <f t="shared" si="0"/>
        <v>2.8301886792452819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2</v>
      </c>
      <c r="C26" s="13">
        <v>4</v>
      </c>
      <c r="D26" s="13">
        <v>5</v>
      </c>
      <c r="E26" s="13">
        <v>13</v>
      </c>
      <c r="F26" s="14">
        <f t="shared" si="0"/>
        <v>160</v>
      </c>
      <c r="G26" s="1"/>
      <c r="H26" s="1"/>
      <c r="I26" s="1"/>
    </row>
    <row r="27" spans="1:9" x14ac:dyDescent="0.3">
      <c r="A27" s="9" t="s">
        <v>41</v>
      </c>
      <c r="B27" s="10">
        <v>1</v>
      </c>
      <c r="C27" s="10">
        <v>0</v>
      </c>
      <c r="D27" s="10">
        <v>1</v>
      </c>
      <c r="E27" s="10">
        <v>1</v>
      </c>
      <c r="F27" s="19">
        <f t="shared" si="0"/>
        <v>0</v>
      </c>
      <c r="G27" s="1"/>
      <c r="H27" s="1"/>
      <c r="I27" s="1"/>
    </row>
    <row r="28" spans="1:9" x14ac:dyDescent="0.3">
      <c r="A28" s="12" t="s">
        <v>42</v>
      </c>
      <c r="B28" s="13">
        <v>14</v>
      </c>
      <c r="C28" s="13">
        <v>15</v>
      </c>
      <c r="D28" s="13">
        <v>233</v>
      </c>
      <c r="E28" s="13">
        <v>291</v>
      </c>
      <c r="F28" s="14">
        <f t="shared" si="0"/>
        <v>24.892703862660937</v>
      </c>
      <c r="G28" s="1"/>
      <c r="H28" s="1"/>
      <c r="I28" s="1"/>
    </row>
    <row r="29" spans="1:9" x14ac:dyDescent="0.3">
      <c r="A29" s="9" t="s">
        <v>43</v>
      </c>
      <c r="B29" s="10">
        <v>4</v>
      </c>
      <c r="C29" s="10">
        <v>3</v>
      </c>
      <c r="D29" s="10">
        <v>5</v>
      </c>
      <c r="E29" s="10">
        <v>4</v>
      </c>
      <c r="F29" s="11">
        <f t="shared" si="0"/>
        <v>-20</v>
      </c>
      <c r="G29" s="1"/>
      <c r="H29" s="1"/>
      <c r="I29" s="1"/>
    </row>
    <row r="30" spans="1:9" x14ac:dyDescent="0.3">
      <c r="A30" s="12" t="s">
        <v>44</v>
      </c>
      <c r="B30" s="13">
        <v>8</v>
      </c>
      <c r="C30" s="13">
        <v>7</v>
      </c>
      <c r="D30" s="13">
        <v>23</v>
      </c>
      <c r="E30" s="13">
        <v>23</v>
      </c>
      <c r="F30" s="14">
        <f t="shared" si="0"/>
        <v>0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6</v>
      </c>
      <c r="D31" s="10">
        <v>5</v>
      </c>
      <c r="E31" s="10">
        <v>17</v>
      </c>
      <c r="F31" s="11">
        <f t="shared" si="0"/>
        <v>240</v>
      </c>
      <c r="G31" s="1"/>
      <c r="H31" s="1"/>
      <c r="I31" s="1"/>
    </row>
    <row r="32" spans="1:9" x14ac:dyDescent="0.3">
      <c r="A32" s="12" t="s">
        <v>46</v>
      </c>
      <c r="B32" s="13">
        <v>29</v>
      </c>
      <c r="C32" s="13">
        <v>22</v>
      </c>
      <c r="D32" s="13">
        <v>61</v>
      </c>
      <c r="E32" s="13">
        <v>69</v>
      </c>
      <c r="F32" s="14">
        <f t="shared" si="0"/>
        <v>13.114754098360649</v>
      </c>
      <c r="G32" s="1"/>
      <c r="H32" s="1"/>
      <c r="I32" s="1"/>
    </row>
    <row r="33" spans="1:9" x14ac:dyDescent="0.3">
      <c r="A33" s="9" t="s">
        <v>47</v>
      </c>
      <c r="B33" s="10">
        <v>15</v>
      </c>
      <c r="C33" s="10">
        <v>19</v>
      </c>
      <c r="D33" s="10">
        <v>22</v>
      </c>
      <c r="E33" s="10">
        <v>32</v>
      </c>
      <c r="F33" s="11">
        <f t="shared" si="0"/>
        <v>45.454545454545467</v>
      </c>
      <c r="G33" s="1"/>
      <c r="H33" s="1"/>
      <c r="I33" s="1"/>
    </row>
    <row r="34" spans="1:9" x14ac:dyDescent="0.3">
      <c r="A34" s="12" t="s">
        <v>165</v>
      </c>
      <c r="B34" s="13">
        <v>1</v>
      </c>
      <c r="C34" s="13">
        <v>3</v>
      </c>
      <c r="D34" s="13">
        <v>1</v>
      </c>
      <c r="E34" s="13">
        <v>3</v>
      </c>
      <c r="F34" s="14">
        <f t="shared" si="0"/>
        <v>200</v>
      </c>
      <c r="G34" s="1"/>
      <c r="H34" s="1"/>
      <c r="I34" s="1"/>
    </row>
    <row r="35" spans="1:9" x14ac:dyDescent="0.3">
      <c r="A35" s="15" t="s">
        <v>48</v>
      </c>
      <c r="B35" s="16">
        <f>SUM(B7:B34)</f>
        <v>460</v>
      </c>
      <c r="C35" s="16">
        <f t="shared" ref="C35:E35" si="1">SUM(C7:C34)</f>
        <v>455</v>
      </c>
      <c r="D35" s="16">
        <f t="shared" si="1"/>
        <v>1404</v>
      </c>
      <c r="E35" s="16">
        <f t="shared" si="1"/>
        <v>1688</v>
      </c>
      <c r="F35" s="17">
        <f t="shared" ref="F35" si="2">((E35*100)/D35)-100</f>
        <v>20.227920227920222</v>
      </c>
      <c r="G35" s="1"/>
      <c r="H35" s="1"/>
      <c r="I35" s="1"/>
    </row>
    <row r="37" spans="1:9" x14ac:dyDescent="0.3">
      <c r="A37" s="83"/>
      <c r="B37" s="36"/>
      <c r="C37" s="36"/>
      <c r="D37" s="36"/>
      <c r="E37" s="36"/>
      <c r="F37" s="36"/>
      <c r="G37" s="36"/>
      <c r="H37" s="36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36"/>
      <c r="I38" s="77"/>
    </row>
    <row r="39" spans="1:9" x14ac:dyDescent="0.3">
      <c r="A39" s="36" t="str">
        <f t="shared" ref="A39:A66" si="5">A7</f>
        <v>A CORUÑA</v>
      </c>
      <c r="B39" s="37">
        <f t="shared" si="3"/>
        <v>31</v>
      </c>
      <c r="C39" s="37">
        <f t="shared" si="4"/>
        <v>46</v>
      </c>
      <c r="D39" s="37">
        <f>_xlfn.RANK.EQ(B39,$B$39:$B$66)+COUNTIF($B$39:$B$66,B39)-1</f>
        <v>10</v>
      </c>
      <c r="E39" s="36" t="str">
        <f t="shared" ref="E39:E48" si="6">INDEX($A$39:$B$66,MATCH(ROW()-38,$D$39:$D$66,0),1)</f>
        <v>LAS PALMAS</v>
      </c>
      <c r="F39" s="36">
        <f>LOOKUP(E39,$A$39:$A$66,$B$39:$B$66)</f>
        <v>324</v>
      </c>
      <c r="G39" s="36">
        <f>LOOKUP(E39,$A$39:$A$66,$C$39:$C$66)</f>
        <v>247</v>
      </c>
      <c r="H39" s="36"/>
      <c r="I39" s="77"/>
    </row>
    <row r="40" spans="1:9" x14ac:dyDescent="0.3">
      <c r="A40" s="36" t="str">
        <f t="shared" si="5"/>
        <v>ALICANTE</v>
      </c>
      <c r="B40" s="37">
        <f t="shared" si="3"/>
        <v>20</v>
      </c>
      <c r="C40" s="37">
        <f t="shared" si="4"/>
        <v>23</v>
      </c>
      <c r="D40" s="37">
        <f t="shared" ref="D40:D66" si="7">_xlfn.RANK.EQ(B40,$B$39:$B$66)+COUNTIF($B$39:$B$66,B40)-1</f>
        <v>13</v>
      </c>
      <c r="E40" s="36" t="str">
        <f t="shared" si="6"/>
        <v>SANTA CRUZ DE TENERIFE</v>
      </c>
      <c r="F40" s="36">
        <f t="shared" ref="F40:F55" si="8">LOOKUP(E40,$A$39:$A$66,$B$39:$B$66)</f>
        <v>291</v>
      </c>
      <c r="G40" s="36">
        <f t="shared" ref="G40:G66" si="9">LOOKUP(E40,$A$39:$A$66,$C$39:$C$66)</f>
        <v>233</v>
      </c>
      <c r="H40" s="36"/>
      <c r="I40" s="77"/>
    </row>
    <row r="41" spans="1:9" x14ac:dyDescent="0.3">
      <c r="A41" s="36" t="str">
        <f t="shared" si="5"/>
        <v>ALMERÍA</v>
      </c>
      <c r="B41" s="37">
        <f t="shared" si="3"/>
        <v>13</v>
      </c>
      <c r="C41" s="37">
        <f t="shared" si="4"/>
        <v>11</v>
      </c>
      <c r="D41" s="37">
        <f t="shared" si="7"/>
        <v>16</v>
      </c>
      <c r="E41" s="36" t="str">
        <f t="shared" si="6"/>
        <v>BARCELONA</v>
      </c>
      <c r="F41" s="36">
        <f t="shared" si="8"/>
        <v>271</v>
      </c>
      <c r="G41" s="36">
        <f t="shared" si="9"/>
        <v>245</v>
      </c>
      <c r="H41" s="36"/>
      <c r="I41" s="77"/>
    </row>
    <row r="42" spans="1:9" x14ac:dyDescent="0.3">
      <c r="A42" s="36" t="str">
        <f t="shared" si="5"/>
        <v>AVILÉS</v>
      </c>
      <c r="B42" s="37">
        <f t="shared" si="3"/>
        <v>4</v>
      </c>
      <c r="C42" s="37">
        <f t="shared" si="4"/>
        <v>0</v>
      </c>
      <c r="D42" s="37">
        <f t="shared" si="7"/>
        <v>21</v>
      </c>
      <c r="E42" s="36" t="str">
        <f t="shared" si="6"/>
        <v>BALEARES</v>
      </c>
      <c r="F42" s="36">
        <f t="shared" si="8"/>
        <v>246</v>
      </c>
      <c r="G42" s="36">
        <f t="shared" si="9"/>
        <v>200</v>
      </c>
      <c r="H42" s="36"/>
      <c r="I42" s="77"/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1</v>
      </c>
      <c r="D43" s="37">
        <f t="shared" si="7"/>
        <v>28</v>
      </c>
      <c r="E43" s="36" t="str">
        <f t="shared" si="6"/>
        <v>BAHÍA DE CÁDIZ</v>
      </c>
      <c r="F43" s="36">
        <f t="shared" si="8"/>
        <v>127</v>
      </c>
      <c r="G43" s="36">
        <f t="shared" si="9"/>
        <v>94</v>
      </c>
      <c r="H43" s="36"/>
      <c r="I43" s="77"/>
    </row>
    <row r="44" spans="1:9" x14ac:dyDescent="0.3">
      <c r="A44" s="36" t="str">
        <f t="shared" si="5"/>
        <v>BAHÍA DE CÁDIZ</v>
      </c>
      <c r="B44" s="37">
        <f t="shared" si="3"/>
        <v>127</v>
      </c>
      <c r="C44" s="37">
        <f t="shared" si="4"/>
        <v>94</v>
      </c>
      <c r="D44" s="37">
        <f t="shared" si="7"/>
        <v>5</v>
      </c>
      <c r="E44" s="36" t="str">
        <f t="shared" si="6"/>
        <v>MÁLAGA</v>
      </c>
      <c r="F44" s="36">
        <f t="shared" si="8"/>
        <v>109</v>
      </c>
      <c r="G44" s="36">
        <f t="shared" si="9"/>
        <v>106</v>
      </c>
      <c r="H44" s="36"/>
      <c r="I44" s="77"/>
    </row>
    <row r="45" spans="1:9" x14ac:dyDescent="0.3">
      <c r="A45" s="36" t="str">
        <f t="shared" si="5"/>
        <v>BALEARES</v>
      </c>
      <c r="B45" s="37">
        <f t="shared" si="3"/>
        <v>246</v>
      </c>
      <c r="C45" s="37">
        <f t="shared" si="4"/>
        <v>200</v>
      </c>
      <c r="D45" s="37">
        <f t="shared" si="7"/>
        <v>4</v>
      </c>
      <c r="E45" s="36" t="str">
        <f t="shared" si="6"/>
        <v>VALENCIA</v>
      </c>
      <c r="F45" s="36">
        <f t="shared" si="8"/>
        <v>69</v>
      </c>
      <c r="G45" s="36">
        <f t="shared" si="9"/>
        <v>61</v>
      </c>
      <c r="H45" s="36"/>
      <c r="I45" s="77"/>
    </row>
    <row r="46" spans="1:9" x14ac:dyDescent="0.3">
      <c r="A46" s="36" t="str">
        <f t="shared" si="5"/>
        <v>BARCELONA</v>
      </c>
      <c r="B46" s="37">
        <f t="shared" si="3"/>
        <v>271</v>
      </c>
      <c r="C46" s="37">
        <f t="shared" si="4"/>
        <v>245</v>
      </c>
      <c r="D46" s="37">
        <f t="shared" si="7"/>
        <v>3</v>
      </c>
      <c r="E46" s="36" t="str">
        <f t="shared" si="6"/>
        <v>CARTAGENA</v>
      </c>
      <c r="F46" s="36">
        <f t="shared" si="8"/>
        <v>45</v>
      </c>
      <c r="G46" s="36">
        <f t="shared" si="9"/>
        <v>47</v>
      </c>
      <c r="H46" s="36"/>
      <c r="I46" s="77"/>
    </row>
    <row r="47" spans="1:9" x14ac:dyDescent="0.3">
      <c r="A47" s="36" t="str">
        <f t="shared" si="5"/>
        <v>BILBAO</v>
      </c>
      <c r="B47" s="37">
        <f t="shared" si="3"/>
        <v>25</v>
      </c>
      <c r="C47" s="37">
        <f t="shared" si="4"/>
        <v>18</v>
      </c>
      <c r="D47" s="37">
        <f t="shared" si="7"/>
        <v>11</v>
      </c>
      <c r="E47" s="36" t="str">
        <f t="shared" si="6"/>
        <v>VIGO</v>
      </c>
      <c r="F47" s="36">
        <f t="shared" si="8"/>
        <v>32</v>
      </c>
      <c r="G47" s="36">
        <f t="shared" si="9"/>
        <v>22</v>
      </c>
      <c r="H47" s="36"/>
      <c r="I47" s="77"/>
    </row>
    <row r="48" spans="1:9" x14ac:dyDescent="0.3">
      <c r="A48" s="36" t="str">
        <f t="shared" si="5"/>
        <v>CARTAGENA</v>
      </c>
      <c r="B48" s="37">
        <f t="shared" si="3"/>
        <v>45</v>
      </c>
      <c r="C48" s="37">
        <f t="shared" si="4"/>
        <v>47</v>
      </c>
      <c r="D48" s="37">
        <f t="shared" si="7"/>
        <v>8</v>
      </c>
      <c r="E48" s="36" t="str">
        <f t="shared" si="6"/>
        <v>A CORUÑA</v>
      </c>
      <c r="F48" s="36">
        <f t="shared" si="8"/>
        <v>31</v>
      </c>
      <c r="G48" s="36">
        <f t="shared" si="9"/>
        <v>46</v>
      </c>
      <c r="H48" s="36"/>
      <c r="I48" s="77"/>
    </row>
    <row r="49" spans="1:9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ref="E49:E66" si="10">INDEX($A$39:$B$66,MATCH(ROW()-38,$D$39:$D$66,0),1)</f>
        <v>BILBAO</v>
      </c>
      <c r="F49" s="36">
        <f t="shared" si="8"/>
        <v>25</v>
      </c>
      <c r="G49" s="36">
        <f t="shared" si="9"/>
        <v>18</v>
      </c>
      <c r="H49" s="36"/>
      <c r="I49" s="77"/>
    </row>
    <row r="50" spans="1:9" x14ac:dyDescent="0.3">
      <c r="A50" s="36" t="str">
        <f t="shared" si="5"/>
        <v>CEUTA</v>
      </c>
      <c r="B50" s="37">
        <f t="shared" si="3"/>
        <v>4</v>
      </c>
      <c r="C50" s="37">
        <f t="shared" si="4"/>
        <v>1</v>
      </c>
      <c r="D50" s="37">
        <f t="shared" si="7"/>
        <v>21</v>
      </c>
      <c r="E50" s="36" t="str">
        <f t="shared" si="10"/>
        <v>SEVILLA</v>
      </c>
      <c r="F50" s="36">
        <f t="shared" si="8"/>
        <v>23</v>
      </c>
      <c r="G50" s="36">
        <f t="shared" si="9"/>
        <v>23</v>
      </c>
      <c r="H50" s="36"/>
      <c r="I50" s="77"/>
    </row>
    <row r="51" spans="1:9" x14ac:dyDescent="0.3">
      <c r="A51" s="36" t="str">
        <f t="shared" si="5"/>
        <v>FERROL-SAN CIBRAO</v>
      </c>
      <c r="B51" s="37">
        <f t="shared" si="3"/>
        <v>6</v>
      </c>
      <c r="C51" s="37">
        <f t="shared" si="4"/>
        <v>4</v>
      </c>
      <c r="D51" s="37">
        <f t="shared" si="7"/>
        <v>18</v>
      </c>
      <c r="E51" s="36" t="str">
        <f t="shared" si="10"/>
        <v>ALICANTE</v>
      </c>
      <c r="F51" s="36">
        <f t="shared" si="8"/>
        <v>20</v>
      </c>
      <c r="G51" s="36">
        <f t="shared" si="9"/>
        <v>23</v>
      </c>
      <c r="H51" s="36"/>
      <c r="I51" s="77"/>
    </row>
    <row r="52" spans="1:9" x14ac:dyDescent="0.3">
      <c r="A52" s="36" t="str">
        <f t="shared" si="5"/>
        <v>GIJÓN</v>
      </c>
      <c r="B52" s="37">
        <f t="shared" si="3"/>
        <v>7</v>
      </c>
      <c r="C52" s="37">
        <f t="shared" si="4"/>
        <v>3</v>
      </c>
      <c r="D52" s="37">
        <f t="shared" si="7"/>
        <v>17</v>
      </c>
      <c r="E52" s="36" t="str">
        <f t="shared" si="10"/>
        <v>TARRAGONA</v>
      </c>
      <c r="F52" s="36">
        <f t="shared" si="8"/>
        <v>17</v>
      </c>
      <c r="G52" s="36">
        <f t="shared" si="9"/>
        <v>5</v>
      </c>
      <c r="H52" s="36"/>
      <c r="I52" s="77"/>
    </row>
    <row r="53" spans="1:9" x14ac:dyDescent="0.3">
      <c r="A53" s="36" t="str">
        <f t="shared" si="5"/>
        <v>HUELVA</v>
      </c>
      <c r="B53" s="37">
        <f t="shared" si="3"/>
        <v>3</v>
      </c>
      <c r="C53" s="37">
        <f t="shared" si="4"/>
        <v>2</v>
      </c>
      <c r="D53" s="37">
        <f t="shared" si="7"/>
        <v>23</v>
      </c>
      <c r="E53" s="36" t="e">
        <f t="shared" si="10"/>
        <v>#N/A</v>
      </c>
      <c r="F53" s="36" t="e">
        <f t="shared" si="8"/>
        <v>#N/A</v>
      </c>
      <c r="G53" s="36" t="e">
        <f t="shared" si="9"/>
        <v>#N/A</v>
      </c>
      <c r="H53" s="36"/>
      <c r="I53" s="77"/>
    </row>
    <row r="54" spans="1:9" x14ac:dyDescent="0.3">
      <c r="A54" s="36" t="str">
        <f t="shared" si="5"/>
        <v>LAS PALMAS</v>
      </c>
      <c r="B54" s="37">
        <f t="shared" si="3"/>
        <v>324</v>
      </c>
      <c r="C54" s="37">
        <f t="shared" si="4"/>
        <v>247</v>
      </c>
      <c r="D54" s="37">
        <f t="shared" si="7"/>
        <v>1</v>
      </c>
      <c r="E54" s="36" t="str">
        <f t="shared" si="10"/>
        <v>ALMERÍA</v>
      </c>
      <c r="F54" s="36">
        <f t="shared" si="8"/>
        <v>13</v>
      </c>
      <c r="G54" s="36">
        <f t="shared" si="9"/>
        <v>11</v>
      </c>
      <c r="H54" s="36"/>
      <c r="I54" s="77"/>
    </row>
    <row r="55" spans="1:9" x14ac:dyDescent="0.3">
      <c r="A55" s="36" t="str">
        <f t="shared" si="5"/>
        <v>MÁLAGA</v>
      </c>
      <c r="B55" s="37">
        <f t="shared" si="3"/>
        <v>109</v>
      </c>
      <c r="C55" s="37">
        <f t="shared" si="4"/>
        <v>106</v>
      </c>
      <c r="D55" s="37">
        <f t="shared" si="7"/>
        <v>6</v>
      </c>
      <c r="E55" s="36" t="str">
        <f t="shared" si="10"/>
        <v>GIJÓN</v>
      </c>
      <c r="F55" s="36">
        <f t="shared" si="8"/>
        <v>7</v>
      </c>
      <c r="G55" s="36">
        <f t="shared" si="9"/>
        <v>3</v>
      </c>
      <c r="H55" s="36"/>
      <c r="I55" s="77"/>
    </row>
    <row r="56" spans="1:9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10"/>
        <v>FERROL-SAN CIBRAO</v>
      </c>
      <c r="F56" s="36">
        <f t="shared" ref="F56:F66" si="11">LOOKUP(E56,$A$39:$A$66,$B$39:$B$66)</f>
        <v>6</v>
      </c>
      <c r="G56" s="36">
        <f t="shared" si="9"/>
        <v>4</v>
      </c>
      <c r="H56" s="36"/>
      <c r="I56" s="77"/>
    </row>
    <row r="57" spans="1:9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e">
        <f t="shared" si="10"/>
        <v>#N/A</v>
      </c>
      <c r="F57" s="36" t="e">
        <f t="shared" si="11"/>
        <v>#N/A</v>
      </c>
      <c r="G57" s="36" t="e">
        <f t="shared" si="9"/>
        <v>#N/A</v>
      </c>
      <c r="H57" s="36"/>
      <c r="I57" s="77"/>
    </row>
    <row r="58" spans="1:9" x14ac:dyDescent="0.3">
      <c r="A58" s="36" t="str">
        <f t="shared" si="5"/>
        <v>MOTRIL</v>
      </c>
      <c r="B58" s="37">
        <f t="shared" si="3"/>
        <v>13</v>
      </c>
      <c r="C58" s="37">
        <f t="shared" si="4"/>
        <v>5</v>
      </c>
      <c r="D58" s="37">
        <f t="shared" si="7"/>
        <v>16</v>
      </c>
      <c r="E58" s="36" t="e">
        <f t="shared" si="10"/>
        <v>#N/A</v>
      </c>
      <c r="F58" s="36" t="e">
        <f t="shared" si="11"/>
        <v>#N/A</v>
      </c>
      <c r="G58" s="36" t="e">
        <f t="shared" si="9"/>
        <v>#N/A</v>
      </c>
      <c r="H58" s="36"/>
      <c r="I58" s="77"/>
    </row>
    <row r="59" spans="1:9" x14ac:dyDescent="0.3">
      <c r="A59" s="36" t="str">
        <f t="shared" si="5"/>
        <v>PASAIA</v>
      </c>
      <c r="B59" s="37">
        <f t="shared" si="3"/>
        <v>1</v>
      </c>
      <c r="C59" s="37">
        <f t="shared" si="4"/>
        <v>1</v>
      </c>
      <c r="D59" s="37">
        <f t="shared" si="7"/>
        <v>24</v>
      </c>
      <c r="E59" s="36" t="str">
        <f t="shared" si="10"/>
        <v>AVILÉS</v>
      </c>
      <c r="F59" s="36">
        <f t="shared" si="11"/>
        <v>4</v>
      </c>
      <c r="G59" s="36">
        <f t="shared" si="9"/>
        <v>0</v>
      </c>
      <c r="H59" s="36"/>
      <c r="I59" s="77"/>
    </row>
    <row r="60" spans="1:9" x14ac:dyDescent="0.3">
      <c r="A60" s="36" t="str">
        <f t="shared" si="5"/>
        <v>SANTA CRUZ DE TENERIFE</v>
      </c>
      <c r="B60" s="37">
        <f t="shared" si="3"/>
        <v>291</v>
      </c>
      <c r="C60" s="37">
        <f t="shared" si="4"/>
        <v>233</v>
      </c>
      <c r="D60" s="37">
        <f t="shared" si="7"/>
        <v>2</v>
      </c>
      <c r="E60" s="36" t="e">
        <f t="shared" si="10"/>
        <v>#N/A</v>
      </c>
      <c r="F60" s="36" t="e">
        <f t="shared" si="11"/>
        <v>#N/A</v>
      </c>
      <c r="G60" s="36" t="e">
        <f t="shared" si="9"/>
        <v>#N/A</v>
      </c>
      <c r="H60" s="36"/>
      <c r="I60" s="77"/>
    </row>
    <row r="61" spans="1:9" x14ac:dyDescent="0.3">
      <c r="A61" s="36" t="str">
        <f t="shared" si="5"/>
        <v>SANTANDER</v>
      </c>
      <c r="B61" s="37">
        <f t="shared" si="3"/>
        <v>4</v>
      </c>
      <c r="C61" s="37">
        <f t="shared" si="4"/>
        <v>5</v>
      </c>
      <c r="D61" s="37">
        <f t="shared" si="7"/>
        <v>21</v>
      </c>
      <c r="E61" s="36" t="str">
        <f t="shared" si="10"/>
        <v>HUELVA</v>
      </c>
      <c r="F61" s="36">
        <f t="shared" si="11"/>
        <v>3</v>
      </c>
      <c r="G61" s="36">
        <f t="shared" si="9"/>
        <v>2</v>
      </c>
      <c r="H61" s="36"/>
      <c r="I61" s="77"/>
    </row>
    <row r="62" spans="1:9" x14ac:dyDescent="0.3">
      <c r="A62" s="36" t="str">
        <f t="shared" si="5"/>
        <v>SEVILLA</v>
      </c>
      <c r="B62" s="37">
        <f t="shared" si="3"/>
        <v>23</v>
      </c>
      <c r="C62" s="37">
        <f t="shared" si="4"/>
        <v>23</v>
      </c>
      <c r="D62" s="37">
        <f t="shared" si="7"/>
        <v>12</v>
      </c>
      <c r="E62" s="36" t="str">
        <f t="shared" si="10"/>
        <v>PASAIA</v>
      </c>
      <c r="F62" s="36">
        <f t="shared" si="11"/>
        <v>1</v>
      </c>
      <c r="G62" s="36">
        <f t="shared" si="9"/>
        <v>1</v>
      </c>
      <c r="H62" s="36"/>
      <c r="I62" s="77"/>
    </row>
    <row r="63" spans="1:9" x14ac:dyDescent="0.3">
      <c r="A63" s="36" t="str">
        <f t="shared" si="5"/>
        <v>TARRAGONA</v>
      </c>
      <c r="B63" s="37">
        <f t="shared" si="3"/>
        <v>17</v>
      </c>
      <c r="C63" s="37">
        <f t="shared" si="4"/>
        <v>5</v>
      </c>
      <c r="D63" s="37">
        <f t="shared" si="7"/>
        <v>14</v>
      </c>
      <c r="E63" s="36" t="e">
        <f t="shared" si="10"/>
        <v>#N/A</v>
      </c>
      <c r="F63" s="36" t="e">
        <f t="shared" si="11"/>
        <v>#N/A</v>
      </c>
      <c r="G63" s="36" t="e">
        <f t="shared" si="9"/>
        <v>#N/A</v>
      </c>
      <c r="H63" s="36"/>
      <c r="I63" s="77"/>
    </row>
    <row r="64" spans="1:9" x14ac:dyDescent="0.3">
      <c r="A64" s="36" t="str">
        <f t="shared" si="5"/>
        <v>VALENCIA</v>
      </c>
      <c r="B64" s="37">
        <f t="shared" si="3"/>
        <v>69</v>
      </c>
      <c r="C64" s="37">
        <f t="shared" si="4"/>
        <v>61</v>
      </c>
      <c r="D64" s="37">
        <f t="shared" si="7"/>
        <v>7</v>
      </c>
      <c r="E64" s="36" t="e">
        <f t="shared" si="10"/>
        <v>#N/A</v>
      </c>
      <c r="F64" s="36" t="e">
        <f t="shared" si="11"/>
        <v>#N/A</v>
      </c>
      <c r="G64" s="36" t="e">
        <f t="shared" si="9"/>
        <v>#N/A</v>
      </c>
      <c r="H64" s="36"/>
      <c r="I64" s="77"/>
    </row>
    <row r="65" spans="1:9" x14ac:dyDescent="0.3">
      <c r="A65" s="36" t="str">
        <f t="shared" si="5"/>
        <v>VIGO</v>
      </c>
      <c r="B65" s="37">
        <f t="shared" si="3"/>
        <v>32</v>
      </c>
      <c r="C65" s="37">
        <f t="shared" si="4"/>
        <v>22</v>
      </c>
      <c r="D65" s="37">
        <f t="shared" si="7"/>
        <v>9</v>
      </c>
      <c r="E65" s="36" t="e">
        <f t="shared" si="10"/>
        <v>#N/A</v>
      </c>
      <c r="F65" s="36" t="e">
        <f t="shared" si="11"/>
        <v>#N/A</v>
      </c>
      <c r="G65" s="36" t="e">
        <f t="shared" si="9"/>
        <v>#N/A</v>
      </c>
      <c r="H65" s="36"/>
      <c r="I65" s="77"/>
    </row>
    <row r="66" spans="1:9" x14ac:dyDescent="0.3">
      <c r="A66" s="36" t="str">
        <f t="shared" si="5"/>
        <v>VILAGARCÍA</v>
      </c>
      <c r="B66" s="37">
        <f t="shared" si="3"/>
        <v>3</v>
      </c>
      <c r="C66" s="37">
        <f t="shared" si="4"/>
        <v>1</v>
      </c>
      <c r="D66" s="37">
        <f t="shared" si="7"/>
        <v>23</v>
      </c>
      <c r="E66" s="36" t="str">
        <f t="shared" si="10"/>
        <v>BAHÍA DE ALGECIRAS</v>
      </c>
      <c r="F66" s="36">
        <f t="shared" si="11"/>
        <v>0</v>
      </c>
      <c r="G66" s="36">
        <f t="shared" si="9"/>
        <v>1</v>
      </c>
      <c r="H66" s="36"/>
      <c r="I66" s="77"/>
    </row>
    <row r="67" spans="1:9" x14ac:dyDescent="0.3">
      <c r="A67" s="36"/>
      <c r="B67" s="36"/>
      <c r="C67" s="36"/>
      <c r="D67" s="36"/>
      <c r="E67" s="36"/>
      <c r="F67" s="36"/>
      <c r="G67" s="36"/>
      <c r="H67" s="36"/>
      <c r="I67" s="77"/>
    </row>
    <row r="68" spans="1:9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13</A_x00f1_o>
  </documentManagement>
</p:properties>
</file>

<file path=customXml/itemProps1.xml><?xml version="1.0" encoding="utf-8"?>
<ds:datastoreItem xmlns:ds="http://schemas.openxmlformats.org/officeDocument/2006/customXml" ds:itemID="{9EA6E758-920F-4A9A-A072-DCD65C2107A5}"/>
</file>

<file path=customXml/itemProps2.xml><?xml version="1.0" encoding="utf-8"?>
<ds:datastoreItem xmlns:ds="http://schemas.openxmlformats.org/officeDocument/2006/customXml" ds:itemID="{2AA20D18-DB14-4813-B26B-3DB83A217F8D}"/>
</file>

<file path=customXml/itemProps3.xml><?xml version="1.0" encoding="utf-8"?>
<ds:datastoreItem xmlns:ds="http://schemas.openxmlformats.org/officeDocument/2006/customXml" ds:itemID="{4B2C557F-56A1-4C68-A9EB-41D2C6C9C0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rbj</cp:lastModifiedBy>
  <cp:lastPrinted>2019-02-14T09:57:38Z</cp:lastPrinted>
  <dcterms:created xsi:type="dcterms:W3CDTF">2015-12-29T08:33:54Z</dcterms:created>
  <dcterms:modified xsi:type="dcterms:W3CDTF">2019-02-14T12:04:38Z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