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charts/colors25.xml" ContentType="application/vnd.ms-office.chartcolorstyle+xml"/>
  <Override PartName="/xl/charts/style25.xml" ContentType="application/vnd.ms-office.chartstyle+xml"/>
  <Override PartName="/xl/charts/chart25.xml" ContentType="application/vnd.openxmlformats-officedocument.drawingml.chart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olors19.xml" ContentType="application/vnd.ms-office.chartcolorstyle+xml"/>
  <Override PartName="/xl/charts/style19.xml" ContentType="application/vnd.ms-office.chartstyle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olors23.xml" ContentType="application/vnd.ms-office.chartcolorstyle+xml"/>
  <Override PartName="/xl/charts/style23.xml" ContentType="application/vnd.ms-office.chartstyle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olors6.xml" ContentType="application/vnd.ms-office.chartcolorstyle+xml"/>
  <Override PartName="/xl/drawings/drawing2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style6.xml" ContentType="application/vnd.ms-office.chart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colors15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olors11.xml" ContentType="application/vnd.ms-office.chartcolorstyle+xml"/>
  <Override PartName="/xl/charts/style14.xml" ContentType="application/vnd.ms-office.chartstyle+xml"/>
  <Override PartName="/xl/charts/colors12.xml" ContentType="application/vnd.ms-office.chartcolorstyle+xml"/>
  <Override PartName="/xl/charts/chart8.xml" ContentType="application/vnd.openxmlformats-officedocument.drawingml.chart+xml"/>
  <Override PartName="/xl/charts/style15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charts/colors17.xml" ContentType="application/vnd.ms-office.chartcolorstyle+xml"/>
  <Override PartName="/xl/drawings/drawing11.xml" ContentType="application/vnd.openxmlformats-officedocument.drawing+xml"/>
  <Override PartName="/xl/charts/colors8.xml" ContentType="application/vnd.ms-office.chartcolorstyle+xml"/>
  <Override PartName="/xl/charts/style8.xml" ContentType="application/vnd.ms-office.chart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style10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chart10.xml" ContentType="application/vnd.openxmlformats-officedocument.drawingml.chart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bajo\Integra\Resumen\"/>
    </mc:Choice>
  </mc:AlternateContent>
  <bookViews>
    <workbookView xWindow="480" yWindow="48" windowWidth="22116" windowHeight="13488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8" i="28"/>
  <c r="F7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H33" i="4" s="1"/>
  <c r="C35" i="28"/>
  <c r="E33" i="4" s="1"/>
  <c r="B35" i="28"/>
  <c r="D33" i="4" s="1"/>
  <c r="I33" i="4" l="1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51" i="28"/>
  <c r="G51" i="28"/>
  <c r="G45" i="28"/>
  <c r="G46" i="28"/>
  <c r="F46" i="28"/>
  <c r="G54" i="28" l="1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5" i="27"/>
  <c r="F61" i="27"/>
  <c r="F64" i="27"/>
  <c r="F63" i="27" l="1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I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D13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E10" i="4" l="1"/>
  <c r="D18" i="4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D19" i="4"/>
  <c r="H14" i="4"/>
  <c r="G18" i="4"/>
  <c r="I14" i="4"/>
  <c r="F18" i="4"/>
  <c r="I11" i="4"/>
  <c r="H11" i="4"/>
  <c r="D10" i="4"/>
  <c r="F13" i="4"/>
  <c r="E13" i="4"/>
  <c r="H12" i="4"/>
  <c r="I12" i="4"/>
  <c r="G10" i="4"/>
  <c r="I10" i="4" s="1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E19" i="4" l="1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<sst xmlns="http://schemas.openxmlformats.org/spreadsheetml/2006/main" count="972" uniqueCount="179">
  <si>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</si>
  <si>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</si>
  <si>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</si>
  <si>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</si>
  <si>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</si>
  <si>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</si>
  <si>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</si>
  <si>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</si>
  <si>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</si>
  <si>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</si>
  <si>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</si>
  <si>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</si>
  <si>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</si>
  <si>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</si>
  <si>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</si>
  <si>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</si>
  <si>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</si>
  <si>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</si>
  <si>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</si>
  <si>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</si>
  <si>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</si>
  <si>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</si>
  <si>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</si>
  <si>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</si>
  <si>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</si>
  <si>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</si>
  <si>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</si>
  <si>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</si>
  <si>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</si>
  <si>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</si>
  <si>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</si>
  <si>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</si>
  <si>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</si>
  <si>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</si>
  <si>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</si>
  <si>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</si>
  <si>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</si>
  <si>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</si>
  <si>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</si>
  <si>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</si>
  <si>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</si>
  <si>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</si>
  <si>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</si>
  <si>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</si>
  <si>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</si>
  <si>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</si>
  <si>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</si>
  <si>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</si>
  <si>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</si>
  <si>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</si>
  <si>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</si>
  <si>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</si>
  <si>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</si>
  <si>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</si>
  <si>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</si>
  <si>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</si>
  <si>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</si>
  <si>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</si>
  <si>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</si>
  <si>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</si>
  <si>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</si>
  <si>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</si>
  <si>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</si>
  <si>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</si>
  <si>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</si>
  <si>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</si>
  <si>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</si>
  <si>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</si>
  <si>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</si>
  <si>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</si>
  <si>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</si>
  <si>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</si>
  <si>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</si>
  <si>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</si>
  <si>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</si>
  <si>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</si>
  <si>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</si>
  <si>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</si>
  <si>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</si>
  <si>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</si>
  <si>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</si>
  <si>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</si>
  <si>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</si>
  <si>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</si>
  <si>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</si>
  <si>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</si>
  <si>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</si>
  <si>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</si>
  <si>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</si>
  <si>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</si>
  <si>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</si>
  <si>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</si>
  <si>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</si>
  <si>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</si>
  <si>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</si>
  <si>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</si>
  <si>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</si>
  <si>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</si>
  <si>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</si>
  <si>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</si>
  <si>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</si>
  <si>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11.1.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</si>
  <si>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</si>
  <si>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</si>
  <si>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</si>
  <si>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</si>
  <si>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</si>
  <si>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</si>
  <si>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</si>
  <si>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</si>
  <si>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</si>
  <si>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</si>
  <si>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</si>
  <si>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</si>
  <si>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</si>
  <si>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</si>
  <si>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</si>
  <si>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</si>
  <si>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</si>
  <si>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</si>
  <si>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</si>
  <si>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</si>
  <si>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</si>
  <si>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</si>
  <si>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</si>
  <si>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</si>
  <si>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</si>
  <si>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</si>
  <si>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</si>
  <si>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</si>
  <si>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</si>
  <si>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</si>
  <si>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</si>
  <si>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</si>
  <si>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</si>
  <si>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</si>
  <si>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</si>
  <si>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</si>
  <si>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</si>
  <si>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</si>
  <si>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</si>
  <si>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</si>
  <si>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</si>
  <si>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</si>
  <si>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</si>
  <si>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</si>
  <si>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</si>
  <si>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</si>
  <si>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</si>
  <si>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</si>
  <si>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</si>
  <si>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</si>
  <si>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</si>
  <si>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</si>
  <si>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</si>
  <si>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</si>
  <si>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</si>
  <si>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</si>
  <si>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</si>
  <si>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</si>
  <si>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</si>
  <si>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</si>
  <si>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</si>
  <si>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</si>
  <si>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</si>
  <si>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</si>
  <si>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</si>
  <si>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</si>
  <si>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</si>
  <si>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</si>
  <si>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</si>
  <si>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</si>
  <si>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</si>
  <si>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</si>
  <si>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</si>
  <si>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</si>
  <si>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julio 2018</t>
  </si>
  <si>
    <t>Mes julio</t>
  </si>
  <si>
    <t>Fecha: 12/02/2019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</si>
</sst>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63671516</c:v>
                </c:pt>
                <c:pt idx="1">
                  <c:v>44653954</c:v>
                </c:pt>
                <c:pt idx="2">
                  <c:v>40656563</c:v>
                </c:pt>
                <c:pt idx="3">
                  <c:v>20883818</c:v>
                </c:pt>
                <c:pt idx="4">
                  <c:v>19233610</c:v>
                </c:pt>
                <c:pt idx="5">
                  <c:v>18544449</c:v>
                </c:pt>
                <c:pt idx="6">
                  <c:v>18515042</c:v>
                </c:pt>
                <c:pt idx="7">
                  <c:v>15652623</c:v>
                </c:pt>
                <c:pt idx="8">
                  <c:v>12177948</c:v>
                </c:pt>
                <c:pt idx="9">
                  <c:v>11071174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57475061</c:v>
                </c:pt>
                <c:pt idx="1">
                  <c:v>42880126</c:v>
                </c:pt>
                <c:pt idx="2">
                  <c:v>34725152</c:v>
                </c:pt>
                <c:pt idx="3">
                  <c:v>19339455</c:v>
                </c:pt>
                <c:pt idx="4">
                  <c:v>19693520</c:v>
                </c:pt>
                <c:pt idx="5">
                  <c:v>18785304</c:v>
                </c:pt>
                <c:pt idx="6">
                  <c:v>18095756</c:v>
                </c:pt>
                <c:pt idx="7">
                  <c:v>14973742</c:v>
                </c:pt>
                <c:pt idx="8">
                  <c:v>10835822</c:v>
                </c:pt>
                <c:pt idx="9">
                  <c:v>12757832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60299800</c:v>
                </c:pt>
                <c:pt idx="1">
                  <c:v>44510374</c:v>
                </c:pt>
                <c:pt idx="2">
                  <c:v>39598486</c:v>
                </c:pt>
                <c:pt idx="3">
                  <c:v>20818151</c:v>
                </c:pt>
                <c:pt idx="4">
                  <c:v>19198908</c:v>
                </c:pt>
                <c:pt idx="5">
                  <c:v>18489680</c:v>
                </c:pt>
                <c:pt idx="6">
                  <c:v>18419296</c:v>
                </c:pt>
                <c:pt idx="7">
                  <c:v>14069712</c:v>
                </c:pt>
                <c:pt idx="8">
                  <c:v>12160870</c:v>
                </c:pt>
                <c:pt idx="9">
                  <c:v>11049613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54285999</c:v>
                </c:pt>
                <c:pt idx="1">
                  <c:v>42704377</c:v>
                </c:pt>
                <c:pt idx="2">
                  <c:v>34095591</c:v>
                </c:pt>
                <c:pt idx="3">
                  <c:v>19275409</c:v>
                </c:pt>
                <c:pt idx="4">
                  <c:v>19659662</c:v>
                </c:pt>
                <c:pt idx="5">
                  <c:v>18747562</c:v>
                </c:pt>
                <c:pt idx="6">
                  <c:v>18000143</c:v>
                </c:pt>
                <c:pt idx="7">
                  <c:v>13480175</c:v>
                </c:pt>
                <c:pt idx="8">
                  <c:v>10820055</c:v>
                </c:pt>
                <c:pt idx="9">
                  <c:v>12724993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18180392</c:v>
                </c:pt>
                <c:pt idx="1">
                  <c:v>14598187</c:v>
                </c:pt>
                <c:pt idx="2">
                  <c:v>13832955</c:v>
                </c:pt>
                <c:pt idx="3">
                  <c:v>11919312</c:v>
                </c:pt>
                <c:pt idx="4">
                  <c:v>11325809</c:v>
                </c:pt>
                <c:pt idx="5">
                  <c:v>9625620</c:v>
                </c:pt>
                <c:pt idx="6">
                  <c:v>6047102</c:v>
                </c:pt>
                <c:pt idx="7">
                  <c:v>5589963</c:v>
                </c:pt>
                <c:pt idx="8">
                  <c:v>3988833</c:v>
                </c:pt>
                <c:pt idx="9">
                  <c:v>2703130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16248247</c:v>
                </c:pt>
                <c:pt idx="1">
                  <c:v>15683169</c:v>
                </c:pt>
                <c:pt idx="2">
                  <c:v>14153809</c:v>
                </c:pt>
                <c:pt idx="3">
                  <c:v>11308395</c:v>
                </c:pt>
                <c:pt idx="4">
                  <c:v>12808709</c:v>
                </c:pt>
                <c:pt idx="5">
                  <c:v>8074138</c:v>
                </c:pt>
                <c:pt idx="6">
                  <c:v>4993032</c:v>
                </c:pt>
                <c:pt idx="7">
                  <c:v>4990754</c:v>
                </c:pt>
                <c:pt idx="8">
                  <c:v>4027973</c:v>
                </c:pt>
                <c:pt idx="9">
                  <c:v>3051834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9621298</c:v>
                </c:pt>
                <c:pt idx="1">
                  <c:v>6229190</c:v>
                </c:pt>
                <c:pt idx="2">
                  <c:v>5811770</c:v>
                </c:pt>
                <c:pt idx="3">
                  <c:v>4067608</c:v>
                </c:pt>
                <c:pt idx="4">
                  <c:v>4029460</c:v>
                </c:pt>
                <c:pt idx="5">
                  <c:v>3754436</c:v>
                </c:pt>
                <c:pt idx="6">
                  <c:v>3527629</c:v>
                </c:pt>
                <c:pt idx="7">
                  <c:v>2869410</c:v>
                </c:pt>
                <c:pt idx="8">
                  <c:v>2586986</c:v>
                </c:pt>
                <c:pt idx="9">
                  <c:v>2505379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11282964</c:v>
                </c:pt>
                <c:pt idx="1">
                  <c:v>5794502</c:v>
                </c:pt>
                <c:pt idx="2">
                  <c:v>4766845</c:v>
                </c:pt>
                <c:pt idx="3">
                  <c:v>3607219</c:v>
                </c:pt>
                <c:pt idx="4">
                  <c:v>3417779</c:v>
                </c:pt>
                <c:pt idx="5">
                  <c:v>3123167</c:v>
                </c:pt>
                <c:pt idx="6">
                  <c:v>3033119</c:v>
                </c:pt>
                <c:pt idx="7">
                  <c:v>2494916</c:v>
                </c:pt>
                <c:pt idx="8">
                  <c:v>2633355</c:v>
                </c:pt>
                <c:pt idx="9">
                  <c:v>2386834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41905051</c:v>
                </c:pt>
                <c:pt idx="1">
                  <c:v>41131474</c:v>
                </c:pt>
                <c:pt idx="2">
                  <c:v>27467487</c:v>
                </c:pt>
                <c:pt idx="3">
                  <c:v>9783091</c:v>
                </c:pt>
                <c:pt idx="4">
                  <c:v>7737241</c:v>
                </c:pt>
                <c:pt idx="5">
                  <c:v>6029429</c:v>
                </c:pt>
                <c:pt idx="6">
                  <c:v>4312840</c:v>
                </c:pt>
                <c:pt idx="7">
                  <c:v>2271417</c:v>
                </c:pt>
                <c:pt idx="8">
                  <c:v>2046160</c:v>
                </c:pt>
                <c:pt idx="9">
                  <c:v>1352101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39495840</c:v>
                </c:pt>
                <c:pt idx="1">
                  <c:v>36918421</c:v>
                </c:pt>
                <c:pt idx="2">
                  <c:v>23634619</c:v>
                </c:pt>
                <c:pt idx="3">
                  <c:v>9187701</c:v>
                </c:pt>
                <c:pt idx="4">
                  <c:v>7474913</c:v>
                </c:pt>
                <c:pt idx="5">
                  <c:v>5472098</c:v>
                </c:pt>
                <c:pt idx="6">
                  <c:v>3892137</c:v>
                </c:pt>
                <c:pt idx="7">
                  <c:v>2109149</c:v>
                </c:pt>
                <c:pt idx="8">
                  <c:v>2219804</c:v>
                </c:pt>
                <c:pt idx="9">
                  <c:v>1172008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35738085</c:v>
                </c:pt>
                <c:pt idx="1">
                  <c:v>33495113</c:v>
                </c:pt>
                <c:pt idx="2">
                  <c:v>20350403</c:v>
                </c:pt>
                <c:pt idx="3">
                  <c:v>7231258</c:v>
                </c:pt>
                <c:pt idx="4">
                  <c:v>3963177</c:v>
                </c:pt>
                <c:pt idx="5">
                  <c:v>2124710</c:v>
                </c:pt>
                <c:pt idx="6">
                  <c:v>1924524</c:v>
                </c:pt>
                <c:pt idx="7">
                  <c:v>1605534</c:v>
                </c:pt>
                <c:pt idx="8">
                  <c:v>708245</c:v>
                </c:pt>
                <c:pt idx="9">
                  <c:v>658628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31847860</c:v>
                </c:pt>
                <c:pt idx="1">
                  <c:v>32849866</c:v>
                </c:pt>
                <c:pt idx="2">
                  <c:v>16870722</c:v>
                </c:pt>
                <c:pt idx="3">
                  <c:v>6848731</c:v>
                </c:pt>
                <c:pt idx="4">
                  <c:v>3486395</c:v>
                </c:pt>
                <c:pt idx="5">
                  <c:v>1774198</c:v>
                </c:pt>
                <c:pt idx="6">
                  <c:v>2057548</c:v>
                </c:pt>
                <c:pt idx="7">
                  <c:v>1502052</c:v>
                </c:pt>
                <c:pt idx="8">
                  <c:v>739904</c:v>
                </c:pt>
                <c:pt idx="9">
                  <c:v>662943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CASTELLÓN</c:v>
                </c:pt>
                <c:pt idx="7">
                  <c:v>SANTANDER</c:v>
                </c:pt>
                <c:pt idx="8">
                  <c:v>SANTA CRUZ DE TENERIFE</c:v>
                </c:pt>
                <c:pt idx="9">
                  <c:v>BARCELONA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36586</c:v>
                </c:pt>
                <c:pt idx="1">
                  <c:v>26654</c:v>
                </c:pt>
                <c:pt idx="2">
                  <c:v>15375</c:v>
                </c:pt>
                <c:pt idx="3">
                  <c:v>11387</c:v>
                </c:pt>
                <c:pt idx="4">
                  <c:v>8993</c:v>
                </c:pt>
                <c:pt idx="5">
                  <c:v>3486</c:v>
                </c:pt>
                <c:pt idx="6">
                  <c:v>3159</c:v>
                </c:pt>
                <c:pt idx="7">
                  <c:v>2899</c:v>
                </c:pt>
                <c:pt idx="8">
                  <c:v>2363</c:v>
                </c:pt>
                <c:pt idx="9">
                  <c:v>2279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GIJÓN</c:v>
                </c:pt>
                <c:pt idx="6">
                  <c:v>CASTELLÓN</c:v>
                </c:pt>
                <c:pt idx="7">
                  <c:v>SANTANDER</c:v>
                </c:pt>
                <c:pt idx="8">
                  <c:v>SANTA CRUZ DE TENERIFE</c:v>
                </c:pt>
                <c:pt idx="9">
                  <c:v>BARCELONA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39745</c:v>
                </c:pt>
                <c:pt idx="1">
                  <c:v>31737</c:v>
                </c:pt>
                <c:pt idx="2">
                  <c:v>16967</c:v>
                </c:pt>
                <c:pt idx="3">
                  <c:v>10779</c:v>
                </c:pt>
                <c:pt idx="4">
                  <c:v>9084</c:v>
                </c:pt>
                <c:pt idx="5">
                  <c:v>5696</c:v>
                </c:pt>
                <c:pt idx="6">
                  <c:v>2387</c:v>
                </c:pt>
                <c:pt idx="7">
                  <c:v>2073</c:v>
                </c:pt>
                <c:pt idx="8">
                  <c:v>3923</c:v>
                </c:pt>
                <c:pt idx="9">
                  <c:v>2324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BALEARES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1582585</c:v>
                </c:pt>
                <c:pt idx="1">
                  <c:v>1412120</c:v>
                </c:pt>
                <c:pt idx="2">
                  <c:v>1055798</c:v>
                </c:pt>
                <c:pt idx="3">
                  <c:v>441856</c:v>
                </c:pt>
                <c:pt idx="4">
                  <c:v>353886</c:v>
                </c:pt>
                <c:pt idx="5">
                  <c:v>141336</c:v>
                </c:pt>
                <c:pt idx="6">
                  <c:v>136565</c:v>
                </c:pt>
                <c:pt idx="7">
                  <c:v>94668</c:v>
                </c:pt>
                <c:pt idx="8">
                  <c:v>91056</c:v>
                </c:pt>
                <c:pt idx="9">
                  <c:v>65667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BALEARES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1493344</c:v>
                </c:pt>
                <c:pt idx="1">
                  <c:v>1685352</c:v>
                </c:pt>
                <c:pt idx="2">
                  <c:v>627237</c:v>
                </c:pt>
                <c:pt idx="3">
                  <c:v>341535</c:v>
                </c:pt>
                <c:pt idx="4">
                  <c:v>425729</c:v>
                </c:pt>
                <c:pt idx="5">
                  <c:v>174630</c:v>
                </c:pt>
                <c:pt idx="6">
                  <c:v>115505</c:v>
                </c:pt>
                <c:pt idx="7">
                  <c:v>88836</c:v>
                </c:pt>
                <c:pt idx="8">
                  <c:v>101732</c:v>
                </c:pt>
                <c:pt idx="9">
                  <c:v>64046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ALMERÍA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1413707</c:v>
                </c:pt>
                <c:pt idx="1">
                  <c:v>1324256</c:v>
                </c:pt>
                <c:pt idx="2">
                  <c:v>842117</c:v>
                </c:pt>
                <c:pt idx="3">
                  <c:v>431307</c:v>
                </c:pt>
                <c:pt idx="4">
                  <c:v>283743</c:v>
                </c:pt>
                <c:pt idx="5">
                  <c:v>95076</c:v>
                </c:pt>
                <c:pt idx="6">
                  <c:v>83492</c:v>
                </c:pt>
                <c:pt idx="7">
                  <c:v>42368</c:v>
                </c:pt>
                <c:pt idx="8">
                  <c:v>40997</c:v>
                </c:pt>
                <c:pt idx="9">
                  <c:v>24368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ALMERÍA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1321999</c:v>
                </c:pt>
                <c:pt idx="1">
                  <c:v>1583552</c:v>
                </c:pt>
                <c:pt idx="2">
                  <c:v>454901</c:v>
                </c:pt>
                <c:pt idx="3">
                  <c:v>327832</c:v>
                </c:pt>
                <c:pt idx="4">
                  <c:v>323757</c:v>
                </c:pt>
                <c:pt idx="5">
                  <c:v>128214</c:v>
                </c:pt>
                <c:pt idx="6">
                  <c:v>78725</c:v>
                </c:pt>
                <c:pt idx="7">
                  <c:v>46089</c:v>
                </c:pt>
                <c:pt idx="8">
                  <c:v>38049</c:v>
                </c:pt>
                <c:pt idx="9">
                  <c:v>20151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TARRAGONA</c:v>
                </c:pt>
                <c:pt idx="4">
                  <c:v>BALEARES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SEVILLA</c:v>
                </c:pt>
                <c:pt idx="8">
                  <c:v>BAHÍA DE CÁDIZ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1959212</c:v>
                </c:pt>
                <c:pt idx="1">
                  <c:v>187131</c:v>
                </c:pt>
                <c:pt idx="2">
                  <c:v>2947</c:v>
                </c:pt>
                <c:pt idx="3">
                  <c:v>2718</c:v>
                </c:pt>
                <c:pt idx="4">
                  <c:v>966</c:v>
                </c:pt>
                <c:pt idx="5">
                  <c:v>800</c:v>
                </c:pt>
                <c:pt idx="6">
                  <c:v>372</c:v>
                </c:pt>
                <c:pt idx="7">
                  <c:v>236</c:v>
                </c:pt>
                <c:pt idx="8">
                  <c:v>91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TARRAGONA</c:v>
                </c:pt>
                <c:pt idx="4">
                  <c:v>BALEARES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SEVILLA</c:v>
                </c:pt>
                <c:pt idx="8">
                  <c:v>BAHÍA DE CÁDIZ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1503148</c:v>
                </c:pt>
                <c:pt idx="1">
                  <c:v>166342</c:v>
                </c:pt>
                <c:pt idx="2">
                  <c:v>2260</c:v>
                </c:pt>
                <c:pt idx="3">
                  <c:v>0</c:v>
                </c:pt>
                <c:pt idx="4">
                  <c:v>347</c:v>
                </c:pt>
                <c:pt idx="5">
                  <c:v>0</c:v>
                </c:pt>
                <c:pt idx="6">
                  <c:v>472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40785219</c:v>
                </c:pt>
                <c:pt idx="1">
                  <c:v>20216235</c:v>
                </c:pt>
                <c:pt idx="2">
                  <c:v>13372118</c:v>
                </c:pt>
                <c:pt idx="3">
                  <c:v>6232527</c:v>
                </c:pt>
                <c:pt idx="4">
                  <c:v>2671998</c:v>
                </c:pt>
                <c:pt idx="5">
                  <c:v>1635104</c:v>
                </c:pt>
                <c:pt idx="6">
                  <c:v>327928</c:v>
                </c:pt>
                <c:pt idx="7">
                  <c:v>242851</c:v>
                </c:pt>
                <c:pt idx="8">
                  <c:v>140054</c:v>
                </c:pt>
                <c:pt idx="9">
                  <c:v>120728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36345705</c:v>
                </c:pt>
                <c:pt idx="1">
                  <c:v>19814075</c:v>
                </c:pt>
                <c:pt idx="2">
                  <c:v>9814691</c:v>
                </c:pt>
                <c:pt idx="3">
                  <c:v>5647734</c:v>
                </c:pt>
                <c:pt idx="4">
                  <c:v>1410919</c:v>
                </c:pt>
                <c:pt idx="5">
                  <c:v>1828539</c:v>
                </c:pt>
                <c:pt idx="6">
                  <c:v>52059</c:v>
                </c:pt>
                <c:pt idx="7">
                  <c:v>295154</c:v>
                </c:pt>
                <c:pt idx="8">
                  <c:v>149339</c:v>
                </c:pt>
                <c:pt idx="9">
                  <c:v>149830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32722559</c:v>
                </c:pt>
                <c:pt idx="1">
                  <c:v>19854877</c:v>
                </c:pt>
                <c:pt idx="2">
                  <c:v>9661779</c:v>
                </c:pt>
                <c:pt idx="3">
                  <c:v>4679974</c:v>
                </c:pt>
                <c:pt idx="4">
                  <c:v>323447</c:v>
                </c:pt>
                <c:pt idx="5">
                  <c:v>110841</c:v>
                </c:pt>
                <c:pt idx="6">
                  <c:v>99548</c:v>
                </c:pt>
                <c:pt idx="7">
                  <c:v>57180</c:v>
                </c:pt>
                <c:pt idx="8">
                  <c:v>34927</c:v>
                </c:pt>
                <c:pt idx="9">
                  <c:v>17336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29331213</c:v>
                </c:pt>
                <c:pt idx="1">
                  <c:v>19549207</c:v>
                </c:pt>
                <c:pt idx="2">
                  <c:v>6647685</c:v>
                </c:pt>
                <c:pt idx="3">
                  <c:v>4393338</c:v>
                </c:pt>
                <c:pt idx="4">
                  <c:v>46104</c:v>
                </c:pt>
                <c:pt idx="5">
                  <c:v>143926</c:v>
                </c:pt>
                <c:pt idx="6">
                  <c:v>100779</c:v>
                </c:pt>
                <c:pt idx="7">
                  <c:v>383843</c:v>
                </c:pt>
                <c:pt idx="8">
                  <c:v>70354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7669053</c:v>
                </c:pt>
                <c:pt idx="1">
                  <c:v>7124880</c:v>
                </c:pt>
                <c:pt idx="2">
                  <c:v>6671712</c:v>
                </c:pt>
                <c:pt idx="3">
                  <c:v>5215723</c:v>
                </c:pt>
                <c:pt idx="4">
                  <c:v>2378366</c:v>
                </c:pt>
                <c:pt idx="5">
                  <c:v>2238881</c:v>
                </c:pt>
                <c:pt idx="6">
                  <c:v>1061334</c:v>
                </c:pt>
                <c:pt idx="7">
                  <c:v>672858</c:v>
                </c:pt>
                <c:pt idx="8">
                  <c:v>623755</c:v>
                </c:pt>
                <c:pt idx="9">
                  <c:v>495184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7414547</c:v>
                </c:pt>
                <c:pt idx="1">
                  <c:v>5436157</c:v>
                </c:pt>
                <c:pt idx="2">
                  <c:v>6304910</c:v>
                </c:pt>
                <c:pt idx="3">
                  <c:v>4918736</c:v>
                </c:pt>
                <c:pt idx="4">
                  <c:v>2415093</c:v>
                </c:pt>
                <c:pt idx="5">
                  <c:v>2184479</c:v>
                </c:pt>
                <c:pt idx="6">
                  <c:v>929292</c:v>
                </c:pt>
                <c:pt idx="7">
                  <c:v>654961</c:v>
                </c:pt>
                <c:pt idx="8">
                  <c:v>592545</c:v>
                </c:pt>
                <c:pt idx="9">
                  <c:v>461381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MOTRIL</c:v>
                </c:pt>
                <c:pt idx="7">
                  <c:v>BAHÍA DE CÁDIZ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162180</c:v>
                </c:pt>
                <c:pt idx="1">
                  <c:v>155256</c:v>
                </c:pt>
                <c:pt idx="2">
                  <c:v>145886</c:v>
                </c:pt>
                <c:pt idx="3">
                  <c:v>124521</c:v>
                </c:pt>
                <c:pt idx="4">
                  <c:v>88114</c:v>
                </c:pt>
                <c:pt idx="5">
                  <c:v>74009</c:v>
                </c:pt>
                <c:pt idx="6">
                  <c:v>19198</c:v>
                </c:pt>
                <c:pt idx="7">
                  <c:v>18496</c:v>
                </c:pt>
                <c:pt idx="8">
                  <c:v>15632</c:v>
                </c:pt>
                <c:pt idx="9">
                  <c:v>13545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MOTRIL</c:v>
                </c:pt>
                <c:pt idx="7">
                  <c:v>BAHÍA DE CÁDIZ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159624</c:v>
                </c:pt>
                <c:pt idx="1">
                  <c:v>126139</c:v>
                </c:pt>
                <c:pt idx="2">
                  <c:v>138812</c:v>
                </c:pt>
                <c:pt idx="3">
                  <c:v>120534</c:v>
                </c:pt>
                <c:pt idx="4">
                  <c:v>82862</c:v>
                </c:pt>
                <c:pt idx="5">
                  <c:v>70194</c:v>
                </c:pt>
                <c:pt idx="6">
                  <c:v>14415</c:v>
                </c:pt>
                <c:pt idx="7">
                  <c:v>16272</c:v>
                </c:pt>
                <c:pt idx="8">
                  <c:v>20516</c:v>
                </c:pt>
                <c:pt idx="9">
                  <c:v>11224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2959452</c:v>
                </c:pt>
                <c:pt idx="1">
                  <c:v>2766194</c:v>
                </c:pt>
                <c:pt idx="2">
                  <c:v>1974090</c:v>
                </c:pt>
                <c:pt idx="3">
                  <c:v>673045</c:v>
                </c:pt>
                <c:pt idx="4">
                  <c:v>374223</c:v>
                </c:pt>
                <c:pt idx="5">
                  <c:v>319806</c:v>
                </c:pt>
                <c:pt idx="6">
                  <c:v>143969</c:v>
                </c:pt>
                <c:pt idx="7">
                  <c:v>108440</c:v>
                </c:pt>
                <c:pt idx="8">
                  <c:v>92671</c:v>
                </c:pt>
                <c:pt idx="9">
                  <c:v>76993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2772986</c:v>
                </c:pt>
                <c:pt idx="1">
                  <c:v>2483074</c:v>
                </c:pt>
                <c:pt idx="2">
                  <c:v>1701087</c:v>
                </c:pt>
                <c:pt idx="3">
                  <c:v>624997</c:v>
                </c:pt>
                <c:pt idx="4">
                  <c:v>329301</c:v>
                </c:pt>
                <c:pt idx="5">
                  <c:v>226461</c:v>
                </c:pt>
                <c:pt idx="6">
                  <c:v>147760</c:v>
                </c:pt>
                <c:pt idx="7">
                  <c:v>106442</c:v>
                </c:pt>
                <c:pt idx="8">
                  <c:v>94710</c:v>
                </c:pt>
                <c:pt idx="9">
                  <c:v>61552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2469587</c:v>
                </c:pt>
                <c:pt idx="1">
                  <c:v>1615456</c:v>
                </c:pt>
                <c:pt idx="2">
                  <c:v>809900</c:v>
                </c:pt>
                <c:pt idx="3">
                  <c:v>346504</c:v>
                </c:pt>
                <c:pt idx="4">
                  <c:v>85027</c:v>
                </c:pt>
                <c:pt idx="5">
                  <c:v>27113</c:v>
                </c:pt>
                <c:pt idx="6">
                  <c:v>6034</c:v>
                </c:pt>
                <c:pt idx="7">
                  <c:v>5110</c:v>
                </c:pt>
                <c:pt idx="8">
                  <c:v>4764</c:v>
                </c:pt>
                <c:pt idx="9">
                  <c:v>1252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2274923</c:v>
                </c:pt>
                <c:pt idx="1">
                  <c:v>1506046</c:v>
                </c:pt>
                <c:pt idx="2">
                  <c:v>591797</c:v>
                </c:pt>
                <c:pt idx="3">
                  <c:v>309176</c:v>
                </c:pt>
                <c:pt idx="4">
                  <c:v>3755</c:v>
                </c:pt>
                <c:pt idx="5">
                  <c:v>32412</c:v>
                </c:pt>
                <c:pt idx="6">
                  <c:v>6086</c:v>
                </c:pt>
                <c:pt idx="7">
                  <c:v>8582</c:v>
                </c:pt>
                <c:pt idx="8">
                  <c:v>23197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276854</c:v>
                </c:pt>
                <c:pt idx="1">
                  <c:v>207398</c:v>
                </c:pt>
                <c:pt idx="2">
                  <c:v>143674</c:v>
                </c:pt>
                <c:pt idx="3">
                  <c:v>133193</c:v>
                </c:pt>
                <c:pt idx="4">
                  <c:v>84582</c:v>
                </c:pt>
                <c:pt idx="5">
                  <c:v>74157</c:v>
                </c:pt>
                <c:pt idx="6">
                  <c:v>72992</c:v>
                </c:pt>
                <c:pt idx="7">
                  <c:v>41146</c:v>
                </c:pt>
                <c:pt idx="8">
                  <c:v>30832</c:v>
                </c:pt>
                <c:pt idx="9">
                  <c:v>29793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267226</c:v>
                </c:pt>
                <c:pt idx="1">
                  <c:v>199001</c:v>
                </c:pt>
                <c:pt idx="2">
                  <c:v>146424</c:v>
                </c:pt>
                <c:pt idx="3">
                  <c:v>113936</c:v>
                </c:pt>
                <c:pt idx="4">
                  <c:v>81950</c:v>
                </c:pt>
                <c:pt idx="5">
                  <c:v>74392</c:v>
                </c:pt>
                <c:pt idx="6">
                  <c:v>57574</c:v>
                </c:pt>
                <c:pt idx="7">
                  <c:v>40645</c:v>
                </c:pt>
                <c:pt idx="8">
                  <c:v>32087</c:v>
                </c:pt>
                <c:pt idx="9">
                  <c:v>24688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1210803</c:v>
                </c:pt>
                <c:pt idx="1">
                  <c:v>1020516</c:v>
                </c:pt>
                <c:pt idx="2">
                  <c:v>332448</c:v>
                </c:pt>
                <c:pt idx="3">
                  <c:v>295448</c:v>
                </c:pt>
                <c:pt idx="4">
                  <c:v>133971</c:v>
                </c:pt>
                <c:pt idx="5">
                  <c:v>89832</c:v>
                </c:pt>
                <c:pt idx="6">
                  <c:v>49687</c:v>
                </c:pt>
                <c:pt idx="7">
                  <c:v>42779</c:v>
                </c:pt>
                <c:pt idx="8">
                  <c:v>41218</c:v>
                </c:pt>
                <c:pt idx="9">
                  <c:v>34577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1153004</c:v>
                </c:pt>
                <c:pt idx="1">
                  <c:v>962867</c:v>
                </c:pt>
                <c:pt idx="2">
                  <c:v>286930</c:v>
                </c:pt>
                <c:pt idx="3">
                  <c:v>206063</c:v>
                </c:pt>
                <c:pt idx="4">
                  <c:v>123001</c:v>
                </c:pt>
                <c:pt idx="5">
                  <c:v>87079</c:v>
                </c:pt>
                <c:pt idx="6">
                  <c:v>48595</c:v>
                </c:pt>
                <c:pt idx="7">
                  <c:v>40559</c:v>
                </c:pt>
                <c:pt idx="8">
                  <c:v>42283</c:v>
                </c:pt>
                <c:pt idx="9">
                  <c:v>34706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1343996</c:v>
                </c:pt>
                <c:pt idx="1">
                  <c:v>1164190</c:v>
                </c:pt>
                <c:pt idx="2">
                  <c:v>373594</c:v>
                </c:pt>
                <c:pt idx="3">
                  <c:v>326541</c:v>
                </c:pt>
                <c:pt idx="4">
                  <c:v>296607</c:v>
                </c:pt>
                <c:pt idx="5">
                  <c:v>234779</c:v>
                </c:pt>
                <c:pt idx="6">
                  <c:v>139205</c:v>
                </c:pt>
                <c:pt idx="7">
                  <c:v>102406</c:v>
                </c:pt>
                <c:pt idx="8">
                  <c:v>92145</c:v>
                </c:pt>
                <c:pt idx="9">
                  <c:v>76951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1266940</c:v>
                </c:pt>
                <c:pt idx="1">
                  <c:v>1109291</c:v>
                </c:pt>
                <c:pt idx="2">
                  <c:v>327575</c:v>
                </c:pt>
                <c:pt idx="3">
                  <c:v>315821</c:v>
                </c:pt>
                <c:pt idx="4">
                  <c:v>208151</c:v>
                </c:pt>
                <c:pt idx="5">
                  <c:v>222706</c:v>
                </c:pt>
                <c:pt idx="6">
                  <c:v>124563</c:v>
                </c:pt>
                <c:pt idx="7">
                  <c:v>100356</c:v>
                </c:pt>
                <c:pt idx="8">
                  <c:v>93117</c:v>
                </c:pt>
                <c:pt idx="9">
                  <c:v>61552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4742812</c:v>
                </c:pt>
                <c:pt idx="1">
                  <c:v>3385139</c:v>
                </c:pt>
                <c:pt idx="2">
                  <c:v>2898100</c:v>
                </c:pt>
                <c:pt idx="3">
                  <c:v>2358609</c:v>
                </c:pt>
                <c:pt idx="4">
                  <c:v>1486651</c:v>
                </c:pt>
                <c:pt idx="5">
                  <c:v>1069856</c:v>
                </c:pt>
                <c:pt idx="6">
                  <c:v>542233</c:v>
                </c:pt>
                <c:pt idx="7">
                  <c:v>442634</c:v>
                </c:pt>
                <c:pt idx="8">
                  <c:v>432522</c:v>
                </c:pt>
                <c:pt idx="9">
                  <c:v>411373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4353106</c:v>
                </c:pt>
                <c:pt idx="1">
                  <c:v>3109943</c:v>
                </c:pt>
                <c:pt idx="2">
                  <c:v>2857128</c:v>
                </c:pt>
                <c:pt idx="3">
                  <c:v>2115387</c:v>
                </c:pt>
                <c:pt idx="4">
                  <c:v>1297798</c:v>
                </c:pt>
                <c:pt idx="5">
                  <c:v>982597</c:v>
                </c:pt>
                <c:pt idx="6">
                  <c:v>536294</c:v>
                </c:pt>
                <c:pt idx="7">
                  <c:v>450524</c:v>
                </c:pt>
                <c:pt idx="8">
                  <c:v>430078</c:v>
                </c:pt>
                <c:pt idx="9">
                  <c:v>399743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1607570</c:v>
                </c:pt>
                <c:pt idx="1">
                  <c:v>1313811</c:v>
                </c:pt>
                <c:pt idx="2">
                  <c:v>767426</c:v>
                </c:pt>
                <c:pt idx="3">
                  <c:v>563468</c:v>
                </c:pt>
                <c:pt idx="4">
                  <c:v>237606</c:v>
                </c:pt>
                <c:pt idx="5">
                  <c:v>213112</c:v>
                </c:pt>
                <c:pt idx="6">
                  <c:v>187371</c:v>
                </c:pt>
                <c:pt idx="7">
                  <c:v>100477</c:v>
                </c:pt>
                <c:pt idx="8">
                  <c:v>95665</c:v>
                </c:pt>
                <c:pt idx="9">
                  <c:v>73850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1361569</c:v>
                </c:pt>
                <c:pt idx="1">
                  <c:v>1066973</c:v>
                </c:pt>
                <c:pt idx="2">
                  <c:v>577918</c:v>
                </c:pt>
                <c:pt idx="3">
                  <c:v>408843</c:v>
                </c:pt>
                <c:pt idx="4">
                  <c:v>237986</c:v>
                </c:pt>
                <c:pt idx="5">
                  <c:v>170603</c:v>
                </c:pt>
                <c:pt idx="6">
                  <c:v>185373</c:v>
                </c:pt>
                <c:pt idx="7">
                  <c:v>116794</c:v>
                </c:pt>
                <c:pt idx="8">
                  <c:v>72728</c:v>
                </c:pt>
                <c:pt idx="9">
                  <c:v>78758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735943</c:v>
                </c:pt>
                <c:pt idx="1">
                  <c:v>567445</c:v>
                </c:pt>
                <c:pt idx="2">
                  <c:v>355649</c:v>
                </c:pt>
                <c:pt idx="3">
                  <c:v>266649</c:v>
                </c:pt>
                <c:pt idx="4">
                  <c:v>229980</c:v>
                </c:pt>
                <c:pt idx="5">
                  <c:v>191210</c:v>
                </c:pt>
                <c:pt idx="6">
                  <c:v>100437</c:v>
                </c:pt>
                <c:pt idx="7">
                  <c:v>80210</c:v>
                </c:pt>
                <c:pt idx="8">
                  <c:v>77283</c:v>
                </c:pt>
                <c:pt idx="9">
                  <c:v>55832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669544</c:v>
                </c:pt>
                <c:pt idx="1">
                  <c:v>600623</c:v>
                </c:pt>
                <c:pt idx="2">
                  <c:v>319822</c:v>
                </c:pt>
                <c:pt idx="3">
                  <c:v>245059</c:v>
                </c:pt>
                <c:pt idx="4">
                  <c:v>181397</c:v>
                </c:pt>
                <c:pt idx="5">
                  <c:v>175594</c:v>
                </c:pt>
                <c:pt idx="6">
                  <c:v>95549</c:v>
                </c:pt>
                <c:pt idx="7">
                  <c:v>76331</c:v>
                </c:pt>
                <c:pt idx="8">
                  <c:v>77074</c:v>
                </c:pt>
                <c:pt idx="9">
                  <c:v>52126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520283</c:v>
                </c:pt>
                <c:pt idx="1">
                  <c:v>504970</c:v>
                </c:pt>
                <c:pt idx="2">
                  <c:v>305979</c:v>
                </c:pt>
                <c:pt idx="3">
                  <c:v>280350</c:v>
                </c:pt>
                <c:pt idx="4">
                  <c:v>164423</c:v>
                </c:pt>
                <c:pt idx="5">
                  <c:v>116632</c:v>
                </c:pt>
                <c:pt idx="6">
                  <c:v>98990</c:v>
                </c:pt>
                <c:pt idx="7">
                  <c:v>65346</c:v>
                </c:pt>
                <c:pt idx="8">
                  <c:v>43490</c:v>
                </c:pt>
                <c:pt idx="9">
                  <c:v>9216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510928</c:v>
                </c:pt>
                <c:pt idx="1">
                  <c:v>478851</c:v>
                </c:pt>
                <c:pt idx="2">
                  <c:v>308314</c:v>
                </c:pt>
                <c:pt idx="3">
                  <c:v>295727</c:v>
                </c:pt>
                <c:pt idx="4">
                  <c:v>142109</c:v>
                </c:pt>
                <c:pt idx="5">
                  <c:v>124792</c:v>
                </c:pt>
                <c:pt idx="6">
                  <c:v>90895</c:v>
                </c:pt>
                <c:pt idx="7">
                  <c:v>60324</c:v>
                </c:pt>
                <c:pt idx="8">
                  <c:v>43483</c:v>
                </c:pt>
                <c:pt idx="9">
                  <c:v>9061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27135</c:v>
                </c:pt>
                <c:pt idx="1">
                  <c:v>15861</c:v>
                </c:pt>
                <c:pt idx="2">
                  <c:v>9164</c:v>
                </c:pt>
                <c:pt idx="3">
                  <c:v>6923</c:v>
                </c:pt>
                <c:pt idx="4">
                  <c:v>6463</c:v>
                </c:pt>
                <c:pt idx="5">
                  <c:v>5307</c:v>
                </c:pt>
                <c:pt idx="6">
                  <c:v>4515</c:v>
                </c:pt>
                <c:pt idx="7">
                  <c:v>1721</c:v>
                </c:pt>
                <c:pt idx="8">
                  <c:v>1538</c:v>
                </c:pt>
                <c:pt idx="9">
                  <c:v>1393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24998</c:v>
                </c:pt>
                <c:pt idx="1">
                  <c:v>16035</c:v>
                </c:pt>
                <c:pt idx="2">
                  <c:v>7319</c:v>
                </c:pt>
                <c:pt idx="3">
                  <c:v>6527</c:v>
                </c:pt>
                <c:pt idx="4">
                  <c:v>6108</c:v>
                </c:pt>
                <c:pt idx="5">
                  <c:v>5073</c:v>
                </c:pt>
                <c:pt idx="6">
                  <c:v>4417</c:v>
                </c:pt>
                <c:pt idx="7">
                  <c:v>1641</c:v>
                </c:pt>
                <c:pt idx="8">
                  <c:v>1546</c:v>
                </c:pt>
                <c:pt idx="9">
                  <c:v>1320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228461006</c:v>
                </c:pt>
                <c:pt idx="1">
                  <c:v>198630166</c:v>
                </c:pt>
                <c:pt idx="2">
                  <c:v>150688021</c:v>
                </c:pt>
                <c:pt idx="3">
                  <c:v>142189497</c:v>
                </c:pt>
                <c:pt idx="4">
                  <c:v>135210485</c:v>
                </c:pt>
                <c:pt idx="5">
                  <c:v>109137352</c:v>
                </c:pt>
                <c:pt idx="6">
                  <c:v>40921076</c:v>
                </c:pt>
                <c:pt idx="7">
                  <c:v>28075847</c:v>
                </c:pt>
                <c:pt idx="8">
                  <c:v>26873639</c:v>
                </c:pt>
                <c:pt idx="9">
                  <c:v>23390863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234992997</c:v>
                </c:pt>
                <c:pt idx="1">
                  <c:v>181006723</c:v>
                </c:pt>
                <c:pt idx="2">
                  <c:v>144507466</c:v>
                </c:pt>
                <c:pt idx="3">
                  <c:v>131984809</c:v>
                </c:pt>
                <c:pt idx="4">
                  <c:v>125673725</c:v>
                </c:pt>
                <c:pt idx="5">
                  <c:v>100180580</c:v>
                </c:pt>
                <c:pt idx="6">
                  <c:v>35714432</c:v>
                </c:pt>
                <c:pt idx="7">
                  <c:v>26674134</c:v>
                </c:pt>
                <c:pt idx="8">
                  <c:v>28063834</c:v>
                </c:pt>
                <c:pt idx="9">
                  <c:v>23029026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463</c:v>
                </c:pt>
                <c:pt idx="1">
                  <c:v>429</c:v>
                </c:pt>
                <c:pt idx="2">
                  <c:v>336</c:v>
                </c:pt>
                <c:pt idx="3">
                  <c:v>299</c:v>
                </c:pt>
                <c:pt idx="4">
                  <c:v>174</c:v>
                </c:pt>
                <c:pt idx="5">
                  <c:v>144</c:v>
                </c:pt>
                <c:pt idx="6">
                  <c:v>92</c:v>
                </c:pt>
                <c:pt idx="7">
                  <c:v>67</c:v>
                </c:pt>
                <c:pt idx="8">
                  <c:v>44</c:v>
                </c:pt>
                <c:pt idx="9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426</c:v>
                </c:pt>
                <c:pt idx="1">
                  <c:v>391</c:v>
                </c:pt>
                <c:pt idx="2">
                  <c:v>259</c:v>
                </c:pt>
                <c:pt idx="3">
                  <c:v>241</c:v>
                </c:pt>
                <c:pt idx="4">
                  <c:v>139</c:v>
                </c:pt>
                <c:pt idx="5">
                  <c:v>145</c:v>
                </c:pt>
                <c:pt idx="6">
                  <c:v>87</c:v>
                </c:pt>
                <c:pt idx="7">
                  <c:v>70</c:v>
                </c:pt>
                <c:pt idx="8">
                  <c:v>59</c:v>
                </c:pt>
                <c:pt idx="9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37721</xdr:rowOff>
    </xdr:from>
    <xdr:to>
      <xdr:col>4</xdr:col>
      <xdr:colOff>733425</xdr:colOff>
      <xdr:row>2</xdr:row>
      <xdr:rowOff>103121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1" y="37721"/>
          <a:ext cx="3552824" cy="55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57658</xdr:colOff>
      <xdr:row>0</xdr:row>
      <xdr:rowOff>0</xdr:rowOff>
    </xdr:from>
    <xdr:to>
      <xdr:col>2</xdr:col>
      <xdr:colOff>121592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58" y="0"/>
          <a:ext cx="301668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7570604-88B9-40BA-9042-5796934A1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D2AC9EE8-96EB-4D4C-AE97-9B79845A4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47801944-CCCF-4357-B844-314B9BA8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063DF60-6659-4827-B2D0-CC8563DBB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7" name="LogoRes06">
          <a:extLst>
            <a:ext uri="{FF2B5EF4-FFF2-40B4-BE49-F238E27FC236}">
              <a16:creationId xmlns:a16="http://schemas.microsoft.com/office/drawing/2014/main" id="{93A0C2C3-F124-49F7-87CD-5049E45B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2EAEB3D6-D4DD-439F-8F0F-453EBFABD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1A2D803-8246-4C9A-988B-E52183BD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F27A6F29-7F6D-4E9F-A2A0-E27BD3EB2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3D8BAA7-E43F-4065-89B8-0AD650E6E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9CF7C86-B204-47F4-87F2-738E85C6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EC816915-DC74-43B7-A691-50887BA70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712BCF7-B80A-4124-A5C2-FA0EA52A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4032BA2-E57F-42E5-8706-76A6D82E1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21A06734-1C52-466A-9677-B3D6AAB67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42B0255-833F-4EA6-AE17-372C4F71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F03AE1D-E1C0-4D7B-8982-92A9F086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9AA4C9F-2B80-46AA-88E9-D6A3D82F6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74770088-6616-4DB7-8D2B-160440322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A9ED84AE-965F-4C9A-AAEB-D45998B15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6FBCFCAB-F0D0-4F57-91FC-193A33100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05DD21D-084C-4628-80DA-8426AAD3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ACAECAE-8ADF-4CE2-B537-A1F17B97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8799528D-FEA2-4DFC-A5EB-EF9C384D3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2D97AD72-2229-4A82-AD4C-7666319EE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B7602D8-B3B8-4B07-8384-68B31AA3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24FECA2-65AB-4CCA-A294-184495262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2"/>
  <sheetViews>
    <sheetView tabSelected="1" workbookViewId="0">
      <selection activeCell="G17" sqref="G17"/>
    </sheetView>
  </sheetViews>
  <sheetFormatPr baseColWidth="10" defaultColWidth="11.5546875" defaultRowHeight="14.4" x14ac:dyDescent="0.3"/>
  <cols>
    <col min="1" max="1" width="8.6640625" style="60" customWidth="1"/>
    <col min="2" max="4" width="11.5546875" style="60"/>
    <col min="5" max="5" width="11.5546875" style="60" customWidth="1"/>
    <col min="6" max="10" width="11.5546875" style="60"/>
    <col min="11" max="11" width="9.6640625" style="60" customWidth="1"/>
    <col min="12" max="12" width="0" style="60" hidden="1" customWidth="1"/>
    <col min="13" max="16384" width="11.5546875" style="60"/>
  </cols>
  <sheetData>
    <row r="1" spans="7:9" ht="19.8" x14ac:dyDescent="0.3">
      <c r="I1" s="61" t="s">
        <v>174</v>
      </c>
    </row>
    <row r="2" spans="7:9" ht="18" x14ac:dyDescent="0.3">
      <c r="I2" s="62" t="s">
        <v>60</v>
      </c>
    </row>
    <row r="15" spans="7:9" ht="31.2" x14ac:dyDescent="0.3">
      <c r="G15" s="63" t="s">
        <v>61</v>
      </c>
    </row>
    <row r="16" spans="7:9" ht="23.4" x14ac:dyDescent="0.3">
      <c r="G16" s="64" t="s">
        <v>176</v>
      </c>
    </row>
    <row r="28" spans="6:11" x14ac:dyDescent="0.3">
      <c r="G28" s="65"/>
      <c r="H28" s="65"/>
      <c r="I28" s="65"/>
      <c r="J28" s="65"/>
    </row>
    <row r="29" spans="6:11" ht="14.4" customHeight="1" x14ac:dyDescent="0.3">
      <c r="F29" s="65"/>
      <c r="G29" s="65"/>
      <c r="H29" s="65"/>
      <c r="I29" s="65"/>
      <c r="J29" s="65"/>
      <c r="K29" s="66" t="s">
        <v>62</v>
      </c>
    </row>
    <row r="31" spans="6:11" x14ac:dyDescent="0.3">
      <c r="K31" s="67"/>
    </row>
    <row r="33" spans="2:6" ht="15.6" x14ac:dyDescent="0.3">
      <c r="F33" s="68" t="s">
        <v>63</v>
      </c>
    </row>
    <row r="34" spans="2:6" ht="15.6" x14ac:dyDescent="0.3">
      <c r="F34" s="68"/>
    </row>
    <row r="35" spans="2:6" ht="15.6" x14ac:dyDescent="0.3">
      <c r="C35" s="82"/>
    </row>
    <row r="36" spans="2:6" s="71" customFormat="1" ht="15.6" x14ac:dyDescent="0.3">
      <c r="B36" s="69" t="s">
        <v>64</v>
      </c>
      <c r="C36" s="70" t="s">
        <v>65</v>
      </c>
    </row>
    <row r="37" spans="2:6" s="71" customFormat="1" ht="15.6" x14ac:dyDescent="0.3">
      <c r="B37" s="69" t="s">
        <v>66</v>
      </c>
      <c r="C37" s="69" t="s">
        <v>67</v>
      </c>
    </row>
    <row r="38" spans="2:6" s="71" customFormat="1" ht="15.6" x14ac:dyDescent="0.3">
      <c r="B38" s="72" t="s">
        <v>68</v>
      </c>
      <c r="C38" s="72" t="s">
        <v>69</v>
      </c>
    </row>
    <row r="39" spans="2:6" s="71" customFormat="1" ht="15.6" x14ac:dyDescent="0.3">
      <c r="B39" s="69" t="s">
        <v>70</v>
      </c>
      <c r="C39" s="69" t="s">
        <v>71</v>
      </c>
    </row>
    <row r="40" spans="2:6" s="71" customFormat="1" ht="15.6" x14ac:dyDescent="0.3">
      <c r="B40" s="69" t="s">
        <v>72</v>
      </c>
      <c r="C40" s="69" t="s">
        <v>73</v>
      </c>
    </row>
    <row r="41" spans="2:6" s="71" customFormat="1" ht="15.6" x14ac:dyDescent="0.3">
      <c r="B41" s="69" t="s">
        <v>74</v>
      </c>
      <c r="C41" s="69" t="s">
        <v>75</v>
      </c>
    </row>
    <row r="42" spans="2:6" s="71" customFormat="1" ht="15.6" x14ac:dyDescent="0.3">
      <c r="B42" s="72" t="s">
        <v>76</v>
      </c>
      <c r="C42" s="72" t="s">
        <v>77</v>
      </c>
    </row>
    <row r="43" spans="2:6" s="71" customFormat="1" ht="15.6" x14ac:dyDescent="0.3">
      <c r="B43" s="69" t="s">
        <v>78</v>
      </c>
      <c r="C43" s="69" t="s">
        <v>4</v>
      </c>
    </row>
    <row r="44" spans="2:6" s="71" customFormat="1" ht="15.6" x14ac:dyDescent="0.3">
      <c r="B44" s="69" t="s">
        <v>79</v>
      </c>
      <c r="C44" s="69" t="s">
        <v>6</v>
      </c>
    </row>
    <row r="45" spans="2:6" s="71" customFormat="1" ht="15.6" x14ac:dyDescent="0.3">
      <c r="B45" s="72" t="s">
        <v>80</v>
      </c>
      <c r="C45" s="72" t="s">
        <v>155</v>
      </c>
    </row>
    <row r="46" spans="2:6" s="71" customFormat="1" ht="15.6" x14ac:dyDescent="0.3">
      <c r="B46" s="69" t="s">
        <v>81</v>
      </c>
      <c r="C46" s="69" t="s">
        <v>82</v>
      </c>
    </row>
    <row r="47" spans="2:6" s="71" customFormat="1" ht="15.6" x14ac:dyDescent="0.3">
      <c r="B47" s="69" t="s">
        <v>83</v>
      </c>
      <c r="C47" s="69" t="s">
        <v>84</v>
      </c>
    </row>
    <row r="48" spans="2:6" s="71" customFormat="1" ht="15.6" x14ac:dyDescent="0.3">
      <c r="B48" s="72" t="s">
        <v>85</v>
      </c>
      <c r="C48" s="72" t="s">
        <v>86</v>
      </c>
    </row>
    <row r="49" spans="2:3" s="71" customFormat="1" ht="15.6" x14ac:dyDescent="0.3">
      <c r="B49" s="69" t="s">
        <v>87</v>
      </c>
      <c r="C49" s="69" t="s">
        <v>21</v>
      </c>
    </row>
    <row r="50" spans="2:3" s="71" customFormat="1" ht="15.6" x14ac:dyDescent="0.3">
      <c r="B50" s="72" t="s">
        <v>88</v>
      </c>
      <c r="C50" s="72" t="s">
        <v>89</v>
      </c>
    </row>
    <row r="51" spans="2:3" s="71" customFormat="1" ht="15.6" x14ac:dyDescent="0.3">
      <c r="B51" s="69" t="s">
        <v>90</v>
      </c>
      <c r="C51" s="69" t="s">
        <v>91</v>
      </c>
    </row>
    <row r="52" spans="2:3" s="71" customFormat="1" ht="15.6" x14ac:dyDescent="0.3">
      <c r="B52" s="72" t="s">
        <v>92</v>
      </c>
      <c r="C52" s="72" t="s">
        <v>93</v>
      </c>
    </row>
    <row r="53" spans="2:3" s="71" customFormat="1" ht="15.6" x14ac:dyDescent="0.3">
      <c r="B53" s="72" t="s">
        <v>94</v>
      </c>
      <c r="C53" s="72" t="s">
        <v>95</v>
      </c>
    </row>
    <row r="54" spans="2:3" s="71" customFormat="1" ht="15.6" x14ac:dyDescent="0.3">
      <c r="B54" s="72" t="s">
        <v>96</v>
      </c>
      <c r="C54" s="72" t="s">
        <v>97</v>
      </c>
    </row>
    <row r="55" spans="2:3" s="71" customFormat="1" ht="15.6" x14ac:dyDescent="0.3">
      <c r="B55" s="72" t="s">
        <v>98</v>
      </c>
      <c r="C55" s="72" t="s">
        <v>99</v>
      </c>
    </row>
    <row r="56" spans="2:3" s="71" customFormat="1" ht="15.6" x14ac:dyDescent="0.3">
      <c r="B56" s="69" t="s">
        <v>100</v>
      </c>
      <c r="C56" s="69" t="s">
        <v>170</v>
      </c>
    </row>
    <row r="57" spans="2:3" s="71" customFormat="1" ht="15.6" x14ac:dyDescent="0.3">
      <c r="B57" s="72" t="s">
        <v>101</v>
      </c>
      <c r="C57" s="72" t="s">
        <v>171</v>
      </c>
    </row>
    <row r="58" spans="2:3" s="71" customFormat="1" ht="15.6" x14ac:dyDescent="0.3">
      <c r="B58" s="69" t="s">
        <v>112</v>
      </c>
      <c r="C58" s="69" t="s">
        <v>151</v>
      </c>
    </row>
    <row r="59" spans="2:3" s="71" customFormat="1" ht="15.6" x14ac:dyDescent="0.3">
      <c r="B59" s="69" t="s">
        <v>113</v>
      </c>
      <c r="C59" s="69" t="s">
        <v>102</v>
      </c>
    </row>
    <row r="60" spans="2:3" s="71" customFormat="1" ht="15.6" x14ac:dyDescent="0.3">
      <c r="B60" s="69" t="s">
        <v>103</v>
      </c>
      <c r="C60" s="69" t="s">
        <v>104</v>
      </c>
    </row>
    <row r="61" spans="2:3" s="71" customFormat="1" ht="15.6" x14ac:dyDescent="0.3">
      <c r="B61" s="72" t="s">
        <v>105</v>
      </c>
      <c r="C61" s="72" t="s">
        <v>106</v>
      </c>
    </row>
    <row r="62" spans="2:3" s="71" customFormat="1" ht="15.6" x14ac:dyDescent="0.3">
      <c r="B62" s="72" t="s">
        <v>107</v>
      </c>
      <c r="C62" s="72" t="s">
        <v>108</v>
      </c>
    </row>
    <row r="63" spans="2:3" ht="15.6" x14ac:dyDescent="0.3">
      <c r="B63" s="69"/>
      <c r="C63" s="69"/>
    </row>
    <row r="64" spans="2:3" x14ac:dyDescent="0.3">
      <c r="B64" s="71"/>
    </row>
    <row r="65" spans="2:2" x14ac:dyDescent="0.3">
      <c r="B65" s="71"/>
    </row>
    <row r="66" spans="2:2" x14ac:dyDescent="0.3">
      <c r="B66" s="71"/>
    </row>
    <row r="67" spans="2:2" x14ac:dyDescent="0.3">
      <c r="B67" s="71"/>
    </row>
    <row r="68" spans="2:2" x14ac:dyDescent="0.3">
      <c r="B68" s="71"/>
    </row>
    <row r="69" spans="2:2" x14ac:dyDescent="0.3">
      <c r="B69" s="71"/>
    </row>
    <row r="70" spans="2:2" x14ac:dyDescent="0.3">
      <c r="B70" s="71"/>
    </row>
    <row r="71" spans="2:2" x14ac:dyDescent="0.3">
      <c r="B71" s="71"/>
    </row>
    <row r="72" spans="2:2" x14ac:dyDescent="0.3">
      <c r="B72" s="7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/>
  </sheetViews>
  <sheetFormatPr baseColWidth="10" defaultColWidth="11.44140625" defaultRowHeight="14.4" x14ac:dyDescent="0.3"/>
  <cols>
    <col min="1" max="1" width="28.33203125" style="39" bestFit="1" customWidth="1"/>
    <col min="2" max="2" width="16" style="39" bestFit="1" customWidth="1"/>
    <col min="3" max="3" width="28.44140625" style="39" customWidth="1"/>
    <col min="4" max="16384" width="11.44140625" style="39"/>
  </cols>
  <sheetData>
    <row r="1" spans="1:13" ht="22.5" customHeight="1" x14ac:dyDescent="0.4">
      <c r="D1" s="40" t="s">
        <v>26</v>
      </c>
    </row>
    <row r="4" spans="1:13" x14ac:dyDescent="0.3">
      <c r="F4" s="41"/>
      <c r="G4" s="41"/>
      <c r="I4" s="4" t="s">
        <v>178</v>
      </c>
    </row>
    <row r="6" spans="1:13" x14ac:dyDescent="0.3">
      <c r="A6" s="89" t="s">
        <v>28</v>
      </c>
      <c r="B6" s="90"/>
      <c r="C6" s="90"/>
      <c r="D6" s="86" t="s">
        <v>177</v>
      </c>
      <c r="E6" s="87"/>
      <c r="F6" s="86" t="s">
        <v>175</v>
      </c>
      <c r="G6" s="87"/>
      <c r="H6" s="88" t="s">
        <v>27</v>
      </c>
      <c r="I6" s="87"/>
    </row>
    <row r="7" spans="1:13" x14ac:dyDescent="0.3">
      <c r="A7" s="91"/>
      <c r="B7" s="91"/>
      <c r="C7" s="91"/>
      <c r="D7" s="42">
        <v>2017</v>
      </c>
      <c r="E7" s="42">
        <v>2018</v>
      </c>
      <c r="F7" s="42">
        <v>2017</v>
      </c>
      <c r="G7" s="42">
        <v>2018</v>
      </c>
      <c r="H7" s="42" t="s">
        <v>0</v>
      </c>
      <c r="I7" s="42" t="s">
        <v>2</v>
      </c>
    </row>
    <row r="8" spans="1:13" x14ac:dyDescent="0.3">
      <c r="A8" s="92" t="s">
        <v>10</v>
      </c>
      <c r="B8" s="92" t="s">
        <v>11</v>
      </c>
      <c r="C8" s="43" t="s">
        <v>12</v>
      </c>
      <c r="D8" s="84">
        <f>Líquidos!B35</f>
        <v>16467041</v>
      </c>
      <c r="E8" s="84">
        <f>Líquidos!C35</f>
        <v>15271783</v>
      </c>
      <c r="F8" s="84">
        <f>Líquidos!D35</f>
        <v>102483047</v>
      </c>
      <c r="G8" s="84">
        <f>Líquidos!E35</f>
        <v>104165634</v>
      </c>
      <c r="H8" s="44">
        <f>G8-F8</f>
        <v>1682587</v>
      </c>
      <c r="I8" s="45">
        <f>((G8*100/F8)-100)</f>
        <v>1.6418198416758685</v>
      </c>
    </row>
    <row r="9" spans="1:13" x14ac:dyDescent="0.3">
      <c r="A9" s="93"/>
      <c r="B9" s="94"/>
      <c r="C9" s="43" t="s">
        <v>13</v>
      </c>
      <c r="D9" s="84">
        <f>Sólidos!B35</f>
        <v>8530493</v>
      </c>
      <c r="E9" s="84">
        <f>Sólidos!C35</f>
        <v>8610802</v>
      </c>
      <c r="F9" s="84">
        <f>Sólidos!D35</f>
        <v>55253903</v>
      </c>
      <c r="G9" s="84">
        <f>Sólidos!E35</f>
        <v>58103006</v>
      </c>
      <c r="H9" s="44">
        <f t="shared" ref="H9:H19" si="0">G9-F9</f>
        <v>2849103</v>
      </c>
      <c r="I9" s="45">
        <f t="shared" ref="I9:I19" si="1">((G9*100/F9)-100)</f>
        <v>5.1563832513333949</v>
      </c>
    </row>
    <row r="10" spans="1:13" x14ac:dyDescent="0.3">
      <c r="A10" s="93"/>
      <c r="B10" s="92" t="s">
        <v>14</v>
      </c>
      <c r="C10" s="43" t="s">
        <v>15</v>
      </c>
      <c r="D10" s="84">
        <f>D12-D11</f>
        <v>6229729</v>
      </c>
      <c r="E10" s="84">
        <f t="shared" ref="E10:G10" si="2">E12-E11</f>
        <v>6650467</v>
      </c>
      <c r="F10" s="84">
        <f t="shared" si="2"/>
        <v>42271818</v>
      </c>
      <c r="G10" s="84">
        <f t="shared" si="2"/>
        <v>45683387</v>
      </c>
      <c r="H10" s="44">
        <f t="shared" si="0"/>
        <v>3411569</v>
      </c>
      <c r="I10" s="45">
        <f t="shared" si="1"/>
        <v>8.0705518745373155</v>
      </c>
    </row>
    <row r="11" spans="1:13" x14ac:dyDescent="0.3">
      <c r="A11" s="93"/>
      <c r="B11" s="93"/>
      <c r="C11" s="43" t="s">
        <v>16</v>
      </c>
      <c r="D11" s="84">
        <f>'Mercancías contenedores'!B35</f>
        <v>15644542</v>
      </c>
      <c r="E11" s="84">
        <f>'Mercancías contenedores'!C35</f>
        <v>16666139</v>
      </c>
      <c r="F11" s="84">
        <f>'Mercancías contenedores'!D35</f>
        <v>102533115</v>
      </c>
      <c r="G11" s="84">
        <f>'Mercancías contenedores'!E35</f>
        <v>111728917</v>
      </c>
      <c r="H11" s="44">
        <f t="shared" si="0"/>
        <v>9195802</v>
      </c>
      <c r="I11" s="45">
        <f t="shared" si="1"/>
        <v>8.968616626930725</v>
      </c>
    </row>
    <row r="12" spans="1:13" x14ac:dyDescent="0.3">
      <c r="A12" s="94"/>
      <c r="B12" s="94"/>
      <c r="C12" s="43" t="s">
        <v>1</v>
      </c>
      <c r="D12" s="84">
        <f>'Mercancía general'!B35</f>
        <v>21874271</v>
      </c>
      <c r="E12" s="84">
        <f>'Mercancía general'!C35</f>
        <v>23316606</v>
      </c>
      <c r="F12" s="84">
        <f>'Mercancía general'!D35</f>
        <v>144804933</v>
      </c>
      <c r="G12" s="84">
        <f>'Mercancía general'!E35</f>
        <v>157412304</v>
      </c>
      <c r="H12" s="44">
        <f t="shared" si="0"/>
        <v>12607371</v>
      </c>
      <c r="I12" s="45">
        <f t="shared" si="1"/>
        <v>8.7064513195831523</v>
      </c>
    </row>
    <row r="13" spans="1:13" x14ac:dyDescent="0.3">
      <c r="A13" s="46"/>
      <c r="B13" s="46"/>
      <c r="C13" s="81" t="s">
        <v>1</v>
      </c>
      <c r="D13" s="85">
        <f>+D8+D9+D12</f>
        <v>46871805</v>
      </c>
      <c r="E13" s="85">
        <f t="shared" ref="E13:G13" si="3">+E8+E9+E12</f>
        <v>47199191</v>
      </c>
      <c r="F13" s="85">
        <f t="shared" si="3"/>
        <v>302541883</v>
      </c>
      <c r="G13" s="85">
        <f t="shared" si="3"/>
        <v>319680944</v>
      </c>
      <c r="H13" s="47">
        <f t="shared" si="0"/>
        <v>17139061</v>
      </c>
      <c r="I13" s="48">
        <f t="shared" si="1"/>
        <v>5.6650209319943912</v>
      </c>
    </row>
    <row r="14" spans="1:13" x14ac:dyDescent="0.3">
      <c r="A14" s="92" t="s">
        <v>3</v>
      </c>
      <c r="B14" s="49" t="s">
        <v>4</v>
      </c>
      <c r="C14" s="43" t="s">
        <v>5</v>
      </c>
      <c r="D14" s="84">
        <f>Pesca!B35</f>
        <v>24094</v>
      </c>
      <c r="E14" s="84">
        <f>Pesca!C35</f>
        <v>23716</v>
      </c>
      <c r="F14" s="84">
        <f>Pesca!D35</f>
        <v>137397</v>
      </c>
      <c r="G14" s="84">
        <f>Pesca!E35</f>
        <v>125960</v>
      </c>
      <c r="H14" s="44">
        <f>G14-F14</f>
        <v>-11437</v>
      </c>
      <c r="I14" s="45">
        <f t="shared" si="1"/>
        <v>-8.3240536547377246</v>
      </c>
    </row>
    <row r="15" spans="1:13" x14ac:dyDescent="0.3">
      <c r="A15" s="93"/>
      <c r="B15" s="92" t="s">
        <v>6</v>
      </c>
      <c r="C15" s="58" t="s">
        <v>167</v>
      </c>
      <c r="D15" s="84">
        <f>'Avit. combustibles'!B35</f>
        <v>666829</v>
      </c>
      <c r="E15" s="84">
        <f>'Avit. combustibles'!C35</f>
        <v>675400</v>
      </c>
      <c r="F15" s="84">
        <f>'Avit. combustibles'!D35</f>
        <v>4445216</v>
      </c>
      <c r="G15" s="84">
        <f>'Avit. combustibles'!E35</f>
        <v>4701426</v>
      </c>
      <c r="H15" s="44">
        <f>G15-F15</f>
        <v>256210</v>
      </c>
      <c r="I15" s="45">
        <f t="shared" si="1"/>
        <v>5.7637244174411393</v>
      </c>
      <c r="J15" s="50"/>
      <c r="K15" s="50"/>
      <c r="L15" s="50"/>
      <c r="M15" s="50"/>
    </row>
    <row r="16" spans="1:13" x14ac:dyDescent="0.3">
      <c r="A16" s="93"/>
      <c r="B16" s="94"/>
      <c r="C16" s="43" t="s">
        <v>7</v>
      </c>
      <c r="D16" s="84">
        <f>Avituallamiento!B35-'Resumen general'!D15</f>
        <v>175948</v>
      </c>
      <c r="E16" s="84">
        <f>Avituallamiento!C35-'Resumen general'!E15</f>
        <v>188735</v>
      </c>
      <c r="F16" s="84">
        <f>Avituallamiento!D35-'Resumen general'!F15</f>
        <v>1102047</v>
      </c>
      <c r="G16" s="84">
        <f>Avituallamiento!E35-'Resumen general'!G15</f>
        <v>1120591</v>
      </c>
      <c r="H16" s="44">
        <f>G16-F16</f>
        <v>18544</v>
      </c>
      <c r="I16" s="45">
        <f t="shared" si="1"/>
        <v>1.6826868545533955</v>
      </c>
    </row>
    <row r="17" spans="1:9" x14ac:dyDescent="0.3">
      <c r="A17" s="94"/>
      <c r="B17" s="49" t="s">
        <v>8</v>
      </c>
      <c r="C17" s="43" t="s">
        <v>9</v>
      </c>
      <c r="D17" s="84">
        <f>'Tráfico interior'!B35</f>
        <v>259983</v>
      </c>
      <c r="E17" s="84">
        <f>'Tráfico interior'!C35</f>
        <v>210499</v>
      </c>
      <c r="F17" s="84">
        <f>'Tráfico interior'!D35</f>
        <v>1682675</v>
      </c>
      <c r="G17" s="84">
        <f>'Tráfico interior'!E35</f>
        <v>2154479</v>
      </c>
      <c r="H17" s="44">
        <f t="shared" si="0"/>
        <v>471804</v>
      </c>
      <c r="I17" s="45">
        <f t="shared" si="1"/>
        <v>28.038926114668612</v>
      </c>
    </row>
    <row r="18" spans="1:9" x14ac:dyDescent="0.3">
      <c r="A18" s="51"/>
      <c r="B18" s="51"/>
      <c r="C18" s="81" t="s">
        <v>1</v>
      </c>
      <c r="D18" s="85">
        <f>+D14+D15+D16+D17</f>
        <v>1126854</v>
      </c>
      <c r="E18" s="85">
        <f t="shared" ref="E18:F18" si="4">+E14+E15+E16+E17</f>
        <v>1098350</v>
      </c>
      <c r="F18" s="85">
        <f t="shared" si="4"/>
        <v>7367335</v>
      </c>
      <c r="G18" s="85">
        <f>+G14+G15+G16+G17</f>
        <v>8102456</v>
      </c>
      <c r="H18" s="47">
        <f t="shared" si="0"/>
        <v>735121</v>
      </c>
      <c r="I18" s="48">
        <f t="shared" si="1"/>
        <v>9.9781128454183232</v>
      </c>
    </row>
    <row r="19" spans="1:9" x14ac:dyDescent="0.3">
      <c r="A19" s="52"/>
      <c r="B19" s="52"/>
      <c r="C19" s="57" t="s">
        <v>109</v>
      </c>
      <c r="D19" s="53">
        <f>+D13+D18</f>
        <v>47998659</v>
      </c>
      <c r="E19" s="53">
        <f t="shared" ref="E19:F19" si="5">+E13+E18</f>
        <v>48297541</v>
      </c>
      <c r="F19" s="53">
        <f t="shared" si="5"/>
        <v>309909218</v>
      </c>
      <c r="G19" s="53">
        <f>+G13+G18</f>
        <v>327783400</v>
      </c>
      <c r="H19" s="53">
        <f t="shared" si="0"/>
        <v>17874182</v>
      </c>
      <c r="I19" s="54">
        <f t="shared" si="1"/>
        <v>5.7675541616190316</v>
      </c>
    </row>
    <row r="20" spans="1:9" x14ac:dyDescent="0.3">
      <c r="A20" s="51"/>
      <c r="B20" s="51"/>
      <c r="I20" s="55"/>
    </row>
    <row r="21" spans="1:9" x14ac:dyDescent="0.3">
      <c r="A21" s="92" t="s">
        <v>17</v>
      </c>
      <c r="B21" s="92" t="s">
        <v>18</v>
      </c>
      <c r="C21" s="43" t="s">
        <v>19</v>
      </c>
      <c r="D21" s="84">
        <f>'Mercancías tránsito'!B35</f>
        <v>11556428</v>
      </c>
      <c r="E21" s="84">
        <f>'Mercancías tránsito'!C35</f>
        <v>12529971</v>
      </c>
      <c r="F21" s="84">
        <f>'Mercancías tránsito'!D35</f>
        <v>76198321</v>
      </c>
      <c r="G21" s="84">
        <f>'Mercancías tránsito'!E35</f>
        <v>86012139</v>
      </c>
      <c r="H21" s="44">
        <f>G21-F21</f>
        <v>9813818</v>
      </c>
      <c r="I21" s="45">
        <f t="shared" ref="I21:I36" si="6">((G21*100/F21)-100)</f>
        <v>12.879310030991363</v>
      </c>
    </row>
    <row r="22" spans="1:9" x14ac:dyDescent="0.3">
      <c r="A22" s="93"/>
      <c r="B22" s="94"/>
      <c r="C22" s="43" t="s">
        <v>20</v>
      </c>
      <c r="D22" s="84">
        <f>'Mercan. contene. tránsito'!B35</f>
        <v>9124731</v>
      </c>
      <c r="E22" s="84">
        <f>'Mercan. contene. tránsito'!C35</f>
        <v>10111099</v>
      </c>
      <c r="F22" s="84">
        <f>'Mercan. contene. tránsito'!D35</f>
        <v>60751950</v>
      </c>
      <c r="G22" s="84">
        <f>'Mercan. contene. tránsito'!E35</f>
        <v>67587454</v>
      </c>
      <c r="H22" s="44">
        <f>G22-F22</f>
        <v>6835504</v>
      </c>
      <c r="I22" s="45">
        <f t="shared" si="6"/>
        <v>11.251497277042134</v>
      </c>
    </row>
    <row r="23" spans="1:9" x14ac:dyDescent="0.3">
      <c r="A23" s="93"/>
      <c r="B23" s="92" t="s">
        <v>21</v>
      </c>
      <c r="C23" s="43" t="s">
        <v>22</v>
      </c>
      <c r="D23" s="84">
        <f>'Ro-Ro'!B35</f>
        <v>5084839</v>
      </c>
      <c r="E23" s="84">
        <f>'Ro-Ro'!C35</f>
        <v>5574156</v>
      </c>
      <c r="F23" s="84">
        <f>'Ro-Ro'!D35</f>
        <v>34511275</v>
      </c>
      <c r="G23" s="84">
        <f>'Ro-Ro'!E35</f>
        <v>37142012</v>
      </c>
      <c r="H23" s="44">
        <f t="shared" ref="H23:H36" si="7">G23-F23</f>
        <v>2630737</v>
      </c>
      <c r="I23" s="45">
        <f t="shared" si="6"/>
        <v>7.6228334073429664</v>
      </c>
    </row>
    <row r="24" spans="1:9" x14ac:dyDescent="0.3">
      <c r="A24" s="93"/>
      <c r="B24" s="94"/>
      <c r="C24" s="58" t="s">
        <v>152</v>
      </c>
      <c r="D24" s="84">
        <f>'Ro-Ro remolques'!B35</f>
        <v>126470</v>
      </c>
      <c r="E24" s="84">
        <f>'Ro-Ro remolques'!C35</f>
        <v>137417</v>
      </c>
      <c r="F24" s="84">
        <f>'Ro-Ro remolques'!D35</f>
        <v>824028</v>
      </c>
      <c r="G24" s="84">
        <f>'Ro-Ro remolques'!E35</f>
        <v>883780</v>
      </c>
      <c r="H24" s="44">
        <f t="shared" si="7"/>
        <v>59752</v>
      </c>
      <c r="I24" s="45">
        <f t="shared" si="6"/>
        <v>7.2512099103428511</v>
      </c>
    </row>
    <row r="25" spans="1:9" x14ac:dyDescent="0.3">
      <c r="A25" s="93"/>
      <c r="B25" s="96" t="s">
        <v>140</v>
      </c>
      <c r="C25" s="58" t="s">
        <v>139</v>
      </c>
      <c r="D25" s="84">
        <f>TEUS!B35</f>
        <v>1370012</v>
      </c>
      <c r="E25" s="84">
        <f>TEUS!C35</f>
        <v>1507944</v>
      </c>
      <c r="F25" s="84">
        <f>TEUS!D35</f>
        <v>9000007</v>
      </c>
      <c r="G25" s="84">
        <f>TEUS!E35</f>
        <v>9928823</v>
      </c>
      <c r="H25" s="44">
        <f t="shared" si="7"/>
        <v>928816</v>
      </c>
      <c r="I25" s="45">
        <f t="shared" si="6"/>
        <v>10.320169750979076</v>
      </c>
    </row>
    <row r="26" spans="1:9" x14ac:dyDescent="0.3">
      <c r="A26" s="93"/>
      <c r="B26" s="93"/>
      <c r="C26" s="43" t="s">
        <v>141</v>
      </c>
      <c r="D26" s="84">
        <f>'TEUS tránsito'!B35</f>
        <v>715205</v>
      </c>
      <c r="E26" s="84">
        <f>'TEUS tránsito'!C35</f>
        <v>815671</v>
      </c>
      <c r="F26" s="84">
        <f>'TEUS tránsito'!D35</f>
        <v>4762994</v>
      </c>
      <c r="G26" s="84">
        <f>'TEUS tránsito'!E35</f>
        <v>5372735</v>
      </c>
      <c r="H26" s="44">
        <f t="shared" si="7"/>
        <v>609741</v>
      </c>
      <c r="I26" s="45">
        <f t="shared" si="6"/>
        <v>12.801632754523723</v>
      </c>
    </row>
    <row r="27" spans="1:9" x14ac:dyDescent="0.3">
      <c r="A27" s="93"/>
      <c r="B27" s="93"/>
      <c r="C27" s="43" t="s">
        <v>142</v>
      </c>
      <c r="D27" s="84">
        <f>'TEUS nacional'!B35</f>
        <v>175020</v>
      </c>
      <c r="E27" s="84">
        <f>'TEUS nacional'!C35</f>
        <v>175623</v>
      </c>
      <c r="F27" s="84">
        <f>'TEUS nacional'!D35</f>
        <v>1137844</v>
      </c>
      <c r="G27" s="84">
        <f>'TEUS nacional'!E35</f>
        <v>1186183</v>
      </c>
      <c r="H27" s="44">
        <f t="shared" si="7"/>
        <v>48339</v>
      </c>
      <c r="I27" s="45">
        <f t="shared" si="6"/>
        <v>4.2482976576753941</v>
      </c>
    </row>
    <row r="28" spans="1:9" x14ac:dyDescent="0.3">
      <c r="A28" s="93"/>
      <c r="B28" s="93"/>
      <c r="C28" s="43" t="s">
        <v>143</v>
      </c>
      <c r="D28" s="84">
        <f>'TEUS exterior'!B35</f>
        <v>479789</v>
      </c>
      <c r="E28" s="84">
        <f>'TEUS exterior'!C35</f>
        <v>516651</v>
      </c>
      <c r="F28" s="84">
        <f>'TEUS exterior'!D35</f>
        <v>3099171</v>
      </c>
      <c r="G28" s="84">
        <f>'TEUS exterior'!E35</f>
        <v>3369905</v>
      </c>
      <c r="H28" s="44">
        <f t="shared" si="7"/>
        <v>270734</v>
      </c>
      <c r="I28" s="45">
        <f t="shared" si="6"/>
        <v>8.7356909315426634</v>
      </c>
    </row>
    <row r="29" spans="1:9" x14ac:dyDescent="0.3">
      <c r="A29" s="93"/>
      <c r="B29" s="94"/>
      <c r="C29" s="43" t="s">
        <v>144</v>
      </c>
      <c r="D29" s="84">
        <f>'TEUS nacional y exterior'!B35</f>
        <v>654809</v>
      </c>
      <c r="E29" s="84">
        <f>'TEUS nacional y exterior'!C35</f>
        <v>692273</v>
      </c>
      <c r="F29" s="84">
        <f>'TEUS nacional y exterior'!D35</f>
        <v>4237015</v>
      </c>
      <c r="G29" s="84">
        <f>'TEUS nacional y exterior'!E35</f>
        <v>4556088</v>
      </c>
      <c r="H29" s="44">
        <f t="shared" si="7"/>
        <v>319073</v>
      </c>
      <c r="I29" s="45">
        <f t="shared" si="6"/>
        <v>7.5306082230060554</v>
      </c>
    </row>
    <row r="30" spans="1:9" x14ac:dyDescent="0.3">
      <c r="A30" s="93"/>
      <c r="B30" s="92" t="s">
        <v>23</v>
      </c>
      <c r="C30" s="58" t="s">
        <v>168</v>
      </c>
      <c r="D30" s="84">
        <f>'Pasajeros total'!B35</f>
        <v>4395027</v>
      </c>
      <c r="E30" s="84">
        <f>'Pasajeros total'!C35</f>
        <v>4450582</v>
      </c>
      <c r="F30" s="84">
        <f>'Pasajeros total'!D35</f>
        <v>17555917</v>
      </c>
      <c r="G30" s="84">
        <f>'Pasajeros total'!E35</f>
        <v>18872301</v>
      </c>
      <c r="H30" s="44">
        <f t="shared" si="7"/>
        <v>1316384</v>
      </c>
      <c r="I30" s="45">
        <f t="shared" si="6"/>
        <v>7.4982354951894621</v>
      </c>
    </row>
    <row r="31" spans="1:9" x14ac:dyDescent="0.3">
      <c r="A31" s="93"/>
      <c r="B31" s="94"/>
      <c r="C31" s="58" t="s">
        <v>169</v>
      </c>
      <c r="D31" s="84">
        <f>'Pasajeros crucero'!B35</f>
        <v>824506</v>
      </c>
      <c r="E31" s="84">
        <f>'Pasajeros crucero'!C35</f>
        <v>899804</v>
      </c>
      <c r="F31" s="84">
        <f>'Pasajeros crucero'!D35</f>
        <v>4449142</v>
      </c>
      <c r="G31" s="84">
        <f>'Pasajeros crucero'!E35</f>
        <v>5375148</v>
      </c>
      <c r="H31" s="44">
        <f t="shared" si="7"/>
        <v>926006</v>
      </c>
      <c r="I31" s="45">
        <f t="shared" si="6"/>
        <v>20.813136555317854</v>
      </c>
    </row>
    <row r="32" spans="1:9" x14ac:dyDescent="0.3">
      <c r="A32" s="93"/>
      <c r="B32" s="96" t="s">
        <v>153</v>
      </c>
      <c r="C32" s="43" t="s">
        <v>145</v>
      </c>
      <c r="D32" s="84">
        <f>'Automóviles régimen pasaje'!B35</f>
        <v>715061</v>
      </c>
      <c r="E32" s="84">
        <f>'Automóviles régimen pasaje'!C35</f>
        <v>715398</v>
      </c>
      <c r="F32" s="84">
        <f>'Automóviles régimen pasaje'!D35</f>
        <v>2611720</v>
      </c>
      <c r="G32" s="84">
        <f>'Automóviles régimen pasaje'!E35</f>
        <v>2777811</v>
      </c>
      <c r="H32" s="44">
        <f t="shared" si="7"/>
        <v>166091</v>
      </c>
      <c r="I32" s="45">
        <f t="shared" si="6"/>
        <v>6.3594489455224874</v>
      </c>
    </row>
    <row r="33" spans="1:9" x14ac:dyDescent="0.3">
      <c r="A33" s="93"/>
      <c r="B33" s="94"/>
      <c r="C33" s="58" t="s">
        <v>117</v>
      </c>
      <c r="D33" s="84">
        <f>'Automóviles régimen mercancía'!B35</f>
        <v>292909</v>
      </c>
      <c r="E33" s="84">
        <f>'Automóviles régimen mercancía'!C35</f>
        <v>277807</v>
      </c>
      <c r="F33" s="84">
        <f>'Automóviles régimen mercancía'!D35</f>
        <v>2080051</v>
      </c>
      <c r="G33" s="84">
        <f>'Automóviles régimen mercancía'!E35</f>
        <v>2122317</v>
      </c>
      <c r="H33" s="44">
        <f t="shared" si="7"/>
        <v>42266</v>
      </c>
      <c r="I33" s="45">
        <f t="shared" si="6"/>
        <v>2.0319694084423929</v>
      </c>
    </row>
    <row r="34" spans="1:9" x14ac:dyDescent="0.3">
      <c r="A34" s="93"/>
      <c r="B34" s="92" t="s">
        <v>24</v>
      </c>
      <c r="C34" s="43" t="s">
        <v>146</v>
      </c>
      <c r="D34" s="84">
        <f>'Buques número'!B35</f>
        <v>16162</v>
      </c>
      <c r="E34" s="84">
        <f>'Buques número'!C35</f>
        <v>17676</v>
      </c>
      <c r="F34" s="84">
        <f>'Buques número'!D35</f>
        <v>88009</v>
      </c>
      <c r="G34" s="84">
        <f>'Buques número'!E35</f>
        <v>93506</v>
      </c>
      <c r="H34" s="44">
        <f t="shared" si="7"/>
        <v>5497</v>
      </c>
      <c r="I34" s="45">
        <f t="shared" si="6"/>
        <v>6.2459521185333386</v>
      </c>
    </row>
    <row r="35" spans="1:9" x14ac:dyDescent="0.3">
      <c r="A35" s="93"/>
      <c r="B35" s="93"/>
      <c r="C35" s="43" t="s">
        <v>25</v>
      </c>
      <c r="D35" s="84">
        <f>'Buques GT'!B35</f>
        <v>199271927</v>
      </c>
      <c r="E35" s="84">
        <f>'Buques GT'!C35</f>
        <v>204941697</v>
      </c>
      <c r="F35" s="84">
        <f>'Buques GT'!D35</f>
        <v>1240627405</v>
      </c>
      <c r="G35" s="84">
        <f>'Buques GT'!E35</f>
        <v>1300174812</v>
      </c>
      <c r="H35" s="44">
        <f t="shared" si="7"/>
        <v>59547407</v>
      </c>
      <c r="I35" s="45">
        <f t="shared" si="6"/>
        <v>4.7997816878791326</v>
      </c>
    </row>
    <row r="36" spans="1:9" x14ac:dyDescent="0.3">
      <c r="A36" s="95"/>
      <c r="B36" s="97"/>
      <c r="C36" s="43" t="s">
        <v>147</v>
      </c>
      <c r="D36" s="84">
        <f>Cruceros!B35</f>
        <v>300</v>
      </c>
      <c r="E36" s="84">
        <f>Cruceros!C35</f>
        <v>308</v>
      </c>
      <c r="F36" s="84">
        <f>Cruceros!D35</f>
        <v>2039</v>
      </c>
      <c r="G36" s="84">
        <f>Cruceros!E35</f>
        <v>2300</v>
      </c>
      <c r="H36" s="44">
        <f t="shared" si="7"/>
        <v>261</v>
      </c>
      <c r="I36" s="45">
        <f t="shared" si="6"/>
        <v>12.800392349190773</v>
      </c>
    </row>
    <row r="37" spans="1:9" x14ac:dyDescent="0.3">
      <c r="A37" s="59" t="s">
        <v>110</v>
      </c>
    </row>
    <row r="38" spans="1:9" x14ac:dyDescent="0.3">
      <c r="A38" s="59" t="s">
        <v>111</v>
      </c>
    </row>
    <row r="39" spans="1:9" x14ac:dyDescent="0.3">
      <c r="A39" s="56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158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1587818</v>
      </c>
      <c r="C7" s="30">
        <v>1335774</v>
      </c>
      <c r="D7" s="30">
        <v>8396413</v>
      </c>
      <c r="E7" s="30">
        <v>8992605</v>
      </c>
      <c r="F7" s="11">
        <f>((E7*100)/D7)-100</f>
        <v>7.1005559159607827</v>
      </c>
      <c r="G7" s="1"/>
      <c r="H7" s="1"/>
      <c r="I7" s="1"/>
    </row>
    <row r="8" spans="1:12" x14ac:dyDescent="0.3">
      <c r="A8" s="12" t="s">
        <v>31</v>
      </c>
      <c r="B8" s="31">
        <v>335077</v>
      </c>
      <c r="C8" s="31">
        <v>260479</v>
      </c>
      <c r="D8" s="31">
        <v>2104181</v>
      </c>
      <c r="E8" s="31">
        <v>1757644</v>
      </c>
      <c r="F8" s="14">
        <f t="shared" ref="F8:F34" si="0">((E8*100)/D8)-100</f>
        <v>-16.468972963827738</v>
      </c>
      <c r="G8" s="1"/>
      <c r="H8" s="1"/>
      <c r="I8" s="1"/>
    </row>
    <row r="9" spans="1:12" x14ac:dyDescent="0.3">
      <c r="A9" s="9" t="s">
        <v>157</v>
      </c>
      <c r="B9" s="30">
        <v>502965</v>
      </c>
      <c r="C9" s="30">
        <v>584479</v>
      </c>
      <c r="D9" s="30">
        <v>3478371</v>
      </c>
      <c r="E9" s="30">
        <v>3889196</v>
      </c>
      <c r="F9" s="11">
        <f t="shared" si="0"/>
        <v>11.810844789126861</v>
      </c>
      <c r="G9" s="1"/>
      <c r="H9" s="1"/>
      <c r="I9" s="1"/>
    </row>
    <row r="10" spans="1:12" x14ac:dyDescent="0.3">
      <c r="A10" s="12" t="s">
        <v>159</v>
      </c>
      <c r="B10" s="31">
        <v>471162</v>
      </c>
      <c r="C10" s="31">
        <v>319061</v>
      </c>
      <c r="D10" s="31">
        <v>2800202</v>
      </c>
      <c r="E10" s="31">
        <v>2896331</v>
      </c>
      <c r="F10" s="14">
        <f t="shared" si="0"/>
        <v>3.4329309099843499</v>
      </c>
      <c r="G10" s="1"/>
      <c r="H10" s="1"/>
      <c r="I10" s="1"/>
    </row>
    <row r="11" spans="1:12" x14ac:dyDescent="0.3">
      <c r="A11" s="9" t="s">
        <v>160</v>
      </c>
      <c r="B11" s="30">
        <v>8372839</v>
      </c>
      <c r="C11" s="30">
        <v>9154524</v>
      </c>
      <c r="D11" s="30">
        <v>57475061</v>
      </c>
      <c r="E11" s="30">
        <v>63671516</v>
      </c>
      <c r="F11" s="11">
        <f t="shared" si="0"/>
        <v>10.781119484153308</v>
      </c>
      <c r="G11" s="1"/>
      <c r="H11" s="1"/>
      <c r="I11" s="1"/>
    </row>
    <row r="12" spans="1:12" x14ac:dyDescent="0.3">
      <c r="A12" s="12" t="s">
        <v>161</v>
      </c>
      <c r="B12" s="31">
        <v>368953</v>
      </c>
      <c r="C12" s="31">
        <v>420986</v>
      </c>
      <c r="D12" s="31">
        <v>2258625</v>
      </c>
      <c r="E12" s="31">
        <v>2272313</v>
      </c>
      <c r="F12" s="14">
        <f t="shared" si="0"/>
        <v>0.60603243123581763</v>
      </c>
      <c r="G12" s="1"/>
      <c r="H12" s="1"/>
      <c r="I12" s="1"/>
    </row>
    <row r="13" spans="1:12" x14ac:dyDescent="0.3">
      <c r="A13" s="9" t="s">
        <v>32</v>
      </c>
      <c r="B13" s="30">
        <v>1632690</v>
      </c>
      <c r="C13" s="30">
        <v>1607035</v>
      </c>
      <c r="D13" s="30">
        <v>9518321</v>
      </c>
      <c r="E13" s="30">
        <v>9745961</v>
      </c>
      <c r="F13" s="11">
        <f t="shared" si="0"/>
        <v>2.3915982661227702</v>
      </c>
      <c r="G13" s="1"/>
      <c r="H13" s="1"/>
      <c r="I13" s="1"/>
    </row>
    <row r="14" spans="1:12" x14ac:dyDescent="0.3">
      <c r="A14" s="12" t="s">
        <v>33</v>
      </c>
      <c r="B14" s="31">
        <v>5978849</v>
      </c>
      <c r="C14" s="31">
        <v>6661806</v>
      </c>
      <c r="D14" s="31">
        <v>34725152</v>
      </c>
      <c r="E14" s="31">
        <v>40656563</v>
      </c>
      <c r="F14" s="14">
        <f t="shared" si="0"/>
        <v>17.081022424322285</v>
      </c>
      <c r="G14" s="1"/>
      <c r="H14" s="1"/>
      <c r="I14" s="1"/>
    </row>
    <row r="15" spans="1:12" x14ac:dyDescent="0.3">
      <c r="A15" s="9" t="s">
        <v>34</v>
      </c>
      <c r="B15" s="30">
        <v>3388957</v>
      </c>
      <c r="C15" s="30">
        <v>3042209</v>
      </c>
      <c r="D15" s="30">
        <v>19339455</v>
      </c>
      <c r="E15" s="30">
        <v>20883818</v>
      </c>
      <c r="F15" s="11">
        <f t="shared" si="0"/>
        <v>7.9855559528435549</v>
      </c>
      <c r="G15" s="1"/>
      <c r="H15" s="1"/>
      <c r="I15" s="1"/>
    </row>
    <row r="16" spans="1:12" x14ac:dyDescent="0.3">
      <c r="A16" s="12" t="s">
        <v>35</v>
      </c>
      <c r="B16" s="31">
        <v>3190062</v>
      </c>
      <c r="C16" s="31">
        <v>2918990</v>
      </c>
      <c r="D16" s="31">
        <v>19693520</v>
      </c>
      <c r="E16" s="31">
        <v>19233610</v>
      </c>
      <c r="F16" s="14">
        <f t="shared" si="0"/>
        <v>-2.3353366995844311</v>
      </c>
      <c r="G16" s="1"/>
      <c r="H16" s="1"/>
      <c r="I16" s="1"/>
    </row>
    <row r="17" spans="1:9" x14ac:dyDescent="0.3">
      <c r="A17" s="9" t="s">
        <v>162</v>
      </c>
      <c r="B17" s="30">
        <v>1611991</v>
      </c>
      <c r="C17" s="30">
        <v>1963483</v>
      </c>
      <c r="D17" s="30">
        <v>10835822</v>
      </c>
      <c r="E17" s="30">
        <v>12177948</v>
      </c>
      <c r="F17" s="11">
        <f t="shared" si="0"/>
        <v>12.38601003227997</v>
      </c>
      <c r="G17" s="1"/>
      <c r="H17" s="1"/>
      <c r="I17" s="1"/>
    </row>
    <row r="18" spans="1:9" x14ac:dyDescent="0.3">
      <c r="A18" s="12" t="s">
        <v>36</v>
      </c>
      <c r="B18" s="31">
        <v>190273</v>
      </c>
      <c r="C18" s="31">
        <v>220313</v>
      </c>
      <c r="D18" s="31">
        <v>1438994</v>
      </c>
      <c r="E18" s="31">
        <v>1467463</v>
      </c>
      <c r="F18" s="14">
        <f t="shared" si="0"/>
        <v>1.9783960183294766</v>
      </c>
      <c r="G18" s="1"/>
      <c r="H18" s="1"/>
      <c r="I18" s="1"/>
    </row>
    <row r="19" spans="1:9" x14ac:dyDescent="0.3">
      <c r="A19" s="9" t="s">
        <v>37</v>
      </c>
      <c r="B19" s="30">
        <v>937295</v>
      </c>
      <c r="C19" s="30">
        <v>1271517</v>
      </c>
      <c r="D19" s="30">
        <v>7621454</v>
      </c>
      <c r="E19" s="30">
        <v>7799146</v>
      </c>
      <c r="F19" s="11">
        <f t="shared" si="0"/>
        <v>2.3314711339857155</v>
      </c>
      <c r="G19" s="1"/>
      <c r="H19" s="1"/>
      <c r="I19" s="1"/>
    </row>
    <row r="20" spans="1:9" x14ac:dyDescent="0.3">
      <c r="A20" s="12" t="s">
        <v>163</v>
      </c>
      <c r="B20" s="31">
        <v>1725758</v>
      </c>
      <c r="C20" s="31">
        <v>1751258</v>
      </c>
      <c r="D20" s="31">
        <v>12757832</v>
      </c>
      <c r="E20" s="31">
        <v>11071174</v>
      </c>
      <c r="F20" s="14">
        <f t="shared" si="0"/>
        <v>-13.220569137452188</v>
      </c>
      <c r="G20" s="1"/>
      <c r="H20" s="1"/>
      <c r="I20" s="1"/>
    </row>
    <row r="21" spans="1:9" x14ac:dyDescent="0.3">
      <c r="A21" s="9" t="s">
        <v>38</v>
      </c>
      <c r="B21" s="30">
        <v>2484116</v>
      </c>
      <c r="C21" s="30">
        <v>2321419</v>
      </c>
      <c r="D21" s="30">
        <v>18095756</v>
      </c>
      <c r="E21" s="30">
        <v>18515042</v>
      </c>
      <c r="F21" s="11">
        <f t="shared" si="0"/>
        <v>2.3170405259664193</v>
      </c>
      <c r="G21" s="1"/>
      <c r="H21" s="1"/>
      <c r="I21" s="1"/>
    </row>
    <row r="22" spans="1:9" x14ac:dyDescent="0.3">
      <c r="A22" s="12" t="s">
        <v>59</v>
      </c>
      <c r="B22" s="31">
        <v>2351071</v>
      </c>
      <c r="C22" s="31">
        <v>2180583</v>
      </c>
      <c r="D22" s="31">
        <v>14973742</v>
      </c>
      <c r="E22" s="31">
        <v>15652623</v>
      </c>
      <c r="F22" s="14">
        <f t="shared" si="0"/>
        <v>4.5338099187230512</v>
      </c>
      <c r="G22" s="1"/>
      <c r="H22" s="1"/>
      <c r="I22" s="1"/>
    </row>
    <row r="23" spans="1:9" x14ac:dyDescent="0.3">
      <c r="A23" s="9" t="s">
        <v>164</v>
      </c>
      <c r="B23" s="30">
        <v>245208</v>
      </c>
      <c r="C23" s="30">
        <v>207099</v>
      </c>
      <c r="D23" s="30">
        <v>1576973</v>
      </c>
      <c r="E23" s="30">
        <v>1626427</v>
      </c>
      <c r="F23" s="11">
        <f t="shared" si="0"/>
        <v>3.1360080356480466</v>
      </c>
      <c r="G23" s="1"/>
      <c r="H23" s="1"/>
      <c r="I23" s="1"/>
    </row>
    <row r="24" spans="1:9" x14ac:dyDescent="0.3">
      <c r="A24" s="12" t="s">
        <v>166</v>
      </c>
      <c r="B24" s="31">
        <v>227496</v>
      </c>
      <c r="C24" s="31">
        <v>226221</v>
      </c>
      <c r="D24" s="31">
        <v>1366937</v>
      </c>
      <c r="E24" s="31">
        <v>1444383</v>
      </c>
      <c r="F24" s="14">
        <f t="shared" si="0"/>
        <v>5.6656597926605201</v>
      </c>
      <c r="G24" s="1"/>
      <c r="H24" s="1"/>
      <c r="I24" s="1"/>
    </row>
    <row r="25" spans="1:9" x14ac:dyDescent="0.3">
      <c r="A25" s="9" t="s">
        <v>39</v>
      </c>
      <c r="B25" s="30">
        <v>109785</v>
      </c>
      <c r="C25" s="30">
        <v>84449</v>
      </c>
      <c r="D25" s="30">
        <v>700177</v>
      </c>
      <c r="E25" s="30">
        <v>523110</v>
      </c>
      <c r="F25" s="11">
        <f t="shared" si="0"/>
        <v>-25.288891237501375</v>
      </c>
      <c r="G25" s="1"/>
      <c r="H25" s="1"/>
      <c r="I25" s="1"/>
    </row>
    <row r="26" spans="1:9" x14ac:dyDescent="0.3">
      <c r="A26" s="12" t="s">
        <v>40</v>
      </c>
      <c r="B26" s="31">
        <v>255263</v>
      </c>
      <c r="C26" s="31">
        <v>240456</v>
      </c>
      <c r="D26" s="31">
        <v>1376844</v>
      </c>
      <c r="E26" s="31">
        <v>1735750</v>
      </c>
      <c r="F26" s="14">
        <f t="shared" si="0"/>
        <v>26.067295931855753</v>
      </c>
      <c r="G26" s="1"/>
      <c r="H26" s="1"/>
      <c r="I26" s="1"/>
    </row>
    <row r="27" spans="1:9" x14ac:dyDescent="0.3">
      <c r="A27" s="9" t="s">
        <v>41</v>
      </c>
      <c r="B27" s="30">
        <v>235766</v>
      </c>
      <c r="C27" s="30">
        <v>299765</v>
      </c>
      <c r="D27" s="30">
        <v>1648034</v>
      </c>
      <c r="E27" s="30">
        <v>1812581</v>
      </c>
      <c r="F27" s="11">
        <f t="shared" si="0"/>
        <v>9.984442068549555</v>
      </c>
      <c r="G27" s="1"/>
      <c r="H27" s="1"/>
      <c r="I27" s="1"/>
    </row>
    <row r="28" spans="1:9" x14ac:dyDescent="0.3">
      <c r="A28" s="12" t="s">
        <v>42</v>
      </c>
      <c r="B28" s="31">
        <v>1094445</v>
      </c>
      <c r="C28" s="31">
        <v>1129410</v>
      </c>
      <c r="D28" s="31">
        <v>7607838</v>
      </c>
      <c r="E28" s="31">
        <v>7666314</v>
      </c>
      <c r="F28" s="14">
        <f t="shared" si="0"/>
        <v>0.76862835407378327</v>
      </c>
      <c r="G28" s="1"/>
      <c r="H28" s="1"/>
      <c r="I28" s="1"/>
    </row>
    <row r="29" spans="1:9" x14ac:dyDescent="0.3">
      <c r="A29" s="9" t="s">
        <v>43</v>
      </c>
      <c r="B29" s="30">
        <v>454328</v>
      </c>
      <c r="C29" s="30">
        <v>456373</v>
      </c>
      <c r="D29" s="30">
        <v>2980210</v>
      </c>
      <c r="E29" s="30">
        <v>3334388</v>
      </c>
      <c r="F29" s="11">
        <f t="shared" si="0"/>
        <v>11.884330298871561</v>
      </c>
      <c r="G29" s="1"/>
      <c r="H29" s="1"/>
      <c r="I29" s="1"/>
    </row>
    <row r="30" spans="1:9" x14ac:dyDescent="0.3">
      <c r="A30" s="12" t="s">
        <v>44</v>
      </c>
      <c r="B30" s="31">
        <v>389022</v>
      </c>
      <c r="C30" s="31">
        <v>287350</v>
      </c>
      <c r="D30" s="31">
        <v>2384427</v>
      </c>
      <c r="E30" s="31">
        <v>2439049</v>
      </c>
      <c r="F30" s="14">
        <f t="shared" si="0"/>
        <v>2.290780971696762</v>
      </c>
      <c r="G30" s="1"/>
      <c r="H30" s="1"/>
      <c r="I30" s="1"/>
    </row>
    <row r="31" spans="1:9" x14ac:dyDescent="0.3">
      <c r="A31" s="9" t="s">
        <v>45</v>
      </c>
      <c r="B31" s="30">
        <v>2814913</v>
      </c>
      <c r="C31" s="30">
        <v>2510110</v>
      </c>
      <c r="D31" s="30">
        <v>18785304</v>
      </c>
      <c r="E31" s="30">
        <v>18544449</v>
      </c>
      <c r="F31" s="11">
        <f t="shared" si="0"/>
        <v>-1.2821458731783082</v>
      </c>
      <c r="G31" s="1"/>
      <c r="H31" s="1"/>
      <c r="I31" s="1"/>
    </row>
    <row r="32" spans="1:9" x14ac:dyDescent="0.3">
      <c r="A32" s="12" t="s">
        <v>46</v>
      </c>
      <c r="B32" s="31">
        <v>6570396</v>
      </c>
      <c r="C32" s="31">
        <v>6354275</v>
      </c>
      <c r="D32" s="31">
        <v>42880126</v>
      </c>
      <c r="E32" s="31">
        <v>44653954</v>
      </c>
      <c r="F32" s="14">
        <f t="shared" si="0"/>
        <v>4.1367135908136135</v>
      </c>
      <c r="G32" s="1"/>
      <c r="H32" s="1"/>
      <c r="I32" s="1"/>
    </row>
    <row r="33" spans="1:9" x14ac:dyDescent="0.3">
      <c r="A33" s="9" t="s">
        <v>47</v>
      </c>
      <c r="B33" s="30">
        <v>380904</v>
      </c>
      <c r="C33" s="30">
        <v>392206</v>
      </c>
      <c r="D33" s="30">
        <v>2435792</v>
      </c>
      <c r="E33" s="30">
        <v>2622583</v>
      </c>
      <c r="F33" s="11">
        <f t="shared" si="0"/>
        <v>7.6685940343017762</v>
      </c>
      <c r="G33" s="1"/>
      <c r="H33" s="1"/>
      <c r="I33" s="1"/>
    </row>
    <row r="34" spans="1:9" x14ac:dyDescent="0.3">
      <c r="A34" s="12" t="s">
        <v>165</v>
      </c>
      <c r="B34" s="31">
        <v>91257</v>
      </c>
      <c r="C34" s="31">
        <v>95911</v>
      </c>
      <c r="D34" s="31">
        <v>653655</v>
      </c>
      <c r="E34" s="31">
        <v>697459</v>
      </c>
      <c r="F34" s="14">
        <f t="shared" si="0"/>
        <v>6.7013944664999059</v>
      </c>
      <c r="G34" s="1"/>
      <c r="H34" s="1"/>
      <c r="I34" s="1"/>
    </row>
    <row r="35" spans="1:9" x14ac:dyDescent="0.3">
      <c r="A35" s="15" t="s">
        <v>48</v>
      </c>
      <c r="B35" s="16">
        <f>SUM(B7:B34)</f>
        <v>47998659</v>
      </c>
      <c r="C35" s="16">
        <f t="shared" ref="C35:E35" si="1">SUM(C7:C34)</f>
        <v>48297541</v>
      </c>
      <c r="D35" s="16">
        <f t="shared" si="1"/>
        <v>309909218</v>
      </c>
      <c r="E35" s="16">
        <f t="shared" si="1"/>
        <v>327783400</v>
      </c>
      <c r="F35" s="17">
        <f t="shared" ref="F35" si="2">((E35*100)/D35)-100</f>
        <v>5.7675541616190316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8992605</v>
      </c>
      <c r="C39" s="37">
        <f t="shared" si="4"/>
        <v>8396413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63671516</v>
      </c>
      <c r="G39" s="36">
        <f>LOOKUP(E39,$A$39:$A$66,$C$39:$C$66)</f>
        <v>57475061</v>
      </c>
    </row>
    <row r="40" spans="1:9" x14ac:dyDescent="0.3">
      <c r="A40" s="36" t="str">
        <f t="shared" si="5"/>
        <v>ALICANTE</v>
      </c>
      <c r="B40" s="37">
        <f t="shared" si="3"/>
        <v>1757644</v>
      </c>
      <c r="C40" s="37">
        <f t="shared" si="4"/>
        <v>2104181</v>
      </c>
      <c r="D40" s="37">
        <f t="shared" ref="D40:D66" si="7">_xlfn.RANK.EQ(B40,$B$39:$B$66)+COUNTIF($B$39:$B$66,B40)-1</f>
        <v>22</v>
      </c>
      <c r="E40" s="36" t="str">
        <f t="shared" si="6"/>
        <v>VALENCIA</v>
      </c>
      <c r="F40" s="36">
        <f t="shared" ref="F40:F66" si="8">LOOKUP(E40,$A$39:$A$66,$B$39:$B$66)</f>
        <v>44653954</v>
      </c>
      <c r="G40" s="36">
        <f t="shared" ref="G40:G66" si="9">LOOKUP(E40,$A$39:$A$66,$C$39:$C$66)</f>
        <v>42880126</v>
      </c>
    </row>
    <row r="41" spans="1:9" x14ac:dyDescent="0.3">
      <c r="A41" s="36" t="str">
        <f t="shared" si="5"/>
        <v>ALMERÍA</v>
      </c>
      <c r="B41" s="37">
        <f t="shared" si="3"/>
        <v>3889196</v>
      </c>
      <c r="C41" s="37">
        <f t="shared" si="4"/>
        <v>3478371</v>
      </c>
      <c r="D41" s="37">
        <f t="shared" si="7"/>
        <v>15</v>
      </c>
      <c r="E41" s="36" t="str">
        <f t="shared" si="6"/>
        <v>BARCELONA</v>
      </c>
      <c r="F41" s="36">
        <f t="shared" si="8"/>
        <v>40656563</v>
      </c>
      <c r="G41" s="36">
        <f t="shared" si="9"/>
        <v>34725152</v>
      </c>
    </row>
    <row r="42" spans="1:9" x14ac:dyDescent="0.3">
      <c r="A42" s="36" t="str">
        <f t="shared" si="5"/>
        <v>AVILÉS</v>
      </c>
      <c r="B42" s="37">
        <f t="shared" si="3"/>
        <v>2896331</v>
      </c>
      <c r="C42" s="37">
        <f t="shared" si="4"/>
        <v>2800202</v>
      </c>
      <c r="D42" s="37">
        <f t="shared" si="7"/>
        <v>17</v>
      </c>
      <c r="E42" s="36" t="str">
        <f t="shared" si="6"/>
        <v>BILBAO</v>
      </c>
      <c r="F42" s="36">
        <f t="shared" si="8"/>
        <v>20883818</v>
      </c>
      <c r="G42" s="36">
        <f t="shared" si="9"/>
        <v>19339455</v>
      </c>
    </row>
    <row r="43" spans="1:9" x14ac:dyDescent="0.3">
      <c r="A43" s="36" t="str">
        <f t="shared" si="5"/>
        <v>BAHÍA DE ALGECIRAS</v>
      </c>
      <c r="B43" s="37">
        <f t="shared" si="3"/>
        <v>63671516</v>
      </c>
      <c r="C43" s="37">
        <f t="shared" si="4"/>
        <v>57475061</v>
      </c>
      <c r="D43" s="37">
        <f t="shared" si="7"/>
        <v>1</v>
      </c>
      <c r="E43" s="36" t="str">
        <f t="shared" si="6"/>
        <v>CARTAGENA</v>
      </c>
      <c r="F43" s="36">
        <f t="shared" si="8"/>
        <v>19233610</v>
      </c>
      <c r="G43" s="36">
        <f t="shared" si="9"/>
        <v>19693520</v>
      </c>
    </row>
    <row r="44" spans="1:9" x14ac:dyDescent="0.3">
      <c r="A44" s="36" t="str">
        <f t="shared" si="5"/>
        <v>BAHÍA DE CÁDIZ</v>
      </c>
      <c r="B44" s="37">
        <f t="shared" si="3"/>
        <v>2272313</v>
      </c>
      <c r="C44" s="37">
        <f t="shared" si="4"/>
        <v>2258625</v>
      </c>
      <c r="D44" s="37">
        <f t="shared" si="7"/>
        <v>20</v>
      </c>
      <c r="E44" s="36" t="str">
        <f t="shared" si="6"/>
        <v>TARRAGONA</v>
      </c>
      <c r="F44" s="36">
        <f t="shared" si="8"/>
        <v>18544449</v>
      </c>
      <c r="G44" s="36">
        <f t="shared" si="9"/>
        <v>18785304</v>
      </c>
    </row>
    <row r="45" spans="1:9" x14ac:dyDescent="0.3">
      <c r="A45" s="36" t="str">
        <f t="shared" si="5"/>
        <v>BALEARES</v>
      </c>
      <c r="B45" s="37">
        <f t="shared" si="3"/>
        <v>9745961</v>
      </c>
      <c r="C45" s="37">
        <f t="shared" si="4"/>
        <v>9518321</v>
      </c>
      <c r="D45" s="37">
        <f t="shared" si="7"/>
        <v>11</v>
      </c>
      <c r="E45" s="36" t="str">
        <f t="shared" si="6"/>
        <v>HUELVA</v>
      </c>
      <c r="F45" s="36">
        <f t="shared" si="8"/>
        <v>18515042</v>
      </c>
      <c r="G45" s="36">
        <f t="shared" si="9"/>
        <v>18095756</v>
      </c>
    </row>
    <row r="46" spans="1:9" x14ac:dyDescent="0.3">
      <c r="A46" s="36" t="str">
        <f t="shared" si="5"/>
        <v>BARCELONA</v>
      </c>
      <c r="B46" s="37">
        <f t="shared" si="3"/>
        <v>40656563</v>
      </c>
      <c r="C46" s="37">
        <f t="shared" si="4"/>
        <v>34725152</v>
      </c>
      <c r="D46" s="37">
        <f t="shared" si="7"/>
        <v>3</v>
      </c>
      <c r="E46" s="36" t="str">
        <f t="shared" si="6"/>
        <v>LAS PALMAS</v>
      </c>
      <c r="F46" s="36">
        <f t="shared" si="8"/>
        <v>15652623</v>
      </c>
      <c r="G46" s="36">
        <f t="shared" si="9"/>
        <v>14973742</v>
      </c>
    </row>
    <row r="47" spans="1:9" x14ac:dyDescent="0.3">
      <c r="A47" s="36" t="str">
        <f t="shared" si="5"/>
        <v>BILBAO</v>
      </c>
      <c r="B47" s="37">
        <f t="shared" si="3"/>
        <v>20883818</v>
      </c>
      <c r="C47" s="37">
        <f t="shared" si="4"/>
        <v>19339455</v>
      </c>
      <c r="D47" s="37">
        <f t="shared" si="7"/>
        <v>4</v>
      </c>
      <c r="E47" s="36" t="str">
        <f t="shared" si="6"/>
        <v>CASTELLÓN</v>
      </c>
      <c r="F47" s="36">
        <f t="shared" si="8"/>
        <v>12177948</v>
      </c>
      <c r="G47" s="36">
        <f t="shared" si="9"/>
        <v>10835822</v>
      </c>
    </row>
    <row r="48" spans="1:9" x14ac:dyDescent="0.3">
      <c r="A48" s="36" t="str">
        <f t="shared" si="5"/>
        <v>CARTAGENA</v>
      </c>
      <c r="B48" s="37">
        <f t="shared" si="3"/>
        <v>19233610</v>
      </c>
      <c r="C48" s="37">
        <f t="shared" si="4"/>
        <v>19693520</v>
      </c>
      <c r="D48" s="37">
        <f t="shared" si="7"/>
        <v>5</v>
      </c>
      <c r="E48" s="36" t="str">
        <f t="shared" si="6"/>
        <v>GIJÓN</v>
      </c>
      <c r="F48" s="36">
        <f t="shared" si="8"/>
        <v>11071174</v>
      </c>
      <c r="G48" s="36">
        <f t="shared" si="9"/>
        <v>12757832</v>
      </c>
    </row>
    <row r="49" spans="1:7" x14ac:dyDescent="0.3">
      <c r="A49" s="36" t="str">
        <f t="shared" si="5"/>
        <v>CASTELLÓN</v>
      </c>
      <c r="B49" s="37">
        <f t="shared" si="3"/>
        <v>12177948</v>
      </c>
      <c r="C49" s="37">
        <f t="shared" si="4"/>
        <v>10835822</v>
      </c>
      <c r="D49" s="37">
        <f t="shared" si="7"/>
        <v>9</v>
      </c>
      <c r="E49" s="36" t="str">
        <f t="shared" si="6"/>
        <v>BALEARES</v>
      </c>
      <c r="F49" s="36">
        <f t="shared" si="8"/>
        <v>9745961</v>
      </c>
      <c r="G49" s="36">
        <f t="shared" si="9"/>
        <v>9518321</v>
      </c>
    </row>
    <row r="50" spans="1:7" x14ac:dyDescent="0.3">
      <c r="A50" s="36" t="str">
        <f t="shared" si="5"/>
        <v>CEUTA</v>
      </c>
      <c r="B50" s="37">
        <f t="shared" si="3"/>
        <v>1467463</v>
      </c>
      <c r="C50" s="37">
        <f t="shared" si="4"/>
        <v>1438994</v>
      </c>
      <c r="D50" s="37">
        <f t="shared" si="7"/>
        <v>25</v>
      </c>
      <c r="E50" s="36" t="str">
        <f t="shared" si="6"/>
        <v>A CORUÑA</v>
      </c>
      <c r="F50" s="36">
        <f t="shared" si="8"/>
        <v>8992605</v>
      </c>
      <c r="G50" s="36">
        <f t="shared" si="9"/>
        <v>8396413</v>
      </c>
    </row>
    <row r="51" spans="1:7" x14ac:dyDescent="0.3">
      <c r="A51" s="36" t="str">
        <f t="shared" si="5"/>
        <v>FERROL-SAN CIBRAO</v>
      </c>
      <c r="B51" s="37">
        <f t="shared" si="3"/>
        <v>7799146</v>
      </c>
      <c r="C51" s="37">
        <f t="shared" si="4"/>
        <v>7621454</v>
      </c>
      <c r="D51" s="37">
        <f t="shared" si="7"/>
        <v>13</v>
      </c>
      <c r="E51" s="36" t="str">
        <f t="shared" si="6"/>
        <v>FERROL-SAN CIBRAO</v>
      </c>
      <c r="F51" s="36">
        <f t="shared" si="8"/>
        <v>7799146</v>
      </c>
      <c r="G51" s="36">
        <f t="shared" si="9"/>
        <v>7621454</v>
      </c>
    </row>
    <row r="52" spans="1:7" x14ac:dyDescent="0.3">
      <c r="A52" s="36" t="str">
        <f t="shared" si="5"/>
        <v>GIJÓN</v>
      </c>
      <c r="B52" s="37">
        <f t="shared" si="3"/>
        <v>11071174</v>
      </c>
      <c r="C52" s="37">
        <f t="shared" si="4"/>
        <v>12757832</v>
      </c>
      <c r="D52" s="37">
        <f t="shared" si="7"/>
        <v>10</v>
      </c>
      <c r="E52" s="36" t="str">
        <f t="shared" si="6"/>
        <v>SANTA CRUZ DE TENERIFE</v>
      </c>
      <c r="F52" s="36">
        <f t="shared" si="8"/>
        <v>7666314</v>
      </c>
      <c r="G52" s="36">
        <f t="shared" si="9"/>
        <v>7607838</v>
      </c>
    </row>
    <row r="53" spans="1:7" x14ac:dyDescent="0.3">
      <c r="A53" s="36" t="str">
        <f t="shared" si="5"/>
        <v>HUELVA</v>
      </c>
      <c r="B53" s="37">
        <f t="shared" si="3"/>
        <v>18515042</v>
      </c>
      <c r="C53" s="37">
        <f t="shared" si="4"/>
        <v>18095756</v>
      </c>
      <c r="D53" s="37">
        <f t="shared" si="7"/>
        <v>7</v>
      </c>
      <c r="E53" s="36" t="str">
        <f t="shared" si="6"/>
        <v>ALMERÍA</v>
      </c>
      <c r="F53" s="36">
        <f t="shared" si="8"/>
        <v>3889196</v>
      </c>
      <c r="G53" s="36">
        <f t="shared" si="9"/>
        <v>3478371</v>
      </c>
    </row>
    <row r="54" spans="1:7" x14ac:dyDescent="0.3">
      <c r="A54" s="36" t="str">
        <f t="shared" si="5"/>
        <v>LAS PALMAS</v>
      </c>
      <c r="B54" s="37">
        <f t="shared" si="3"/>
        <v>15652623</v>
      </c>
      <c r="C54" s="37">
        <f t="shared" si="4"/>
        <v>14973742</v>
      </c>
      <c r="D54" s="37">
        <f t="shared" si="7"/>
        <v>8</v>
      </c>
      <c r="E54" s="36" t="str">
        <f t="shared" si="6"/>
        <v>SANTANDER</v>
      </c>
      <c r="F54" s="36">
        <f t="shared" si="8"/>
        <v>3334388</v>
      </c>
      <c r="G54" s="36">
        <f t="shared" si="9"/>
        <v>2980210</v>
      </c>
    </row>
    <row r="55" spans="1:7" x14ac:dyDescent="0.3">
      <c r="A55" s="36" t="str">
        <f t="shared" si="5"/>
        <v>MÁLAGA</v>
      </c>
      <c r="B55" s="37">
        <f t="shared" si="3"/>
        <v>1626427</v>
      </c>
      <c r="C55" s="37">
        <f t="shared" si="4"/>
        <v>1576973</v>
      </c>
      <c r="D55" s="37">
        <f t="shared" si="7"/>
        <v>24</v>
      </c>
      <c r="E55" s="36" t="str">
        <f t="shared" si="6"/>
        <v>AVILÉS</v>
      </c>
      <c r="F55" s="36">
        <f t="shared" si="8"/>
        <v>2896331</v>
      </c>
      <c r="G55" s="36">
        <f t="shared" si="9"/>
        <v>2800202</v>
      </c>
    </row>
    <row r="56" spans="1:7" x14ac:dyDescent="0.3">
      <c r="A56" s="36" t="str">
        <f t="shared" si="5"/>
        <v>MARÍN Y RÍA DE PONTEVEDRA</v>
      </c>
      <c r="B56" s="37">
        <f t="shared" si="3"/>
        <v>1444383</v>
      </c>
      <c r="C56" s="37">
        <f t="shared" si="4"/>
        <v>1366937</v>
      </c>
      <c r="D56" s="37">
        <f t="shared" si="7"/>
        <v>26</v>
      </c>
      <c r="E56" s="36" t="str">
        <f t="shared" si="6"/>
        <v>VIGO</v>
      </c>
      <c r="F56" s="36">
        <f t="shared" si="8"/>
        <v>2622583</v>
      </c>
      <c r="G56" s="36">
        <f t="shared" si="9"/>
        <v>2435792</v>
      </c>
    </row>
    <row r="57" spans="1:7" x14ac:dyDescent="0.3">
      <c r="A57" s="36" t="str">
        <f t="shared" si="5"/>
        <v>MELILLA</v>
      </c>
      <c r="B57" s="37">
        <f t="shared" si="3"/>
        <v>523110</v>
      </c>
      <c r="C57" s="37">
        <f t="shared" si="4"/>
        <v>700177</v>
      </c>
      <c r="D57" s="37">
        <f t="shared" si="7"/>
        <v>28</v>
      </c>
      <c r="E57" s="36" t="str">
        <f t="shared" si="6"/>
        <v>SEVILLA</v>
      </c>
      <c r="F57" s="36">
        <f t="shared" si="8"/>
        <v>2439049</v>
      </c>
      <c r="G57" s="36">
        <f t="shared" si="9"/>
        <v>2384427</v>
      </c>
    </row>
    <row r="58" spans="1:7" x14ac:dyDescent="0.3">
      <c r="A58" s="36" t="str">
        <f t="shared" si="5"/>
        <v>MOTRIL</v>
      </c>
      <c r="B58" s="37">
        <f t="shared" si="3"/>
        <v>1735750</v>
      </c>
      <c r="C58" s="37">
        <f t="shared" si="4"/>
        <v>1376844</v>
      </c>
      <c r="D58" s="37">
        <f t="shared" si="7"/>
        <v>23</v>
      </c>
      <c r="E58" s="36" t="str">
        <f t="shared" si="6"/>
        <v>BAHÍA DE CÁDIZ</v>
      </c>
      <c r="F58" s="36">
        <f t="shared" si="8"/>
        <v>2272313</v>
      </c>
      <c r="G58" s="36">
        <f t="shared" si="9"/>
        <v>2258625</v>
      </c>
    </row>
    <row r="59" spans="1:7" x14ac:dyDescent="0.3">
      <c r="A59" s="36" t="str">
        <f t="shared" si="5"/>
        <v>PASAIA</v>
      </c>
      <c r="B59" s="37">
        <f t="shared" si="3"/>
        <v>1812581</v>
      </c>
      <c r="C59" s="37">
        <f t="shared" si="4"/>
        <v>1648034</v>
      </c>
      <c r="D59" s="37">
        <f t="shared" si="7"/>
        <v>21</v>
      </c>
      <c r="E59" s="36" t="str">
        <f t="shared" si="6"/>
        <v>PASAIA</v>
      </c>
      <c r="F59" s="36">
        <f t="shared" si="8"/>
        <v>1812581</v>
      </c>
      <c r="G59" s="36">
        <f t="shared" si="9"/>
        <v>1648034</v>
      </c>
    </row>
    <row r="60" spans="1:7" x14ac:dyDescent="0.3">
      <c r="A60" s="36" t="str">
        <f t="shared" si="5"/>
        <v>SANTA CRUZ DE TENERIFE</v>
      </c>
      <c r="B60" s="37">
        <f t="shared" si="3"/>
        <v>7666314</v>
      </c>
      <c r="C60" s="37">
        <f t="shared" si="4"/>
        <v>7607838</v>
      </c>
      <c r="D60" s="37">
        <f t="shared" si="7"/>
        <v>14</v>
      </c>
      <c r="E60" s="36" t="str">
        <f t="shared" si="6"/>
        <v>ALICANTE</v>
      </c>
      <c r="F60" s="36">
        <f t="shared" si="8"/>
        <v>1757644</v>
      </c>
      <c r="G60" s="36">
        <f t="shared" si="9"/>
        <v>2104181</v>
      </c>
    </row>
    <row r="61" spans="1:7" x14ac:dyDescent="0.3">
      <c r="A61" s="36" t="str">
        <f t="shared" si="5"/>
        <v>SANTANDER</v>
      </c>
      <c r="B61" s="37">
        <f t="shared" si="3"/>
        <v>3334388</v>
      </c>
      <c r="C61" s="37">
        <f t="shared" si="4"/>
        <v>2980210</v>
      </c>
      <c r="D61" s="37">
        <f t="shared" si="7"/>
        <v>16</v>
      </c>
      <c r="E61" s="36" t="str">
        <f t="shared" si="6"/>
        <v>MOTRIL</v>
      </c>
      <c r="F61" s="36">
        <f t="shared" si="8"/>
        <v>1735750</v>
      </c>
      <c r="G61" s="36">
        <f t="shared" si="9"/>
        <v>1376844</v>
      </c>
    </row>
    <row r="62" spans="1:7" x14ac:dyDescent="0.3">
      <c r="A62" s="36" t="str">
        <f t="shared" si="5"/>
        <v>SEVILLA</v>
      </c>
      <c r="B62" s="37">
        <f t="shared" si="3"/>
        <v>2439049</v>
      </c>
      <c r="C62" s="37">
        <f t="shared" si="4"/>
        <v>2384427</v>
      </c>
      <c r="D62" s="37">
        <f t="shared" si="7"/>
        <v>19</v>
      </c>
      <c r="E62" s="36" t="str">
        <f t="shared" si="6"/>
        <v>MÁLAGA</v>
      </c>
      <c r="F62" s="36">
        <f t="shared" si="8"/>
        <v>1626427</v>
      </c>
      <c r="G62" s="36">
        <f t="shared" si="9"/>
        <v>1576973</v>
      </c>
    </row>
    <row r="63" spans="1:7" x14ac:dyDescent="0.3">
      <c r="A63" s="36" t="str">
        <f t="shared" si="5"/>
        <v>TARRAGONA</v>
      </c>
      <c r="B63" s="37">
        <f t="shared" si="3"/>
        <v>18544449</v>
      </c>
      <c r="C63" s="37">
        <f t="shared" si="4"/>
        <v>18785304</v>
      </c>
      <c r="D63" s="37">
        <f t="shared" si="7"/>
        <v>6</v>
      </c>
      <c r="E63" s="36" t="str">
        <f t="shared" si="6"/>
        <v>CEUTA</v>
      </c>
      <c r="F63" s="36">
        <f t="shared" si="8"/>
        <v>1467463</v>
      </c>
      <c r="G63" s="36">
        <f t="shared" si="9"/>
        <v>1438994</v>
      </c>
    </row>
    <row r="64" spans="1:7" x14ac:dyDescent="0.3">
      <c r="A64" s="36" t="str">
        <f t="shared" si="5"/>
        <v>VALENCIA</v>
      </c>
      <c r="B64" s="37">
        <f t="shared" si="3"/>
        <v>44653954</v>
      </c>
      <c r="C64" s="37">
        <f t="shared" si="4"/>
        <v>42880126</v>
      </c>
      <c r="D64" s="37">
        <f t="shared" si="7"/>
        <v>2</v>
      </c>
      <c r="E64" s="36" t="str">
        <f t="shared" si="6"/>
        <v>MARÍN Y RÍA DE PONTEVEDRA</v>
      </c>
      <c r="F64" s="36">
        <f t="shared" si="8"/>
        <v>1444383</v>
      </c>
      <c r="G64" s="36">
        <f t="shared" si="9"/>
        <v>1366937</v>
      </c>
    </row>
    <row r="65" spans="1:7" x14ac:dyDescent="0.3">
      <c r="A65" s="36" t="str">
        <f t="shared" si="5"/>
        <v>VIGO</v>
      </c>
      <c r="B65" s="37">
        <f t="shared" si="3"/>
        <v>2622583</v>
      </c>
      <c r="C65" s="37">
        <f t="shared" si="4"/>
        <v>2435792</v>
      </c>
      <c r="D65" s="37">
        <f t="shared" si="7"/>
        <v>18</v>
      </c>
      <c r="E65" s="36" t="str">
        <f t="shared" si="6"/>
        <v>VILAGARCÍA</v>
      </c>
      <c r="F65" s="36">
        <f t="shared" si="8"/>
        <v>697459</v>
      </c>
      <c r="G65" s="36">
        <f t="shared" si="9"/>
        <v>653655</v>
      </c>
    </row>
    <row r="66" spans="1:7" x14ac:dyDescent="0.3">
      <c r="A66" s="36" t="str">
        <f t="shared" si="5"/>
        <v>VILAGARCÍA</v>
      </c>
      <c r="B66" s="37">
        <f t="shared" si="3"/>
        <v>697459</v>
      </c>
      <c r="C66" s="37">
        <f t="shared" si="4"/>
        <v>653655</v>
      </c>
      <c r="D66" s="37">
        <f t="shared" si="7"/>
        <v>27</v>
      </c>
      <c r="E66" s="36" t="str">
        <f t="shared" si="6"/>
        <v>MELILLA</v>
      </c>
      <c r="F66" s="36">
        <f t="shared" si="8"/>
        <v>523110</v>
      </c>
      <c r="G66" s="36">
        <f t="shared" si="9"/>
        <v>700177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128</v>
      </c>
    </row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1549657</v>
      </c>
      <c r="C7" s="30">
        <v>1298398</v>
      </c>
      <c r="D7" s="30">
        <v>8167640</v>
      </c>
      <c r="E7" s="30">
        <v>8740933</v>
      </c>
      <c r="F7" s="11">
        <f>((E7*100)/D7)-100</f>
        <v>7.0190777262465076</v>
      </c>
      <c r="G7" s="1"/>
      <c r="H7" s="1"/>
      <c r="I7" s="1"/>
    </row>
    <row r="8" spans="1:12" x14ac:dyDescent="0.3">
      <c r="A8" s="12" t="s">
        <v>31</v>
      </c>
      <c r="B8" s="31">
        <v>332502</v>
      </c>
      <c r="C8" s="31">
        <v>256064</v>
      </c>
      <c r="D8" s="31">
        <v>2090391</v>
      </c>
      <c r="E8" s="31">
        <v>1739527</v>
      </c>
      <c r="F8" s="14">
        <f t="shared" ref="F8:F34" si="0">((E8*100)/D8)-100</f>
        <v>-16.784611108639481</v>
      </c>
      <c r="G8" s="1"/>
      <c r="H8" s="1"/>
      <c r="I8" s="1"/>
    </row>
    <row r="9" spans="1:12" x14ac:dyDescent="0.3">
      <c r="A9" s="9" t="s">
        <v>157</v>
      </c>
      <c r="B9" s="30">
        <v>489450</v>
      </c>
      <c r="C9" s="30">
        <v>573142</v>
      </c>
      <c r="D9" s="30">
        <v>3431499</v>
      </c>
      <c r="E9" s="30">
        <v>3838801</v>
      </c>
      <c r="F9" s="11">
        <f t="shared" si="0"/>
        <v>11.869506591725653</v>
      </c>
      <c r="G9" s="1"/>
      <c r="H9" s="1"/>
      <c r="I9" s="1"/>
    </row>
    <row r="10" spans="1:12" x14ac:dyDescent="0.3">
      <c r="A10" s="12" t="s">
        <v>159</v>
      </c>
      <c r="B10" s="31">
        <v>465593</v>
      </c>
      <c r="C10" s="31">
        <v>309604</v>
      </c>
      <c r="D10" s="31">
        <v>2767112</v>
      </c>
      <c r="E10" s="31">
        <v>2857397</v>
      </c>
      <c r="F10" s="14">
        <f t="shared" si="0"/>
        <v>3.26278806206615</v>
      </c>
      <c r="G10" s="1"/>
      <c r="H10" s="1"/>
      <c r="I10" s="1"/>
    </row>
    <row r="11" spans="1:12" x14ac:dyDescent="0.3">
      <c r="A11" s="9" t="s">
        <v>160</v>
      </c>
      <c r="B11" s="30">
        <v>7916300</v>
      </c>
      <c r="C11" s="30">
        <v>8761493</v>
      </c>
      <c r="D11" s="30">
        <v>54285999</v>
      </c>
      <c r="E11" s="30">
        <v>60299800</v>
      </c>
      <c r="F11" s="11">
        <f t="shared" si="0"/>
        <v>11.077996372508494</v>
      </c>
      <c r="G11" s="1"/>
      <c r="H11" s="1"/>
      <c r="I11" s="1"/>
    </row>
    <row r="12" spans="1:12" x14ac:dyDescent="0.3">
      <c r="A12" s="12" t="s">
        <v>161</v>
      </c>
      <c r="B12" s="31">
        <v>356729</v>
      </c>
      <c r="C12" s="31">
        <v>404248</v>
      </c>
      <c r="D12" s="31">
        <v>2180548</v>
      </c>
      <c r="E12" s="31">
        <v>2201927</v>
      </c>
      <c r="F12" s="14">
        <f t="shared" si="0"/>
        <v>0.98044161375948136</v>
      </c>
      <c r="G12" s="1"/>
      <c r="H12" s="1"/>
      <c r="I12" s="1"/>
    </row>
    <row r="13" spans="1:12" x14ac:dyDescent="0.3">
      <c r="A13" s="9" t="s">
        <v>32</v>
      </c>
      <c r="B13" s="30">
        <v>1601477</v>
      </c>
      <c r="C13" s="30">
        <v>1575927</v>
      </c>
      <c r="D13" s="30">
        <v>9400617</v>
      </c>
      <c r="E13" s="30">
        <v>9607085</v>
      </c>
      <c r="F13" s="11">
        <f t="shared" si="0"/>
        <v>2.1963239221425539</v>
      </c>
      <c r="G13" s="1"/>
      <c r="H13" s="1"/>
      <c r="I13" s="1"/>
    </row>
    <row r="14" spans="1:12" x14ac:dyDescent="0.3">
      <c r="A14" s="12" t="s">
        <v>33</v>
      </c>
      <c r="B14" s="31">
        <v>5856532</v>
      </c>
      <c r="C14" s="31">
        <v>6479228</v>
      </c>
      <c r="D14" s="31">
        <v>34095591</v>
      </c>
      <c r="E14" s="31">
        <v>39598486</v>
      </c>
      <c r="F14" s="14">
        <f t="shared" si="0"/>
        <v>16.139608784021377</v>
      </c>
      <c r="G14" s="1"/>
      <c r="H14" s="1"/>
      <c r="I14" s="1"/>
    </row>
    <row r="15" spans="1:12" x14ac:dyDescent="0.3">
      <c r="A15" s="9" t="s">
        <v>34</v>
      </c>
      <c r="B15" s="30">
        <v>3379012</v>
      </c>
      <c r="C15" s="30">
        <v>3032717</v>
      </c>
      <c r="D15" s="30">
        <v>19275409</v>
      </c>
      <c r="E15" s="30">
        <v>20818151</v>
      </c>
      <c r="F15" s="11">
        <f t="shared" si="0"/>
        <v>8.0036797143967249</v>
      </c>
      <c r="G15" s="1"/>
      <c r="H15" s="1"/>
      <c r="I15" s="1"/>
    </row>
    <row r="16" spans="1:12" x14ac:dyDescent="0.3">
      <c r="A16" s="12" t="s">
        <v>35</v>
      </c>
      <c r="B16" s="31">
        <v>3182093</v>
      </c>
      <c r="C16" s="31">
        <v>2914353</v>
      </c>
      <c r="D16" s="31">
        <v>19659662</v>
      </c>
      <c r="E16" s="31">
        <v>19198908</v>
      </c>
      <c r="F16" s="14">
        <f t="shared" si="0"/>
        <v>-2.343651686381989</v>
      </c>
      <c r="G16" s="1"/>
      <c r="H16" s="1"/>
      <c r="I16" s="1"/>
    </row>
    <row r="17" spans="1:9" x14ac:dyDescent="0.3">
      <c r="A17" s="9" t="s">
        <v>162</v>
      </c>
      <c r="B17" s="30">
        <v>1609367</v>
      </c>
      <c r="C17" s="30">
        <v>1959481</v>
      </c>
      <c r="D17" s="30">
        <v>10820055</v>
      </c>
      <c r="E17" s="30">
        <v>12160870</v>
      </c>
      <c r="F17" s="11">
        <f t="shared" si="0"/>
        <v>12.391942554820659</v>
      </c>
      <c r="G17" s="1"/>
      <c r="H17" s="1"/>
      <c r="I17" s="1"/>
    </row>
    <row r="18" spans="1:9" x14ac:dyDescent="0.3">
      <c r="A18" s="12" t="s">
        <v>36</v>
      </c>
      <c r="B18" s="31">
        <v>144550</v>
      </c>
      <c r="C18" s="31">
        <v>166283</v>
      </c>
      <c r="D18" s="31">
        <v>1097459</v>
      </c>
      <c r="E18" s="31">
        <v>1025602</v>
      </c>
      <c r="F18" s="14">
        <f t="shared" si="0"/>
        <v>-6.547579453993265</v>
      </c>
      <c r="G18" s="1"/>
      <c r="H18" s="1"/>
      <c r="I18" s="1"/>
    </row>
    <row r="19" spans="1:9" x14ac:dyDescent="0.3">
      <c r="A19" s="9" t="s">
        <v>37</v>
      </c>
      <c r="B19" s="30">
        <v>935819</v>
      </c>
      <c r="C19" s="30">
        <v>1270265</v>
      </c>
      <c r="D19" s="30">
        <v>7611492</v>
      </c>
      <c r="E19" s="30">
        <v>7784750</v>
      </c>
      <c r="F19" s="11">
        <f t="shared" si="0"/>
        <v>2.2762685686328012</v>
      </c>
      <c r="G19" s="1"/>
      <c r="H19" s="1"/>
      <c r="I19" s="1"/>
    </row>
    <row r="20" spans="1:9" x14ac:dyDescent="0.3">
      <c r="A20" s="12" t="s">
        <v>163</v>
      </c>
      <c r="B20" s="31">
        <v>1722372</v>
      </c>
      <c r="C20" s="31">
        <v>1749407</v>
      </c>
      <c r="D20" s="31">
        <v>12724993</v>
      </c>
      <c r="E20" s="31">
        <v>11049613</v>
      </c>
      <c r="F20" s="14">
        <f t="shared" si="0"/>
        <v>-13.166058323175506</v>
      </c>
      <c r="G20" s="1"/>
      <c r="H20" s="1"/>
      <c r="I20" s="1"/>
    </row>
    <row r="21" spans="1:9" x14ac:dyDescent="0.3">
      <c r="A21" s="9" t="s">
        <v>38</v>
      </c>
      <c r="B21" s="30">
        <v>2470213</v>
      </c>
      <c r="C21" s="30">
        <v>2313768</v>
      </c>
      <c r="D21" s="30">
        <v>18000143</v>
      </c>
      <c r="E21" s="30">
        <v>18419296</v>
      </c>
      <c r="F21" s="11">
        <f t="shared" si="0"/>
        <v>2.3286092782707328</v>
      </c>
      <c r="G21" s="1"/>
      <c r="H21" s="1"/>
      <c r="I21" s="1"/>
    </row>
    <row r="22" spans="1:9" x14ac:dyDescent="0.3">
      <c r="A22" s="12" t="s">
        <v>59</v>
      </c>
      <c r="B22" s="31">
        <v>2124726</v>
      </c>
      <c r="C22" s="31">
        <v>1965049</v>
      </c>
      <c r="D22" s="31">
        <v>13480175</v>
      </c>
      <c r="E22" s="31">
        <v>14069712</v>
      </c>
      <c r="F22" s="14">
        <f t="shared" si="0"/>
        <v>4.3733631054493003</v>
      </c>
      <c r="G22" s="1"/>
      <c r="H22" s="1"/>
      <c r="I22" s="1"/>
    </row>
    <row r="23" spans="1:9" x14ac:dyDescent="0.3">
      <c r="A23" s="9" t="s">
        <v>164</v>
      </c>
      <c r="B23" s="30">
        <v>235454</v>
      </c>
      <c r="C23" s="30">
        <v>198288</v>
      </c>
      <c r="D23" s="30">
        <v>1514806</v>
      </c>
      <c r="E23" s="30">
        <v>1573950</v>
      </c>
      <c r="F23" s="11">
        <f t="shared" si="0"/>
        <v>3.9043943580894194</v>
      </c>
      <c r="G23" s="1"/>
      <c r="H23" s="1"/>
      <c r="I23" s="1"/>
    </row>
    <row r="24" spans="1:9" x14ac:dyDescent="0.3">
      <c r="A24" s="12" t="s">
        <v>166</v>
      </c>
      <c r="B24" s="31">
        <v>226434</v>
      </c>
      <c r="C24" s="31">
        <v>223809</v>
      </c>
      <c r="D24" s="31">
        <v>1354253</v>
      </c>
      <c r="E24" s="31">
        <v>1426291</v>
      </c>
      <c r="F24" s="14">
        <f t="shared" si="0"/>
        <v>5.3193900991912102</v>
      </c>
      <c r="G24" s="1"/>
      <c r="H24" s="1"/>
      <c r="I24" s="1"/>
    </row>
    <row r="25" spans="1:9" x14ac:dyDescent="0.3">
      <c r="A25" s="9" t="s">
        <v>39</v>
      </c>
      <c r="B25" s="30">
        <v>109590</v>
      </c>
      <c r="C25" s="30">
        <v>84303</v>
      </c>
      <c r="D25" s="30">
        <v>697397</v>
      </c>
      <c r="E25" s="30">
        <v>520077</v>
      </c>
      <c r="F25" s="11">
        <f t="shared" si="0"/>
        <v>-25.425976882607756</v>
      </c>
      <c r="G25" s="1"/>
      <c r="H25" s="1"/>
      <c r="I25" s="1"/>
    </row>
    <row r="26" spans="1:9" x14ac:dyDescent="0.3">
      <c r="A26" s="12" t="s">
        <v>40</v>
      </c>
      <c r="B26" s="31">
        <v>254449</v>
      </c>
      <c r="C26" s="31">
        <v>238334</v>
      </c>
      <c r="D26" s="31">
        <v>1358194</v>
      </c>
      <c r="E26" s="31">
        <v>1716283</v>
      </c>
      <c r="F26" s="14">
        <f t="shared" si="0"/>
        <v>26.365084811153636</v>
      </c>
      <c r="G26" s="1"/>
      <c r="H26" s="1"/>
      <c r="I26" s="1"/>
    </row>
    <row r="27" spans="1:9" x14ac:dyDescent="0.3">
      <c r="A27" s="9" t="s">
        <v>41</v>
      </c>
      <c r="B27" s="30">
        <v>230906</v>
      </c>
      <c r="C27" s="30">
        <v>294986</v>
      </c>
      <c r="D27" s="30">
        <v>1614368</v>
      </c>
      <c r="E27" s="30">
        <v>1782754</v>
      </c>
      <c r="F27" s="11">
        <f t="shared" si="0"/>
        <v>10.430459473924159</v>
      </c>
      <c r="G27" s="1"/>
      <c r="H27" s="1"/>
      <c r="I27" s="1"/>
    </row>
    <row r="28" spans="1:9" x14ac:dyDescent="0.3">
      <c r="A28" s="12" t="s">
        <v>42</v>
      </c>
      <c r="B28" s="31">
        <v>1036790</v>
      </c>
      <c r="C28" s="31">
        <v>1076915</v>
      </c>
      <c r="D28" s="31">
        <v>7177714</v>
      </c>
      <c r="E28" s="31">
        <v>7309693</v>
      </c>
      <c r="F28" s="14">
        <f t="shared" si="0"/>
        <v>1.8387330562349007</v>
      </c>
      <c r="G28" s="1"/>
      <c r="H28" s="1"/>
      <c r="I28" s="1"/>
    </row>
    <row r="29" spans="1:9" x14ac:dyDescent="0.3">
      <c r="A29" s="9" t="s">
        <v>43</v>
      </c>
      <c r="B29" s="30">
        <v>452901</v>
      </c>
      <c r="C29" s="30">
        <v>453541</v>
      </c>
      <c r="D29" s="30">
        <v>2970369</v>
      </c>
      <c r="E29" s="30">
        <v>3317888</v>
      </c>
      <c r="F29" s="11">
        <f t="shared" si="0"/>
        <v>11.699522853894578</v>
      </c>
      <c r="G29" s="1"/>
      <c r="H29" s="1"/>
      <c r="I29" s="1"/>
    </row>
    <row r="30" spans="1:9" x14ac:dyDescent="0.3">
      <c r="A30" s="12" t="s">
        <v>44</v>
      </c>
      <c r="B30" s="31">
        <v>387587</v>
      </c>
      <c r="C30" s="31">
        <v>285789</v>
      </c>
      <c r="D30" s="31">
        <v>2373284</v>
      </c>
      <c r="E30" s="31">
        <v>2432766</v>
      </c>
      <c r="F30" s="14">
        <f t="shared" si="0"/>
        <v>2.5063161425265577</v>
      </c>
      <c r="G30" s="1"/>
      <c r="H30" s="1"/>
      <c r="I30" s="1"/>
    </row>
    <row r="31" spans="1:9" x14ac:dyDescent="0.3">
      <c r="A31" s="9" t="s">
        <v>45</v>
      </c>
      <c r="B31" s="30">
        <v>2808724</v>
      </c>
      <c r="C31" s="30">
        <v>2501383</v>
      </c>
      <c r="D31" s="30">
        <v>18747562</v>
      </c>
      <c r="E31" s="30">
        <v>18489680</v>
      </c>
      <c r="F31" s="11">
        <f t="shared" si="0"/>
        <v>-1.3755495247862086</v>
      </c>
      <c r="G31" s="1"/>
      <c r="H31" s="1"/>
      <c r="I31" s="1"/>
    </row>
    <row r="32" spans="1:9" x14ac:dyDescent="0.3">
      <c r="A32" s="12" t="s">
        <v>46</v>
      </c>
      <c r="B32" s="31">
        <v>6543188</v>
      </c>
      <c r="C32" s="31">
        <v>6341966</v>
      </c>
      <c r="D32" s="31">
        <v>42704377</v>
      </c>
      <c r="E32" s="31">
        <v>44510374</v>
      </c>
      <c r="F32" s="14">
        <f t="shared" si="0"/>
        <v>4.2290676667639957</v>
      </c>
      <c r="G32" s="1"/>
      <c r="H32" s="1"/>
      <c r="I32" s="1"/>
    </row>
    <row r="33" spans="1:9" x14ac:dyDescent="0.3">
      <c r="A33" s="9" t="s">
        <v>47</v>
      </c>
      <c r="B33" s="30">
        <v>358418</v>
      </c>
      <c r="C33" s="30">
        <v>374664</v>
      </c>
      <c r="D33" s="30">
        <v>2289858</v>
      </c>
      <c r="E33" s="30">
        <v>2494941</v>
      </c>
      <c r="F33" s="11">
        <f t="shared" si="0"/>
        <v>8.9561448788527542</v>
      </c>
      <c r="G33" s="1"/>
      <c r="H33" s="1"/>
      <c r="I33" s="1"/>
    </row>
    <row r="34" spans="1:9" x14ac:dyDescent="0.3">
      <c r="A34" s="12" t="s">
        <v>165</v>
      </c>
      <c r="B34" s="31">
        <v>90972</v>
      </c>
      <c r="C34" s="31">
        <v>95786</v>
      </c>
      <c r="D34" s="31">
        <v>650916</v>
      </c>
      <c r="E34" s="31">
        <v>695389</v>
      </c>
      <c r="F34" s="14">
        <f t="shared" si="0"/>
        <v>6.8323716116979796</v>
      </c>
      <c r="G34" s="1"/>
      <c r="H34" s="1"/>
      <c r="I34" s="1"/>
    </row>
    <row r="35" spans="1:9" x14ac:dyDescent="0.3">
      <c r="A35" s="15" t="s">
        <v>48</v>
      </c>
      <c r="B35" s="16">
        <f>SUM(B7:B34)</f>
        <v>46871805</v>
      </c>
      <c r="C35" s="16">
        <f t="shared" ref="C35:E35" si="1">SUM(C7:C34)</f>
        <v>47199191</v>
      </c>
      <c r="D35" s="16">
        <f t="shared" si="1"/>
        <v>302541883</v>
      </c>
      <c r="E35" s="16">
        <f t="shared" si="1"/>
        <v>319680944</v>
      </c>
      <c r="F35" s="17">
        <f t="shared" ref="F35" si="2">((E35*100)/D35)-100</f>
        <v>5.6650209319943912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8740933</v>
      </c>
      <c r="C39" s="37">
        <f t="shared" si="4"/>
        <v>8167640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60299800</v>
      </c>
      <c r="G39" s="36">
        <f>LOOKUP(E39,$A$39:$A$66,$C$39:$C$66)</f>
        <v>54285999</v>
      </c>
    </row>
    <row r="40" spans="1:9" x14ac:dyDescent="0.3">
      <c r="A40" s="36" t="str">
        <f t="shared" si="5"/>
        <v>ALICANTE</v>
      </c>
      <c r="B40" s="37">
        <f t="shared" si="3"/>
        <v>1739527</v>
      </c>
      <c r="C40" s="37">
        <f t="shared" si="4"/>
        <v>2090391</v>
      </c>
      <c r="D40" s="37">
        <f t="shared" ref="D40:D66" si="7">_xlfn.RANK.EQ(B40,$B$39:$B$66)+COUNTIF($B$39:$B$66,B40)-1</f>
        <v>22</v>
      </c>
      <c r="E40" s="36" t="str">
        <f t="shared" si="6"/>
        <v>VALENCIA</v>
      </c>
      <c r="F40" s="36">
        <f t="shared" ref="F40:F55" si="8">LOOKUP(E40,$A$39:$A$66,$B$39:$B$66)</f>
        <v>44510374</v>
      </c>
      <c r="G40" s="36">
        <f t="shared" ref="G40:G66" si="9">LOOKUP(E40,$A$39:$A$66,$C$39:$C$66)</f>
        <v>42704377</v>
      </c>
    </row>
    <row r="41" spans="1:9" x14ac:dyDescent="0.3">
      <c r="A41" s="36" t="str">
        <f t="shared" si="5"/>
        <v>ALMERÍA</v>
      </c>
      <c r="B41" s="37">
        <f t="shared" si="3"/>
        <v>3838801</v>
      </c>
      <c r="C41" s="37">
        <f t="shared" si="4"/>
        <v>3431499</v>
      </c>
      <c r="D41" s="37">
        <f t="shared" si="7"/>
        <v>15</v>
      </c>
      <c r="E41" s="36" t="str">
        <f t="shared" si="6"/>
        <v>BARCELONA</v>
      </c>
      <c r="F41" s="36">
        <f t="shared" si="8"/>
        <v>39598486</v>
      </c>
      <c r="G41" s="36">
        <f t="shared" si="9"/>
        <v>34095591</v>
      </c>
    </row>
    <row r="42" spans="1:9" x14ac:dyDescent="0.3">
      <c r="A42" s="36" t="str">
        <f t="shared" si="5"/>
        <v>AVILÉS</v>
      </c>
      <c r="B42" s="37">
        <f t="shared" si="3"/>
        <v>2857397</v>
      </c>
      <c r="C42" s="37">
        <f t="shared" si="4"/>
        <v>2767112</v>
      </c>
      <c r="D42" s="37">
        <f t="shared" si="7"/>
        <v>17</v>
      </c>
      <c r="E42" s="36" t="str">
        <f t="shared" si="6"/>
        <v>BILBAO</v>
      </c>
      <c r="F42" s="36">
        <f t="shared" si="8"/>
        <v>20818151</v>
      </c>
      <c r="G42" s="36">
        <f t="shared" si="9"/>
        <v>19275409</v>
      </c>
    </row>
    <row r="43" spans="1:9" x14ac:dyDescent="0.3">
      <c r="A43" s="36" t="str">
        <f t="shared" si="5"/>
        <v>BAHÍA DE ALGECIRAS</v>
      </c>
      <c r="B43" s="37">
        <f t="shared" si="3"/>
        <v>60299800</v>
      </c>
      <c r="C43" s="37">
        <f t="shared" si="4"/>
        <v>54285999</v>
      </c>
      <c r="D43" s="37">
        <f t="shared" si="7"/>
        <v>1</v>
      </c>
      <c r="E43" s="36" t="str">
        <f t="shared" si="6"/>
        <v>CARTAGENA</v>
      </c>
      <c r="F43" s="36">
        <f t="shared" si="8"/>
        <v>19198908</v>
      </c>
      <c r="G43" s="36">
        <f t="shared" si="9"/>
        <v>19659662</v>
      </c>
    </row>
    <row r="44" spans="1:9" x14ac:dyDescent="0.3">
      <c r="A44" s="36" t="str">
        <f t="shared" si="5"/>
        <v>BAHÍA DE CÁDIZ</v>
      </c>
      <c r="B44" s="37">
        <f t="shared" si="3"/>
        <v>2201927</v>
      </c>
      <c r="C44" s="37">
        <f t="shared" si="4"/>
        <v>2180548</v>
      </c>
      <c r="D44" s="37">
        <f t="shared" si="7"/>
        <v>20</v>
      </c>
      <c r="E44" s="36" t="str">
        <f t="shared" si="6"/>
        <v>TARRAGONA</v>
      </c>
      <c r="F44" s="36">
        <f t="shared" si="8"/>
        <v>18489680</v>
      </c>
      <c r="G44" s="36">
        <f t="shared" si="9"/>
        <v>18747562</v>
      </c>
    </row>
    <row r="45" spans="1:9" x14ac:dyDescent="0.3">
      <c r="A45" s="36" t="str">
        <f t="shared" si="5"/>
        <v>BALEARES</v>
      </c>
      <c r="B45" s="37">
        <f t="shared" si="3"/>
        <v>9607085</v>
      </c>
      <c r="C45" s="37">
        <f t="shared" si="4"/>
        <v>9400617</v>
      </c>
      <c r="D45" s="37">
        <f t="shared" si="7"/>
        <v>11</v>
      </c>
      <c r="E45" s="36" t="str">
        <f t="shared" si="6"/>
        <v>HUELVA</v>
      </c>
      <c r="F45" s="36">
        <f t="shared" si="8"/>
        <v>18419296</v>
      </c>
      <c r="G45" s="36">
        <f t="shared" si="9"/>
        <v>18000143</v>
      </c>
    </row>
    <row r="46" spans="1:9" x14ac:dyDescent="0.3">
      <c r="A46" s="36" t="str">
        <f t="shared" si="5"/>
        <v>BARCELONA</v>
      </c>
      <c r="B46" s="37">
        <f t="shared" si="3"/>
        <v>39598486</v>
      </c>
      <c r="C46" s="37">
        <f t="shared" si="4"/>
        <v>34095591</v>
      </c>
      <c r="D46" s="37">
        <f t="shared" si="7"/>
        <v>3</v>
      </c>
      <c r="E46" s="36" t="str">
        <f t="shared" si="6"/>
        <v>LAS PALMAS</v>
      </c>
      <c r="F46" s="36">
        <f t="shared" si="8"/>
        <v>14069712</v>
      </c>
      <c r="G46" s="36">
        <f t="shared" si="9"/>
        <v>13480175</v>
      </c>
    </row>
    <row r="47" spans="1:9" x14ac:dyDescent="0.3">
      <c r="A47" s="36" t="str">
        <f t="shared" si="5"/>
        <v>BILBAO</v>
      </c>
      <c r="B47" s="37">
        <f t="shared" si="3"/>
        <v>20818151</v>
      </c>
      <c r="C47" s="37">
        <f t="shared" si="4"/>
        <v>19275409</v>
      </c>
      <c r="D47" s="37">
        <f t="shared" si="7"/>
        <v>4</v>
      </c>
      <c r="E47" s="36" t="str">
        <f t="shared" si="6"/>
        <v>CASTELLÓN</v>
      </c>
      <c r="F47" s="36">
        <f t="shared" si="8"/>
        <v>12160870</v>
      </c>
      <c r="G47" s="36">
        <f t="shared" si="9"/>
        <v>10820055</v>
      </c>
    </row>
    <row r="48" spans="1:9" x14ac:dyDescent="0.3">
      <c r="A48" s="36" t="str">
        <f t="shared" si="5"/>
        <v>CARTAGENA</v>
      </c>
      <c r="B48" s="37">
        <f t="shared" si="3"/>
        <v>19198908</v>
      </c>
      <c r="C48" s="37">
        <f t="shared" si="4"/>
        <v>19659662</v>
      </c>
      <c r="D48" s="37">
        <f t="shared" si="7"/>
        <v>5</v>
      </c>
      <c r="E48" s="36" t="str">
        <f t="shared" si="6"/>
        <v>GIJÓN</v>
      </c>
      <c r="F48" s="36">
        <f t="shared" si="8"/>
        <v>11049613</v>
      </c>
      <c r="G48" s="36">
        <f t="shared" si="9"/>
        <v>12724993</v>
      </c>
    </row>
    <row r="49" spans="1:7" x14ac:dyDescent="0.3">
      <c r="A49" s="36" t="str">
        <f t="shared" si="5"/>
        <v>CASTELLÓN</v>
      </c>
      <c r="B49" s="37">
        <f t="shared" si="3"/>
        <v>12160870</v>
      </c>
      <c r="C49" s="37">
        <f t="shared" si="4"/>
        <v>10820055</v>
      </c>
      <c r="D49" s="37">
        <f t="shared" si="7"/>
        <v>9</v>
      </c>
      <c r="E49" s="36" t="str">
        <f t="shared" si="6"/>
        <v>BALEARES</v>
      </c>
      <c r="F49" s="36">
        <f t="shared" si="8"/>
        <v>9607085</v>
      </c>
      <c r="G49" s="36">
        <f t="shared" si="9"/>
        <v>9400617</v>
      </c>
    </row>
    <row r="50" spans="1:7" x14ac:dyDescent="0.3">
      <c r="A50" s="36" t="str">
        <f t="shared" si="5"/>
        <v>CEUTA</v>
      </c>
      <c r="B50" s="37">
        <f t="shared" si="3"/>
        <v>1025602</v>
      </c>
      <c r="C50" s="37">
        <f t="shared" si="4"/>
        <v>1097459</v>
      </c>
      <c r="D50" s="37">
        <f t="shared" si="7"/>
        <v>26</v>
      </c>
      <c r="E50" s="36" t="str">
        <f t="shared" si="6"/>
        <v>A CORUÑA</v>
      </c>
      <c r="F50" s="36">
        <f t="shared" si="8"/>
        <v>8740933</v>
      </c>
      <c r="G50" s="36">
        <f t="shared" si="9"/>
        <v>8167640</v>
      </c>
    </row>
    <row r="51" spans="1:7" x14ac:dyDescent="0.3">
      <c r="A51" s="36" t="str">
        <f t="shared" si="5"/>
        <v>FERROL-SAN CIBRAO</v>
      </c>
      <c r="B51" s="37">
        <f t="shared" si="3"/>
        <v>7784750</v>
      </c>
      <c r="C51" s="37">
        <f t="shared" si="4"/>
        <v>7611492</v>
      </c>
      <c r="D51" s="37">
        <f t="shared" si="7"/>
        <v>13</v>
      </c>
      <c r="E51" s="36" t="str">
        <f t="shared" si="6"/>
        <v>FERROL-SAN CIBRAO</v>
      </c>
      <c r="F51" s="36">
        <f t="shared" si="8"/>
        <v>7784750</v>
      </c>
      <c r="G51" s="36">
        <f t="shared" si="9"/>
        <v>7611492</v>
      </c>
    </row>
    <row r="52" spans="1:7" x14ac:dyDescent="0.3">
      <c r="A52" s="36" t="str">
        <f t="shared" si="5"/>
        <v>GIJÓN</v>
      </c>
      <c r="B52" s="37">
        <f t="shared" si="3"/>
        <v>11049613</v>
      </c>
      <c r="C52" s="37">
        <f t="shared" si="4"/>
        <v>12724993</v>
      </c>
      <c r="D52" s="37">
        <f t="shared" si="7"/>
        <v>10</v>
      </c>
      <c r="E52" s="36" t="str">
        <f t="shared" si="6"/>
        <v>SANTA CRUZ DE TENERIFE</v>
      </c>
      <c r="F52" s="36">
        <f t="shared" si="8"/>
        <v>7309693</v>
      </c>
      <c r="G52" s="36">
        <f t="shared" si="9"/>
        <v>7177714</v>
      </c>
    </row>
    <row r="53" spans="1:7" x14ac:dyDescent="0.3">
      <c r="A53" s="36" t="str">
        <f t="shared" si="5"/>
        <v>HUELVA</v>
      </c>
      <c r="B53" s="37">
        <f t="shared" si="3"/>
        <v>18419296</v>
      </c>
      <c r="C53" s="37">
        <f t="shared" si="4"/>
        <v>18000143</v>
      </c>
      <c r="D53" s="37">
        <f t="shared" si="7"/>
        <v>7</v>
      </c>
      <c r="E53" s="36" t="str">
        <f t="shared" si="6"/>
        <v>ALMERÍA</v>
      </c>
      <c r="F53" s="36">
        <f t="shared" si="8"/>
        <v>3838801</v>
      </c>
      <c r="G53" s="36">
        <f t="shared" si="9"/>
        <v>3431499</v>
      </c>
    </row>
    <row r="54" spans="1:7" x14ac:dyDescent="0.3">
      <c r="A54" s="36" t="str">
        <f t="shared" si="5"/>
        <v>LAS PALMAS</v>
      </c>
      <c r="B54" s="37">
        <f t="shared" si="3"/>
        <v>14069712</v>
      </c>
      <c r="C54" s="37">
        <f t="shared" si="4"/>
        <v>13480175</v>
      </c>
      <c r="D54" s="37">
        <f t="shared" si="7"/>
        <v>8</v>
      </c>
      <c r="E54" s="36" t="str">
        <f t="shared" si="6"/>
        <v>SANTANDER</v>
      </c>
      <c r="F54" s="36">
        <f t="shared" si="8"/>
        <v>3317888</v>
      </c>
      <c r="G54" s="36">
        <f t="shared" si="9"/>
        <v>2970369</v>
      </c>
    </row>
    <row r="55" spans="1:7" x14ac:dyDescent="0.3">
      <c r="A55" s="36" t="str">
        <f t="shared" si="5"/>
        <v>MÁLAGA</v>
      </c>
      <c r="B55" s="37">
        <f t="shared" si="3"/>
        <v>1573950</v>
      </c>
      <c r="C55" s="37">
        <f t="shared" si="4"/>
        <v>1514806</v>
      </c>
      <c r="D55" s="37">
        <f t="shared" si="7"/>
        <v>24</v>
      </c>
      <c r="E55" s="36" t="str">
        <f t="shared" si="6"/>
        <v>AVILÉS</v>
      </c>
      <c r="F55" s="36">
        <f t="shared" si="8"/>
        <v>2857397</v>
      </c>
      <c r="G55" s="36">
        <f t="shared" si="9"/>
        <v>2767112</v>
      </c>
    </row>
    <row r="56" spans="1:7" x14ac:dyDescent="0.3">
      <c r="A56" s="36" t="str">
        <f t="shared" si="5"/>
        <v>MARÍN Y RÍA DE PONTEVEDRA</v>
      </c>
      <c r="B56" s="37">
        <f t="shared" si="3"/>
        <v>1426291</v>
      </c>
      <c r="C56" s="37">
        <f t="shared" si="4"/>
        <v>1354253</v>
      </c>
      <c r="D56" s="37">
        <f t="shared" si="7"/>
        <v>25</v>
      </c>
      <c r="E56" s="36" t="str">
        <f t="shared" si="6"/>
        <v>VIGO</v>
      </c>
      <c r="F56" s="36">
        <f t="shared" ref="F56:F66" si="10">LOOKUP(E56,$A$39:$A$66,$B$39:$B$66)</f>
        <v>2494941</v>
      </c>
      <c r="G56" s="36">
        <f t="shared" si="9"/>
        <v>2289858</v>
      </c>
    </row>
    <row r="57" spans="1:7" x14ac:dyDescent="0.3">
      <c r="A57" s="36" t="str">
        <f t="shared" si="5"/>
        <v>MELILLA</v>
      </c>
      <c r="B57" s="37">
        <f t="shared" si="3"/>
        <v>520077</v>
      </c>
      <c r="C57" s="37">
        <f t="shared" si="4"/>
        <v>697397</v>
      </c>
      <c r="D57" s="37">
        <f t="shared" si="7"/>
        <v>28</v>
      </c>
      <c r="E57" s="36" t="str">
        <f t="shared" si="6"/>
        <v>SEVILLA</v>
      </c>
      <c r="F57" s="36">
        <f t="shared" si="10"/>
        <v>2432766</v>
      </c>
      <c r="G57" s="36">
        <f t="shared" si="9"/>
        <v>2373284</v>
      </c>
    </row>
    <row r="58" spans="1:7" x14ac:dyDescent="0.3">
      <c r="A58" s="36" t="str">
        <f t="shared" si="5"/>
        <v>MOTRIL</v>
      </c>
      <c r="B58" s="37">
        <f t="shared" si="3"/>
        <v>1716283</v>
      </c>
      <c r="C58" s="37">
        <f t="shared" si="4"/>
        <v>1358194</v>
      </c>
      <c r="D58" s="37">
        <f t="shared" si="7"/>
        <v>23</v>
      </c>
      <c r="E58" s="36" t="str">
        <f t="shared" si="6"/>
        <v>BAHÍA DE CÁDIZ</v>
      </c>
      <c r="F58" s="36">
        <f t="shared" si="10"/>
        <v>2201927</v>
      </c>
      <c r="G58" s="36">
        <f t="shared" si="9"/>
        <v>2180548</v>
      </c>
    </row>
    <row r="59" spans="1:7" x14ac:dyDescent="0.3">
      <c r="A59" s="36" t="str">
        <f t="shared" si="5"/>
        <v>PASAIA</v>
      </c>
      <c r="B59" s="37">
        <f t="shared" si="3"/>
        <v>1782754</v>
      </c>
      <c r="C59" s="37">
        <f t="shared" si="4"/>
        <v>1614368</v>
      </c>
      <c r="D59" s="37">
        <f t="shared" si="7"/>
        <v>21</v>
      </c>
      <c r="E59" s="36" t="str">
        <f t="shared" si="6"/>
        <v>PASAIA</v>
      </c>
      <c r="F59" s="36">
        <f t="shared" si="10"/>
        <v>1782754</v>
      </c>
      <c r="G59" s="36">
        <f t="shared" si="9"/>
        <v>1614368</v>
      </c>
    </row>
    <row r="60" spans="1:7" x14ac:dyDescent="0.3">
      <c r="A60" s="36" t="str">
        <f t="shared" si="5"/>
        <v>SANTA CRUZ DE TENERIFE</v>
      </c>
      <c r="B60" s="37">
        <f t="shared" si="3"/>
        <v>7309693</v>
      </c>
      <c r="C60" s="37">
        <f t="shared" si="4"/>
        <v>7177714</v>
      </c>
      <c r="D60" s="37">
        <f t="shared" si="7"/>
        <v>14</v>
      </c>
      <c r="E60" s="36" t="str">
        <f t="shared" si="6"/>
        <v>ALICANTE</v>
      </c>
      <c r="F60" s="36">
        <f t="shared" si="10"/>
        <v>1739527</v>
      </c>
      <c r="G60" s="36">
        <f t="shared" si="9"/>
        <v>2090391</v>
      </c>
    </row>
    <row r="61" spans="1:7" x14ac:dyDescent="0.3">
      <c r="A61" s="36" t="str">
        <f t="shared" si="5"/>
        <v>SANTANDER</v>
      </c>
      <c r="B61" s="37">
        <f t="shared" si="3"/>
        <v>3317888</v>
      </c>
      <c r="C61" s="37">
        <f t="shared" si="4"/>
        <v>2970369</v>
      </c>
      <c r="D61" s="37">
        <f t="shared" si="7"/>
        <v>16</v>
      </c>
      <c r="E61" s="36" t="str">
        <f t="shared" si="6"/>
        <v>MOTRIL</v>
      </c>
      <c r="F61" s="36">
        <f t="shared" si="10"/>
        <v>1716283</v>
      </c>
      <c r="G61" s="36">
        <f t="shared" si="9"/>
        <v>1358194</v>
      </c>
    </row>
    <row r="62" spans="1:7" x14ac:dyDescent="0.3">
      <c r="A62" s="36" t="str">
        <f t="shared" si="5"/>
        <v>SEVILLA</v>
      </c>
      <c r="B62" s="37">
        <f t="shared" si="3"/>
        <v>2432766</v>
      </c>
      <c r="C62" s="37">
        <f t="shared" si="4"/>
        <v>2373284</v>
      </c>
      <c r="D62" s="37">
        <f t="shared" si="7"/>
        <v>19</v>
      </c>
      <c r="E62" s="36" t="str">
        <f t="shared" si="6"/>
        <v>MÁLAGA</v>
      </c>
      <c r="F62" s="36">
        <f t="shared" si="10"/>
        <v>1573950</v>
      </c>
      <c r="G62" s="36">
        <f t="shared" si="9"/>
        <v>1514806</v>
      </c>
    </row>
    <row r="63" spans="1:7" x14ac:dyDescent="0.3">
      <c r="A63" s="36" t="str">
        <f t="shared" si="5"/>
        <v>TARRAGONA</v>
      </c>
      <c r="B63" s="37">
        <f t="shared" si="3"/>
        <v>18489680</v>
      </c>
      <c r="C63" s="37">
        <f t="shared" si="4"/>
        <v>18747562</v>
      </c>
      <c r="D63" s="37">
        <f t="shared" si="7"/>
        <v>6</v>
      </c>
      <c r="E63" s="36" t="str">
        <f t="shared" si="6"/>
        <v>MARÍN Y RÍA DE PONTEVEDRA</v>
      </c>
      <c r="F63" s="36">
        <f t="shared" si="10"/>
        <v>1426291</v>
      </c>
      <c r="G63" s="36">
        <f t="shared" si="9"/>
        <v>1354253</v>
      </c>
    </row>
    <row r="64" spans="1:7" x14ac:dyDescent="0.3">
      <c r="A64" s="36" t="str">
        <f t="shared" si="5"/>
        <v>VALENCIA</v>
      </c>
      <c r="B64" s="37">
        <f t="shared" si="3"/>
        <v>44510374</v>
      </c>
      <c r="C64" s="37">
        <f t="shared" si="4"/>
        <v>42704377</v>
      </c>
      <c r="D64" s="37">
        <f t="shared" si="7"/>
        <v>2</v>
      </c>
      <c r="E64" s="36" t="str">
        <f t="shared" si="6"/>
        <v>CEUTA</v>
      </c>
      <c r="F64" s="36">
        <f t="shared" si="10"/>
        <v>1025602</v>
      </c>
      <c r="G64" s="36">
        <f t="shared" si="9"/>
        <v>1097459</v>
      </c>
    </row>
    <row r="65" spans="1:7" x14ac:dyDescent="0.3">
      <c r="A65" s="36" t="str">
        <f t="shared" si="5"/>
        <v>VIGO</v>
      </c>
      <c r="B65" s="37">
        <f t="shared" si="3"/>
        <v>2494941</v>
      </c>
      <c r="C65" s="37">
        <f t="shared" si="4"/>
        <v>2289858</v>
      </c>
      <c r="D65" s="37">
        <f t="shared" si="7"/>
        <v>18</v>
      </c>
      <c r="E65" s="36" t="str">
        <f t="shared" si="6"/>
        <v>VILAGARCÍA</v>
      </c>
      <c r="F65" s="36">
        <f t="shared" si="10"/>
        <v>695389</v>
      </c>
      <c r="G65" s="36">
        <f t="shared" si="9"/>
        <v>650916</v>
      </c>
    </row>
    <row r="66" spans="1:7" x14ac:dyDescent="0.3">
      <c r="A66" s="36" t="str">
        <f t="shared" si="5"/>
        <v>VILAGARCÍA</v>
      </c>
      <c r="B66" s="37">
        <f t="shared" si="3"/>
        <v>695389</v>
      </c>
      <c r="C66" s="37">
        <f t="shared" si="4"/>
        <v>650916</v>
      </c>
      <c r="D66" s="37">
        <f t="shared" si="7"/>
        <v>27</v>
      </c>
      <c r="E66" s="36" t="str">
        <f t="shared" si="6"/>
        <v>MELILLA</v>
      </c>
      <c r="F66" s="36">
        <f t="shared" si="10"/>
        <v>520077</v>
      </c>
      <c r="G66" s="36">
        <f t="shared" si="9"/>
        <v>697397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129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922058</v>
      </c>
      <c r="C7" s="30">
        <v>883930</v>
      </c>
      <c r="D7" s="30">
        <v>4990754</v>
      </c>
      <c r="E7" s="30">
        <v>5589963</v>
      </c>
      <c r="F7" s="11">
        <f>((E7*100)/D7)-100</f>
        <v>12.006382201967881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4183</v>
      </c>
      <c r="D8" s="31">
        <v>25312</v>
      </c>
      <c r="E8" s="31">
        <v>37009</v>
      </c>
      <c r="F8" s="14">
        <f t="shared" ref="F8:F34" si="0">((E8*100)/D8)-100</f>
        <v>46.211283185840699</v>
      </c>
      <c r="G8" s="1"/>
      <c r="H8" s="1"/>
      <c r="I8" s="1"/>
    </row>
    <row r="9" spans="1:12" x14ac:dyDescent="0.3">
      <c r="A9" s="9" t="s">
        <v>157</v>
      </c>
      <c r="B9" s="30">
        <v>3501</v>
      </c>
      <c r="C9" s="30">
        <v>3007</v>
      </c>
      <c r="D9" s="30">
        <v>19660</v>
      </c>
      <c r="E9" s="30">
        <v>22819</v>
      </c>
      <c r="F9" s="11">
        <f t="shared" si="0"/>
        <v>16.06815869786368</v>
      </c>
      <c r="G9" s="1"/>
      <c r="H9" s="1"/>
      <c r="I9" s="1"/>
    </row>
    <row r="10" spans="1:12" x14ac:dyDescent="0.3">
      <c r="A10" s="12" t="s">
        <v>159</v>
      </c>
      <c r="B10" s="31">
        <v>65186</v>
      </c>
      <c r="C10" s="31">
        <v>48756</v>
      </c>
      <c r="D10" s="31">
        <v>373526</v>
      </c>
      <c r="E10" s="31">
        <v>373974</v>
      </c>
      <c r="F10" s="14">
        <f t="shared" si="0"/>
        <v>0.11993810337165201</v>
      </c>
      <c r="G10" s="1"/>
      <c r="H10" s="1"/>
      <c r="I10" s="1"/>
    </row>
    <row r="11" spans="1:12" x14ac:dyDescent="0.3">
      <c r="A11" s="9" t="s">
        <v>160</v>
      </c>
      <c r="B11" s="30">
        <v>2757664</v>
      </c>
      <c r="C11" s="30">
        <v>2629773</v>
      </c>
      <c r="D11" s="30">
        <v>16248247</v>
      </c>
      <c r="E11" s="30">
        <v>18180392</v>
      </c>
      <c r="F11" s="11">
        <f t="shared" si="0"/>
        <v>11.891405885201024</v>
      </c>
      <c r="G11" s="1"/>
      <c r="H11" s="1"/>
      <c r="I11" s="1"/>
    </row>
    <row r="12" spans="1:12" x14ac:dyDescent="0.3">
      <c r="A12" s="12" t="s">
        <v>161</v>
      </c>
      <c r="B12" s="31">
        <v>63404</v>
      </c>
      <c r="C12" s="31">
        <v>89801</v>
      </c>
      <c r="D12" s="31">
        <v>326830</v>
      </c>
      <c r="E12" s="31">
        <v>278577</v>
      </c>
      <c r="F12" s="14">
        <f t="shared" si="0"/>
        <v>-14.76394455833308</v>
      </c>
      <c r="G12" s="1"/>
      <c r="H12" s="1"/>
      <c r="I12" s="1"/>
    </row>
    <row r="13" spans="1:12" x14ac:dyDescent="0.3">
      <c r="A13" s="9" t="s">
        <v>32</v>
      </c>
      <c r="B13" s="30">
        <v>217543</v>
      </c>
      <c r="C13" s="30">
        <v>170838</v>
      </c>
      <c r="D13" s="30">
        <v>939862</v>
      </c>
      <c r="E13" s="30">
        <v>987415</v>
      </c>
      <c r="F13" s="11">
        <f t="shared" si="0"/>
        <v>5.0595725755483301</v>
      </c>
      <c r="G13" s="1"/>
      <c r="H13" s="1"/>
      <c r="I13" s="1"/>
    </row>
    <row r="14" spans="1:12" x14ac:dyDescent="0.3">
      <c r="A14" s="12" t="s">
        <v>33</v>
      </c>
      <c r="B14" s="31">
        <v>1383785</v>
      </c>
      <c r="C14" s="31">
        <v>1792339</v>
      </c>
      <c r="D14" s="31">
        <v>8074138</v>
      </c>
      <c r="E14" s="31">
        <v>9625620</v>
      </c>
      <c r="F14" s="14">
        <f t="shared" si="0"/>
        <v>19.215450615285491</v>
      </c>
      <c r="G14" s="1"/>
      <c r="H14" s="1"/>
      <c r="I14" s="1"/>
    </row>
    <row r="15" spans="1:12" x14ac:dyDescent="0.3">
      <c r="A15" s="9" t="s">
        <v>34</v>
      </c>
      <c r="B15" s="30">
        <v>2205306</v>
      </c>
      <c r="C15" s="30">
        <v>1813208</v>
      </c>
      <c r="D15" s="30">
        <v>11308395</v>
      </c>
      <c r="E15" s="30">
        <v>11919312</v>
      </c>
      <c r="F15" s="11">
        <f t="shared" si="0"/>
        <v>5.4023316306160183</v>
      </c>
      <c r="G15" s="1"/>
      <c r="H15" s="1"/>
      <c r="I15" s="1"/>
    </row>
    <row r="16" spans="1:12" x14ac:dyDescent="0.3">
      <c r="A16" s="12" t="s">
        <v>35</v>
      </c>
      <c r="B16" s="31">
        <v>2456867</v>
      </c>
      <c r="C16" s="31">
        <v>2196062</v>
      </c>
      <c r="D16" s="31">
        <v>15683169</v>
      </c>
      <c r="E16" s="31">
        <v>14598187</v>
      </c>
      <c r="F16" s="14">
        <f t="shared" si="0"/>
        <v>-6.9181298754097469</v>
      </c>
      <c r="G16" s="1"/>
      <c r="H16" s="1"/>
      <c r="I16" s="1"/>
    </row>
    <row r="17" spans="1:9" x14ac:dyDescent="0.3">
      <c r="A17" s="9" t="s">
        <v>162</v>
      </c>
      <c r="B17" s="30">
        <v>694795</v>
      </c>
      <c r="C17" s="30">
        <v>865782</v>
      </c>
      <c r="D17" s="30">
        <v>4993032</v>
      </c>
      <c r="E17" s="30">
        <v>6047102</v>
      </c>
      <c r="F17" s="11">
        <f t="shared" si="0"/>
        <v>21.110820038806082</v>
      </c>
      <c r="G17" s="1"/>
      <c r="H17" s="1"/>
      <c r="I17" s="1"/>
    </row>
    <row r="18" spans="1:9" x14ac:dyDescent="0.3">
      <c r="A18" s="12" t="s">
        <v>36</v>
      </c>
      <c r="B18" s="31">
        <v>73003</v>
      </c>
      <c r="C18" s="31">
        <v>79228</v>
      </c>
      <c r="D18" s="31">
        <v>527335</v>
      </c>
      <c r="E18" s="31">
        <v>537162</v>
      </c>
      <c r="F18" s="14">
        <f t="shared" si="0"/>
        <v>1.8635212910199357</v>
      </c>
      <c r="G18" s="1"/>
      <c r="H18" s="1"/>
      <c r="I18" s="1"/>
    </row>
    <row r="19" spans="1:9" x14ac:dyDescent="0.3">
      <c r="A19" s="9" t="s">
        <v>37</v>
      </c>
      <c r="B19" s="30">
        <v>131623</v>
      </c>
      <c r="C19" s="30">
        <v>84063</v>
      </c>
      <c r="D19" s="30">
        <v>1357504</v>
      </c>
      <c r="E19" s="30">
        <v>1101433</v>
      </c>
      <c r="F19" s="11">
        <f t="shared" si="0"/>
        <v>-18.863369831691102</v>
      </c>
      <c r="G19" s="1"/>
      <c r="H19" s="1"/>
      <c r="I19" s="1"/>
    </row>
    <row r="20" spans="1:9" x14ac:dyDescent="0.3">
      <c r="A20" s="12" t="s">
        <v>163</v>
      </c>
      <c r="B20" s="31">
        <v>20456</v>
      </c>
      <c r="C20" s="31">
        <v>107266</v>
      </c>
      <c r="D20" s="31">
        <v>464744</v>
      </c>
      <c r="E20" s="31">
        <v>466368</v>
      </c>
      <c r="F20" s="14">
        <f t="shared" si="0"/>
        <v>0.34943969152909915</v>
      </c>
      <c r="G20" s="1"/>
      <c r="H20" s="1"/>
      <c r="I20" s="1"/>
    </row>
    <row r="21" spans="1:9" x14ac:dyDescent="0.3">
      <c r="A21" s="9" t="s">
        <v>38</v>
      </c>
      <c r="B21" s="30">
        <v>2001808</v>
      </c>
      <c r="C21" s="30">
        <v>1642905</v>
      </c>
      <c r="D21" s="30">
        <v>14153809</v>
      </c>
      <c r="E21" s="30">
        <v>13832955</v>
      </c>
      <c r="F21" s="11">
        <f t="shared" si="0"/>
        <v>-2.2669092115062455</v>
      </c>
      <c r="G21" s="1"/>
      <c r="H21" s="1"/>
      <c r="I21" s="1"/>
    </row>
    <row r="22" spans="1:9" x14ac:dyDescent="0.3">
      <c r="A22" s="12" t="s">
        <v>59</v>
      </c>
      <c r="B22" s="31">
        <v>617663</v>
      </c>
      <c r="C22" s="31">
        <v>539642</v>
      </c>
      <c r="D22" s="31">
        <v>4027973</v>
      </c>
      <c r="E22" s="31">
        <v>3988833</v>
      </c>
      <c r="F22" s="14">
        <f t="shared" si="0"/>
        <v>-0.97170462661989632</v>
      </c>
      <c r="G22" s="1"/>
      <c r="H22" s="1"/>
      <c r="I22" s="1"/>
    </row>
    <row r="23" spans="1:9" x14ac:dyDescent="0.3">
      <c r="A23" s="9" t="s">
        <v>164</v>
      </c>
      <c r="B23" s="30">
        <v>10712</v>
      </c>
      <c r="C23" s="30">
        <v>2226</v>
      </c>
      <c r="D23" s="30">
        <v>81161</v>
      </c>
      <c r="E23" s="30">
        <v>39598</v>
      </c>
      <c r="F23" s="11">
        <f t="shared" si="0"/>
        <v>-51.210556794519533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9271</v>
      </c>
      <c r="C25" s="30">
        <v>7547</v>
      </c>
      <c r="D25" s="30">
        <v>45275</v>
      </c>
      <c r="E25" s="30">
        <v>43709</v>
      </c>
      <c r="F25" s="11">
        <f t="shared" si="0"/>
        <v>-3.458862506902264</v>
      </c>
      <c r="G25" s="1"/>
      <c r="H25" s="1"/>
      <c r="I25" s="1"/>
    </row>
    <row r="26" spans="1:9" x14ac:dyDescent="0.3">
      <c r="A26" s="12" t="s">
        <v>40</v>
      </c>
      <c r="B26" s="31">
        <v>109195</v>
      </c>
      <c r="C26" s="31">
        <v>106563</v>
      </c>
      <c r="D26" s="31">
        <v>576058</v>
      </c>
      <c r="E26" s="31">
        <v>799889</v>
      </c>
      <c r="F26" s="14">
        <f t="shared" si="0"/>
        <v>38.855636064424061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438047</v>
      </c>
      <c r="C28" s="31">
        <v>389525</v>
      </c>
      <c r="D28" s="31">
        <v>3051834</v>
      </c>
      <c r="E28" s="31">
        <v>2703130</v>
      </c>
      <c r="F28" s="14">
        <f t="shared" si="0"/>
        <v>-11.426047419355044</v>
      </c>
      <c r="G28" s="1"/>
      <c r="H28" s="1"/>
      <c r="I28" s="1"/>
    </row>
    <row r="29" spans="1:9" x14ac:dyDescent="0.3">
      <c r="A29" s="9" t="s">
        <v>43</v>
      </c>
      <c r="B29" s="30">
        <v>19318</v>
      </c>
      <c r="C29" s="30">
        <v>27440</v>
      </c>
      <c r="D29" s="30">
        <v>92357</v>
      </c>
      <c r="E29" s="30">
        <v>203548</v>
      </c>
      <c r="F29" s="11">
        <f t="shared" si="0"/>
        <v>120.39260694912136</v>
      </c>
      <c r="G29" s="1"/>
      <c r="H29" s="1"/>
      <c r="I29" s="1"/>
    </row>
    <row r="30" spans="1:9" x14ac:dyDescent="0.3">
      <c r="A30" s="12" t="s">
        <v>44</v>
      </c>
      <c r="B30" s="31">
        <v>46700</v>
      </c>
      <c r="C30" s="31">
        <v>31570</v>
      </c>
      <c r="D30" s="31">
        <v>256302</v>
      </c>
      <c r="E30" s="31">
        <v>144528</v>
      </c>
      <c r="F30" s="14">
        <f t="shared" si="0"/>
        <v>-43.610272256946885</v>
      </c>
      <c r="G30" s="1"/>
      <c r="H30" s="1"/>
      <c r="I30" s="1"/>
    </row>
    <row r="31" spans="1:9" x14ac:dyDescent="0.3">
      <c r="A31" s="9" t="s">
        <v>45</v>
      </c>
      <c r="B31" s="30">
        <v>1886301</v>
      </c>
      <c r="C31" s="30">
        <v>1616149</v>
      </c>
      <c r="D31" s="30">
        <v>12808709</v>
      </c>
      <c r="E31" s="30">
        <v>11325809</v>
      </c>
      <c r="F31" s="11">
        <f t="shared" si="0"/>
        <v>-11.577279177784433</v>
      </c>
      <c r="G31" s="1"/>
      <c r="H31" s="1"/>
      <c r="I31" s="1"/>
    </row>
    <row r="32" spans="1:9" x14ac:dyDescent="0.3">
      <c r="A32" s="12" t="s">
        <v>46</v>
      </c>
      <c r="B32" s="31">
        <v>313131</v>
      </c>
      <c r="C32" s="31">
        <v>118861</v>
      </c>
      <c r="D32" s="31">
        <v>1930685</v>
      </c>
      <c r="E32" s="31">
        <v>1163311</v>
      </c>
      <c r="F32" s="14">
        <f t="shared" si="0"/>
        <v>-39.746204067468284</v>
      </c>
      <c r="G32" s="1"/>
      <c r="H32" s="1"/>
      <c r="I32" s="1"/>
    </row>
    <row r="33" spans="1:9" x14ac:dyDescent="0.3">
      <c r="A33" s="9" t="s">
        <v>47</v>
      </c>
      <c r="B33" s="30">
        <v>6463</v>
      </c>
      <c r="C33" s="30">
        <v>7499</v>
      </c>
      <c r="D33" s="30">
        <v>40437</v>
      </c>
      <c r="E33" s="30">
        <v>57700</v>
      </c>
      <c r="F33" s="11">
        <f t="shared" si="0"/>
        <v>42.69109973539085</v>
      </c>
      <c r="G33" s="1"/>
      <c r="H33" s="1"/>
      <c r="I33" s="1"/>
    </row>
    <row r="34" spans="1:9" x14ac:dyDescent="0.3">
      <c r="A34" s="12" t="s">
        <v>165</v>
      </c>
      <c r="B34" s="31">
        <v>13241</v>
      </c>
      <c r="C34" s="31">
        <v>13620</v>
      </c>
      <c r="D34" s="31">
        <v>85939</v>
      </c>
      <c r="E34" s="31">
        <v>97291</v>
      </c>
      <c r="F34" s="14">
        <f t="shared" si="0"/>
        <v>13.209369436460747</v>
      </c>
      <c r="G34" s="1"/>
      <c r="H34" s="1"/>
      <c r="I34" s="1"/>
    </row>
    <row r="35" spans="1:9" x14ac:dyDescent="0.3">
      <c r="A35" s="15" t="s">
        <v>48</v>
      </c>
      <c r="B35" s="16">
        <f>SUM(B7:B34)</f>
        <v>16467041</v>
      </c>
      <c r="C35" s="16">
        <f t="shared" ref="C35:E35" si="1">SUM(C7:C34)</f>
        <v>15271783</v>
      </c>
      <c r="D35" s="16">
        <f t="shared" si="1"/>
        <v>102483047</v>
      </c>
      <c r="E35" s="16">
        <f t="shared" si="1"/>
        <v>104165634</v>
      </c>
      <c r="F35" s="17">
        <f t="shared" ref="F35" si="2">((E35*100)/D35)-100</f>
        <v>1.6418198416758685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5589963</v>
      </c>
      <c r="C39" s="37">
        <f t="shared" si="4"/>
        <v>4990754</v>
      </c>
      <c r="D39" s="37">
        <f>_xlfn.RANK.EQ(B39,$B$39:$B$66)+COUNTIF($B$39:$B$66,B39)-1</f>
        <v>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18180392</v>
      </c>
      <c r="G39" s="36">
        <f>LOOKUP(E39,$A$39:$A$66,$C$39:$C$66)</f>
        <v>16248247</v>
      </c>
    </row>
    <row r="40" spans="1:9" x14ac:dyDescent="0.3">
      <c r="A40" s="36" t="str">
        <f t="shared" si="5"/>
        <v>ALICANTE</v>
      </c>
      <c r="B40" s="37">
        <f t="shared" si="3"/>
        <v>37009</v>
      </c>
      <c r="C40" s="37">
        <f t="shared" si="4"/>
        <v>25312</v>
      </c>
      <c r="D40" s="37">
        <f t="shared" ref="D40:D66" si="7">_xlfn.RANK.EQ(B40,$B$39:$B$66)+COUNTIF($B$39:$B$66,B40)-1</f>
        <v>25</v>
      </c>
      <c r="E40" s="36" t="str">
        <f t="shared" si="6"/>
        <v>CARTAGENA</v>
      </c>
      <c r="F40" s="36">
        <f t="shared" ref="F40:F55" si="8">LOOKUP(E40,$A$39:$A$66,$B$39:$B$66)</f>
        <v>14598187</v>
      </c>
      <c r="G40" s="36">
        <f t="shared" ref="G40:G66" si="9">LOOKUP(E40,$A$39:$A$66,$C$39:$C$66)</f>
        <v>15683169</v>
      </c>
    </row>
    <row r="41" spans="1:9" x14ac:dyDescent="0.3">
      <c r="A41" s="36" t="str">
        <f t="shared" si="5"/>
        <v>ALMERÍA</v>
      </c>
      <c r="B41" s="37">
        <f t="shared" si="3"/>
        <v>22819</v>
      </c>
      <c r="C41" s="37">
        <f t="shared" si="4"/>
        <v>19660</v>
      </c>
      <c r="D41" s="37">
        <f t="shared" si="7"/>
        <v>26</v>
      </c>
      <c r="E41" s="36" t="str">
        <f t="shared" si="6"/>
        <v>HUELVA</v>
      </c>
      <c r="F41" s="36">
        <f t="shared" si="8"/>
        <v>13832955</v>
      </c>
      <c r="G41" s="36">
        <f t="shared" si="9"/>
        <v>14153809</v>
      </c>
    </row>
    <row r="42" spans="1:9" x14ac:dyDescent="0.3">
      <c r="A42" s="36" t="str">
        <f t="shared" si="5"/>
        <v>AVILÉS</v>
      </c>
      <c r="B42" s="37">
        <f t="shared" si="3"/>
        <v>373974</v>
      </c>
      <c r="C42" s="37">
        <f t="shared" si="4"/>
        <v>373526</v>
      </c>
      <c r="D42" s="37">
        <f t="shared" si="7"/>
        <v>17</v>
      </c>
      <c r="E42" s="36" t="str">
        <f t="shared" si="6"/>
        <v>BILBAO</v>
      </c>
      <c r="F42" s="36">
        <f t="shared" si="8"/>
        <v>11919312</v>
      </c>
      <c r="G42" s="36">
        <f t="shared" si="9"/>
        <v>11308395</v>
      </c>
    </row>
    <row r="43" spans="1:9" x14ac:dyDescent="0.3">
      <c r="A43" s="36" t="str">
        <f t="shared" si="5"/>
        <v>BAHÍA DE ALGECIRAS</v>
      </c>
      <c r="B43" s="37">
        <f t="shared" si="3"/>
        <v>18180392</v>
      </c>
      <c r="C43" s="37">
        <f t="shared" si="4"/>
        <v>16248247</v>
      </c>
      <c r="D43" s="37">
        <f t="shared" si="7"/>
        <v>1</v>
      </c>
      <c r="E43" s="36" t="str">
        <f t="shared" si="6"/>
        <v>TARRAGONA</v>
      </c>
      <c r="F43" s="36">
        <f t="shared" si="8"/>
        <v>11325809</v>
      </c>
      <c r="G43" s="36">
        <f t="shared" si="9"/>
        <v>12808709</v>
      </c>
    </row>
    <row r="44" spans="1:9" x14ac:dyDescent="0.3">
      <c r="A44" s="36" t="str">
        <f t="shared" si="5"/>
        <v>BAHÍA DE CÁDIZ</v>
      </c>
      <c r="B44" s="37">
        <f t="shared" si="3"/>
        <v>278577</v>
      </c>
      <c r="C44" s="37">
        <f t="shared" si="4"/>
        <v>326830</v>
      </c>
      <c r="D44" s="37">
        <f t="shared" si="7"/>
        <v>18</v>
      </c>
      <c r="E44" s="36" t="str">
        <f t="shared" si="6"/>
        <v>BARCELONA</v>
      </c>
      <c r="F44" s="36">
        <f t="shared" si="8"/>
        <v>9625620</v>
      </c>
      <c r="G44" s="36">
        <f t="shared" si="9"/>
        <v>8074138</v>
      </c>
    </row>
    <row r="45" spans="1:9" x14ac:dyDescent="0.3">
      <c r="A45" s="36" t="str">
        <f t="shared" si="5"/>
        <v>BALEARES</v>
      </c>
      <c r="B45" s="37">
        <f t="shared" si="3"/>
        <v>987415</v>
      </c>
      <c r="C45" s="37">
        <f t="shared" si="4"/>
        <v>939862</v>
      </c>
      <c r="D45" s="37">
        <f t="shared" si="7"/>
        <v>13</v>
      </c>
      <c r="E45" s="36" t="str">
        <f t="shared" si="6"/>
        <v>CASTELLÓN</v>
      </c>
      <c r="F45" s="36">
        <f t="shared" si="8"/>
        <v>6047102</v>
      </c>
      <c r="G45" s="36">
        <f t="shared" si="9"/>
        <v>4993032</v>
      </c>
    </row>
    <row r="46" spans="1:9" x14ac:dyDescent="0.3">
      <c r="A46" s="36" t="str">
        <f t="shared" si="5"/>
        <v>BARCELONA</v>
      </c>
      <c r="B46" s="37">
        <f t="shared" si="3"/>
        <v>9625620</v>
      </c>
      <c r="C46" s="37">
        <f t="shared" si="4"/>
        <v>8074138</v>
      </c>
      <c r="D46" s="37">
        <f t="shared" si="7"/>
        <v>6</v>
      </c>
      <c r="E46" s="36" t="str">
        <f t="shared" si="6"/>
        <v>A CORUÑA</v>
      </c>
      <c r="F46" s="36">
        <f t="shared" si="8"/>
        <v>5589963</v>
      </c>
      <c r="G46" s="36">
        <f t="shared" si="9"/>
        <v>4990754</v>
      </c>
    </row>
    <row r="47" spans="1:9" x14ac:dyDescent="0.3">
      <c r="A47" s="36" t="str">
        <f t="shared" si="5"/>
        <v>BILBAO</v>
      </c>
      <c r="B47" s="37">
        <f t="shared" si="3"/>
        <v>11919312</v>
      </c>
      <c r="C47" s="37">
        <f t="shared" si="4"/>
        <v>11308395</v>
      </c>
      <c r="D47" s="37">
        <f t="shared" si="7"/>
        <v>4</v>
      </c>
      <c r="E47" s="36" t="str">
        <f t="shared" si="6"/>
        <v>LAS PALMAS</v>
      </c>
      <c r="F47" s="36">
        <f t="shared" si="8"/>
        <v>3988833</v>
      </c>
      <c r="G47" s="36">
        <f t="shared" si="9"/>
        <v>4027973</v>
      </c>
    </row>
    <row r="48" spans="1:9" x14ac:dyDescent="0.3">
      <c r="A48" s="36" t="str">
        <f t="shared" si="5"/>
        <v>CARTAGENA</v>
      </c>
      <c r="B48" s="37">
        <f t="shared" si="3"/>
        <v>14598187</v>
      </c>
      <c r="C48" s="37">
        <f t="shared" si="4"/>
        <v>15683169</v>
      </c>
      <c r="D48" s="37">
        <f t="shared" si="7"/>
        <v>2</v>
      </c>
      <c r="E48" s="36" t="str">
        <f t="shared" si="6"/>
        <v>SANTA CRUZ DE TENERIFE</v>
      </c>
      <c r="F48" s="36">
        <f t="shared" si="8"/>
        <v>2703130</v>
      </c>
      <c r="G48" s="36">
        <f t="shared" si="9"/>
        <v>3051834</v>
      </c>
    </row>
    <row r="49" spans="1:7" x14ac:dyDescent="0.3">
      <c r="A49" s="36" t="str">
        <f t="shared" si="5"/>
        <v>CASTELLÓN</v>
      </c>
      <c r="B49" s="37">
        <f t="shared" si="3"/>
        <v>6047102</v>
      </c>
      <c r="C49" s="37">
        <f t="shared" si="4"/>
        <v>4993032</v>
      </c>
      <c r="D49" s="37">
        <f t="shared" si="7"/>
        <v>7</v>
      </c>
      <c r="E49" s="36" t="str">
        <f t="shared" si="6"/>
        <v>VALENCIA</v>
      </c>
      <c r="F49" s="36">
        <f t="shared" si="8"/>
        <v>1163311</v>
      </c>
      <c r="G49" s="36">
        <f t="shared" si="9"/>
        <v>1930685</v>
      </c>
    </row>
    <row r="50" spans="1:7" x14ac:dyDescent="0.3">
      <c r="A50" s="36" t="str">
        <f t="shared" si="5"/>
        <v>CEUTA</v>
      </c>
      <c r="B50" s="37">
        <f t="shared" si="3"/>
        <v>537162</v>
      </c>
      <c r="C50" s="37">
        <f t="shared" si="4"/>
        <v>527335</v>
      </c>
      <c r="D50" s="37">
        <f t="shared" si="7"/>
        <v>15</v>
      </c>
      <c r="E50" s="36" t="str">
        <f t="shared" si="6"/>
        <v>FERROL-SAN CIBRAO</v>
      </c>
      <c r="F50" s="36">
        <f t="shared" si="8"/>
        <v>1101433</v>
      </c>
      <c r="G50" s="36">
        <f t="shared" si="9"/>
        <v>1357504</v>
      </c>
    </row>
    <row r="51" spans="1:7" x14ac:dyDescent="0.3">
      <c r="A51" s="36" t="str">
        <f t="shared" si="5"/>
        <v>FERROL-SAN CIBRAO</v>
      </c>
      <c r="B51" s="37">
        <f t="shared" si="3"/>
        <v>1101433</v>
      </c>
      <c r="C51" s="37">
        <f t="shared" si="4"/>
        <v>1357504</v>
      </c>
      <c r="D51" s="37">
        <f t="shared" si="7"/>
        <v>12</v>
      </c>
      <c r="E51" s="36" t="str">
        <f t="shared" si="6"/>
        <v>BALEARES</v>
      </c>
      <c r="F51" s="36">
        <f t="shared" si="8"/>
        <v>987415</v>
      </c>
      <c r="G51" s="36">
        <f t="shared" si="9"/>
        <v>939862</v>
      </c>
    </row>
    <row r="52" spans="1:7" x14ac:dyDescent="0.3">
      <c r="A52" s="36" t="str">
        <f t="shared" si="5"/>
        <v>GIJÓN</v>
      </c>
      <c r="B52" s="37">
        <f t="shared" si="3"/>
        <v>466368</v>
      </c>
      <c r="C52" s="37">
        <f t="shared" si="4"/>
        <v>464744</v>
      </c>
      <c r="D52" s="37">
        <f t="shared" si="7"/>
        <v>16</v>
      </c>
      <c r="E52" s="36" t="str">
        <f t="shared" si="6"/>
        <v>MOTRIL</v>
      </c>
      <c r="F52" s="36">
        <f t="shared" si="8"/>
        <v>799889</v>
      </c>
      <c r="G52" s="36">
        <f t="shared" si="9"/>
        <v>576058</v>
      </c>
    </row>
    <row r="53" spans="1:7" x14ac:dyDescent="0.3">
      <c r="A53" s="36" t="str">
        <f t="shared" si="5"/>
        <v>HUELVA</v>
      </c>
      <c r="B53" s="37">
        <f t="shared" si="3"/>
        <v>13832955</v>
      </c>
      <c r="C53" s="37">
        <f t="shared" si="4"/>
        <v>14153809</v>
      </c>
      <c r="D53" s="37">
        <f t="shared" si="7"/>
        <v>3</v>
      </c>
      <c r="E53" s="36" t="str">
        <f t="shared" si="6"/>
        <v>CEUTA</v>
      </c>
      <c r="F53" s="36">
        <f t="shared" si="8"/>
        <v>537162</v>
      </c>
      <c r="G53" s="36">
        <f t="shared" si="9"/>
        <v>527335</v>
      </c>
    </row>
    <row r="54" spans="1:7" x14ac:dyDescent="0.3">
      <c r="A54" s="36" t="str">
        <f t="shared" si="5"/>
        <v>LAS PALMAS</v>
      </c>
      <c r="B54" s="37">
        <f t="shared" si="3"/>
        <v>3988833</v>
      </c>
      <c r="C54" s="37">
        <f t="shared" si="4"/>
        <v>4027973</v>
      </c>
      <c r="D54" s="37">
        <f t="shared" si="7"/>
        <v>9</v>
      </c>
      <c r="E54" s="36" t="str">
        <f t="shared" si="6"/>
        <v>GIJÓN</v>
      </c>
      <c r="F54" s="36">
        <f t="shared" si="8"/>
        <v>466368</v>
      </c>
      <c r="G54" s="36">
        <f t="shared" si="9"/>
        <v>464744</v>
      </c>
    </row>
    <row r="55" spans="1:7" x14ac:dyDescent="0.3">
      <c r="A55" s="36" t="str">
        <f t="shared" si="5"/>
        <v>MÁLAGA</v>
      </c>
      <c r="B55" s="37">
        <f t="shared" si="3"/>
        <v>39598</v>
      </c>
      <c r="C55" s="37">
        <f t="shared" si="4"/>
        <v>81161</v>
      </c>
      <c r="D55" s="37">
        <f t="shared" si="7"/>
        <v>24</v>
      </c>
      <c r="E55" s="36" t="str">
        <f t="shared" si="6"/>
        <v>AVILÉS</v>
      </c>
      <c r="F55" s="36">
        <f t="shared" si="8"/>
        <v>373974</v>
      </c>
      <c r="G55" s="36">
        <f t="shared" si="9"/>
        <v>373526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BAHÍA DE CÁDIZ</v>
      </c>
      <c r="F56" s="36">
        <f t="shared" ref="F56:F66" si="10">LOOKUP(E56,$A$39:$A$66,$B$39:$B$66)</f>
        <v>278577</v>
      </c>
      <c r="G56" s="36">
        <f t="shared" si="9"/>
        <v>326830</v>
      </c>
    </row>
    <row r="57" spans="1:7" x14ac:dyDescent="0.3">
      <c r="A57" s="36" t="str">
        <f t="shared" si="5"/>
        <v>MELILLA</v>
      </c>
      <c r="B57" s="37">
        <f t="shared" si="3"/>
        <v>43709</v>
      </c>
      <c r="C57" s="37">
        <f t="shared" si="4"/>
        <v>45275</v>
      </c>
      <c r="D57" s="37">
        <f t="shared" si="7"/>
        <v>23</v>
      </c>
      <c r="E57" s="36" t="str">
        <f t="shared" si="6"/>
        <v>SANTANDER</v>
      </c>
      <c r="F57" s="36">
        <f t="shared" si="10"/>
        <v>203548</v>
      </c>
      <c r="G57" s="36">
        <f t="shared" si="9"/>
        <v>92357</v>
      </c>
    </row>
    <row r="58" spans="1:7" x14ac:dyDescent="0.3">
      <c r="A58" s="36" t="str">
        <f t="shared" si="5"/>
        <v>MOTRIL</v>
      </c>
      <c r="B58" s="37">
        <f t="shared" si="3"/>
        <v>799889</v>
      </c>
      <c r="C58" s="37">
        <f t="shared" si="4"/>
        <v>576058</v>
      </c>
      <c r="D58" s="37">
        <f t="shared" si="7"/>
        <v>14</v>
      </c>
      <c r="E58" s="36" t="str">
        <f t="shared" si="6"/>
        <v>SEVILLA</v>
      </c>
      <c r="F58" s="36">
        <f t="shared" si="10"/>
        <v>144528</v>
      </c>
      <c r="G58" s="36">
        <f t="shared" si="9"/>
        <v>256302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VILAGARCÍA</v>
      </c>
      <c r="F59" s="36">
        <f t="shared" si="10"/>
        <v>97291</v>
      </c>
      <c r="G59" s="36">
        <f t="shared" si="9"/>
        <v>85939</v>
      </c>
    </row>
    <row r="60" spans="1:7" x14ac:dyDescent="0.3">
      <c r="A60" s="36" t="str">
        <f t="shared" si="5"/>
        <v>SANTA CRUZ DE TENERIFE</v>
      </c>
      <c r="B60" s="37">
        <f t="shared" si="3"/>
        <v>2703130</v>
      </c>
      <c r="C60" s="37">
        <f t="shared" si="4"/>
        <v>3051834</v>
      </c>
      <c r="D60" s="37">
        <f t="shared" si="7"/>
        <v>10</v>
      </c>
      <c r="E60" s="36" t="str">
        <f t="shared" si="6"/>
        <v>VIGO</v>
      </c>
      <c r="F60" s="36">
        <f t="shared" si="10"/>
        <v>57700</v>
      </c>
      <c r="G60" s="36">
        <f t="shared" si="9"/>
        <v>40437</v>
      </c>
    </row>
    <row r="61" spans="1:7" x14ac:dyDescent="0.3">
      <c r="A61" s="36" t="str">
        <f t="shared" si="5"/>
        <v>SANTANDER</v>
      </c>
      <c r="B61" s="37">
        <f t="shared" si="3"/>
        <v>203548</v>
      </c>
      <c r="C61" s="37">
        <f t="shared" si="4"/>
        <v>92357</v>
      </c>
      <c r="D61" s="37">
        <f t="shared" si="7"/>
        <v>19</v>
      </c>
      <c r="E61" s="36" t="str">
        <f t="shared" si="6"/>
        <v>MELILLA</v>
      </c>
      <c r="F61" s="36">
        <f t="shared" si="10"/>
        <v>43709</v>
      </c>
      <c r="G61" s="36">
        <f t="shared" si="9"/>
        <v>45275</v>
      </c>
    </row>
    <row r="62" spans="1:7" x14ac:dyDescent="0.3">
      <c r="A62" s="36" t="str">
        <f t="shared" si="5"/>
        <v>SEVILLA</v>
      </c>
      <c r="B62" s="37">
        <f t="shared" si="3"/>
        <v>144528</v>
      </c>
      <c r="C62" s="37">
        <f t="shared" si="4"/>
        <v>256302</v>
      </c>
      <c r="D62" s="37">
        <f t="shared" si="7"/>
        <v>20</v>
      </c>
      <c r="E62" s="36" t="str">
        <f t="shared" si="6"/>
        <v>MÁLAGA</v>
      </c>
      <c r="F62" s="36">
        <f t="shared" si="10"/>
        <v>39598</v>
      </c>
      <c r="G62" s="36">
        <f t="shared" si="9"/>
        <v>81161</v>
      </c>
    </row>
    <row r="63" spans="1:7" x14ac:dyDescent="0.3">
      <c r="A63" s="36" t="str">
        <f t="shared" si="5"/>
        <v>TARRAGONA</v>
      </c>
      <c r="B63" s="37">
        <f t="shared" si="3"/>
        <v>11325809</v>
      </c>
      <c r="C63" s="37">
        <f t="shared" si="4"/>
        <v>12808709</v>
      </c>
      <c r="D63" s="37">
        <f t="shared" si="7"/>
        <v>5</v>
      </c>
      <c r="E63" s="36" t="str">
        <f t="shared" si="6"/>
        <v>ALICANTE</v>
      </c>
      <c r="F63" s="36">
        <f t="shared" si="10"/>
        <v>37009</v>
      </c>
      <c r="G63" s="36">
        <f t="shared" si="9"/>
        <v>25312</v>
      </c>
    </row>
    <row r="64" spans="1:7" x14ac:dyDescent="0.3">
      <c r="A64" s="36" t="str">
        <f t="shared" si="5"/>
        <v>VALENCIA</v>
      </c>
      <c r="B64" s="37">
        <f t="shared" si="3"/>
        <v>1163311</v>
      </c>
      <c r="C64" s="37">
        <f t="shared" si="4"/>
        <v>1930685</v>
      </c>
      <c r="D64" s="37">
        <f t="shared" si="7"/>
        <v>11</v>
      </c>
      <c r="E64" s="36" t="str">
        <f t="shared" si="6"/>
        <v>ALMERÍA</v>
      </c>
      <c r="F64" s="36">
        <f t="shared" si="10"/>
        <v>22819</v>
      </c>
      <c r="G64" s="36">
        <f t="shared" si="9"/>
        <v>19660</v>
      </c>
    </row>
    <row r="65" spans="1:7" x14ac:dyDescent="0.3">
      <c r="A65" s="36" t="str">
        <f t="shared" si="5"/>
        <v>VIGO</v>
      </c>
      <c r="B65" s="37">
        <f t="shared" si="3"/>
        <v>57700</v>
      </c>
      <c r="C65" s="37">
        <f t="shared" si="4"/>
        <v>40437</v>
      </c>
      <c r="D65" s="37">
        <f t="shared" si="7"/>
        <v>22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97291</v>
      </c>
      <c r="C66" s="37">
        <f t="shared" si="4"/>
        <v>85939</v>
      </c>
      <c r="D66" s="37">
        <f t="shared" si="7"/>
        <v>21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556176</v>
      </c>
      <c r="C7" s="30">
        <v>337907</v>
      </c>
      <c r="D7" s="30">
        <v>2633355</v>
      </c>
      <c r="E7" s="30">
        <v>2586986</v>
      </c>
      <c r="F7" s="11">
        <f>((E7*100)/D7)-100</f>
        <v>-1.7608336133943254</v>
      </c>
      <c r="G7" s="1"/>
      <c r="H7" s="1"/>
      <c r="I7" s="1"/>
    </row>
    <row r="8" spans="1:12" x14ac:dyDescent="0.3">
      <c r="A8" s="12" t="s">
        <v>31</v>
      </c>
      <c r="B8" s="31">
        <v>198381</v>
      </c>
      <c r="C8" s="31">
        <v>134184</v>
      </c>
      <c r="D8" s="31">
        <v>1165106</v>
      </c>
      <c r="E8" s="31">
        <v>850775</v>
      </c>
      <c r="F8" s="14">
        <f t="shared" ref="F8:F34" si="0">((E8*100)/D8)-100</f>
        <v>-26.978746998127207</v>
      </c>
      <c r="G8" s="1"/>
      <c r="H8" s="1"/>
      <c r="I8" s="1"/>
    </row>
    <row r="9" spans="1:12" x14ac:dyDescent="0.3">
      <c r="A9" s="9" t="s">
        <v>157</v>
      </c>
      <c r="B9" s="30">
        <v>430185</v>
      </c>
      <c r="C9" s="30">
        <v>507438</v>
      </c>
      <c r="D9" s="30">
        <v>3033119</v>
      </c>
      <c r="E9" s="30">
        <v>3527629</v>
      </c>
      <c r="F9" s="11">
        <f t="shared" si="0"/>
        <v>16.303679479769841</v>
      </c>
      <c r="G9" s="1"/>
      <c r="H9" s="1"/>
      <c r="I9" s="1"/>
    </row>
    <row r="10" spans="1:12" x14ac:dyDescent="0.3">
      <c r="A10" s="12" t="s">
        <v>159</v>
      </c>
      <c r="B10" s="31">
        <v>299941</v>
      </c>
      <c r="C10" s="31">
        <v>161405</v>
      </c>
      <c r="D10" s="31">
        <v>1689636</v>
      </c>
      <c r="E10" s="31">
        <v>1697716</v>
      </c>
      <c r="F10" s="14">
        <f t="shared" si="0"/>
        <v>0.47820950784665683</v>
      </c>
      <c r="G10" s="1"/>
      <c r="H10" s="1"/>
      <c r="I10" s="1"/>
    </row>
    <row r="11" spans="1:12" x14ac:dyDescent="0.3">
      <c r="A11" s="9" t="s">
        <v>160</v>
      </c>
      <c r="B11" s="30">
        <v>228090</v>
      </c>
      <c r="C11" s="30">
        <v>184824</v>
      </c>
      <c r="D11" s="30">
        <v>1119331</v>
      </c>
      <c r="E11" s="30">
        <v>987934</v>
      </c>
      <c r="F11" s="11">
        <f t="shared" si="0"/>
        <v>-11.738886888686181</v>
      </c>
      <c r="G11" s="1"/>
      <c r="H11" s="1"/>
      <c r="I11" s="1"/>
    </row>
    <row r="12" spans="1:12" x14ac:dyDescent="0.3">
      <c r="A12" s="12" t="s">
        <v>161</v>
      </c>
      <c r="B12" s="31">
        <v>159104</v>
      </c>
      <c r="C12" s="31">
        <v>191995</v>
      </c>
      <c r="D12" s="31">
        <v>894698</v>
      </c>
      <c r="E12" s="31">
        <v>1030328</v>
      </c>
      <c r="F12" s="14">
        <f t="shared" si="0"/>
        <v>15.15930515101185</v>
      </c>
      <c r="G12" s="1"/>
      <c r="H12" s="1"/>
      <c r="I12" s="1"/>
    </row>
    <row r="13" spans="1:12" x14ac:dyDescent="0.3">
      <c r="A13" s="9" t="s">
        <v>32</v>
      </c>
      <c r="B13" s="30">
        <v>176163</v>
      </c>
      <c r="C13" s="30">
        <v>135016</v>
      </c>
      <c r="D13" s="30">
        <v>985842</v>
      </c>
      <c r="E13" s="30">
        <v>882429</v>
      </c>
      <c r="F13" s="11">
        <f t="shared" si="0"/>
        <v>-10.489814797908792</v>
      </c>
      <c r="G13" s="1"/>
      <c r="H13" s="1"/>
      <c r="I13" s="1"/>
    </row>
    <row r="14" spans="1:12" x14ac:dyDescent="0.3">
      <c r="A14" s="12" t="s">
        <v>33</v>
      </c>
      <c r="B14" s="31">
        <v>320499</v>
      </c>
      <c r="C14" s="31">
        <v>310489</v>
      </c>
      <c r="D14" s="31">
        <v>2386834</v>
      </c>
      <c r="E14" s="31">
        <v>2505379</v>
      </c>
      <c r="F14" s="14">
        <f t="shared" si="0"/>
        <v>4.9666210553394166</v>
      </c>
      <c r="G14" s="1"/>
      <c r="H14" s="1"/>
      <c r="I14" s="1"/>
    </row>
    <row r="15" spans="1:12" x14ac:dyDescent="0.3">
      <c r="A15" s="9" t="s">
        <v>34</v>
      </c>
      <c r="B15" s="30">
        <v>391445</v>
      </c>
      <c r="C15" s="30">
        <v>395100</v>
      </c>
      <c r="D15" s="30">
        <v>2494916</v>
      </c>
      <c r="E15" s="30">
        <v>2869410</v>
      </c>
      <c r="F15" s="11">
        <f t="shared" si="0"/>
        <v>15.010284915403972</v>
      </c>
      <c r="G15" s="1"/>
      <c r="H15" s="1"/>
      <c r="I15" s="1"/>
    </row>
    <row r="16" spans="1:12" x14ac:dyDescent="0.3">
      <c r="A16" s="12" t="s">
        <v>35</v>
      </c>
      <c r="B16" s="31">
        <v>571986</v>
      </c>
      <c r="C16" s="31">
        <v>573272</v>
      </c>
      <c r="D16" s="31">
        <v>3123167</v>
      </c>
      <c r="E16" s="31">
        <v>3754436</v>
      </c>
      <c r="F16" s="14">
        <f t="shared" si="0"/>
        <v>20.212463822779895</v>
      </c>
      <c r="G16" s="1"/>
      <c r="H16" s="1"/>
      <c r="I16" s="1"/>
    </row>
    <row r="17" spans="1:9" x14ac:dyDescent="0.3">
      <c r="A17" s="9" t="s">
        <v>162</v>
      </c>
      <c r="B17" s="30">
        <v>582659</v>
      </c>
      <c r="C17" s="30">
        <v>821511</v>
      </c>
      <c r="D17" s="30">
        <v>3607219</v>
      </c>
      <c r="E17" s="30">
        <v>4067608</v>
      </c>
      <c r="F17" s="11">
        <f t="shared" si="0"/>
        <v>12.762989993122119</v>
      </c>
      <c r="G17" s="1"/>
      <c r="H17" s="1"/>
      <c r="I17" s="1"/>
    </row>
    <row r="18" spans="1:9" x14ac:dyDescent="0.3">
      <c r="A18" s="12" t="s">
        <v>36</v>
      </c>
      <c r="B18" s="31">
        <v>3301</v>
      </c>
      <c r="C18" s="31">
        <v>6397</v>
      </c>
      <c r="D18" s="31">
        <v>18100</v>
      </c>
      <c r="E18" s="31">
        <v>20240</v>
      </c>
      <c r="F18" s="14">
        <f t="shared" si="0"/>
        <v>11.823204419889507</v>
      </c>
      <c r="G18" s="1"/>
      <c r="H18" s="1"/>
      <c r="I18" s="1"/>
    </row>
    <row r="19" spans="1:9" x14ac:dyDescent="0.3">
      <c r="A19" s="9" t="s">
        <v>37</v>
      </c>
      <c r="B19" s="30">
        <v>734918</v>
      </c>
      <c r="C19" s="30">
        <v>1122482</v>
      </c>
      <c r="D19" s="30">
        <v>5794502</v>
      </c>
      <c r="E19" s="30">
        <v>6229190</v>
      </c>
      <c r="F19" s="11">
        <f t="shared" si="0"/>
        <v>7.5017318140540823</v>
      </c>
      <c r="G19" s="1"/>
      <c r="H19" s="1"/>
      <c r="I19" s="1"/>
    </row>
    <row r="20" spans="1:9" x14ac:dyDescent="0.3">
      <c r="A20" s="12" t="s">
        <v>163</v>
      </c>
      <c r="B20" s="31">
        <v>1574352</v>
      </c>
      <c r="C20" s="31">
        <v>1494853</v>
      </c>
      <c r="D20" s="31">
        <v>11282964</v>
      </c>
      <c r="E20" s="31">
        <v>9621298</v>
      </c>
      <c r="F20" s="14">
        <f t="shared" si="0"/>
        <v>-14.727211750387582</v>
      </c>
      <c r="G20" s="1"/>
      <c r="H20" s="1"/>
      <c r="I20" s="1"/>
    </row>
    <row r="21" spans="1:9" x14ac:dyDescent="0.3">
      <c r="A21" s="9" t="s">
        <v>38</v>
      </c>
      <c r="B21" s="30">
        <v>404773</v>
      </c>
      <c r="C21" s="30">
        <v>602090</v>
      </c>
      <c r="D21" s="30">
        <v>3417779</v>
      </c>
      <c r="E21" s="30">
        <v>4029460</v>
      </c>
      <c r="F21" s="11">
        <f t="shared" si="0"/>
        <v>17.897031961399492</v>
      </c>
      <c r="G21" s="1"/>
      <c r="H21" s="1"/>
      <c r="I21" s="1"/>
    </row>
    <row r="22" spans="1:9" x14ac:dyDescent="0.3">
      <c r="A22" s="12" t="s">
        <v>59</v>
      </c>
      <c r="B22" s="31">
        <v>40694</v>
      </c>
      <c r="C22" s="31">
        <v>34312</v>
      </c>
      <c r="D22" s="31">
        <v>264501</v>
      </c>
      <c r="E22" s="31">
        <v>297788</v>
      </c>
      <c r="F22" s="14">
        <f t="shared" si="0"/>
        <v>12.584829546958233</v>
      </c>
      <c r="G22" s="1"/>
      <c r="H22" s="1"/>
      <c r="I22" s="1"/>
    </row>
    <row r="23" spans="1:9" x14ac:dyDescent="0.3">
      <c r="A23" s="9" t="s">
        <v>164</v>
      </c>
      <c r="B23" s="30">
        <v>144481</v>
      </c>
      <c r="C23" s="30">
        <v>92347</v>
      </c>
      <c r="D23" s="30">
        <v>835417</v>
      </c>
      <c r="E23" s="30">
        <v>927728</v>
      </c>
      <c r="F23" s="11">
        <f t="shared" si="0"/>
        <v>11.049691351744102</v>
      </c>
      <c r="G23" s="1"/>
      <c r="H23" s="1"/>
      <c r="I23" s="1"/>
    </row>
    <row r="24" spans="1:9" x14ac:dyDescent="0.3">
      <c r="A24" s="12" t="s">
        <v>166</v>
      </c>
      <c r="B24" s="31">
        <v>112414</v>
      </c>
      <c r="C24" s="31">
        <v>99675</v>
      </c>
      <c r="D24" s="31">
        <v>426093</v>
      </c>
      <c r="E24" s="31">
        <v>516549</v>
      </c>
      <c r="F24" s="14">
        <f t="shared" si="0"/>
        <v>21.229168280164188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2350</v>
      </c>
      <c r="D25" s="30">
        <v>5872</v>
      </c>
      <c r="E25" s="30">
        <v>3748</v>
      </c>
      <c r="F25" s="11">
        <f t="shared" si="0"/>
        <v>-36.171662125340596</v>
      </c>
      <c r="G25" s="1"/>
      <c r="H25" s="1"/>
      <c r="I25" s="1"/>
    </row>
    <row r="26" spans="1:9" x14ac:dyDescent="0.3">
      <c r="A26" s="12" t="s">
        <v>40</v>
      </c>
      <c r="B26" s="31">
        <v>34907</v>
      </c>
      <c r="C26" s="31">
        <v>62931</v>
      </c>
      <c r="D26" s="31">
        <v>222989</v>
      </c>
      <c r="E26" s="31">
        <v>329783</v>
      </c>
      <c r="F26" s="14">
        <f t="shared" si="0"/>
        <v>47.892048486696666</v>
      </c>
      <c r="G26" s="1"/>
      <c r="H26" s="1"/>
      <c r="I26" s="1"/>
    </row>
    <row r="27" spans="1:9" x14ac:dyDescent="0.3">
      <c r="A27" s="9" t="s">
        <v>41</v>
      </c>
      <c r="B27" s="30">
        <v>48696</v>
      </c>
      <c r="C27" s="30">
        <v>94813</v>
      </c>
      <c r="D27" s="30">
        <v>365371</v>
      </c>
      <c r="E27" s="30">
        <v>485619</v>
      </c>
      <c r="F27" s="11">
        <f t="shared" si="0"/>
        <v>32.911205322808883</v>
      </c>
      <c r="G27" s="1"/>
      <c r="H27" s="1"/>
      <c r="I27" s="1"/>
    </row>
    <row r="28" spans="1:9" x14ac:dyDescent="0.3">
      <c r="A28" s="12" t="s">
        <v>42</v>
      </c>
      <c r="B28" s="31">
        <v>24792</v>
      </c>
      <c r="C28" s="31">
        <v>40883</v>
      </c>
      <c r="D28" s="31">
        <v>233743</v>
      </c>
      <c r="E28" s="31">
        <v>293723</v>
      </c>
      <c r="F28" s="14">
        <f t="shared" si="0"/>
        <v>25.66066149574533</v>
      </c>
      <c r="G28" s="1"/>
      <c r="H28" s="1"/>
      <c r="I28" s="1"/>
    </row>
    <row r="29" spans="1:9" x14ac:dyDescent="0.3">
      <c r="A29" s="9" t="s">
        <v>43</v>
      </c>
      <c r="B29" s="30">
        <v>272554</v>
      </c>
      <c r="C29" s="30">
        <v>223665</v>
      </c>
      <c r="D29" s="30">
        <v>1783437</v>
      </c>
      <c r="E29" s="30">
        <v>1795900</v>
      </c>
      <c r="F29" s="11">
        <f t="shared" si="0"/>
        <v>0.6988191901368026</v>
      </c>
      <c r="G29" s="1"/>
      <c r="H29" s="1"/>
      <c r="I29" s="1"/>
    </row>
    <row r="30" spans="1:9" x14ac:dyDescent="0.3">
      <c r="A30" s="12" t="s">
        <v>44</v>
      </c>
      <c r="B30" s="31">
        <v>187946</v>
      </c>
      <c r="C30" s="31">
        <v>118437</v>
      </c>
      <c r="D30" s="31">
        <v>1077684</v>
      </c>
      <c r="E30" s="31">
        <v>1122205</v>
      </c>
      <c r="F30" s="14">
        <f t="shared" si="0"/>
        <v>4.1311738877073481</v>
      </c>
      <c r="G30" s="1"/>
      <c r="H30" s="1"/>
      <c r="I30" s="1"/>
    </row>
    <row r="31" spans="1:9" x14ac:dyDescent="0.3">
      <c r="A31" s="9" t="s">
        <v>45</v>
      </c>
      <c r="B31" s="30">
        <v>755877</v>
      </c>
      <c r="C31" s="30">
        <v>692782</v>
      </c>
      <c r="D31" s="30">
        <v>4766845</v>
      </c>
      <c r="E31" s="30">
        <v>5811770</v>
      </c>
      <c r="F31" s="11">
        <f t="shared" si="0"/>
        <v>21.920683387020134</v>
      </c>
      <c r="G31" s="1"/>
      <c r="H31" s="1"/>
      <c r="I31" s="1"/>
    </row>
    <row r="32" spans="1:9" x14ac:dyDescent="0.3">
      <c r="A32" s="12" t="s">
        <v>46</v>
      </c>
      <c r="B32" s="31">
        <v>229439</v>
      </c>
      <c r="C32" s="31">
        <v>109836</v>
      </c>
      <c r="D32" s="31">
        <v>1277852</v>
      </c>
      <c r="E32" s="31">
        <v>1442012</v>
      </c>
      <c r="F32" s="14">
        <f t="shared" si="0"/>
        <v>12.84655813036251</v>
      </c>
      <c r="G32" s="1"/>
      <c r="H32" s="1"/>
      <c r="I32" s="1"/>
    </row>
    <row r="33" spans="1:9" x14ac:dyDescent="0.3">
      <c r="A33" s="9" t="s">
        <v>47</v>
      </c>
      <c r="B33" s="30">
        <v>19115</v>
      </c>
      <c r="C33" s="30">
        <v>27873</v>
      </c>
      <c r="D33" s="30">
        <v>140272</v>
      </c>
      <c r="E33" s="30">
        <v>165824</v>
      </c>
      <c r="F33" s="11">
        <f t="shared" si="0"/>
        <v>18.216037413026115</v>
      </c>
      <c r="G33" s="1"/>
      <c r="H33" s="1"/>
      <c r="I33" s="1"/>
    </row>
    <row r="34" spans="1:9" x14ac:dyDescent="0.3">
      <c r="A34" s="12" t="s">
        <v>165</v>
      </c>
      <c r="B34" s="31">
        <v>27605</v>
      </c>
      <c r="C34" s="31">
        <v>31935</v>
      </c>
      <c r="D34" s="31">
        <v>207259</v>
      </c>
      <c r="E34" s="31">
        <v>249539</v>
      </c>
      <c r="F34" s="14">
        <f t="shared" si="0"/>
        <v>20.399596639952904</v>
      </c>
      <c r="G34" s="1"/>
      <c r="H34" s="1"/>
      <c r="I34" s="1"/>
    </row>
    <row r="35" spans="1:9" x14ac:dyDescent="0.3">
      <c r="A35" s="15" t="s">
        <v>48</v>
      </c>
      <c r="B35" s="16">
        <f>SUM(B7:B34)</f>
        <v>8530493</v>
      </c>
      <c r="C35" s="16">
        <f t="shared" ref="C35:E35" si="1">SUM(C7:C34)</f>
        <v>8610802</v>
      </c>
      <c r="D35" s="16">
        <f t="shared" si="1"/>
        <v>55253903</v>
      </c>
      <c r="E35" s="16">
        <f t="shared" si="1"/>
        <v>58103006</v>
      </c>
      <c r="F35" s="17">
        <f t="shared" ref="F35" si="2">((E35*100)/D35)-100</f>
        <v>5.1563832513333949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2586986</v>
      </c>
      <c r="C39" s="37">
        <f t="shared" si="4"/>
        <v>2633355</v>
      </c>
      <c r="D39" s="37">
        <f>_xlfn.RANK.EQ(B39,$B$39:$B$66)+COUNTIF($B$39:$B$66,B39)-1</f>
        <v>9</v>
      </c>
      <c r="E39" s="36" t="str">
        <f t="shared" ref="E39:E66" si="6">INDEX($A$39:$B$66,MATCH(ROW()-38,$D$39:$D$66,0),1)</f>
        <v>GIJÓN</v>
      </c>
      <c r="F39" s="36">
        <f>LOOKUP(E39,$A$39:$A$66,$B$39:$B$66)</f>
        <v>9621298</v>
      </c>
      <c r="G39" s="36">
        <f>LOOKUP(E39,$A$39:$A$66,$C$39:$C$66)</f>
        <v>11282964</v>
      </c>
    </row>
    <row r="40" spans="1:9" x14ac:dyDescent="0.3">
      <c r="A40" s="36" t="str">
        <f t="shared" si="5"/>
        <v>ALICANTE</v>
      </c>
      <c r="B40" s="37">
        <f t="shared" si="3"/>
        <v>850775</v>
      </c>
      <c r="C40" s="37">
        <f t="shared" si="4"/>
        <v>1165106</v>
      </c>
      <c r="D40" s="37">
        <f t="shared" ref="D40:D66" si="7">_xlfn.RANK.EQ(B40,$B$39:$B$66)+COUNTIF($B$39:$B$66,B40)-1</f>
        <v>19</v>
      </c>
      <c r="E40" s="36" t="str">
        <f t="shared" si="6"/>
        <v>FERROL-SAN CIBRAO</v>
      </c>
      <c r="F40" s="36">
        <f t="shared" ref="F40:F55" si="8">LOOKUP(E40,$A$39:$A$66,$B$39:$B$66)</f>
        <v>6229190</v>
      </c>
      <c r="G40" s="36">
        <f t="shared" ref="G40:G66" si="9">LOOKUP(E40,$A$39:$A$66,$C$39:$C$66)</f>
        <v>5794502</v>
      </c>
    </row>
    <row r="41" spans="1:9" x14ac:dyDescent="0.3">
      <c r="A41" s="36" t="str">
        <f t="shared" si="5"/>
        <v>ALMERÍA</v>
      </c>
      <c r="B41" s="37">
        <f t="shared" si="3"/>
        <v>3527629</v>
      </c>
      <c r="C41" s="37">
        <f t="shared" si="4"/>
        <v>3033119</v>
      </c>
      <c r="D41" s="37">
        <f t="shared" si="7"/>
        <v>7</v>
      </c>
      <c r="E41" s="36" t="str">
        <f t="shared" si="6"/>
        <v>TARRAGONA</v>
      </c>
      <c r="F41" s="36">
        <f t="shared" si="8"/>
        <v>5811770</v>
      </c>
      <c r="G41" s="36">
        <f t="shared" si="9"/>
        <v>4766845</v>
      </c>
    </row>
    <row r="42" spans="1:9" x14ac:dyDescent="0.3">
      <c r="A42" s="36" t="str">
        <f t="shared" si="5"/>
        <v>AVILÉS</v>
      </c>
      <c r="B42" s="37">
        <f t="shared" si="3"/>
        <v>1697716</v>
      </c>
      <c r="C42" s="37">
        <f t="shared" si="4"/>
        <v>1689636</v>
      </c>
      <c r="D42" s="37">
        <f t="shared" si="7"/>
        <v>12</v>
      </c>
      <c r="E42" s="36" t="str">
        <f t="shared" si="6"/>
        <v>CASTELLÓN</v>
      </c>
      <c r="F42" s="36">
        <f t="shared" si="8"/>
        <v>4067608</v>
      </c>
      <c r="G42" s="36">
        <f t="shared" si="9"/>
        <v>3607219</v>
      </c>
    </row>
    <row r="43" spans="1:9" x14ac:dyDescent="0.3">
      <c r="A43" s="36" t="str">
        <f t="shared" si="5"/>
        <v>BAHÍA DE ALGECIRAS</v>
      </c>
      <c r="B43" s="37">
        <f t="shared" si="3"/>
        <v>987934</v>
      </c>
      <c r="C43" s="37">
        <f t="shared" si="4"/>
        <v>1119331</v>
      </c>
      <c r="D43" s="37">
        <f t="shared" si="7"/>
        <v>16</v>
      </c>
      <c r="E43" s="36" t="str">
        <f t="shared" si="6"/>
        <v>HUELVA</v>
      </c>
      <c r="F43" s="36">
        <f t="shared" si="8"/>
        <v>4029460</v>
      </c>
      <c r="G43" s="36">
        <f t="shared" si="9"/>
        <v>3417779</v>
      </c>
    </row>
    <row r="44" spans="1:9" x14ac:dyDescent="0.3">
      <c r="A44" s="36" t="str">
        <f t="shared" si="5"/>
        <v>BAHÍA DE CÁDIZ</v>
      </c>
      <c r="B44" s="37">
        <f t="shared" si="3"/>
        <v>1030328</v>
      </c>
      <c r="C44" s="37">
        <f t="shared" si="4"/>
        <v>894698</v>
      </c>
      <c r="D44" s="37">
        <f t="shared" si="7"/>
        <v>15</v>
      </c>
      <c r="E44" s="36" t="str">
        <f t="shared" si="6"/>
        <v>CARTAGENA</v>
      </c>
      <c r="F44" s="36">
        <f t="shared" si="8"/>
        <v>3754436</v>
      </c>
      <c r="G44" s="36">
        <f t="shared" si="9"/>
        <v>3123167</v>
      </c>
    </row>
    <row r="45" spans="1:9" x14ac:dyDescent="0.3">
      <c r="A45" s="36" t="str">
        <f t="shared" si="5"/>
        <v>BALEARES</v>
      </c>
      <c r="B45" s="37">
        <f t="shared" si="3"/>
        <v>882429</v>
      </c>
      <c r="C45" s="37">
        <f t="shared" si="4"/>
        <v>985842</v>
      </c>
      <c r="D45" s="37">
        <f t="shared" si="7"/>
        <v>18</v>
      </c>
      <c r="E45" s="36" t="str">
        <f t="shared" si="6"/>
        <v>ALMERÍA</v>
      </c>
      <c r="F45" s="36">
        <f t="shared" si="8"/>
        <v>3527629</v>
      </c>
      <c r="G45" s="36">
        <f t="shared" si="9"/>
        <v>3033119</v>
      </c>
    </row>
    <row r="46" spans="1:9" x14ac:dyDescent="0.3">
      <c r="A46" s="36" t="str">
        <f t="shared" si="5"/>
        <v>BARCELONA</v>
      </c>
      <c r="B46" s="37">
        <f t="shared" si="3"/>
        <v>2505379</v>
      </c>
      <c r="C46" s="37">
        <f t="shared" si="4"/>
        <v>2386834</v>
      </c>
      <c r="D46" s="37">
        <f t="shared" si="7"/>
        <v>10</v>
      </c>
      <c r="E46" s="36" t="str">
        <f t="shared" si="6"/>
        <v>BILBAO</v>
      </c>
      <c r="F46" s="36">
        <f t="shared" si="8"/>
        <v>2869410</v>
      </c>
      <c r="G46" s="36">
        <f t="shared" si="9"/>
        <v>2494916</v>
      </c>
    </row>
    <row r="47" spans="1:9" x14ac:dyDescent="0.3">
      <c r="A47" s="36" t="str">
        <f t="shared" si="5"/>
        <v>BILBAO</v>
      </c>
      <c r="B47" s="37">
        <f t="shared" si="3"/>
        <v>2869410</v>
      </c>
      <c r="C47" s="37">
        <f t="shared" si="4"/>
        <v>2494916</v>
      </c>
      <c r="D47" s="37">
        <f t="shared" si="7"/>
        <v>8</v>
      </c>
      <c r="E47" s="36" t="str">
        <f t="shared" si="6"/>
        <v>A CORUÑA</v>
      </c>
      <c r="F47" s="36">
        <f t="shared" si="8"/>
        <v>2586986</v>
      </c>
      <c r="G47" s="36">
        <f t="shared" si="9"/>
        <v>2633355</v>
      </c>
    </row>
    <row r="48" spans="1:9" x14ac:dyDescent="0.3">
      <c r="A48" s="36" t="str">
        <f t="shared" si="5"/>
        <v>CARTAGENA</v>
      </c>
      <c r="B48" s="37">
        <f t="shared" si="3"/>
        <v>3754436</v>
      </c>
      <c r="C48" s="37">
        <f t="shared" si="4"/>
        <v>3123167</v>
      </c>
      <c r="D48" s="37">
        <f t="shared" si="7"/>
        <v>6</v>
      </c>
      <c r="E48" s="36" t="str">
        <f t="shared" si="6"/>
        <v>BARCELONA</v>
      </c>
      <c r="F48" s="36">
        <f t="shared" si="8"/>
        <v>2505379</v>
      </c>
      <c r="G48" s="36">
        <f t="shared" si="9"/>
        <v>2386834</v>
      </c>
    </row>
    <row r="49" spans="1:7" x14ac:dyDescent="0.3">
      <c r="A49" s="36" t="str">
        <f t="shared" si="5"/>
        <v>CASTELLÓN</v>
      </c>
      <c r="B49" s="37">
        <f t="shared" si="3"/>
        <v>4067608</v>
      </c>
      <c r="C49" s="37">
        <f t="shared" si="4"/>
        <v>3607219</v>
      </c>
      <c r="D49" s="37">
        <f t="shared" si="7"/>
        <v>4</v>
      </c>
      <c r="E49" s="36" t="str">
        <f t="shared" si="6"/>
        <v>SANTANDER</v>
      </c>
      <c r="F49" s="36">
        <f t="shared" si="8"/>
        <v>1795900</v>
      </c>
      <c r="G49" s="36">
        <f t="shared" si="9"/>
        <v>1783437</v>
      </c>
    </row>
    <row r="50" spans="1:7" x14ac:dyDescent="0.3">
      <c r="A50" s="36" t="str">
        <f t="shared" si="5"/>
        <v>CEUTA</v>
      </c>
      <c r="B50" s="37">
        <f t="shared" si="3"/>
        <v>20240</v>
      </c>
      <c r="C50" s="37">
        <f t="shared" si="4"/>
        <v>18100</v>
      </c>
      <c r="D50" s="37">
        <f t="shared" si="7"/>
        <v>27</v>
      </c>
      <c r="E50" s="36" t="str">
        <f t="shared" si="6"/>
        <v>AVILÉS</v>
      </c>
      <c r="F50" s="36">
        <f t="shared" si="8"/>
        <v>1697716</v>
      </c>
      <c r="G50" s="36">
        <f t="shared" si="9"/>
        <v>1689636</v>
      </c>
    </row>
    <row r="51" spans="1:7" x14ac:dyDescent="0.3">
      <c r="A51" s="36" t="str">
        <f t="shared" si="5"/>
        <v>FERROL-SAN CIBRAO</v>
      </c>
      <c r="B51" s="37">
        <f t="shared" si="3"/>
        <v>6229190</v>
      </c>
      <c r="C51" s="37">
        <f t="shared" si="4"/>
        <v>5794502</v>
      </c>
      <c r="D51" s="37">
        <f t="shared" si="7"/>
        <v>2</v>
      </c>
      <c r="E51" s="36" t="str">
        <f t="shared" si="6"/>
        <v>VALENCIA</v>
      </c>
      <c r="F51" s="36">
        <f t="shared" si="8"/>
        <v>1442012</v>
      </c>
      <c r="G51" s="36">
        <f t="shared" si="9"/>
        <v>1277852</v>
      </c>
    </row>
    <row r="52" spans="1:7" x14ac:dyDescent="0.3">
      <c r="A52" s="36" t="str">
        <f t="shared" si="5"/>
        <v>GIJÓN</v>
      </c>
      <c r="B52" s="37">
        <f t="shared" si="3"/>
        <v>9621298</v>
      </c>
      <c r="C52" s="37">
        <f t="shared" si="4"/>
        <v>11282964</v>
      </c>
      <c r="D52" s="37">
        <f t="shared" si="7"/>
        <v>1</v>
      </c>
      <c r="E52" s="36" t="str">
        <f t="shared" si="6"/>
        <v>SEVILLA</v>
      </c>
      <c r="F52" s="36">
        <f t="shared" si="8"/>
        <v>1122205</v>
      </c>
      <c r="G52" s="36">
        <f t="shared" si="9"/>
        <v>1077684</v>
      </c>
    </row>
    <row r="53" spans="1:7" x14ac:dyDescent="0.3">
      <c r="A53" s="36" t="str">
        <f t="shared" si="5"/>
        <v>HUELVA</v>
      </c>
      <c r="B53" s="37">
        <f t="shared" si="3"/>
        <v>4029460</v>
      </c>
      <c r="C53" s="37">
        <f t="shared" si="4"/>
        <v>3417779</v>
      </c>
      <c r="D53" s="37">
        <f t="shared" si="7"/>
        <v>5</v>
      </c>
      <c r="E53" s="36" t="str">
        <f t="shared" si="6"/>
        <v>BAHÍA DE CÁDIZ</v>
      </c>
      <c r="F53" s="36">
        <f t="shared" si="8"/>
        <v>1030328</v>
      </c>
      <c r="G53" s="36">
        <f t="shared" si="9"/>
        <v>894698</v>
      </c>
    </row>
    <row r="54" spans="1:7" x14ac:dyDescent="0.3">
      <c r="A54" s="36" t="str">
        <f t="shared" si="5"/>
        <v>LAS PALMAS</v>
      </c>
      <c r="B54" s="37">
        <f t="shared" si="3"/>
        <v>297788</v>
      </c>
      <c r="C54" s="37">
        <f t="shared" si="4"/>
        <v>264501</v>
      </c>
      <c r="D54" s="37">
        <f t="shared" si="7"/>
        <v>23</v>
      </c>
      <c r="E54" s="36" t="str">
        <f t="shared" si="6"/>
        <v>BAHÍA DE ALGECIRAS</v>
      </c>
      <c r="F54" s="36">
        <f t="shared" si="8"/>
        <v>987934</v>
      </c>
      <c r="G54" s="36">
        <f t="shared" si="9"/>
        <v>1119331</v>
      </c>
    </row>
    <row r="55" spans="1:7" x14ac:dyDescent="0.3">
      <c r="A55" s="36" t="str">
        <f t="shared" si="5"/>
        <v>MÁLAGA</v>
      </c>
      <c r="B55" s="37">
        <f t="shared" si="3"/>
        <v>927728</v>
      </c>
      <c r="C55" s="37">
        <f t="shared" si="4"/>
        <v>835417</v>
      </c>
      <c r="D55" s="37">
        <f t="shared" si="7"/>
        <v>17</v>
      </c>
      <c r="E55" s="36" t="str">
        <f t="shared" si="6"/>
        <v>MÁLAGA</v>
      </c>
      <c r="F55" s="36">
        <f t="shared" si="8"/>
        <v>927728</v>
      </c>
      <c r="G55" s="36">
        <f t="shared" si="9"/>
        <v>835417</v>
      </c>
    </row>
    <row r="56" spans="1:7" x14ac:dyDescent="0.3">
      <c r="A56" s="36" t="str">
        <f t="shared" si="5"/>
        <v>MARÍN Y RÍA DE PONTEVEDRA</v>
      </c>
      <c r="B56" s="37">
        <f t="shared" si="3"/>
        <v>516549</v>
      </c>
      <c r="C56" s="37">
        <f t="shared" si="4"/>
        <v>426093</v>
      </c>
      <c r="D56" s="37">
        <f t="shared" si="7"/>
        <v>20</v>
      </c>
      <c r="E56" s="36" t="str">
        <f t="shared" si="6"/>
        <v>BALEARES</v>
      </c>
      <c r="F56" s="36">
        <f t="shared" ref="F56:F66" si="10">LOOKUP(E56,$A$39:$A$66,$B$39:$B$66)</f>
        <v>882429</v>
      </c>
      <c r="G56" s="36">
        <f t="shared" si="9"/>
        <v>985842</v>
      </c>
    </row>
    <row r="57" spans="1:7" x14ac:dyDescent="0.3">
      <c r="A57" s="36" t="str">
        <f t="shared" si="5"/>
        <v>MELILLA</v>
      </c>
      <c r="B57" s="37">
        <f t="shared" si="3"/>
        <v>3748</v>
      </c>
      <c r="C57" s="37">
        <f t="shared" si="4"/>
        <v>5872</v>
      </c>
      <c r="D57" s="37">
        <f t="shared" si="7"/>
        <v>28</v>
      </c>
      <c r="E57" s="36" t="str">
        <f t="shared" si="6"/>
        <v>ALICANTE</v>
      </c>
      <c r="F57" s="36">
        <f t="shared" si="10"/>
        <v>850775</v>
      </c>
      <c r="G57" s="36">
        <f t="shared" si="9"/>
        <v>1165106</v>
      </c>
    </row>
    <row r="58" spans="1:7" x14ac:dyDescent="0.3">
      <c r="A58" s="36" t="str">
        <f t="shared" si="5"/>
        <v>MOTRIL</v>
      </c>
      <c r="B58" s="37">
        <f t="shared" si="3"/>
        <v>329783</v>
      </c>
      <c r="C58" s="37">
        <f t="shared" si="4"/>
        <v>222989</v>
      </c>
      <c r="D58" s="37">
        <f t="shared" si="7"/>
        <v>22</v>
      </c>
      <c r="E58" s="36" t="str">
        <f t="shared" si="6"/>
        <v>MARÍN Y RÍA DE PONTEVEDRA</v>
      </c>
      <c r="F58" s="36">
        <f t="shared" si="10"/>
        <v>516549</v>
      </c>
      <c r="G58" s="36">
        <f t="shared" si="9"/>
        <v>426093</v>
      </c>
    </row>
    <row r="59" spans="1:7" x14ac:dyDescent="0.3">
      <c r="A59" s="36" t="str">
        <f t="shared" si="5"/>
        <v>PASAIA</v>
      </c>
      <c r="B59" s="37">
        <f t="shared" si="3"/>
        <v>485619</v>
      </c>
      <c r="C59" s="37">
        <f t="shared" si="4"/>
        <v>365371</v>
      </c>
      <c r="D59" s="37">
        <f t="shared" si="7"/>
        <v>21</v>
      </c>
      <c r="E59" s="36" t="str">
        <f t="shared" si="6"/>
        <v>PASAIA</v>
      </c>
      <c r="F59" s="36">
        <f t="shared" si="10"/>
        <v>485619</v>
      </c>
      <c r="G59" s="36">
        <f t="shared" si="9"/>
        <v>365371</v>
      </c>
    </row>
    <row r="60" spans="1:7" x14ac:dyDescent="0.3">
      <c r="A60" s="36" t="str">
        <f t="shared" si="5"/>
        <v>SANTA CRUZ DE TENERIFE</v>
      </c>
      <c r="B60" s="37">
        <f t="shared" si="3"/>
        <v>293723</v>
      </c>
      <c r="C60" s="37">
        <f t="shared" si="4"/>
        <v>233743</v>
      </c>
      <c r="D60" s="37">
        <f t="shared" si="7"/>
        <v>24</v>
      </c>
      <c r="E60" s="36" t="str">
        <f t="shared" si="6"/>
        <v>MOTRIL</v>
      </c>
      <c r="F60" s="36">
        <f t="shared" si="10"/>
        <v>329783</v>
      </c>
      <c r="G60" s="36">
        <f t="shared" si="9"/>
        <v>222989</v>
      </c>
    </row>
    <row r="61" spans="1:7" x14ac:dyDescent="0.3">
      <c r="A61" s="36" t="str">
        <f t="shared" si="5"/>
        <v>SANTANDER</v>
      </c>
      <c r="B61" s="37">
        <f t="shared" si="3"/>
        <v>1795900</v>
      </c>
      <c r="C61" s="37">
        <f t="shared" si="4"/>
        <v>1783437</v>
      </c>
      <c r="D61" s="37">
        <f t="shared" si="7"/>
        <v>11</v>
      </c>
      <c r="E61" s="36" t="str">
        <f t="shared" si="6"/>
        <v>LAS PALMAS</v>
      </c>
      <c r="F61" s="36">
        <f t="shared" si="10"/>
        <v>297788</v>
      </c>
      <c r="G61" s="36">
        <f t="shared" si="9"/>
        <v>264501</v>
      </c>
    </row>
    <row r="62" spans="1:7" x14ac:dyDescent="0.3">
      <c r="A62" s="36" t="str">
        <f t="shared" si="5"/>
        <v>SEVILLA</v>
      </c>
      <c r="B62" s="37">
        <f t="shared" si="3"/>
        <v>1122205</v>
      </c>
      <c r="C62" s="37">
        <f t="shared" si="4"/>
        <v>1077684</v>
      </c>
      <c r="D62" s="37">
        <f t="shared" si="7"/>
        <v>14</v>
      </c>
      <c r="E62" s="36" t="str">
        <f t="shared" si="6"/>
        <v>SANTA CRUZ DE TENERIFE</v>
      </c>
      <c r="F62" s="36">
        <f t="shared" si="10"/>
        <v>293723</v>
      </c>
      <c r="G62" s="36">
        <f t="shared" si="9"/>
        <v>233743</v>
      </c>
    </row>
    <row r="63" spans="1:7" x14ac:dyDescent="0.3">
      <c r="A63" s="36" t="str">
        <f t="shared" si="5"/>
        <v>TARRAGONA</v>
      </c>
      <c r="B63" s="37">
        <f t="shared" si="3"/>
        <v>5811770</v>
      </c>
      <c r="C63" s="37">
        <f t="shared" si="4"/>
        <v>4766845</v>
      </c>
      <c r="D63" s="37">
        <f t="shared" si="7"/>
        <v>3</v>
      </c>
      <c r="E63" s="36" t="str">
        <f t="shared" si="6"/>
        <v>VILAGARCÍA</v>
      </c>
      <c r="F63" s="36">
        <f t="shared" si="10"/>
        <v>249539</v>
      </c>
      <c r="G63" s="36">
        <f t="shared" si="9"/>
        <v>207259</v>
      </c>
    </row>
    <row r="64" spans="1:7" x14ac:dyDescent="0.3">
      <c r="A64" s="36" t="str">
        <f t="shared" si="5"/>
        <v>VALENCIA</v>
      </c>
      <c r="B64" s="37">
        <f t="shared" si="3"/>
        <v>1442012</v>
      </c>
      <c r="C64" s="37">
        <f t="shared" si="4"/>
        <v>1277852</v>
      </c>
      <c r="D64" s="37">
        <f t="shared" si="7"/>
        <v>13</v>
      </c>
      <c r="E64" s="36" t="str">
        <f t="shared" si="6"/>
        <v>VIGO</v>
      </c>
      <c r="F64" s="36">
        <f t="shared" si="10"/>
        <v>165824</v>
      </c>
      <c r="G64" s="36">
        <f t="shared" si="9"/>
        <v>140272</v>
      </c>
    </row>
    <row r="65" spans="1:7" x14ac:dyDescent="0.3">
      <c r="A65" s="36" t="str">
        <f t="shared" si="5"/>
        <v>VIGO</v>
      </c>
      <c r="B65" s="37">
        <f t="shared" si="3"/>
        <v>165824</v>
      </c>
      <c r="C65" s="37">
        <f t="shared" si="4"/>
        <v>140272</v>
      </c>
      <c r="D65" s="37">
        <f t="shared" si="7"/>
        <v>26</v>
      </c>
      <c r="E65" s="36" t="str">
        <f t="shared" si="6"/>
        <v>CEUTA</v>
      </c>
      <c r="F65" s="36">
        <f t="shared" si="10"/>
        <v>20240</v>
      </c>
      <c r="G65" s="36">
        <f t="shared" si="9"/>
        <v>18100</v>
      </c>
    </row>
    <row r="66" spans="1:7" x14ac:dyDescent="0.3">
      <c r="A66" s="36" t="str">
        <f t="shared" si="5"/>
        <v>VILAGARCÍA</v>
      </c>
      <c r="B66" s="37">
        <f t="shared" si="3"/>
        <v>249539</v>
      </c>
      <c r="C66" s="37">
        <f t="shared" si="4"/>
        <v>207259</v>
      </c>
      <c r="D66" s="37">
        <f t="shared" si="7"/>
        <v>25</v>
      </c>
      <c r="E66" s="36" t="str">
        <f t="shared" si="6"/>
        <v>MELILLA</v>
      </c>
      <c r="F66" s="36">
        <f t="shared" si="10"/>
        <v>3748</v>
      </c>
      <c r="G66" s="36">
        <f t="shared" si="9"/>
        <v>5872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71423</v>
      </c>
      <c r="C7" s="30">
        <v>76561</v>
      </c>
      <c r="D7" s="30">
        <v>543531</v>
      </c>
      <c r="E7" s="30">
        <v>563984</v>
      </c>
      <c r="F7" s="11">
        <f>((E7*100)/D7)-100</f>
        <v>3.762986839757076</v>
      </c>
      <c r="G7" s="1"/>
      <c r="H7" s="1"/>
      <c r="I7" s="1"/>
    </row>
    <row r="8" spans="1:12" x14ac:dyDescent="0.3">
      <c r="A8" s="12" t="s">
        <v>31</v>
      </c>
      <c r="B8" s="31">
        <v>134121</v>
      </c>
      <c r="C8" s="31">
        <v>117697</v>
      </c>
      <c r="D8" s="31">
        <v>899973</v>
      </c>
      <c r="E8" s="31">
        <v>851743</v>
      </c>
      <c r="F8" s="14">
        <f t="shared" ref="F8:F34" si="0">((E8*100)/D8)-100</f>
        <v>-5.3590496603787017</v>
      </c>
      <c r="G8" s="1"/>
      <c r="H8" s="1"/>
      <c r="I8" s="1"/>
    </row>
    <row r="9" spans="1:12" x14ac:dyDescent="0.3">
      <c r="A9" s="9" t="s">
        <v>157</v>
      </c>
      <c r="B9" s="30">
        <v>55764</v>
      </c>
      <c r="C9" s="30">
        <v>62697</v>
      </c>
      <c r="D9" s="30">
        <v>378720</v>
      </c>
      <c r="E9" s="30">
        <v>288353</v>
      </c>
      <c r="F9" s="11">
        <f t="shared" si="0"/>
        <v>-23.861163920574569</v>
      </c>
      <c r="G9" s="1"/>
      <c r="H9" s="1"/>
      <c r="I9" s="1"/>
    </row>
    <row r="10" spans="1:12" x14ac:dyDescent="0.3">
      <c r="A10" s="12" t="s">
        <v>159</v>
      </c>
      <c r="B10" s="31">
        <v>100466</v>
      </c>
      <c r="C10" s="31">
        <v>99443</v>
      </c>
      <c r="D10" s="31">
        <v>703950</v>
      </c>
      <c r="E10" s="31">
        <v>785707</v>
      </c>
      <c r="F10" s="14">
        <f t="shared" si="0"/>
        <v>11.614035087719301</v>
      </c>
      <c r="G10" s="1"/>
      <c r="H10" s="1"/>
      <c r="I10" s="1"/>
    </row>
    <row r="11" spans="1:12" x14ac:dyDescent="0.3">
      <c r="A11" s="9" t="s">
        <v>160</v>
      </c>
      <c r="B11" s="30">
        <v>4930546</v>
      </c>
      <c r="C11" s="30">
        <v>5946896</v>
      </c>
      <c r="D11" s="30">
        <v>36918421</v>
      </c>
      <c r="E11" s="30">
        <v>41131474</v>
      </c>
      <c r="F11" s="11">
        <f t="shared" si="0"/>
        <v>11.411790878055157</v>
      </c>
      <c r="G11" s="1"/>
      <c r="H11" s="1"/>
      <c r="I11" s="1"/>
    </row>
    <row r="12" spans="1:12" x14ac:dyDescent="0.3">
      <c r="A12" s="12" t="s">
        <v>161</v>
      </c>
      <c r="B12" s="31">
        <v>134221</v>
      </c>
      <c r="C12" s="31">
        <v>122452</v>
      </c>
      <c r="D12" s="31">
        <v>959020</v>
      </c>
      <c r="E12" s="31">
        <v>893022</v>
      </c>
      <c r="F12" s="14">
        <f t="shared" si="0"/>
        <v>-6.8818168547058463</v>
      </c>
      <c r="G12" s="1"/>
      <c r="H12" s="1"/>
      <c r="I12" s="1"/>
    </row>
    <row r="13" spans="1:12" x14ac:dyDescent="0.3">
      <c r="A13" s="9" t="s">
        <v>32</v>
      </c>
      <c r="B13" s="30">
        <v>1207771</v>
      </c>
      <c r="C13" s="30">
        <v>1270073</v>
      </c>
      <c r="D13" s="30">
        <v>7474913</v>
      </c>
      <c r="E13" s="30">
        <v>7737241</v>
      </c>
      <c r="F13" s="11">
        <f t="shared" si="0"/>
        <v>3.5094455279947709</v>
      </c>
      <c r="G13" s="1"/>
      <c r="H13" s="1"/>
      <c r="I13" s="1"/>
    </row>
    <row r="14" spans="1:12" x14ac:dyDescent="0.3">
      <c r="A14" s="12" t="s">
        <v>33</v>
      </c>
      <c r="B14" s="31">
        <v>4152248</v>
      </c>
      <c r="C14" s="31">
        <v>4376400</v>
      </c>
      <c r="D14" s="31">
        <v>23634619</v>
      </c>
      <c r="E14" s="31">
        <v>27467487</v>
      </c>
      <c r="F14" s="14">
        <f t="shared" si="0"/>
        <v>16.217177014784966</v>
      </c>
      <c r="G14" s="1"/>
      <c r="H14" s="1"/>
      <c r="I14" s="1"/>
    </row>
    <row r="15" spans="1:12" x14ac:dyDescent="0.3">
      <c r="A15" s="9" t="s">
        <v>34</v>
      </c>
      <c r="B15" s="30">
        <v>782261</v>
      </c>
      <c r="C15" s="30">
        <v>824409</v>
      </c>
      <c r="D15" s="30">
        <v>5472098</v>
      </c>
      <c r="E15" s="30">
        <v>6029429</v>
      </c>
      <c r="F15" s="11">
        <f t="shared" si="0"/>
        <v>10.184960137775306</v>
      </c>
      <c r="G15" s="1"/>
      <c r="H15" s="1"/>
      <c r="I15" s="1"/>
    </row>
    <row r="16" spans="1:12" x14ac:dyDescent="0.3">
      <c r="A16" s="12" t="s">
        <v>35</v>
      </c>
      <c r="B16" s="31">
        <v>153240</v>
      </c>
      <c r="C16" s="31">
        <v>145019</v>
      </c>
      <c r="D16" s="31">
        <v>853326</v>
      </c>
      <c r="E16" s="31">
        <v>846285</v>
      </c>
      <c r="F16" s="14">
        <f t="shared" si="0"/>
        <v>-0.82512427841176361</v>
      </c>
      <c r="G16" s="1"/>
      <c r="H16" s="1"/>
      <c r="I16" s="1"/>
    </row>
    <row r="17" spans="1:9" x14ac:dyDescent="0.3">
      <c r="A17" s="9" t="s">
        <v>162</v>
      </c>
      <c r="B17" s="30">
        <v>331913</v>
      </c>
      <c r="C17" s="30">
        <v>272188</v>
      </c>
      <c r="D17" s="30">
        <v>2219804</v>
      </c>
      <c r="E17" s="30">
        <v>2046160</v>
      </c>
      <c r="F17" s="11">
        <f t="shared" si="0"/>
        <v>-7.8224924362691439</v>
      </c>
      <c r="G17" s="1"/>
      <c r="H17" s="1"/>
      <c r="I17" s="1"/>
    </row>
    <row r="18" spans="1:9" x14ac:dyDescent="0.3">
      <c r="A18" s="12" t="s">
        <v>36</v>
      </c>
      <c r="B18" s="31">
        <v>68246</v>
      </c>
      <c r="C18" s="31">
        <v>80658</v>
      </c>
      <c r="D18" s="31">
        <v>552024</v>
      </c>
      <c r="E18" s="31">
        <v>468200</v>
      </c>
      <c r="F18" s="14">
        <f t="shared" si="0"/>
        <v>-15.184847035636125</v>
      </c>
      <c r="G18" s="1"/>
      <c r="H18" s="1"/>
      <c r="I18" s="1"/>
    </row>
    <row r="19" spans="1:9" x14ac:dyDescent="0.3">
      <c r="A19" s="9" t="s">
        <v>37</v>
      </c>
      <c r="B19" s="30">
        <v>69278</v>
      </c>
      <c r="C19" s="30">
        <v>63720</v>
      </c>
      <c r="D19" s="30">
        <v>459486</v>
      </c>
      <c r="E19" s="30">
        <v>454127</v>
      </c>
      <c r="F19" s="11">
        <f t="shared" si="0"/>
        <v>-1.1663032170729934</v>
      </c>
      <c r="G19" s="1"/>
      <c r="H19" s="1"/>
      <c r="I19" s="1"/>
    </row>
    <row r="20" spans="1:9" x14ac:dyDescent="0.3">
      <c r="A20" s="12" t="s">
        <v>163</v>
      </c>
      <c r="B20" s="31">
        <v>127564</v>
      </c>
      <c r="C20" s="31">
        <v>147288</v>
      </c>
      <c r="D20" s="31">
        <v>977285</v>
      </c>
      <c r="E20" s="31">
        <v>961947</v>
      </c>
      <c r="F20" s="14">
        <f t="shared" si="0"/>
        <v>-1.5694500580690374</v>
      </c>
      <c r="G20" s="1"/>
      <c r="H20" s="1"/>
      <c r="I20" s="1"/>
    </row>
    <row r="21" spans="1:9" x14ac:dyDescent="0.3">
      <c r="A21" s="9" t="s">
        <v>38</v>
      </c>
      <c r="B21" s="30">
        <v>63632</v>
      </c>
      <c r="C21" s="30">
        <v>68773</v>
      </c>
      <c r="D21" s="30">
        <v>428555</v>
      </c>
      <c r="E21" s="30">
        <v>556881</v>
      </c>
      <c r="F21" s="11">
        <f t="shared" si="0"/>
        <v>29.943881182111994</v>
      </c>
      <c r="G21" s="1"/>
      <c r="H21" s="1"/>
      <c r="I21" s="1"/>
    </row>
    <row r="22" spans="1:9" x14ac:dyDescent="0.3">
      <c r="A22" s="12" t="s">
        <v>59</v>
      </c>
      <c r="B22" s="31">
        <v>1466369</v>
      </c>
      <c r="C22" s="31">
        <v>1391095</v>
      </c>
      <c r="D22" s="31">
        <v>9187701</v>
      </c>
      <c r="E22" s="31">
        <v>9783091</v>
      </c>
      <c r="F22" s="14">
        <f t="shared" si="0"/>
        <v>6.4802936011957684</v>
      </c>
      <c r="G22" s="1"/>
      <c r="H22" s="1"/>
      <c r="I22" s="1"/>
    </row>
    <row r="23" spans="1:9" x14ac:dyDescent="0.3">
      <c r="A23" s="9" t="s">
        <v>164</v>
      </c>
      <c r="B23" s="30">
        <v>80261</v>
      </c>
      <c r="C23" s="30">
        <v>103715</v>
      </c>
      <c r="D23" s="30">
        <v>598228</v>
      </c>
      <c r="E23" s="30">
        <v>606624</v>
      </c>
      <c r="F23" s="11">
        <f t="shared" si="0"/>
        <v>1.4034782724981056</v>
      </c>
      <c r="G23" s="1"/>
      <c r="H23" s="1"/>
      <c r="I23" s="1"/>
    </row>
    <row r="24" spans="1:9" x14ac:dyDescent="0.3">
      <c r="A24" s="12" t="s">
        <v>166</v>
      </c>
      <c r="B24" s="31">
        <v>114020</v>
      </c>
      <c r="C24" s="31">
        <v>124134</v>
      </c>
      <c r="D24" s="31">
        <v>928160</v>
      </c>
      <c r="E24" s="31">
        <v>909742</v>
      </c>
      <c r="F24" s="14">
        <f t="shared" si="0"/>
        <v>-1.984356145492157</v>
      </c>
      <c r="G24" s="1"/>
      <c r="H24" s="1"/>
      <c r="I24" s="1"/>
    </row>
    <row r="25" spans="1:9" x14ac:dyDescent="0.3">
      <c r="A25" s="9" t="s">
        <v>39</v>
      </c>
      <c r="B25" s="30">
        <v>100319</v>
      </c>
      <c r="C25" s="30">
        <v>74406</v>
      </c>
      <c r="D25" s="30">
        <v>646250</v>
      </c>
      <c r="E25" s="30">
        <v>472620</v>
      </c>
      <c r="F25" s="11">
        <f t="shared" si="0"/>
        <v>-26.867311411992262</v>
      </c>
      <c r="G25" s="1"/>
      <c r="H25" s="1"/>
      <c r="I25" s="1"/>
    </row>
    <row r="26" spans="1:9" x14ac:dyDescent="0.3">
      <c r="A26" s="12" t="s">
        <v>40</v>
      </c>
      <c r="B26" s="31">
        <v>110347</v>
      </c>
      <c r="C26" s="31">
        <v>68840</v>
      </c>
      <c r="D26" s="31">
        <v>559147</v>
      </c>
      <c r="E26" s="31">
        <v>586611</v>
      </c>
      <c r="F26" s="14">
        <f t="shared" si="0"/>
        <v>4.9117673885400421</v>
      </c>
      <c r="G26" s="1"/>
      <c r="H26" s="1"/>
      <c r="I26" s="1"/>
    </row>
    <row r="27" spans="1:9" x14ac:dyDescent="0.3">
      <c r="A27" s="9" t="s">
        <v>41</v>
      </c>
      <c r="B27" s="30">
        <v>182210</v>
      </c>
      <c r="C27" s="30">
        <v>200173</v>
      </c>
      <c r="D27" s="30">
        <v>1248997</v>
      </c>
      <c r="E27" s="30">
        <v>1297135</v>
      </c>
      <c r="F27" s="11">
        <f t="shared" si="0"/>
        <v>3.8541325559629058</v>
      </c>
      <c r="G27" s="1"/>
      <c r="H27" s="1"/>
      <c r="I27" s="1"/>
    </row>
    <row r="28" spans="1:9" x14ac:dyDescent="0.3">
      <c r="A28" s="12" t="s">
        <v>42</v>
      </c>
      <c r="B28" s="31">
        <v>573951</v>
      </c>
      <c r="C28" s="31">
        <v>646507</v>
      </c>
      <c r="D28" s="31">
        <v>3892137</v>
      </c>
      <c r="E28" s="31">
        <v>4312840</v>
      </c>
      <c r="F28" s="14">
        <f t="shared" si="0"/>
        <v>10.809049116205315</v>
      </c>
      <c r="G28" s="1"/>
      <c r="H28" s="1"/>
      <c r="I28" s="1"/>
    </row>
    <row r="29" spans="1:9" x14ac:dyDescent="0.3">
      <c r="A29" s="9" t="s">
        <v>43</v>
      </c>
      <c r="B29" s="30">
        <v>161029</v>
      </c>
      <c r="C29" s="30">
        <v>202436</v>
      </c>
      <c r="D29" s="30">
        <v>1094575</v>
      </c>
      <c r="E29" s="30">
        <v>1318440</v>
      </c>
      <c r="F29" s="11">
        <f t="shared" si="0"/>
        <v>20.452230317703211</v>
      </c>
      <c r="G29" s="1"/>
      <c r="H29" s="1"/>
      <c r="I29" s="1"/>
    </row>
    <row r="30" spans="1:9" x14ac:dyDescent="0.3">
      <c r="A30" s="12" t="s">
        <v>44</v>
      </c>
      <c r="B30" s="31">
        <v>152941</v>
      </c>
      <c r="C30" s="31">
        <v>135782</v>
      </c>
      <c r="D30" s="31">
        <v>1039298</v>
      </c>
      <c r="E30" s="31">
        <v>1166033</v>
      </c>
      <c r="F30" s="14">
        <f t="shared" si="0"/>
        <v>12.19428883727285</v>
      </c>
      <c r="G30" s="1"/>
      <c r="H30" s="1"/>
      <c r="I30" s="1"/>
    </row>
    <row r="31" spans="1:9" x14ac:dyDescent="0.3">
      <c r="A31" s="9" t="s">
        <v>45</v>
      </c>
      <c r="B31" s="30">
        <v>166546</v>
      </c>
      <c r="C31" s="30">
        <v>192452</v>
      </c>
      <c r="D31" s="30">
        <v>1172008</v>
      </c>
      <c r="E31" s="30">
        <v>1352101</v>
      </c>
      <c r="F31" s="11">
        <f t="shared" si="0"/>
        <v>15.366192039644787</v>
      </c>
      <c r="G31" s="1"/>
      <c r="H31" s="1"/>
      <c r="I31" s="1"/>
    </row>
    <row r="32" spans="1:9" x14ac:dyDescent="0.3">
      <c r="A32" s="12" t="s">
        <v>46</v>
      </c>
      <c r="B32" s="31">
        <v>6000618</v>
      </c>
      <c r="C32" s="31">
        <v>6113269</v>
      </c>
      <c r="D32" s="31">
        <v>39495840</v>
      </c>
      <c r="E32" s="31">
        <v>41905051</v>
      </c>
      <c r="F32" s="14">
        <f t="shared" si="0"/>
        <v>6.0999107754133064</v>
      </c>
      <c r="G32" s="1"/>
      <c r="H32" s="1"/>
      <c r="I32" s="1"/>
    </row>
    <row r="33" spans="1:9" x14ac:dyDescent="0.3">
      <c r="A33" s="9" t="s">
        <v>47</v>
      </c>
      <c r="B33" s="30">
        <v>332840</v>
      </c>
      <c r="C33" s="30">
        <v>339292</v>
      </c>
      <c r="D33" s="30">
        <v>2109149</v>
      </c>
      <c r="E33" s="30">
        <v>2271417</v>
      </c>
      <c r="F33" s="11">
        <f t="shared" si="0"/>
        <v>7.6935294756321184</v>
      </c>
      <c r="G33" s="1"/>
      <c r="H33" s="1"/>
      <c r="I33" s="1"/>
    </row>
    <row r="34" spans="1:9" x14ac:dyDescent="0.3">
      <c r="A34" s="12" t="s">
        <v>165</v>
      </c>
      <c r="B34" s="31">
        <v>50126</v>
      </c>
      <c r="C34" s="31">
        <v>50231</v>
      </c>
      <c r="D34" s="31">
        <v>357718</v>
      </c>
      <c r="E34" s="31">
        <v>348559</v>
      </c>
      <c r="F34" s="14">
        <f t="shared" si="0"/>
        <v>-2.5603967370945782</v>
      </c>
      <c r="G34" s="1"/>
      <c r="H34" s="1"/>
      <c r="I34" s="1"/>
    </row>
    <row r="35" spans="1:9" x14ac:dyDescent="0.3">
      <c r="A35" s="15" t="s">
        <v>48</v>
      </c>
      <c r="B35" s="16">
        <f>SUM(B7:B34)</f>
        <v>21874271</v>
      </c>
      <c r="C35" s="16">
        <f t="shared" ref="C35:E35" si="1">SUM(C7:C34)</f>
        <v>23316606</v>
      </c>
      <c r="D35" s="16">
        <f t="shared" si="1"/>
        <v>144804933</v>
      </c>
      <c r="E35" s="16">
        <f t="shared" si="1"/>
        <v>157412304</v>
      </c>
      <c r="F35" s="17">
        <f t="shared" ref="F35" si="2">((E35*100)/D35)-100</f>
        <v>8.7064513195831523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563984</v>
      </c>
      <c r="C39" s="37">
        <f t="shared" si="4"/>
        <v>543531</v>
      </c>
      <c r="D39" s="37">
        <f>_xlfn.RANK.EQ(B39,$B$39:$B$66)+COUNTIF($B$39:$B$66,B39)-1</f>
        <v>22</v>
      </c>
      <c r="E39" s="36" t="str">
        <f t="shared" ref="E39:E66" si="6">INDEX($A$39:$B$66,MATCH(ROW()-38,$D$39:$D$66,0),1)</f>
        <v>VALENCIA</v>
      </c>
      <c r="F39" s="36">
        <f>LOOKUP(E39,$A$39:$A$66,$B$39:$B$66)</f>
        <v>41905051</v>
      </c>
      <c r="G39" s="36">
        <f>LOOKUP(E39,$A$39:$A$66,$C$39:$C$66)</f>
        <v>39495840</v>
      </c>
    </row>
    <row r="40" spans="1:9" x14ac:dyDescent="0.3">
      <c r="A40" s="36" t="str">
        <f t="shared" si="5"/>
        <v>ALICANTE</v>
      </c>
      <c r="B40" s="37">
        <f t="shared" si="3"/>
        <v>851743</v>
      </c>
      <c r="C40" s="37">
        <f t="shared" si="4"/>
        <v>899973</v>
      </c>
      <c r="D40" s="37">
        <f t="shared" ref="D40:D66" si="7">_xlfn.RANK.EQ(B40,$B$39:$B$66)+COUNTIF($B$39:$B$66,B40)-1</f>
        <v>17</v>
      </c>
      <c r="E40" s="36" t="str">
        <f t="shared" si="6"/>
        <v>BAHÍA DE ALGECIRAS</v>
      </c>
      <c r="F40" s="36">
        <f t="shared" ref="F40:F55" si="8">LOOKUP(E40,$A$39:$A$66,$B$39:$B$66)</f>
        <v>41131474</v>
      </c>
      <c r="G40" s="36">
        <f t="shared" ref="G40:G66" si="9">LOOKUP(E40,$A$39:$A$66,$C$39:$C$66)</f>
        <v>36918421</v>
      </c>
    </row>
    <row r="41" spans="1:9" x14ac:dyDescent="0.3">
      <c r="A41" s="36" t="str">
        <f t="shared" si="5"/>
        <v>ALMERÍA</v>
      </c>
      <c r="B41" s="37">
        <f t="shared" si="3"/>
        <v>288353</v>
      </c>
      <c r="C41" s="37">
        <f t="shared" si="4"/>
        <v>378720</v>
      </c>
      <c r="D41" s="37">
        <f t="shared" si="7"/>
        <v>28</v>
      </c>
      <c r="E41" s="36" t="str">
        <f t="shared" si="6"/>
        <v>BARCELONA</v>
      </c>
      <c r="F41" s="36">
        <f t="shared" si="8"/>
        <v>27467487</v>
      </c>
      <c r="G41" s="36">
        <f t="shared" si="9"/>
        <v>23634619</v>
      </c>
    </row>
    <row r="42" spans="1:9" x14ac:dyDescent="0.3">
      <c r="A42" s="36" t="str">
        <f t="shared" si="5"/>
        <v>AVILÉS</v>
      </c>
      <c r="B42" s="37">
        <f t="shared" si="3"/>
        <v>785707</v>
      </c>
      <c r="C42" s="37">
        <f t="shared" si="4"/>
        <v>703950</v>
      </c>
      <c r="D42" s="37">
        <f t="shared" si="7"/>
        <v>19</v>
      </c>
      <c r="E42" s="36" t="str">
        <f t="shared" si="6"/>
        <v>LAS PALMAS</v>
      </c>
      <c r="F42" s="36">
        <f t="shared" si="8"/>
        <v>9783091</v>
      </c>
      <c r="G42" s="36">
        <f t="shared" si="9"/>
        <v>9187701</v>
      </c>
    </row>
    <row r="43" spans="1:9" x14ac:dyDescent="0.3">
      <c r="A43" s="36" t="str">
        <f t="shared" si="5"/>
        <v>BAHÍA DE ALGECIRAS</v>
      </c>
      <c r="B43" s="37">
        <f t="shared" si="3"/>
        <v>41131474</v>
      </c>
      <c r="C43" s="37">
        <f t="shared" si="4"/>
        <v>36918421</v>
      </c>
      <c r="D43" s="37">
        <f t="shared" si="7"/>
        <v>2</v>
      </c>
      <c r="E43" s="36" t="str">
        <f t="shared" si="6"/>
        <v>BALEARES</v>
      </c>
      <c r="F43" s="36">
        <f t="shared" si="8"/>
        <v>7737241</v>
      </c>
      <c r="G43" s="36">
        <f t="shared" si="9"/>
        <v>7474913</v>
      </c>
    </row>
    <row r="44" spans="1:9" x14ac:dyDescent="0.3">
      <c r="A44" s="36" t="str">
        <f t="shared" si="5"/>
        <v>BAHÍA DE CÁDIZ</v>
      </c>
      <c r="B44" s="37">
        <f t="shared" si="3"/>
        <v>893022</v>
      </c>
      <c r="C44" s="37">
        <f t="shared" si="4"/>
        <v>959020</v>
      </c>
      <c r="D44" s="37">
        <f t="shared" si="7"/>
        <v>16</v>
      </c>
      <c r="E44" s="36" t="str">
        <f t="shared" si="6"/>
        <v>BILBAO</v>
      </c>
      <c r="F44" s="36">
        <f t="shared" si="8"/>
        <v>6029429</v>
      </c>
      <c r="G44" s="36">
        <f t="shared" si="9"/>
        <v>5472098</v>
      </c>
    </row>
    <row r="45" spans="1:9" x14ac:dyDescent="0.3">
      <c r="A45" s="36" t="str">
        <f t="shared" si="5"/>
        <v>BALEARES</v>
      </c>
      <c r="B45" s="37">
        <f t="shared" si="3"/>
        <v>7737241</v>
      </c>
      <c r="C45" s="37">
        <f t="shared" si="4"/>
        <v>7474913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4312840</v>
      </c>
      <c r="G45" s="36">
        <f t="shared" si="9"/>
        <v>3892137</v>
      </c>
    </row>
    <row r="46" spans="1:9" x14ac:dyDescent="0.3">
      <c r="A46" s="36" t="str">
        <f t="shared" si="5"/>
        <v>BARCELONA</v>
      </c>
      <c r="B46" s="37">
        <f t="shared" si="3"/>
        <v>27467487</v>
      </c>
      <c r="C46" s="37">
        <f t="shared" si="4"/>
        <v>23634619</v>
      </c>
      <c r="D46" s="37">
        <f t="shared" si="7"/>
        <v>3</v>
      </c>
      <c r="E46" s="36" t="str">
        <f t="shared" si="6"/>
        <v>VIGO</v>
      </c>
      <c r="F46" s="36">
        <f t="shared" si="8"/>
        <v>2271417</v>
      </c>
      <c r="G46" s="36">
        <f t="shared" si="9"/>
        <v>2109149</v>
      </c>
    </row>
    <row r="47" spans="1:9" x14ac:dyDescent="0.3">
      <c r="A47" s="36" t="str">
        <f t="shared" si="5"/>
        <v>BILBAO</v>
      </c>
      <c r="B47" s="37">
        <f t="shared" si="3"/>
        <v>6029429</v>
      </c>
      <c r="C47" s="37">
        <f t="shared" si="4"/>
        <v>5472098</v>
      </c>
      <c r="D47" s="37">
        <f t="shared" si="7"/>
        <v>6</v>
      </c>
      <c r="E47" s="36" t="str">
        <f t="shared" si="6"/>
        <v>CASTELLÓN</v>
      </c>
      <c r="F47" s="36">
        <f t="shared" si="8"/>
        <v>2046160</v>
      </c>
      <c r="G47" s="36">
        <f t="shared" si="9"/>
        <v>2219804</v>
      </c>
    </row>
    <row r="48" spans="1:9" x14ac:dyDescent="0.3">
      <c r="A48" s="36" t="str">
        <f t="shared" si="5"/>
        <v>CARTAGENA</v>
      </c>
      <c r="B48" s="37">
        <f t="shared" si="3"/>
        <v>846285</v>
      </c>
      <c r="C48" s="37">
        <f t="shared" si="4"/>
        <v>853326</v>
      </c>
      <c r="D48" s="37">
        <f t="shared" si="7"/>
        <v>18</v>
      </c>
      <c r="E48" s="36" t="str">
        <f t="shared" si="6"/>
        <v>TARRAGONA</v>
      </c>
      <c r="F48" s="36">
        <f t="shared" si="8"/>
        <v>1352101</v>
      </c>
      <c r="G48" s="36">
        <f t="shared" si="9"/>
        <v>1172008</v>
      </c>
    </row>
    <row r="49" spans="1:7" x14ac:dyDescent="0.3">
      <c r="A49" s="36" t="str">
        <f t="shared" si="5"/>
        <v>CASTELLÓN</v>
      </c>
      <c r="B49" s="37">
        <f t="shared" si="3"/>
        <v>2046160</v>
      </c>
      <c r="C49" s="37">
        <f t="shared" si="4"/>
        <v>2219804</v>
      </c>
      <c r="D49" s="37">
        <f t="shared" si="7"/>
        <v>9</v>
      </c>
      <c r="E49" s="36" t="str">
        <f t="shared" si="6"/>
        <v>SANTANDER</v>
      </c>
      <c r="F49" s="36">
        <f t="shared" si="8"/>
        <v>1318440</v>
      </c>
      <c r="G49" s="36">
        <f t="shared" si="9"/>
        <v>1094575</v>
      </c>
    </row>
    <row r="50" spans="1:7" x14ac:dyDescent="0.3">
      <c r="A50" s="36" t="str">
        <f t="shared" si="5"/>
        <v>CEUTA</v>
      </c>
      <c r="B50" s="37">
        <f t="shared" si="3"/>
        <v>468200</v>
      </c>
      <c r="C50" s="37">
        <f t="shared" si="4"/>
        <v>552024</v>
      </c>
      <c r="D50" s="37">
        <f t="shared" si="7"/>
        <v>25</v>
      </c>
      <c r="E50" s="36" t="str">
        <f t="shared" si="6"/>
        <v>PASAIA</v>
      </c>
      <c r="F50" s="36">
        <f t="shared" si="8"/>
        <v>1297135</v>
      </c>
      <c r="G50" s="36">
        <f t="shared" si="9"/>
        <v>1248997</v>
      </c>
    </row>
    <row r="51" spans="1:7" x14ac:dyDescent="0.3">
      <c r="A51" s="36" t="str">
        <f t="shared" si="5"/>
        <v>FERROL-SAN CIBRAO</v>
      </c>
      <c r="B51" s="37">
        <f t="shared" si="3"/>
        <v>454127</v>
      </c>
      <c r="C51" s="37">
        <f t="shared" si="4"/>
        <v>459486</v>
      </c>
      <c r="D51" s="37">
        <f t="shared" si="7"/>
        <v>26</v>
      </c>
      <c r="E51" s="36" t="str">
        <f t="shared" si="6"/>
        <v>SEVILLA</v>
      </c>
      <c r="F51" s="36">
        <f t="shared" si="8"/>
        <v>1166033</v>
      </c>
      <c r="G51" s="36">
        <f t="shared" si="9"/>
        <v>1039298</v>
      </c>
    </row>
    <row r="52" spans="1:7" x14ac:dyDescent="0.3">
      <c r="A52" s="36" t="str">
        <f t="shared" si="5"/>
        <v>GIJÓN</v>
      </c>
      <c r="B52" s="37">
        <f t="shared" si="3"/>
        <v>961947</v>
      </c>
      <c r="C52" s="37">
        <f t="shared" si="4"/>
        <v>977285</v>
      </c>
      <c r="D52" s="37">
        <f t="shared" si="7"/>
        <v>14</v>
      </c>
      <c r="E52" s="36" t="str">
        <f t="shared" si="6"/>
        <v>GIJÓN</v>
      </c>
      <c r="F52" s="36">
        <f t="shared" si="8"/>
        <v>961947</v>
      </c>
      <c r="G52" s="36">
        <f t="shared" si="9"/>
        <v>977285</v>
      </c>
    </row>
    <row r="53" spans="1:7" x14ac:dyDescent="0.3">
      <c r="A53" s="36" t="str">
        <f t="shared" si="5"/>
        <v>HUELVA</v>
      </c>
      <c r="B53" s="37">
        <f t="shared" si="3"/>
        <v>556881</v>
      </c>
      <c r="C53" s="37">
        <f t="shared" si="4"/>
        <v>428555</v>
      </c>
      <c r="D53" s="37">
        <f t="shared" si="7"/>
        <v>23</v>
      </c>
      <c r="E53" s="36" t="str">
        <f t="shared" si="6"/>
        <v>MARÍN Y RÍA DE PONTEVEDRA</v>
      </c>
      <c r="F53" s="36">
        <f t="shared" si="8"/>
        <v>909742</v>
      </c>
      <c r="G53" s="36">
        <f t="shared" si="9"/>
        <v>928160</v>
      </c>
    </row>
    <row r="54" spans="1:7" x14ac:dyDescent="0.3">
      <c r="A54" s="36" t="str">
        <f t="shared" si="5"/>
        <v>LAS PALMAS</v>
      </c>
      <c r="B54" s="37">
        <f t="shared" si="3"/>
        <v>9783091</v>
      </c>
      <c r="C54" s="37">
        <f t="shared" si="4"/>
        <v>9187701</v>
      </c>
      <c r="D54" s="37">
        <f t="shared" si="7"/>
        <v>4</v>
      </c>
      <c r="E54" s="36" t="str">
        <f t="shared" si="6"/>
        <v>BAHÍA DE CÁDIZ</v>
      </c>
      <c r="F54" s="36">
        <f t="shared" si="8"/>
        <v>893022</v>
      </c>
      <c r="G54" s="36">
        <f t="shared" si="9"/>
        <v>959020</v>
      </c>
    </row>
    <row r="55" spans="1:7" x14ac:dyDescent="0.3">
      <c r="A55" s="36" t="str">
        <f t="shared" si="5"/>
        <v>MÁLAGA</v>
      </c>
      <c r="B55" s="37">
        <f t="shared" si="3"/>
        <v>606624</v>
      </c>
      <c r="C55" s="37">
        <f t="shared" si="4"/>
        <v>598228</v>
      </c>
      <c r="D55" s="37">
        <f t="shared" si="7"/>
        <v>20</v>
      </c>
      <c r="E55" s="36" t="str">
        <f t="shared" si="6"/>
        <v>ALICANTE</v>
      </c>
      <c r="F55" s="36">
        <f t="shared" si="8"/>
        <v>851743</v>
      </c>
      <c r="G55" s="36">
        <f t="shared" si="9"/>
        <v>899973</v>
      </c>
    </row>
    <row r="56" spans="1:7" x14ac:dyDescent="0.3">
      <c r="A56" s="36" t="str">
        <f t="shared" si="5"/>
        <v>MARÍN Y RÍA DE PONTEVEDRA</v>
      </c>
      <c r="B56" s="37">
        <f t="shared" si="3"/>
        <v>909742</v>
      </c>
      <c r="C56" s="37">
        <f t="shared" si="4"/>
        <v>928160</v>
      </c>
      <c r="D56" s="37">
        <f t="shared" si="7"/>
        <v>15</v>
      </c>
      <c r="E56" s="36" t="str">
        <f t="shared" si="6"/>
        <v>CARTAGENA</v>
      </c>
      <c r="F56" s="36">
        <f t="shared" ref="F56:F66" si="10">LOOKUP(E56,$A$39:$A$66,$B$39:$B$66)</f>
        <v>846285</v>
      </c>
      <c r="G56" s="36">
        <f t="shared" si="9"/>
        <v>853326</v>
      </c>
    </row>
    <row r="57" spans="1:7" x14ac:dyDescent="0.3">
      <c r="A57" s="36" t="str">
        <f t="shared" si="5"/>
        <v>MELILLA</v>
      </c>
      <c r="B57" s="37">
        <f t="shared" si="3"/>
        <v>472620</v>
      </c>
      <c r="C57" s="37">
        <f t="shared" si="4"/>
        <v>646250</v>
      </c>
      <c r="D57" s="37">
        <f t="shared" si="7"/>
        <v>24</v>
      </c>
      <c r="E57" s="36" t="str">
        <f t="shared" si="6"/>
        <v>AVILÉS</v>
      </c>
      <c r="F57" s="36">
        <f t="shared" si="10"/>
        <v>785707</v>
      </c>
      <c r="G57" s="36">
        <f t="shared" si="9"/>
        <v>703950</v>
      </c>
    </row>
    <row r="58" spans="1:7" x14ac:dyDescent="0.3">
      <c r="A58" s="36" t="str">
        <f t="shared" si="5"/>
        <v>MOTRIL</v>
      </c>
      <c r="B58" s="37">
        <f t="shared" si="3"/>
        <v>586611</v>
      </c>
      <c r="C58" s="37">
        <f t="shared" si="4"/>
        <v>559147</v>
      </c>
      <c r="D58" s="37">
        <f t="shared" si="7"/>
        <v>21</v>
      </c>
      <c r="E58" s="36" t="str">
        <f t="shared" si="6"/>
        <v>MÁLAGA</v>
      </c>
      <c r="F58" s="36">
        <f t="shared" si="10"/>
        <v>606624</v>
      </c>
      <c r="G58" s="36">
        <f t="shared" si="9"/>
        <v>598228</v>
      </c>
    </row>
    <row r="59" spans="1:7" x14ac:dyDescent="0.3">
      <c r="A59" s="36" t="str">
        <f t="shared" si="5"/>
        <v>PASAIA</v>
      </c>
      <c r="B59" s="37">
        <f t="shared" si="3"/>
        <v>1297135</v>
      </c>
      <c r="C59" s="37">
        <f t="shared" si="4"/>
        <v>1248997</v>
      </c>
      <c r="D59" s="37">
        <f t="shared" si="7"/>
        <v>12</v>
      </c>
      <c r="E59" s="36" t="str">
        <f t="shared" si="6"/>
        <v>MOTRIL</v>
      </c>
      <c r="F59" s="36">
        <f t="shared" si="10"/>
        <v>586611</v>
      </c>
      <c r="G59" s="36">
        <f t="shared" si="9"/>
        <v>559147</v>
      </c>
    </row>
    <row r="60" spans="1:7" x14ac:dyDescent="0.3">
      <c r="A60" s="36" t="str">
        <f t="shared" si="5"/>
        <v>SANTA CRUZ DE TENERIFE</v>
      </c>
      <c r="B60" s="37">
        <f t="shared" si="3"/>
        <v>4312840</v>
      </c>
      <c r="C60" s="37">
        <f t="shared" si="4"/>
        <v>3892137</v>
      </c>
      <c r="D60" s="37">
        <f t="shared" si="7"/>
        <v>7</v>
      </c>
      <c r="E60" s="36" t="str">
        <f t="shared" si="6"/>
        <v>A CORUÑA</v>
      </c>
      <c r="F60" s="36">
        <f t="shared" si="10"/>
        <v>563984</v>
      </c>
      <c r="G60" s="36">
        <f t="shared" si="9"/>
        <v>543531</v>
      </c>
    </row>
    <row r="61" spans="1:7" x14ac:dyDescent="0.3">
      <c r="A61" s="36" t="str">
        <f t="shared" si="5"/>
        <v>SANTANDER</v>
      </c>
      <c r="B61" s="37">
        <f t="shared" si="3"/>
        <v>1318440</v>
      </c>
      <c r="C61" s="37">
        <f t="shared" si="4"/>
        <v>1094575</v>
      </c>
      <c r="D61" s="37">
        <f t="shared" si="7"/>
        <v>11</v>
      </c>
      <c r="E61" s="36" t="str">
        <f t="shared" si="6"/>
        <v>HUELVA</v>
      </c>
      <c r="F61" s="36">
        <f t="shared" si="10"/>
        <v>556881</v>
      </c>
      <c r="G61" s="36">
        <f t="shared" si="9"/>
        <v>428555</v>
      </c>
    </row>
    <row r="62" spans="1:7" x14ac:dyDescent="0.3">
      <c r="A62" s="36" t="str">
        <f t="shared" si="5"/>
        <v>SEVILLA</v>
      </c>
      <c r="B62" s="37">
        <f t="shared" si="3"/>
        <v>1166033</v>
      </c>
      <c r="C62" s="37">
        <f t="shared" si="4"/>
        <v>1039298</v>
      </c>
      <c r="D62" s="37">
        <f t="shared" si="7"/>
        <v>13</v>
      </c>
      <c r="E62" s="36" t="str">
        <f t="shared" si="6"/>
        <v>MELILLA</v>
      </c>
      <c r="F62" s="36">
        <f t="shared" si="10"/>
        <v>472620</v>
      </c>
      <c r="G62" s="36">
        <f t="shared" si="9"/>
        <v>646250</v>
      </c>
    </row>
    <row r="63" spans="1:7" x14ac:dyDescent="0.3">
      <c r="A63" s="36" t="str">
        <f t="shared" si="5"/>
        <v>TARRAGONA</v>
      </c>
      <c r="B63" s="37">
        <f t="shared" si="3"/>
        <v>1352101</v>
      </c>
      <c r="C63" s="37">
        <f t="shared" si="4"/>
        <v>1172008</v>
      </c>
      <c r="D63" s="37">
        <f t="shared" si="7"/>
        <v>10</v>
      </c>
      <c r="E63" s="36" t="str">
        <f t="shared" si="6"/>
        <v>CEUTA</v>
      </c>
      <c r="F63" s="36">
        <f t="shared" si="10"/>
        <v>468200</v>
      </c>
      <c r="G63" s="36">
        <f t="shared" si="9"/>
        <v>552024</v>
      </c>
    </row>
    <row r="64" spans="1:7" x14ac:dyDescent="0.3">
      <c r="A64" s="36" t="str">
        <f t="shared" si="5"/>
        <v>VALENCIA</v>
      </c>
      <c r="B64" s="37">
        <f t="shared" si="3"/>
        <v>41905051</v>
      </c>
      <c r="C64" s="37">
        <f t="shared" si="4"/>
        <v>39495840</v>
      </c>
      <c r="D64" s="37">
        <f t="shared" si="7"/>
        <v>1</v>
      </c>
      <c r="E64" s="36" t="str">
        <f t="shared" si="6"/>
        <v>FERROL-SAN CIBRAO</v>
      </c>
      <c r="F64" s="36">
        <f t="shared" si="10"/>
        <v>454127</v>
      </c>
      <c r="G64" s="36">
        <f t="shared" si="9"/>
        <v>459486</v>
      </c>
    </row>
    <row r="65" spans="1:7" x14ac:dyDescent="0.3">
      <c r="A65" s="36" t="str">
        <f t="shared" si="5"/>
        <v>VIGO</v>
      </c>
      <c r="B65" s="37">
        <f t="shared" si="3"/>
        <v>2271417</v>
      </c>
      <c r="C65" s="37">
        <f t="shared" si="4"/>
        <v>2109149</v>
      </c>
      <c r="D65" s="37">
        <f t="shared" si="7"/>
        <v>8</v>
      </c>
      <c r="E65" s="36" t="str">
        <f t="shared" si="6"/>
        <v>VILAGARCÍA</v>
      </c>
      <c r="F65" s="36">
        <f t="shared" si="10"/>
        <v>348559</v>
      </c>
      <c r="G65" s="36">
        <f t="shared" si="9"/>
        <v>357718</v>
      </c>
    </row>
    <row r="66" spans="1:7" x14ac:dyDescent="0.3">
      <c r="A66" s="36" t="str">
        <f t="shared" si="5"/>
        <v>VILAGARCÍA</v>
      </c>
      <c r="B66" s="37">
        <f t="shared" si="3"/>
        <v>348559</v>
      </c>
      <c r="C66" s="37">
        <f t="shared" si="4"/>
        <v>357718</v>
      </c>
      <c r="D66" s="37">
        <f t="shared" si="7"/>
        <v>27</v>
      </c>
      <c r="E66" s="36" t="str">
        <f t="shared" si="6"/>
        <v>ALMERÍA</v>
      </c>
      <c r="F66" s="36">
        <f t="shared" si="10"/>
        <v>288353</v>
      </c>
      <c r="G66" s="36">
        <f t="shared" si="9"/>
        <v>378720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</v>
      </c>
      <c r="C7" s="30">
        <v>0</v>
      </c>
      <c r="D7" s="30">
        <v>6</v>
      </c>
      <c r="E7" s="30">
        <v>14</v>
      </c>
      <c r="F7" s="11">
        <f>((E7*100)/D7)-100</f>
        <v>133.33333333333334</v>
      </c>
      <c r="G7" s="1"/>
      <c r="H7" s="1"/>
      <c r="I7" s="1"/>
    </row>
    <row r="8" spans="1:12" x14ac:dyDescent="0.3">
      <c r="A8" s="12" t="s">
        <v>31</v>
      </c>
      <c r="B8" s="31">
        <v>116275</v>
      </c>
      <c r="C8" s="31">
        <v>95874</v>
      </c>
      <c r="D8" s="31">
        <v>739904</v>
      </c>
      <c r="E8" s="31">
        <v>708245</v>
      </c>
      <c r="F8" s="14">
        <f t="shared" ref="F8:F34" si="0">((E8*100)/D8)-100</f>
        <v>-4.2787983305942419</v>
      </c>
      <c r="G8" s="1"/>
      <c r="H8" s="1"/>
      <c r="I8" s="1"/>
    </row>
    <row r="9" spans="1:12" x14ac:dyDescent="0.3">
      <c r="A9" s="9" t="s">
        <v>157</v>
      </c>
      <c r="B9" s="30">
        <v>2552</v>
      </c>
      <c r="C9" s="30">
        <v>9231</v>
      </c>
      <c r="D9" s="30">
        <v>20888</v>
      </c>
      <c r="E9" s="30">
        <v>30844</v>
      </c>
      <c r="F9" s="11">
        <f t="shared" si="0"/>
        <v>47.663730371505181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4418373</v>
      </c>
      <c r="C11" s="30">
        <v>5314551</v>
      </c>
      <c r="D11" s="30">
        <v>31847860</v>
      </c>
      <c r="E11" s="30">
        <v>35738085</v>
      </c>
      <c r="F11" s="11">
        <f t="shared" si="0"/>
        <v>12.215027948502666</v>
      </c>
      <c r="G11" s="1"/>
      <c r="H11" s="1"/>
      <c r="I11" s="1"/>
    </row>
    <row r="12" spans="1:12" x14ac:dyDescent="0.3">
      <c r="A12" s="12" t="s">
        <v>161</v>
      </c>
      <c r="B12" s="31">
        <v>51687</v>
      </c>
      <c r="C12" s="31">
        <v>39094</v>
      </c>
      <c r="D12" s="31">
        <v>378721</v>
      </c>
      <c r="E12" s="31">
        <v>307804</v>
      </c>
      <c r="F12" s="14">
        <f t="shared" si="0"/>
        <v>-18.725394155592113</v>
      </c>
      <c r="G12" s="1"/>
      <c r="H12" s="1"/>
      <c r="I12" s="1"/>
    </row>
    <row r="13" spans="1:12" x14ac:dyDescent="0.3">
      <c r="A13" s="9" t="s">
        <v>32</v>
      </c>
      <c r="B13" s="30">
        <v>77515</v>
      </c>
      <c r="C13" s="30">
        <v>71060</v>
      </c>
      <c r="D13" s="30">
        <v>502111</v>
      </c>
      <c r="E13" s="30">
        <v>486792</v>
      </c>
      <c r="F13" s="11">
        <f t="shared" si="0"/>
        <v>-3.0509190198979894</v>
      </c>
      <c r="G13" s="1"/>
      <c r="H13" s="1"/>
      <c r="I13" s="1"/>
    </row>
    <row r="14" spans="1:12" x14ac:dyDescent="0.3">
      <c r="A14" s="12" t="s">
        <v>33</v>
      </c>
      <c r="B14" s="31">
        <v>3081614</v>
      </c>
      <c r="C14" s="31">
        <v>3300015</v>
      </c>
      <c r="D14" s="31">
        <v>16870722</v>
      </c>
      <c r="E14" s="31">
        <v>20350403</v>
      </c>
      <c r="F14" s="14">
        <f t="shared" si="0"/>
        <v>20.625560660652226</v>
      </c>
      <c r="G14" s="1"/>
      <c r="H14" s="1"/>
      <c r="I14" s="1"/>
    </row>
    <row r="15" spans="1:12" x14ac:dyDescent="0.3">
      <c r="A15" s="9" t="s">
        <v>34</v>
      </c>
      <c r="B15" s="30">
        <v>490600</v>
      </c>
      <c r="C15" s="30">
        <v>555190</v>
      </c>
      <c r="D15" s="30">
        <v>3486395</v>
      </c>
      <c r="E15" s="30">
        <v>3963177</v>
      </c>
      <c r="F15" s="11">
        <f t="shared" si="0"/>
        <v>13.675501485058348</v>
      </c>
      <c r="G15" s="1"/>
      <c r="H15" s="1"/>
      <c r="I15" s="1"/>
    </row>
    <row r="16" spans="1:12" x14ac:dyDescent="0.3">
      <c r="A16" s="12" t="s">
        <v>35</v>
      </c>
      <c r="B16" s="31">
        <v>111121</v>
      </c>
      <c r="C16" s="31">
        <v>111945</v>
      </c>
      <c r="D16" s="31">
        <v>662943</v>
      </c>
      <c r="E16" s="31">
        <v>658628</v>
      </c>
      <c r="F16" s="14">
        <f t="shared" si="0"/>
        <v>-0.65088552107798137</v>
      </c>
      <c r="G16" s="1"/>
      <c r="H16" s="1"/>
      <c r="I16" s="1"/>
    </row>
    <row r="17" spans="1:9" x14ac:dyDescent="0.3">
      <c r="A17" s="9" t="s">
        <v>162</v>
      </c>
      <c r="B17" s="30">
        <v>307580</v>
      </c>
      <c r="C17" s="30">
        <v>256230</v>
      </c>
      <c r="D17" s="30">
        <v>2057548</v>
      </c>
      <c r="E17" s="30">
        <v>1924524</v>
      </c>
      <c r="F17" s="11">
        <f t="shared" si="0"/>
        <v>-6.4651711649011361</v>
      </c>
      <c r="G17" s="1"/>
      <c r="H17" s="1"/>
      <c r="I17" s="1"/>
    </row>
    <row r="18" spans="1:9" x14ac:dyDescent="0.3">
      <c r="A18" s="12" t="s">
        <v>36</v>
      </c>
      <c r="B18" s="31">
        <v>6834</v>
      </c>
      <c r="C18" s="31">
        <v>10287</v>
      </c>
      <c r="D18" s="31">
        <v>86865</v>
      </c>
      <c r="E18" s="31">
        <v>67662</v>
      </c>
      <c r="F18" s="14">
        <f t="shared" si="0"/>
        <v>-22.106717319979282</v>
      </c>
      <c r="G18" s="1"/>
      <c r="H18" s="1"/>
      <c r="I18" s="1"/>
    </row>
    <row r="19" spans="1:9" x14ac:dyDescent="0.3">
      <c r="A19" s="9" t="s">
        <v>37</v>
      </c>
      <c r="B19" s="30">
        <v>216</v>
      </c>
      <c r="C19" s="30">
        <v>6212</v>
      </c>
      <c r="D19" s="30">
        <v>1410</v>
      </c>
      <c r="E19" s="30">
        <v>11293</v>
      </c>
      <c r="F19" s="11">
        <f t="shared" si="0"/>
        <v>700.92198581560285</v>
      </c>
      <c r="G19" s="1"/>
      <c r="H19" s="1"/>
      <c r="I19" s="1"/>
    </row>
    <row r="20" spans="1:9" x14ac:dyDescent="0.3">
      <c r="A20" s="12" t="s">
        <v>163</v>
      </c>
      <c r="B20" s="31">
        <v>78968</v>
      </c>
      <c r="C20" s="31">
        <v>92428</v>
      </c>
      <c r="D20" s="31">
        <v>560570</v>
      </c>
      <c r="E20" s="31">
        <v>542250</v>
      </c>
      <c r="F20" s="14">
        <f t="shared" si="0"/>
        <v>-3.2681021103519612</v>
      </c>
      <c r="G20" s="1"/>
      <c r="H20" s="1"/>
      <c r="I20" s="1"/>
    </row>
    <row r="21" spans="1:9" x14ac:dyDescent="0.3">
      <c r="A21" s="9" t="s">
        <v>38</v>
      </c>
      <c r="B21" s="30">
        <v>32423</v>
      </c>
      <c r="C21" s="30">
        <v>50042</v>
      </c>
      <c r="D21" s="30">
        <v>250426</v>
      </c>
      <c r="E21" s="30">
        <v>363292</v>
      </c>
      <c r="F21" s="11">
        <f t="shared" si="0"/>
        <v>45.069601399215742</v>
      </c>
      <c r="G21" s="1"/>
      <c r="H21" s="1"/>
      <c r="I21" s="1"/>
    </row>
    <row r="22" spans="1:9" x14ac:dyDescent="0.3">
      <c r="A22" s="12" t="s">
        <v>59</v>
      </c>
      <c r="B22" s="31">
        <v>1111881</v>
      </c>
      <c r="C22" s="31">
        <v>994107</v>
      </c>
      <c r="D22" s="31">
        <v>6848731</v>
      </c>
      <c r="E22" s="31">
        <v>7231258</v>
      </c>
      <c r="F22" s="14">
        <f t="shared" si="0"/>
        <v>5.5853704868828942</v>
      </c>
      <c r="G22" s="1"/>
      <c r="H22" s="1"/>
      <c r="I22" s="1"/>
    </row>
    <row r="23" spans="1:9" x14ac:dyDescent="0.3">
      <c r="A23" s="9" t="s">
        <v>164</v>
      </c>
      <c r="B23" s="30">
        <v>32025</v>
      </c>
      <c r="C23" s="30">
        <v>63527</v>
      </c>
      <c r="D23" s="30">
        <v>308533</v>
      </c>
      <c r="E23" s="30">
        <v>330107</v>
      </c>
      <c r="F23" s="11">
        <f t="shared" si="0"/>
        <v>6.9924448924426201</v>
      </c>
      <c r="G23" s="1"/>
      <c r="H23" s="1"/>
      <c r="I23" s="1"/>
    </row>
    <row r="24" spans="1:9" x14ac:dyDescent="0.3">
      <c r="A24" s="12" t="s">
        <v>166</v>
      </c>
      <c r="B24" s="31">
        <v>66765</v>
      </c>
      <c r="C24" s="31">
        <v>73190</v>
      </c>
      <c r="D24" s="31">
        <v>527762</v>
      </c>
      <c r="E24" s="31">
        <v>540089</v>
      </c>
      <c r="F24" s="14">
        <f t="shared" si="0"/>
        <v>2.3357119307566734</v>
      </c>
      <c r="G24" s="1"/>
      <c r="H24" s="1"/>
      <c r="I24" s="1"/>
    </row>
    <row r="25" spans="1:9" x14ac:dyDescent="0.3">
      <c r="A25" s="9" t="s">
        <v>39</v>
      </c>
      <c r="B25" s="30">
        <v>26924</v>
      </c>
      <c r="C25" s="30">
        <v>15263</v>
      </c>
      <c r="D25" s="30">
        <v>166197</v>
      </c>
      <c r="E25" s="30">
        <v>102815</v>
      </c>
      <c r="F25" s="11">
        <f t="shared" si="0"/>
        <v>-38.13666913361854</v>
      </c>
      <c r="G25" s="1"/>
      <c r="H25" s="1"/>
      <c r="I25" s="1"/>
    </row>
    <row r="26" spans="1:9" x14ac:dyDescent="0.3">
      <c r="A26" s="12" t="s">
        <v>40</v>
      </c>
      <c r="B26" s="31">
        <v>2411</v>
      </c>
      <c r="C26" s="31">
        <v>569</v>
      </c>
      <c r="D26" s="31">
        <v>10215</v>
      </c>
      <c r="E26" s="31">
        <v>1306</v>
      </c>
      <c r="F26" s="14">
        <f t="shared" si="0"/>
        <v>-87.214880078316199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84</v>
      </c>
      <c r="D27" s="30">
        <v>0</v>
      </c>
      <c r="E27" s="30">
        <v>89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262004</v>
      </c>
      <c r="C28" s="31">
        <v>322996</v>
      </c>
      <c r="D28" s="31">
        <v>1774198</v>
      </c>
      <c r="E28" s="31">
        <v>2124710</v>
      </c>
      <c r="F28" s="14">
        <f t="shared" si="0"/>
        <v>19.756081339286823</v>
      </c>
      <c r="G28" s="1"/>
      <c r="H28" s="1"/>
      <c r="I28" s="1"/>
    </row>
    <row r="29" spans="1:9" x14ac:dyDescent="0.3">
      <c r="A29" s="9" t="s">
        <v>43</v>
      </c>
      <c r="B29" s="30">
        <v>8126</v>
      </c>
      <c r="C29" s="30">
        <v>14383</v>
      </c>
      <c r="D29" s="30">
        <v>32144</v>
      </c>
      <c r="E29" s="30">
        <v>78825</v>
      </c>
      <c r="F29" s="11">
        <f t="shared" si="0"/>
        <v>145.22461423593828</v>
      </c>
      <c r="G29" s="1"/>
      <c r="H29" s="1"/>
      <c r="I29" s="1"/>
    </row>
    <row r="30" spans="1:9" x14ac:dyDescent="0.3">
      <c r="A30" s="12" t="s">
        <v>44</v>
      </c>
      <c r="B30" s="31">
        <v>64805</v>
      </c>
      <c r="C30" s="31">
        <v>87252</v>
      </c>
      <c r="D30" s="31">
        <v>518180</v>
      </c>
      <c r="E30" s="31">
        <v>556705</v>
      </c>
      <c r="F30" s="14">
        <f t="shared" si="0"/>
        <v>7.4346752093866968</v>
      </c>
      <c r="G30" s="1"/>
      <c r="H30" s="1"/>
      <c r="I30" s="1"/>
    </row>
    <row r="31" spans="1:9" x14ac:dyDescent="0.3">
      <c r="A31" s="9" t="s">
        <v>45</v>
      </c>
      <c r="B31" s="30">
        <v>53199</v>
      </c>
      <c r="C31" s="30">
        <v>45217</v>
      </c>
      <c r="D31" s="30">
        <v>352074</v>
      </c>
      <c r="E31" s="30">
        <v>336213</v>
      </c>
      <c r="F31" s="11">
        <f t="shared" si="0"/>
        <v>-4.5050188312684298</v>
      </c>
      <c r="G31" s="1"/>
      <c r="H31" s="1"/>
      <c r="I31" s="1"/>
    </row>
    <row r="32" spans="1:9" x14ac:dyDescent="0.3">
      <c r="A32" s="12" t="s">
        <v>46</v>
      </c>
      <c r="B32" s="31">
        <v>4970493</v>
      </c>
      <c r="C32" s="31">
        <v>4883755</v>
      </c>
      <c r="D32" s="31">
        <v>32849866</v>
      </c>
      <c r="E32" s="31">
        <v>33495113</v>
      </c>
      <c r="F32" s="14">
        <f t="shared" si="0"/>
        <v>1.9642302346073564</v>
      </c>
      <c r="G32" s="1"/>
      <c r="H32" s="1"/>
      <c r="I32" s="1"/>
    </row>
    <row r="33" spans="1:9" x14ac:dyDescent="0.3">
      <c r="A33" s="9" t="s">
        <v>47</v>
      </c>
      <c r="B33" s="30">
        <v>240395</v>
      </c>
      <c r="C33" s="30">
        <v>226772</v>
      </c>
      <c r="D33" s="30">
        <v>1502052</v>
      </c>
      <c r="E33" s="30">
        <v>1605534</v>
      </c>
      <c r="F33" s="11">
        <f t="shared" si="0"/>
        <v>6.8893753345423505</v>
      </c>
      <c r="G33" s="1"/>
      <c r="H33" s="1"/>
      <c r="I33" s="1"/>
    </row>
    <row r="34" spans="1:9" x14ac:dyDescent="0.3">
      <c r="A34" s="12" t="s">
        <v>165</v>
      </c>
      <c r="B34" s="31">
        <v>29754</v>
      </c>
      <c r="C34" s="31">
        <v>26865</v>
      </c>
      <c r="D34" s="31">
        <v>176794</v>
      </c>
      <c r="E34" s="31">
        <v>173140</v>
      </c>
      <c r="F34" s="14">
        <f t="shared" si="0"/>
        <v>-2.0668122221342315</v>
      </c>
      <c r="G34" s="1"/>
      <c r="H34" s="1"/>
      <c r="I34" s="1"/>
    </row>
    <row r="35" spans="1:9" x14ac:dyDescent="0.3">
      <c r="A35" s="15" t="s">
        <v>48</v>
      </c>
      <c r="B35" s="16">
        <f>SUM(B7:B34)</f>
        <v>15644542</v>
      </c>
      <c r="C35" s="16">
        <f t="shared" ref="C35:E35" si="1">SUM(C7:C34)</f>
        <v>16666139</v>
      </c>
      <c r="D35" s="16">
        <f t="shared" si="1"/>
        <v>102533115</v>
      </c>
      <c r="E35" s="16">
        <f t="shared" si="1"/>
        <v>111728917</v>
      </c>
      <c r="F35" s="17">
        <f t="shared" ref="F35" si="2">((E35*100)/D35)-100</f>
        <v>8.968616626930725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14</v>
      </c>
      <c r="C39" s="37">
        <f t="shared" si="4"/>
        <v>6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35738085</v>
      </c>
      <c r="G39" s="36">
        <f>LOOKUP(E39,$A$39:$A$66,$C$39:$C$66)</f>
        <v>31847860</v>
      </c>
    </row>
    <row r="40" spans="1:9" x14ac:dyDescent="0.3">
      <c r="A40" s="36" t="str">
        <f t="shared" si="5"/>
        <v>ALICANTE</v>
      </c>
      <c r="B40" s="37">
        <f t="shared" si="3"/>
        <v>708245</v>
      </c>
      <c r="C40" s="37">
        <f t="shared" si="4"/>
        <v>739904</v>
      </c>
      <c r="D40" s="37">
        <f t="shared" ref="D40:D66" si="7">_xlfn.RANK.EQ(B40,$B$39:$B$66)+COUNTIF($B$39:$B$66,B40)-1</f>
        <v>9</v>
      </c>
      <c r="E40" s="36" t="str">
        <f t="shared" si="6"/>
        <v>VALENCIA</v>
      </c>
      <c r="F40" s="36">
        <f t="shared" ref="F40:F55" si="8">LOOKUP(E40,$A$39:$A$66,$B$39:$B$66)</f>
        <v>33495113</v>
      </c>
      <c r="G40" s="36">
        <f t="shared" ref="G40:G66" si="9">LOOKUP(E40,$A$39:$A$66,$C$39:$C$66)</f>
        <v>32849866</v>
      </c>
    </row>
    <row r="41" spans="1:9" x14ac:dyDescent="0.3">
      <c r="A41" s="36" t="str">
        <f t="shared" si="5"/>
        <v>ALMERÍA</v>
      </c>
      <c r="B41" s="37">
        <f t="shared" si="3"/>
        <v>30844</v>
      </c>
      <c r="C41" s="37">
        <f t="shared" si="4"/>
        <v>20888</v>
      </c>
      <c r="D41" s="37">
        <f t="shared" si="7"/>
        <v>23</v>
      </c>
      <c r="E41" s="36" t="str">
        <f t="shared" si="6"/>
        <v>BARCELONA</v>
      </c>
      <c r="F41" s="36">
        <f t="shared" si="8"/>
        <v>20350403</v>
      </c>
      <c r="G41" s="36">
        <f t="shared" si="9"/>
        <v>16870722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7231258</v>
      </c>
      <c r="G42" s="36">
        <f t="shared" si="9"/>
        <v>6848731</v>
      </c>
    </row>
    <row r="43" spans="1:9" x14ac:dyDescent="0.3">
      <c r="A43" s="36" t="str">
        <f t="shared" si="5"/>
        <v>BAHÍA DE ALGECIRAS</v>
      </c>
      <c r="B43" s="37">
        <f t="shared" si="3"/>
        <v>35738085</v>
      </c>
      <c r="C43" s="37">
        <f t="shared" si="4"/>
        <v>31847860</v>
      </c>
      <c r="D43" s="37">
        <f t="shared" si="7"/>
        <v>1</v>
      </c>
      <c r="E43" s="36" t="str">
        <f t="shared" si="6"/>
        <v>BILBAO</v>
      </c>
      <c r="F43" s="36">
        <f t="shared" si="8"/>
        <v>3963177</v>
      </c>
      <c r="G43" s="36">
        <f t="shared" si="9"/>
        <v>3486395</v>
      </c>
    </row>
    <row r="44" spans="1:9" x14ac:dyDescent="0.3">
      <c r="A44" s="36" t="str">
        <f t="shared" si="5"/>
        <v>BAHÍA DE CÁDIZ</v>
      </c>
      <c r="B44" s="37">
        <f t="shared" si="3"/>
        <v>307804</v>
      </c>
      <c r="C44" s="37">
        <f t="shared" si="4"/>
        <v>378721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2124710</v>
      </c>
      <c r="G44" s="36">
        <f t="shared" si="9"/>
        <v>1774198</v>
      </c>
    </row>
    <row r="45" spans="1:9" x14ac:dyDescent="0.3">
      <c r="A45" s="36" t="str">
        <f t="shared" si="5"/>
        <v>BALEARES</v>
      </c>
      <c r="B45" s="37">
        <f t="shared" si="3"/>
        <v>486792</v>
      </c>
      <c r="C45" s="37">
        <f t="shared" si="4"/>
        <v>502111</v>
      </c>
      <c r="D45" s="37">
        <f t="shared" si="7"/>
        <v>14</v>
      </c>
      <c r="E45" s="36" t="str">
        <f t="shared" si="6"/>
        <v>CASTELLÓN</v>
      </c>
      <c r="F45" s="36">
        <f t="shared" si="8"/>
        <v>1924524</v>
      </c>
      <c r="G45" s="36">
        <f t="shared" si="9"/>
        <v>2057548</v>
      </c>
    </row>
    <row r="46" spans="1:9" x14ac:dyDescent="0.3">
      <c r="A46" s="36" t="str">
        <f t="shared" si="5"/>
        <v>BARCELONA</v>
      </c>
      <c r="B46" s="37">
        <f t="shared" si="3"/>
        <v>20350403</v>
      </c>
      <c r="C46" s="37">
        <f t="shared" si="4"/>
        <v>16870722</v>
      </c>
      <c r="D46" s="37">
        <f t="shared" si="7"/>
        <v>3</v>
      </c>
      <c r="E46" s="36" t="str">
        <f t="shared" si="6"/>
        <v>VIGO</v>
      </c>
      <c r="F46" s="36">
        <f t="shared" si="8"/>
        <v>1605534</v>
      </c>
      <c r="G46" s="36">
        <f t="shared" si="9"/>
        <v>1502052</v>
      </c>
    </row>
    <row r="47" spans="1:9" x14ac:dyDescent="0.3">
      <c r="A47" s="36" t="str">
        <f t="shared" si="5"/>
        <v>BILBAO</v>
      </c>
      <c r="B47" s="37">
        <f t="shared" si="3"/>
        <v>3963177</v>
      </c>
      <c r="C47" s="37">
        <f t="shared" si="4"/>
        <v>3486395</v>
      </c>
      <c r="D47" s="37">
        <f t="shared" si="7"/>
        <v>5</v>
      </c>
      <c r="E47" s="36" t="str">
        <f t="shared" si="6"/>
        <v>ALICANTE</v>
      </c>
      <c r="F47" s="36">
        <f t="shared" si="8"/>
        <v>708245</v>
      </c>
      <c r="G47" s="36">
        <f t="shared" si="9"/>
        <v>739904</v>
      </c>
    </row>
    <row r="48" spans="1:9" x14ac:dyDescent="0.3">
      <c r="A48" s="36" t="str">
        <f t="shared" si="5"/>
        <v>CARTAGENA</v>
      </c>
      <c r="B48" s="37">
        <f t="shared" si="3"/>
        <v>658628</v>
      </c>
      <c r="C48" s="37">
        <f t="shared" si="4"/>
        <v>662943</v>
      </c>
      <c r="D48" s="37">
        <f t="shared" si="7"/>
        <v>10</v>
      </c>
      <c r="E48" s="36" t="str">
        <f t="shared" si="6"/>
        <v>CARTAGENA</v>
      </c>
      <c r="F48" s="36">
        <f t="shared" si="8"/>
        <v>658628</v>
      </c>
      <c r="G48" s="36">
        <f t="shared" si="9"/>
        <v>662943</v>
      </c>
    </row>
    <row r="49" spans="1:7" x14ac:dyDescent="0.3">
      <c r="A49" s="36" t="str">
        <f t="shared" si="5"/>
        <v>CASTELLÓN</v>
      </c>
      <c r="B49" s="37">
        <f t="shared" si="3"/>
        <v>1924524</v>
      </c>
      <c r="C49" s="37">
        <f t="shared" si="4"/>
        <v>2057548</v>
      </c>
      <c r="D49" s="37">
        <f t="shared" si="7"/>
        <v>7</v>
      </c>
      <c r="E49" s="36" t="str">
        <f t="shared" si="6"/>
        <v>SEVILLA</v>
      </c>
      <c r="F49" s="36">
        <f t="shared" si="8"/>
        <v>556705</v>
      </c>
      <c r="G49" s="36">
        <f t="shared" si="9"/>
        <v>518180</v>
      </c>
    </row>
    <row r="50" spans="1:7" x14ac:dyDescent="0.3">
      <c r="A50" s="36" t="str">
        <f t="shared" si="5"/>
        <v>CEUTA</v>
      </c>
      <c r="B50" s="37">
        <f t="shared" si="3"/>
        <v>67662</v>
      </c>
      <c r="C50" s="37">
        <f t="shared" si="4"/>
        <v>86865</v>
      </c>
      <c r="D50" s="37">
        <f t="shared" si="7"/>
        <v>22</v>
      </c>
      <c r="E50" s="36" t="str">
        <f t="shared" si="6"/>
        <v>GIJÓN</v>
      </c>
      <c r="F50" s="36">
        <f t="shared" si="8"/>
        <v>542250</v>
      </c>
      <c r="G50" s="36">
        <f t="shared" si="9"/>
        <v>560570</v>
      </c>
    </row>
    <row r="51" spans="1:7" x14ac:dyDescent="0.3">
      <c r="A51" s="36" t="str">
        <f t="shared" si="5"/>
        <v>FERROL-SAN CIBRAO</v>
      </c>
      <c r="B51" s="37">
        <f t="shared" si="3"/>
        <v>11293</v>
      </c>
      <c r="C51" s="37">
        <f t="shared" si="4"/>
        <v>1410</v>
      </c>
      <c r="D51" s="37">
        <f t="shared" si="7"/>
        <v>24</v>
      </c>
      <c r="E51" s="36" t="str">
        <f t="shared" si="6"/>
        <v>MARÍN Y RÍA DE PONTEVEDRA</v>
      </c>
      <c r="F51" s="36">
        <f t="shared" si="8"/>
        <v>540089</v>
      </c>
      <c r="G51" s="36">
        <f t="shared" si="9"/>
        <v>527762</v>
      </c>
    </row>
    <row r="52" spans="1:7" x14ac:dyDescent="0.3">
      <c r="A52" s="36" t="str">
        <f t="shared" si="5"/>
        <v>GIJÓN</v>
      </c>
      <c r="B52" s="37">
        <f t="shared" si="3"/>
        <v>542250</v>
      </c>
      <c r="C52" s="37">
        <f t="shared" si="4"/>
        <v>560570</v>
      </c>
      <c r="D52" s="37">
        <f t="shared" si="7"/>
        <v>12</v>
      </c>
      <c r="E52" s="36" t="str">
        <f t="shared" si="6"/>
        <v>BALEARES</v>
      </c>
      <c r="F52" s="36">
        <f t="shared" si="8"/>
        <v>486792</v>
      </c>
      <c r="G52" s="36">
        <f t="shared" si="9"/>
        <v>502111</v>
      </c>
    </row>
    <row r="53" spans="1:7" x14ac:dyDescent="0.3">
      <c r="A53" s="36" t="str">
        <f t="shared" si="5"/>
        <v>HUELVA</v>
      </c>
      <c r="B53" s="37">
        <f t="shared" si="3"/>
        <v>363292</v>
      </c>
      <c r="C53" s="37">
        <f t="shared" si="4"/>
        <v>250426</v>
      </c>
      <c r="D53" s="37">
        <f t="shared" si="7"/>
        <v>15</v>
      </c>
      <c r="E53" s="36" t="str">
        <f t="shared" si="6"/>
        <v>HUELVA</v>
      </c>
      <c r="F53" s="36">
        <f t="shared" si="8"/>
        <v>363292</v>
      </c>
      <c r="G53" s="36">
        <f t="shared" si="9"/>
        <v>250426</v>
      </c>
    </row>
    <row r="54" spans="1:7" x14ac:dyDescent="0.3">
      <c r="A54" s="36" t="str">
        <f t="shared" si="5"/>
        <v>LAS PALMAS</v>
      </c>
      <c r="B54" s="37">
        <f t="shared" si="3"/>
        <v>7231258</v>
      </c>
      <c r="C54" s="37">
        <f t="shared" si="4"/>
        <v>6848731</v>
      </c>
      <c r="D54" s="37">
        <f t="shared" si="7"/>
        <v>4</v>
      </c>
      <c r="E54" s="36" t="str">
        <f t="shared" si="6"/>
        <v>TARRAGONA</v>
      </c>
      <c r="F54" s="36">
        <f t="shared" si="8"/>
        <v>336213</v>
      </c>
      <c r="G54" s="36">
        <f t="shared" si="9"/>
        <v>352074</v>
      </c>
    </row>
    <row r="55" spans="1:7" x14ac:dyDescent="0.3">
      <c r="A55" s="36" t="str">
        <f t="shared" si="5"/>
        <v>MÁLAGA</v>
      </c>
      <c r="B55" s="37">
        <f t="shared" si="3"/>
        <v>330107</v>
      </c>
      <c r="C55" s="37">
        <f t="shared" si="4"/>
        <v>308533</v>
      </c>
      <c r="D55" s="37">
        <f t="shared" si="7"/>
        <v>17</v>
      </c>
      <c r="E55" s="36" t="str">
        <f t="shared" si="6"/>
        <v>MÁLAGA</v>
      </c>
      <c r="F55" s="36">
        <f t="shared" si="8"/>
        <v>330107</v>
      </c>
      <c r="G55" s="36">
        <f t="shared" si="9"/>
        <v>308533</v>
      </c>
    </row>
    <row r="56" spans="1:7" x14ac:dyDescent="0.3">
      <c r="A56" s="36" t="str">
        <f t="shared" si="5"/>
        <v>MARÍN Y RÍA DE PONTEVEDRA</v>
      </c>
      <c r="B56" s="37">
        <f t="shared" si="3"/>
        <v>540089</v>
      </c>
      <c r="C56" s="37">
        <f t="shared" si="4"/>
        <v>527762</v>
      </c>
      <c r="D56" s="37">
        <f t="shared" si="7"/>
        <v>13</v>
      </c>
      <c r="E56" s="36" t="str">
        <f t="shared" si="6"/>
        <v>BAHÍA DE CÁDIZ</v>
      </c>
      <c r="F56" s="36">
        <f t="shared" ref="F56:F66" si="10">LOOKUP(E56,$A$39:$A$66,$B$39:$B$66)</f>
        <v>307804</v>
      </c>
      <c r="G56" s="36">
        <f t="shared" si="9"/>
        <v>378721</v>
      </c>
    </row>
    <row r="57" spans="1:7" x14ac:dyDescent="0.3">
      <c r="A57" s="36" t="str">
        <f t="shared" si="5"/>
        <v>MELILLA</v>
      </c>
      <c r="B57" s="37">
        <f t="shared" si="3"/>
        <v>102815</v>
      </c>
      <c r="C57" s="37">
        <f t="shared" si="4"/>
        <v>166197</v>
      </c>
      <c r="D57" s="37">
        <f t="shared" si="7"/>
        <v>20</v>
      </c>
      <c r="E57" s="36" t="str">
        <f t="shared" si="6"/>
        <v>VILAGARCÍA</v>
      </c>
      <c r="F57" s="36">
        <f t="shared" si="10"/>
        <v>173140</v>
      </c>
      <c r="G57" s="36">
        <f t="shared" si="9"/>
        <v>176794</v>
      </c>
    </row>
    <row r="58" spans="1:7" x14ac:dyDescent="0.3">
      <c r="A58" s="36" t="str">
        <f t="shared" si="5"/>
        <v>MOTRIL</v>
      </c>
      <c r="B58" s="37">
        <f t="shared" si="3"/>
        <v>1306</v>
      </c>
      <c r="C58" s="37">
        <f t="shared" si="4"/>
        <v>10215</v>
      </c>
      <c r="D58" s="37">
        <f t="shared" si="7"/>
        <v>25</v>
      </c>
      <c r="E58" s="36" t="str">
        <f t="shared" si="6"/>
        <v>MELILLA</v>
      </c>
      <c r="F58" s="36">
        <f t="shared" si="10"/>
        <v>102815</v>
      </c>
      <c r="G58" s="36">
        <f t="shared" si="9"/>
        <v>166197</v>
      </c>
    </row>
    <row r="59" spans="1:7" x14ac:dyDescent="0.3">
      <c r="A59" s="36" t="str">
        <f t="shared" si="5"/>
        <v>PASAIA</v>
      </c>
      <c r="B59" s="37">
        <f t="shared" si="3"/>
        <v>89</v>
      </c>
      <c r="C59" s="37">
        <f t="shared" si="4"/>
        <v>0</v>
      </c>
      <c r="D59" s="37">
        <f t="shared" si="7"/>
        <v>26</v>
      </c>
      <c r="E59" s="36" t="str">
        <f t="shared" si="6"/>
        <v>SANTANDER</v>
      </c>
      <c r="F59" s="36">
        <f t="shared" si="10"/>
        <v>78825</v>
      </c>
      <c r="G59" s="36">
        <f t="shared" si="9"/>
        <v>32144</v>
      </c>
    </row>
    <row r="60" spans="1:7" x14ac:dyDescent="0.3">
      <c r="A60" s="36" t="str">
        <f t="shared" si="5"/>
        <v>SANTA CRUZ DE TENERIFE</v>
      </c>
      <c r="B60" s="37">
        <f t="shared" si="3"/>
        <v>2124710</v>
      </c>
      <c r="C60" s="37">
        <f t="shared" si="4"/>
        <v>1774198</v>
      </c>
      <c r="D60" s="37">
        <f t="shared" si="7"/>
        <v>6</v>
      </c>
      <c r="E60" s="36" t="str">
        <f t="shared" si="6"/>
        <v>CEUTA</v>
      </c>
      <c r="F60" s="36">
        <f t="shared" si="10"/>
        <v>67662</v>
      </c>
      <c r="G60" s="36">
        <f t="shared" si="9"/>
        <v>86865</v>
      </c>
    </row>
    <row r="61" spans="1:7" x14ac:dyDescent="0.3">
      <c r="A61" s="36" t="str">
        <f t="shared" si="5"/>
        <v>SANTANDER</v>
      </c>
      <c r="B61" s="37">
        <f t="shared" si="3"/>
        <v>78825</v>
      </c>
      <c r="C61" s="37">
        <f t="shared" si="4"/>
        <v>32144</v>
      </c>
      <c r="D61" s="37">
        <f t="shared" si="7"/>
        <v>21</v>
      </c>
      <c r="E61" s="36" t="str">
        <f t="shared" si="6"/>
        <v>ALMERÍA</v>
      </c>
      <c r="F61" s="36">
        <f t="shared" si="10"/>
        <v>30844</v>
      </c>
      <c r="G61" s="36">
        <f t="shared" si="9"/>
        <v>20888</v>
      </c>
    </row>
    <row r="62" spans="1:7" x14ac:dyDescent="0.3">
      <c r="A62" s="36" t="str">
        <f t="shared" si="5"/>
        <v>SEVILLA</v>
      </c>
      <c r="B62" s="37">
        <f t="shared" si="3"/>
        <v>556705</v>
      </c>
      <c r="C62" s="37">
        <f t="shared" si="4"/>
        <v>518180</v>
      </c>
      <c r="D62" s="37">
        <f t="shared" si="7"/>
        <v>11</v>
      </c>
      <c r="E62" s="36" t="str">
        <f t="shared" si="6"/>
        <v>FERROL-SAN CIBRAO</v>
      </c>
      <c r="F62" s="36">
        <f t="shared" si="10"/>
        <v>11293</v>
      </c>
      <c r="G62" s="36">
        <f t="shared" si="9"/>
        <v>1410</v>
      </c>
    </row>
    <row r="63" spans="1:7" x14ac:dyDescent="0.3">
      <c r="A63" s="36" t="str">
        <f t="shared" si="5"/>
        <v>TARRAGONA</v>
      </c>
      <c r="B63" s="37">
        <f t="shared" si="3"/>
        <v>336213</v>
      </c>
      <c r="C63" s="37">
        <f t="shared" si="4"/>
        <v>352074</v>
      </c>
      <c r="D63" s="37">
        <f t="shared" si="7"/>
        <v>16</v>
      </c>
      <c r="E63" s="36" t="str">
        <f t="shared" si="6"/>
        <v>MOTRIL</v>
      </c>
      <c r="F63" s="36">
        <f t="shared" si="10"/>
        <v>1306</v>
      </c>
      <c r="G63" s="36">
        <f t="shared" si="9"/>
        <v>10215</v>
      </c>
    </row>
    <row r="64" spans="1:7" x14ac:dyDescent="0.3">
      <c r="A64" s="36" t="str">
        <f t="shared" si="5"/>
        <v>VALENCIA</v>
      </c>
      <c r="B64" s="37">
        <f t="shared" si="3"/>
        <v>33495113</v>
      </c>
      <c r="C64" s="37">
        <f t="shared" si="4"/>
        <v>32849866</v>
      </c>
      <c r="D64" s="37">
        <f t="shared" si="7"/>
        <v>2</v>
      </c>
      <c r="E64" s="36" t="str">
        <f t="shared" si="6"/>
        <v>PASAIA</v>
      </c>
      <c r="F64" s="36">
        <f t="shared" si="10"/>
        <v>89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1605534</v>
      </c>
      <c r="C65" s="37">
        <f t="shared" si="4"/>
        <v>1502052</v>
      </c>
      <c r="D65" s="37">
        <f t="shared" si="7"/>
        <v>8</v>
      </c>
      <c r="E65" s="36" t="str">
        <f t="shared" si="6"/>
        <v>A CORUÑA</v>
      </c>
      <c r="F65" s="36">
        <f t="shared" si="10"/>
        <v>14</v>
      </c>
      <c r="G65" s="36">
        <f t="shared" si="9"/>
        <v>6</v>
      </c>
    </row>
    <row r="66" spans="1:7" x14ac:dyDescent="0.3">
      <c r="A66" s="36" t="str">
        <f t="shared" si="5"/>
        <v>VILAGARCÍA</v>
      </c>
      <c r="B66" s="37">
        <f t="shared" si="3"/>
        <v>173140</v>
      </c>
      <c r="C66" s="37">
        <f t="shared" si="4"/>
        <v>176794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7677</v>
      </c>
      <c r="C7" s="30">
        <v>6236</v>
      </c>
      <c r="D7" s="30">
        <v>31737</v>
      </c>
      <c r="E7" s="30">
        <v>26654</v>
      </c>
      <c r="F7" s="11">
        <f>((E7*100)/D7)-100</f>
        <v>-16.016006553864571</v>
      </c>
      <c r="G7" s="1"/>
      <c r="H7" s="1"/>
      <c r="I7" s="1"/>
    </row>
    <row r="8" spans="1:12" x14ac:dyDescent="0.3">
      <c r="A8" s="12" t="s">
        <v>31</v>
      </c>
      <c r="B8" s="31">
        <v>6</v>
      </c>
      <c r="C8" s="31">
        <v>36</v>
      </c>
      <c r="D8" s="31">
        <v>737</v>
      </c>
      <c r="E8" s="31">
        <v>1128</v>
      </c>
      <c r="F8" s="14">
        <f t="shared" ref="F8:F34" si="0">((E8*100)/D8)-100</f>
        <v>53.052917232021713</v>
      </c>
      <c r="G8" s="1"/>
      <c r="H8" s="1"/>
      <c r="I8" s="1"/>
    </row>
    <row r="9" spans="1:12" x14ac:dyDescent="0.3">
      <c r="A9" s="9" t="s">
        <v>157</v>
      </c>
      <c r="B9" s="30">
        <v>438</v>
      </c>
      <c r="C9" s="30">
        <v>557</v>
      </c>
      <c r="D9" s="30">
        <v>1890</v>
      </c>
      <c r="E9" s="30">
        <v>1862</v>
      </c>
      <c r="F9" s="11">
        <f t="shared" si="0"/>
        <v>-1.481481481481481</v>
      </c>
      <c r="G9" s="1"/>
      <c r="H9" s="1"/>
      <c r="I9" s="1"/>
    </row>
    <row r="10" spans="1:12" x14ac:dyDescent="0.3">
      <c r="A10" s="12" t="s">
        <v>159</v>
      </c>
      <c r="B10" s="31">
        <v>1116</v>
      </c>
      <c r="C10" s="31">
        <v>1398</v>
      </c>
      <c r="D10" s="31">
        <v>9084</v>
      </c>
      <c r="E10" s="31">
        <v>8993</v>
      </c>
      <c r="F10" s="14">
        <f t="shared" si="0"/>
        <v>-1.0017613386173423</v>
      </c>
      <c r="G10" s="1"/>
      <c r="H10" s="1"/>
      <c r="I10" s="1"/>
    </row>
    <row r="11" spans="1:12" x14ac:dyDescent="0.3">
      <c r="A11" s="9" t="s">
        <v>160</v>
      </c>
      <c r="B11" s="30">
        <v>82</v>
      </c>
      <c r="C11" s="30">
        <v>114</v>
      </c>
      <c r="D11" s="30">
        <v>562</v>
      </c>
      <c r="E11" s="30">
        <v>384</v>
      </c>
      <c r="F11" s="11">
        <f t="shared" si="0"/>
        <v>-31.67259786476869</v>
      </c>
      <c r="G11" s="1"/>
      <c r="H11" s="1"/>
      <c r="I11" s="1"/>
    </row>
    <row r="12" spans="1:12" x14ac:dyDescent="0.3">
      <c r="A12" s="12" t="s">
        <v>161</v>
      </c>
      <c r="B12" s="31">
        <v>2091</v>
      </c>
      <c r="C12" s="31">
        <v>2614</v>
      </c>
      <c r="D12" s="31">
        <v>10779</v>
      </c>
      <c r="E12" s="31">
        <v>11387</v>
      </c>
      <c r="F12" s="14">
        <f t="shared" si="0"/>
        <v>5.6405974580202241</v>
      </c>
      <c r="G12" s="1"/>
      <c r="H12" s="1"/>
      <c r="I12" s="1"/>
    </row>
    <row r="13" spans="1:12" x14ac:dyDescent="0.3">
      <c r="A13" s="9" t="s">
        <v>32</v>
      </c>
      <c r="B13" s="30">
        <v>301</v>
      </c>
      <c r="C13" s="30">
        <v>52</v>
      </c>
      <c r="D13" s="30">
        <v>1852</v>
      </c>
      <c r="E13" s="30">
        <v>1345</v>
      </c>
      <c r="F13" s="11">
        <f t="shared" si="0"/>
        <v>-27.375809935205183</v>
      </c>
      <c r="G13" s="1"/>
      <c r="H13" s="1"/>
      <c r="I13" s="1"/>
    </row>
    <row r="14" spans="1:12" x14ac:dyDescent="0.3">
      <c r="A14" s="12" t="s">
        <v>33</v>
      </c>
      <c r="B14" s="31">
        <v>232</v>
      </c>
      <c r="C14" s="31">
        <v>468</v>
      </c>
      <c r="D14" s="31">
        <v>2324</v>
      </c>
      <c r="E14" s="31">
        <v>2279</v>
      </c>
      <c r="F14" s="14">
        <f t="shared" si="0"/>
        <v>-1.9363166953528435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49</v>
      </c>
      <c r="C16" s="31">
        <v>47</v>
      </c>
      <c r="D16" s="31">
        <v>282</v>
      </c>
      <c r="E16" s="31">
        <v>261</v>
      </c>
      <c r="F16" s="14">
        <f t="shared" si="0"/>
        <v>-7.4468085106382915</v>
      </c>
      <c r="G16" s="1"/>
      <c r="H16" s="1"/>
      <c r="I16" s="1"/>
    </row>
    <row r="17" spans="1:9" x14ac:dyDescent="0.3">
      <c r="A17" s="9" t="s">
        <v>162</v>
      </c>
      <c r="B17" s="30">
        <v>475</v>
      </c>
      <c r="C17" s="30">
        <v>731</v>
      </c>
      <c r="D17" s="30">
        <v>2387</v>
      </c>
      <c r="E17" s="30">
        <v>3159</v>
      </c>
      <c r="F17" s="11">
        <f t="shared" si="0"/>
        <v>32.341851696690412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5</v>
      </c>
      <c r="D18" s="31">
        <v>0</v>
      </c>
      <c r="E18" s="31">
        <v>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21</v>
      </c>
      <c r="C19" s="30">
        <v>24</v>
      </c>
      <c r="D19" s="30">
        <v>122</v>
      </c>
      <c r="E19" s="30">
        <v>167</v>
      </c>
      <c r="F19" s="11">
        <f t="shared" si="0"/>
        <v>36.885245901639337</v>
      </c>
      <c r="G19" s="1"/>
      <c r="H19" s="1"/>
      <c r="I19" s="1"/>
    </row>
    <row r="20" spans="1:9" x14ac:dyDescent="0.3">
      <c r="A20" s="12" t="s">
        <v>163</v>
      </c>
      <c r="B20" s="31">
        <v>481</v>
      </c>
      <c r="C20" s="31">
        <v>495</v>
      </c>
      <c r="D20" s="31">
        <v>5696</v>
      </c>
      <c r="E20" s="31">
        <v>3486</v>
      </c>
      <c r="F20" s="14">
        <f t="shared" si="0"/>
        <v>-38.799157303370784</v>
      </c>
      <c r="G20" s="1"/>
      <c r="H20" s="1"/>
      <c r="I20" s="1"/>
    </row>
    <row r="21" spans="1:9" x14ac:dyDescent="0.3">
      <c r="A21" s="9" t="s">
        <v>38</v>
      </c>
      <c r="B21" s="30">
        <v>182</v>
      </c>
      <c r="C21" s="30">
        <v>194</v>
      </c>
      <c r="D21" s="30">
        <v>1161</v>
      </c>
      <c r="E21" s="30">
        <v>1078</v>
      </c>
      <c r="F21" s="11">
        <f t="shared" si="0"/>
        <v>-7.1490094745908692</v>
      </c>
      <c r="G21" s="1"/>
      <c r="H21" s="1"/>
      <c r="I21" s="1"/>
    </row>
    <row r="22" spans="1:9" x14ac:dyDescent="0.3">
      <c r="A22" s="12" t="s">
        <v>59</v>
      </c>
      <c r="B22" s="31">
        <v>166</v>
      </c>
      <c r="C22" s="31">
        <v>111</v>
      </c>
      <c r="D22" s="31">
        <v>198</v>
      </c>
      <c r="E22" s="31">
        <v>320</v>
      </c>
      <c r="F22" s="14">
        <f t="shared" si="0"/>
        <v>61.616161616161605</v>
      </c>
      <c r="G22" s="1"/>
      <c r="H22" s="1"/>
      <c r="I22" s="1"/>
    </row>
    <row r="23" spans="1:9" x14ac:dyDescent="0.3">
      <c r="A23" s="9" t="s">
        <v>164</v>
      </c>
      <c r="B23" s="30">
        <v>76</v>
      </c>
      <c r="C23" s="30">
        <v>67</v>
      </c>
      <c r="D23" s="30">
        <v>235</v>
      </c>
      <c r="E23" s="30">
        <v>282</v>
      </c>
      <c r="F23" s="11">
        <f t="shared" si="0"/>
        <v>20</v>
      </c>
      <c r="G23" s="1"/>
      <c r="H23" s="1"/>
      <c r="I23" s="1"/>
    </row>
    <row r="24" spans="1:9" x14ac:dyDescent="0.3">
      <c r="A24" s="12" t="s">
        <v>166</v>
      </c>
      <c r="B24" s="31">
        <v>191</v>
      </c>
      <c r="C24" s="31">
        <v>130</v>
      </c>
      <c r="D24" s="31">
        <v>1106</v>
      </c>
      <c r="E24" s="31">
        <v>1000</v>
      </c>
      <c r="F24" s="14">
        <f t="shared" si="0"/>
        <v>-9.5840867992766761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337</v>
      </c>
      <c r="C26" s="31">
        <v>190</v>
      </c>
      <c r="D26" s="31">
        <v>937</v>
      </c>
      <c r="E26" s="31">
        <v>746</v>
      </c>
      <c r="F26" s="14">
        <f t="shared" si="0"/>
        <v>-20.384204909284946</v>
      </c>
      <c r="G26" s="1"/>
      <c r="H26" s="1"/>
      <c r="I26" s="1"/>
    </row>
    <row r="27" spans="1:9" x14ac:dyDescent="0.3">
      <c r="A27" s="9" t="s">
        <v>41</v>
      </c>
      <c r="B27" s="30">
        <v>1760</v>
      </c>
      <c r="C27" s="30">
        <v>1624</v>
      </c>
      <c r="D27" s="30">
        <v>16967</v>
      </c>
      <c r="E27" s="30">
        <v>15375</v>
      </c>
      <c r="F27" s="11">
        <f t="shared" si="0"/>
        <v>-9.3829197854659014</v>
      </c>
      <c r="G27" s="1"/>
      <c r="H27" s="1"/>
      <c r="I27" s="1"/>
    </row>
    <row r="28" spans="1:9" x14ac:dyDescent="0.3">
      <c r="A28" s="12" t="s">
        <v>42</v>
      </c>
      <c r="B28" s="31">
        <v>501</v>
      </c>
      <c r="C28" s="31">
        <v>535</v>
      </c>
      <c r="D28" s="31">
        <v>3923</v>
      </c>
      <c r="E28" s="31">
        <v>2363</v>
      </c>
      <c r="F28" s="14">
        <f t="shared" si="0"/>
        <v>-39.765485597756822</v>
      </c>
      <c r="G28" s="1"/>
      <c r="H28" s="1"/>
      <c r="I28" s="1"/>
    </row>
    <row r="29" spans="1:9" x14ac:dyDescent="0.3">
      <c r="A29" s="9" t="s">
        <v>43</v>
      </c>
      <c r="B29" s="30">
        <v>228</v>
      </c>
      <c r="C29" s="30">
        <v>217</v>
      </c>
      <c r="D29" s="30">
        <v>2073</v>
      </c>
      <c r="E29" s="30">
        <v>2899</v>
      </c>
      <c r="F29" s="11">
        <f t="shared" si="0"/>
        <v>39.84563434635794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494</v>
      </c>
      <c r="C31" s="30">
        <v>512</v>
      </c>
      <c r="D31" s="30">
        <v>2481</v>
      </c>
      <c r="E31" s="30">
        <v>1957</v>
      </c>
      <c r="F31" s="11">
        <f t="shared" si="0"/>
        <v>-21.120515920999594</v>
      </c>
      <c r="G31" s="1"/>
      <c r="H31" s="1"/>
      <c r="I31" s="1"/>
    </row>
    <row r="32" spans="1:9" x14ac:dyDescent="0.3">
      <c r="A32" s="12" t="s">
        <v>46</v>
      </c>
      <c r="B32" s="31">
        <v>156</v>
      </c>
      <c r="C32" s="31">
        <v>546</v>
      </c>
      <c r="D32" s="31">
        <v>1119</v>
      </c>
      <c r="E32" s="31">
        <v>2244</v>
      </c>
      <c r="F32" s="14">
        <f t="shared" si="0"/>
        <v>100.53619302949062</v>
      </c>
      <c r="G32" s="1"/>
      <c r="H32" s="1"/>
      <c r="I32" s="1"/>
    </row>
    <row r="33" spans="1:9" x14ac:dyDescent="0.3">
      <c r="A33" s="9" t="s">
        <v>47</v>
      </c>
      <c r="B33" s="30">
        <v>7034</v>
      </c>
      <c r="C33" s="30">
        <v>6813</v>
      </c>
      <c r="D33" s="30">
        <v>39745</v>
      </c>
      <c r="E33" s="30">
        <v>36586</v>
      </c>
      <c r="F33" s="11">
        <f t="shared" si="0"/>
        <v>-7.9481695810793838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24094</v>
      </c>
      <c r="C35" s="16">
        <f t="shared" ref="C35:E35" si="1">SUM(C7:C34)</f>
        <v>23716</v>
      </c>
      <c r="D35" s="16">
        <f t="shared" si="1"/>
        <v>137397</v>
      </c>
      <c r="E35" s="16">
        <f t="shared" si="1"/>
        <v>125960</v>
      </c>
      <c r="F35" s="17">
        <f t="shared" ref="F35" si="2">((E35*100)/D35)-100</f>
        <v>-8.3240536547377246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26654</v>
      </c>
      <c r="C39" s="37">
        <f t="shared" si="4"/>
        <v>31737</v>
      </c>
      <c r="D39" s="37">
        <f>_xlfn.RANK.EQ(B39,$B$39:$B$66)+COUNTIF($B$39:$B$66,B39)-1</f>
        <v>2</v>
      </c>
      <c r="E39" s="36" t="str">
        <f t="shared" ref="E39:E66" si="6">INDEX($A$39:$B$66,MATCH(ROW()-38,$D$39:$D$66,0),1)</f>
        <v>VIGO</v>
      </c>
      <c r="F39" s="36">
        <f>LOOKUP(E39,$A$39:$A$66,$B$39:$B$66)</f>
        <v>36586</v>
      </c>
      <c r="G39" s="36">
        <f>LOOKUP(E39,$A$39:$A$66,$C$39:$C$66)</f>
        <v>39745</v>
      </c>
    </row>
    <row r="40" spans="1:9" x14ac:dyDescent="0.3">
      <c r="A40" s="36" t="str">
        <f t="shared" si="5"/>
        <v>ALICANTE</v>
      </c>
      <c r="B40" s="37">
        <f t="shared" si="3"/>
        <v>1128</v>
      </c>
      <c r="C40" s="37">
        <f t="shared" si="4"/>
        <v>737</v>
      </c>
      <c r="D40" s="37">
        <f t="shared" ref="D40:D66" si="7">_xlfn.RANK.EQ(B40,$B$39:$B$66)+COUNTIF($B$39:$B$66,B40)-1</f>
        <v>15</v>
      </c>
      <c r="E40" s="36" t="str">
        <f t="shared" si="6"/>
        <v>A CORUÑA</v>
      </c>
      <c r="F40" s="36">
        <f t="shared" ref="F40:F55" si="8">LOOKUP(E40,$A$39:$A$66,$B$39:$B$66)</f>
        <v>26654</v>
      </c>
      <c r="G40" s="36">
        <f t="shared" ref="G40:G66" si="9">LOOKUP(E40,$A$39:$A$66,$C$39:$C$66)</f>
        <v>31737</v>
      </c>
    </row>
    <row r="41" spans="1:9" x14ac:dyDescent="0.3">
      <c r="A41" s="36" t="str">
        <f t="shared" si="5"/>
        <v>ALMERÍA</v>
      </c>
      <c r="B41" s="37">
        <f t="shared" si="3"/>
        <v>1862</v>
      </c>
      <c r="C41" s="37">
        <f t="shared" si="4"/>
        <v>1890</v>
      </c>
      <c r="D41" s="37">
        <f t="shared" si="7"/>
        <v>13</v>
      </c>
      <c r="E41" s="36" t="str">
        <f t="shared" si="6"/>
        <v>PASAIA</v>
      </c>
      <c r="F41" s="36">
        <f t="shared" si="8"/>
        <v>15375</v>
      </c>
      <c r="G41" s="36">
        <f t="shared" si="9"/>
        <v>16967</v>
      </c>
    </row>
    <row r="42" spans="1:9" x14ac:dyDescent="0.3">
      <c r="A42" s="36" t="str">
        <f t="shared" si="5"/>
        <v>AVILÉS</v>
      </c>
      <c r="B42" s="37">
        <f t="shared" si="3"/>
        <v>8993</v>
      </c>
      <c r="C42" s="37">
        <f t="shared" si="4"/>
        <v>9084</v>
      </c>
      <c r="D42" s="37">
        <f t="shared" si="7"/>
        <v>5</v>
      </c>
      <c r="E42" s="36" t="str">
        <f t="shared" si="6"/>
        <v>BAHÍA DE CÁDIZ</v>
      </c>
      <c r="F42" s="36">
        <f t="shared" si="8"/>
        <v>11387</v>
      </c>
      <c r="G42" s="36">
        <f t="shared" si="9"/>
        <v>10779</v>
      </c>
    </row>
    <row r="43" spans="1:9" x14ac:dyDescent="0.3">
      <c r="A43" s="36" t="str">
        <f t="shared" si="5"/>
        <v>BAHÍA DE ALGECIRAS</v>
      </c>
      <c r="B43" s="37">
        <f t="shared" si="3"/>
        <v>384</v>
      </c>
      <c r="C43" s="37">
        <f t="shared" si="4"/>
        <v>562</v>
      </c>
      <c r="D43" s="37">
        <f t="shared" si="7"/>
        <v>19</v>
      </c>
      <c r="E43" s="36" t="str">
        <f t="shared" si="6"/>
        <v>AVILÉS</v>
      </c>
      <c r="F43" s="36">
        <f t="shared" si="8"/>
        <v>8993</v>
      </c>
      <c r="G43" s="36">
        <f t="shared" si="9"/>
        <v>9084</v>
      </c>
    </row>
    <row r="44" spans="1:9" x14ac:dyDescent="0.3">
      <c r="A44" s="36" t="str">
        <f t="shared" si="5"/>
        <v>BAHÍA DE CÁDIZ</v>
      </c>
      <c r="B44" s="37">
        <f t="shared" si="3"/>
        <v>11387</v>
      </c>
      <c r="C44" s="37">
        <f t="shared" si="4"/>
        <v>10779</v>
      </c>
      <c r="D44" s="37">
        <f t="shared" si="7"/>
        <v>4</v>
      </c>
      <c r="E44" s="36" t="str">
        <f t="shared" si="6"/>
        <v>GIJÓN</v>
      </c>
      <c r="F44" s="36">
        <f t="shared" si="8"/>
        <v>3486</v>
      </c>
      <c r="G44" s="36">
        <f t="shared" si="9"/>
        <v>5696</v>
      </c>
    </row>
    <row r="45" spans="1:9" x14ac:dyDescent="0.3">
      <c r="A45" s="36" t="str">
        <f t="shared" si="5"/>
        <v>BALEARES</v>
      </c>
      <c r="B45" s="37">
        <f t="shared" si="3"/>
        <v>1345</v>
      </c>
      <c r="C45" s="37">
        <f t="shared" si="4"/>
        <v>1852</v>
      </c>
      <c r="D45" s="37">
        <f t="shared" si="7"/>
        <v>14</v>
      </c>
      <c r="E45" s="36" t="str">
        <f t="shared" si="6"/>
        <v>CASTELLÓN</v>
      </c>
      <c r="F45" s="36">
        <f t="shared" si="8"/>
        <v>3159</v>
      </c>
      <c r="G45" s="36">
        <f t="shared" si="9"/>
        <v>2387</v>
      </c>
    </row>
    <row r="46" spans="1:9" x14ac:dyDescent="0.3">
      <c r="A46" s="36" t="str">
        <f t="shared" si="5"/>
        <v>BARCELONA</v>
      </c>
      <c r="B46" s="37">
        <f t="shared" si="3"/>
        <v>2279</v>
      </c>
      <c r="C46" s="37">
        <f t="shared" si="4"/>
        <v>2324</v>
      </c>
      <c r="D46" s="37">
        <f t="shared" si="7"/>
        <v>10</v>
      </c>
      <c r="E46" s="36" t="str">
        <f t="shared" si="6"/>
        <v>SANTANDER</v>
      </c>
      <c r="F46" s="36">
        <f t="shared" si="8"/>
        <v>2899</v>
      </c>
      <c r="G46" s="36">
        <f t="shared" si="9"/>
        <v>2073</v>
      </c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SANTA CRUZ DE TENERIFE</v>
      </c>
      <c r="F47" s="36">
        <f t="shared" si="8"/>
        <v>2363</v>
      </c>
      <c r="G47" s="36">
        <f t="shared" si="9"/>
        <v>3923</v>
      </c>
    </row>
    <row r="48" spans="1:9" x14ac:dyDescent="0.3">
      <c r="A48" s="36" t="str">
        <f t="shared" si="5"/>
        <v>CARTAGENA</v>
      </c>
      <c r="B48" s="37">
        <f t="shared" si="3"/>
        <v>261</v>
      </c>
      <c r="C48" s="37">
        <f t="shared" si="4"/>
        <v>282</v>
      </c>
      <c r="D48" s="37">
        <f t="shared" si="7"/>
        <v>22</v>
      </c>
      <c r="E48" s="36" t="str">
        <f t="shared" si="6"/>
        <v>BARCELONA</v>
      </c>
      <c r="F48" s="36">
        <f t="shared" si="8"/>
        <v>2279</v>
      </c>
      <c r="G48" s="36">
        <f t="shared" si="9"/>
        <v>2324</v>
      </c>
    </row>
    <row r="49" spans="1:7" x14ac:dyDescent="0.3">
      <c r="A49" s="36" t="str">
        <f t="shared" si="5"/>
        <v>CASTELLÓN</v>
      </c>
      <c r="B49" s="37">
        <f t="shared" si="3"/>
        <v>3159</v>
      </c>
      <c r="C49" s="37">
        <f t="shared" si="4"/>
        <v>2387</v>
      </c>
      <c r="D49" s="37">
        <f t="shared" si="7"/>
        <v>7</v>
      </c>
      <c r="E49" s="36" t="str">
        <f t="shared" si="6"/>
        <v>VALENCIA</v>
      </c>
      <c r="F49" s="36">
        <f t="shared" si="8"/>
        <v>2244</v>
      </c>
      <c r="G49" s="36">
        <f t="shared" si="9"/>
        <v>1119</v>
      </c>
    </row>
    <row r="50" spans="1:7" x14ac:dyDescent="0.3">
      <c r="A50" s="36" t="str">
        <f t="shared" si="5"/>
        <v>CEUTA</v>
      </c>
      <c r="B50" s="37">
        <f t="shared" si="3"/>
        <v>5</v>
      </c>
      <c r="C50" s="37">
        <f t="shared" si="4"/>
        <v>0</v>
      </c>
      <c r="D50" s="37">
        <f t="shared" si="7"/>
        <v>24</v>
      </c>
      <c r="E50" s="36" t="str">
        <f t="shared" si="6"/>
        <v>TARRAGONA</v>
      </c>
      <c r="F50" s="36">
        <f t="shared" si="8"/>
        <v>1957</v>
      </c>
      <c r="G50" s="36">
        <f t="shared" si="9"/>
        <v>2481</v>
      </c>
    </row>
    <row r="51" spans="1:7" x14ac:dyDescent="0.3">
      <c r="A51" s="36" t="str">
        <f t="shared" si="5"/>
        <v>FERROL-SAN CIBRAO</v>
      </c>
      <c r="B51" s="37">
        <f t="shared" si="3"/>
        <v>167</v>
      </c>
      <c r="C51" s="37">
        <f t="shared" si="4"/>
        <v>122</v>
      </c>
      <c r="D51" s="37">
        <f t="shared" si="7"/>
        <v>23</v>
      </c>
      <c r="E51" s="36" t="str">
        <f t="shared" si="6"/>
        <v>ALMERÍA</v>
      </c>
      <c r="F51" s="36">
        <f t="shared" si="8"/>
        <v>1862</v>
      </c>
      <c r="G51" s="36">
        <f t="shared" si="9"/>
        <v>1890</v>
      </c>
    </row>
    <row r="52" spans="1:7" x14ac:dyDescent="0.3">
      <c r="A52" s="36" t="str">
        <f t="shared" si="5"/>
        <v>GIJÓN</v>
      </c>
      <c r="B52" s="37">
        <f t="shared" si="3"/>
        <v>3486</v>
      </c>
      <c r="C52" s="37">
        <f t="shared" si="4"/>
        <v>5696</v>
      </c>
      <c r="D52" s="37">
        <f t="shared" si="7"/>
        <v>6</v>
      </c>
      <c r="E52" s="36" t="str">
        <f t="shared" si="6"/>
        <v>BALEARES</v>
      </c>
      <c r="F52" s="36">
        <f t="shared" si="8"/>
        <v>1345</v>
      </c>
      <c r="G52" s="36">
        <f t="shared" si="9"/>
        <v>1852</v>
      </c>
    </row>
    <row r="53" spans="1:7" x14ac:dyDescent="0.3">
      <c r="A53" s="36" t="str">
        <f t="shared" si="5"/>
        <v>HUELVA</v>
      </c>
      <c r="B53" s="37">
        <f t="shared" si="3"/>
        <v>1078</v>
      </c>
      <c r="C53" s="37">
        <f t="shared" si="4"/>
        <v>1161</v>
      </c>
      <c r="D53" s="37">
        <f t="shared" si="7"/>
        <v>16</v>
      </c>
      <c r="E53" s="36" t="str">
        <f t="shared" si="6"/>
        <v>ALICANTE</v>
      </c>
      <c r="F53" s="36">
        <f t="shared" si="8"/>
        <v>1128</v>
      </c>
      <c r="G53" s="36">
        <f t="shared" si="9"/>
        <v>737</v>
      </c>
    </row>
    <row r="54" spans="1:7" x14ac:dyDescent="0.3">
      <c r="A54" s="36" t="str">
        <f t="shared" si="5"/>
        <v>LAS PALMAS</v>
      </c>
      <c r="B54" s="37">
        <f t="shared" si="3"/>
        <v>320</v>
      </c>
      <c r="C54" s="37">
        <f t="shared" si="4"/>
        <v>198</v>
      </c>
      <c r="D54" s="37">
        <f t="shared" si="7"/>
        <v>20</v>
      </c>
      <c r="E54" s="36" t="str">
        <f t="shared" si="6"/>
        <v>HUELVA</v>
      </c>
      <c r="F54" s="36">
        <f t="shared" si="8"/>
        <v>1078</v>
      </c>
      <c r="G54" s="36">
        <f t="shared" si="9"/>
        <v>1161</v>
      </c>
    </row>
    <row r="55" spans="1:7" x14ac:dyDescent="0.3">
      <c r="A55" s="36" t="str">
        <f t="shared" si="5"/>
        <v>MÁLAGA</v>
      </c>
      <c r="B55" s="37">
        <f t="shared" si="3"/>
        <v>282</v>
      </c>
      <c r="C55" s="37">
        <f t="shared" si="4"/>
        <v>235</v>
      </c>
      <c r="D55" s="37">
        <f t="shared" si="7"/>
        <v>21</v>
      </c>
      <c r="E55" s="36" t="str">
        <f t="shared" si="6"/>
        <v>MARÍN Y RÍA DE PONTEVEDRA</v>
      </c>
      <c r="F55" s="36">
        <f t="shared" si="8"/>
        <v>1000</v>
      </c>
      <c r="G55" s="36">
        <f t="shared" si="9"/>
        <v>1106</v>
      </c>
    </row>
    <row r="56" spans="1:7" x14ac:dyDescent="0.3">
      <c r="A56" s="36" t="str">
        <f t="shared" si="5"/>
        <v>MARÍN Y RÍA DE PONTEVEDRA</v>
      </c>
      <c r="B56" s="37">
        <f t="shared" si="3"/>
        <v>1000</v>
      </c>
      <c r="C56" s="37">
        <f t="shared" si="4"/>
        <v>1106</v>
      </c>
      <c r="D56" s="37">
        <f t="shared" si="7"/>
        <v>17</v>
      </c>
      <c r="E56" s="36" t="str">
        <f t="shared" si="6"/>
        <v>MOTRIL</v>
      </c>
      <c r="F56" s="36">
        <f t="shared" ref="F56:F66" si="10">LOOKUP(E56,$A$39:$A$66,$B$39:$B$66)</f>
        <v>746</v>
      </c>
      <c r="G56" s="36">
        <f t="shared" si="9"/>
        <v>937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BAHÍA DE ALGECIRAS</v>
      </c>
      <c r="F57" s="36">
        <f t="shared" si="10"/>
        <v>384</v>
      </c>
      <c r="G57" s="36">
        <f t="shared" si="9"/>
        <v>562</v>
      </c>
    </row>
    <row r="58" spans="1:7" x14ac:dyDescent="0.3">
      <c r="A58" s="36" t="str">
        <f t="shared" si="5"/>
        <v>MOTRIL</v>
      </c>
      <c r="B58" s="37">
        <f t="shared" si="3"/>
        <v>746</v>
      </c>
      <c r="C58" s="37">
        <f t="shared" si="4"/>
        <v>937</v>
      </c>
      <c r="D58" s="37">
        <f t="shared" si="7"/>
        <v>18</v>
      </c>
      <c r="E58" s="36" t="str">
        <f t="shared" si="6"/>
        <v>LAS PALMAS</v>
      </c>
      <c r="F58" s="36">
        <f t="shared" si="10"/>
        <v>320</v>
      </c>
      <c r="G58" s="36">
        <f t="shared" si="9"/>
        <v>198</v>
      </c>
    </row>
    <row r="59" spans="1:7" x14ac:dyDescent="0.3">
      <c r="A59" s="36" t="str">
        <f t="shared" si="5"/>
        <v>PASAIA</v>
      </c>
      <c r="B59" s="37">
        <f t="shared" si="3"/>
        <v>15375</v>
      </c>
      <c r="C59" s="37">
        <f t="shared" si="4"/>
        <v>16967</v>
      </c>
      <c r="D59" s="37">
        <f t="shared" si="7"/>
        <v>3</v>
      </c>
      <c r="E59" s="36" t="str">
        <f t="shared" si="6"/>
        <v>MÁLAGA</v>
      </c>
      <c r="F59" s="36">
        <f t="shared" si="10"/>
        <v>282</v>
      </c>
      <c r="G59" s="36">
        <f t="shared" si="9"/>
        <v>235</v>
      </c>
    </row>
    <row r="60" spans="1:7" x14ac:dyDescent="0.3">
      <c r="A60" s="36" t="str">
        <f t="shared" si="5"/>
        <v>SANTA CRUZ DE TENERIFE</v>
      </c>
      <c r="B60" s="37">
        <f t="shared" si="3"/>
        <v>2363</v>
      </c>
      <c r="C60" s="37">
        <f t="shared" si="4"/>
        <v>3923</v>
      </c>
      <c r="D60" s="37">
        <f t="shared" si="7"/>
        <v>9</v>
      </c>
      <c r="E60" s="36" t="str">
        <f t="shared" si="6"/>
        <v>CARTAGENA</v>
      </c>
      <c r="F60" s="36">
        <f t="shared" si="10"/>
        <v>261</v>
      </c>
      <c r="G60" s="36">
        <f t="shared" si="9"/>
        <v>282</v>
      </c>
    </row>
    <row r="61" spans="1:7" x14ac:dyDescent="0.3">
      <c r="A61" s="36" t="str">
        <f t="shared" si="5"/>
        <v>SANTANDER</v>
      </c>
      <c r="B61" s="37">
        <f t="shared" si="3"/>
        <v>2899</v>
      </c>
      <c r="C61" s="37">
        <f t="shared" si="4"/>
        <v>2073</v>
      </c>
      <c r="D61" s="37">
        <f t="shared" si="7"/>
        <v>8</v>
      </c>
      <c r="E61" s="36" t="str">
        <f t="shared" si="6"/>
        <v>FERROL-SAN CIBRAO</v>
      </c>
      <c r="F61" s="36">
        <f t="shared" si="10"/>
        <v>167</v>
      </c>
      <c r="G61" s="36">
        <f t="shared" si="9"/>
        <v>122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str">
        <f t="shared" si="6"/>
        <v>CEUTA</v>
      </c>
      <c r="F62" s="36">
        <f t="shared" si="10"/>
        <v>5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1957</v>
      </c>
      <c r="C63" s="37">
        <f t="shared" si="4"/>
        <v>2481</v>
      </c>
      <c r="D63" s="37">
        <f t="shared" si="7"/>
        <v>12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2244</v>
      </c>
      <c r="C64" s="37">
        <f t="shared" si="4"/>
        <v>1119</v>
      </c>
      <c r="D64" s="37">
        <f t="shared" si="7"/>
        <v>11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36586</v>
      </c>
      <c r="C65" s="37">
        <f t="shared" si="4"/>
        <v>39745</v>
      </c>
      <c r="D65" s="37">
        <f t="shared" si="7"/>
        <v>1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BILBAO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0">
        <v>5724</v>
      </c>
      <c r="C7" s="20">
        <v>3403</v>
      </c>
      <c r="D7" s="20">
        <v>30694</v>
      </c>
      <c r="E7" s="20">
        <v>37887</v>
      </c>
      <c r="F7" s="11">
        <f>((E7*100)/D7)-100</f>
        <v>23.434547468560638</v>
      </c>
      <c r="G7" s="1"/>
      <c r="H7" s="1"/>
      <c r="I7" s="1"/>
    </row>
    <row r="8" spans="1:12" x14ac:dyDescent="0.3">
      <c r="A8" s="12" t="s">
        <v>31</v>
      </c>
      <c r="B8" s="21">
        <v>2569</v>
      </c>
      <c r="C8" s="21">
        <v>4379</v>
      </c>
      <c r="D8" s="21">
        <v>13053</v>
      </c>
      <c r="E8" s="21">
        <v>16989</v>
      </c>
      <c r="F8" s="14">
        <f t="shared" ref="F8:F34" si="0">((E8*100)/D8)-100</f>
        <v>30.153987589059994</v>
      </c>
      <c r="G8" s="1"/>
      <c r="H8" s="1"/>
      <c r="I8" s="1"/>
    </row>
    <row r="9" spans="1:12" x14ac:dyDescent="0.3">
      <c r="A9" s="9" t="s">
        <v>157</v>
      </c>
      <c r="B9" s="20">
        <v>13077</v>
      </c>
      <c r="C9" s="20">
        <v>10780</v>
      </c>
      <c r="D9" s="20">
        <v>44982</v>
      </c>
      <c r="E9" s="20">
        <v>48533</v>
      </c>
      <c r="F9" s="11">
        <f t="shared" si="0"/>
        <v>7.8942688186385652</v>
      </c>
      <c r="G9" s="1"/>
      <c r="H9" s="1"/>
      <c r="I9" s="1"/>
    </row>
    <row r="10" spans="1:12" x14ac:dyDescent="0.3">
      <c r="A10" s="12" t="s">
        <v>159</v>
      </c>
      <c r="B10" s="21">
        <v>4453</v>
      </c>
      <c r="C10" s="21">
        <v>8059</v>
      </c>
      <c r="D10" s="21">
        <v>24006</v>
      </c>
      <c r="E10" s="21">
        <v>29941</v>
      </c>
      <c r="F10" s="14">
        <f t="shared" si="0"/>
        <v>24.722985920186616</v>
      </c>
      <c r="G10" s="1"/>
      <c r="H10" s="1"/>
      <c r="I10" s="1"/>
    </row>
    <row r="11" spans="1:12" x14ac:dyDescent="0.3">
      <c r="A11" s="9" t="s">
        <v>160</v>
      </c>
      <c r="B11" s="20">
        <v>223157</v>
      </c>
      <c r="C11" s="20">
        <v>210280</v>
      </c>
      <c r="D11" s="20">
        <v>1685352</v>
      </c>
      <c r="E11" s="20">
        <v>1412120</v>
      </c>
      <c r="F11" s="11">
        <f t="shared" si="0"/>
        <v>-16.212162207064168</v>
      </c>
      <c r="G11" s="1"/>
      <c r="H11" s="1"/>
      <c r="I11" s="1"/>
    </row>
    <row r="12" spans="1:12" x14ac:dyDescent="0.3">
      <c r="A12" s="12" t="s">
        <v>161</v>
      </c>
      <c r="B12" s="21">
        <v>10133</v>
      </c>
      <c r="C12" s="21">
        <v>14124</v>
      </c>
      <c r="D12" s="21">
        <v>67298</v>
      </c>
      <c r="E12" s="21">
        <v>58908</v>
      </c>
      <c r="F12" s="14">
        <f t="shared" si="0"/>
        <v>-12.466938096228716</v>
      </c>
      <c r="G12" s="1"/>
      <c r="H12" s="1"/>
      <c r="I12" s="1"/>
    </row>
    <row r="13" spans="1:12" x14ac:dyDescent="0.3">
      <c r="A13" s="9" t="s">
        <v>32</v>
      </c>
      <c r="B13" s="20">
        <v>30714</v>
      </c>
      <c r="C13" s="20">
        <v>30975</v>
      </c>
      <c r="D13" s="20">
        <v>115505</v>
      </c>
      <c r="E13" s="20">
        <v>136565</v>
      </c>
      <c r="F13" s="11">
        <f t="shared" si="0"/>
        <v>18.232976927405744</v>
      </c>
      <c r="G13" s="1"/>
      <c r="H13" s="1"/>
      <c r="I13" s="1"/>
    </row>
    <row r="14" spans="1:12" x14ac:dyDescent="0.3">
      <c r="A14" s="12" t="s">
        <v>33</v>
      </c>
      <c r="B14" s="21">
        <v>122085</v>
      </c>
      <c r="C14" s="21">
        <v>182110</v>
      </c>
      <c r="D14" s="21">
        <v>627237</v>
      </c>
      <c r="E14" s="21">
        <v>1055798</v>
      </c>
      <c r="F14" s="14">
        <f t="shared" si="0"/>
        <v>68.325210406911594</v>
      </c>
      <c r="G14" s="1"/>
      <c r="H14" s="1"/>
      <c r="I14" s="1"/>
    </row>
    <row r="15" spans="1:12" x14ac:dyDescent="0.3">
      <c r="A15" s="9" t="s">
        <v>34</v>
      </c>
      <c r="B15" s="20">
        <v>9945</v>
      </c>
      <c r="C15" s="20">
        <v>9492</v>
      </c>
      <c r="D15" s="20">
        <v>64046</v>
      </c>
      <c r="E15" s="20">
        <v>65667</v>
      </c>
      <c r="F15" s="11">
        <f t="shared" si="0"/>
        <v>2.5309933485307425</v>
      </c>
      <c r="G15" s="1"/>
      <c r="H15" s="1"/>
      <c r="I15" s="1"/>
    </row>
    <row r="16" spans="1:12" x14ac:dyDescent="0.3">
      <c r="A16" s="12" t="s">
        <v>35</v>
      </c>
      <c r="B16" s="21">
        <v>7920</v>
      </c>
      <c r="C16" s="21">
        <v>4590</v>
      </c>
      <c r="D16" s="21">
        <v>33576</v>
      </c>
      <c r="E16" s="21">
        <v>34441</v>
      </c>
      <c r="F16" s="14">
        <f t="shared" si="0"/>
        <v>2.5762449368596663</v>
      </c>
      <c r="G16" s="1"/>
      <c r="H16" s="1"/>
      <c r="I16" s="1"/>
    </row>
    <row r="17" spans="1:9" x14ac:dyDescent="0.3">
      <c r="A17" s="9" t="s">
        <v>162</v>
      </c>
      <c r="B17" s="20">
        <v>2149</v>
      </c>
      <c r="C17" s="20">
        <v>3271</v>
      </c>
      <c r="D17" s="20">
        <v>13380</v>
      </c>
      <c r="E17" s="20">
        <v>13919</v>
      </c>
      <c r="F17" s="11">
        <f t="shared" si="0"/>
        <v>4.0284005979073214</v>
      </c>
      <c r="G17" s="1"/>
      <c r="H17" s="1"/>
      <c r="I17" s="1"/>
    </row>
    <row r="18" spans="1:9" x14ac:dyDescent="0.3">
      <c r="A18" s="12" t="s">
        <v>36</v>
      </c>
      <c r="B18" s="21">
        <v>45723</v>
      </c>
      <c r="C18" s="21">
        <v>54025</v>
      </c>
      <c r="D18" s="21">
        <v>341535</v>
      </c>
      <c r="E18" s="21">
        <v>441856</v>
      </c>
      <c r="F18" s="14">
        <f t="shared" si="0"/>
        <v>29.373563470800946</v>
      </c>
      <c r="G18" s="1"/>
      <c r="H18" s="1"/>
      <c r="I18" s="1"/>
    </row>
    <row r="19" spans="1:9" x14ac:dyDescent="0.3">
      <c r="A19" s="9" t="s">
        <v>37</v>
      </c>
      <c r="B19" s="20">
        <v>1455</v>
      </c>
      <c r="C19" s="20">
        <v>1228</v>
      </c>
      <c r="D19" s="20">
        <v>7580</v>
      </c>
      <c r="E19" s="20">
        <v>11282</v>
      </c>
      <c r="F19" s="11">
        <f t="shared" si="0"/>
        <v>48.839050131926115</v>
      </c>
      <c r="G19" s="1"/>
      <c r="H19" s="1"/>
      <c r="I19" s="1"/>
    </row>
    <row r="20" spans="1:9" x14ac:dyDescent="0.3">
      <c r="A20" s="12" t="s">
        <v>163</v>
      </c>
      <c r="B20" s="21">
        <v>2905</v>
      </c>
      <c r="C20" s="21">
        <v>1356</v>
      </c>
      <c r="D20" s="21">
        <v>27143</v>
      </c>
      <c r="E20" s="21">
        <v>17275</v>
      </c>
      <c r="F20" s="14">
        <f t="shared" si="0"/>
        <v>-36.355598128430906</v>
      </c>
      <c r="G20" s="1"/>
      <c r="H20" s="1"/>
      <c r="I20" s="1"/>
    </row>
    <row r="21" spans="1:9" x14ac:dyDescent="0.3">
      <c r="A21" s="9" t="s">
        <v>38</v>
      </c>
      <c r="B21" s="20">
        <v>13721</v>
      </c>
      <c r="C21" s="20">
        <v>7457</v>
      </c>
      <c r="D21" s="20">
        <v>88836</v>
      </c>
      <c r="E21" s="20">
        <v>94668</v>
      </c>
      <c r="F21" s="11">
        <f t="shared" si="0"/>
        <v>6.5649061191408862</v>
      </c>
      <c r="G21" s="1"/>
      <c r="H21" s="1"/>
      <c r="I21" s="1"/>
    </row>
    <row r="22" spans="1:9" x14ac:dyDescent="0.3">
      <c r="A22" s="12" t="s">
        <v>59</v>
      </c>
      <c r="B22" s="21">
        <v>226154</v>
      </c>
      <c r="C22" s="21">
        <v>215418</v>
      </c>
      <c r="D22" s="21">
        <v>1493344</v>
      </c>
      <c r="E22" s="21">
        <v>1582585</v>
      </c>
      <c r="F22" s="14">
        <f t="shared" si="0"/>
        <v>5.9759171363061654</v>
      </c>
      <c r="G22" s="1"/>
      <c r="H22" s="1"/>
      <c r="I22" s="1"/>
    </row>
    <row r="23" spans="1:9" x14ac:dyDescent="0.3">
      <c r="A23" s="9" t="s">
        <v>164</v>
      </c>
      <c r="B23" s="20">
        <v>9678</v>
      </c>
      <c r="C23" s="20">
        <v>8744</v>
      </c>
      <c r="D23" s="20">
        <v>61932</v>
      </c>
      <c r="E23" s="20">
        <v>52195</v>
      </c>
      <c r="F23" s="11">
        <f t="shared" si="0"/>
        <v>-15.722082283795132</v>
      </c>
      <c r="G23" s="1"/>
      <c r="H23" s="1"/>
      <c r="I23" s="1"/>
    </row>
    <row r="24" spans="1:9" x14ac:dyDescent="0.3">
      <c r="A24" s="12" t="s">
        <v>166</v>
      </c>
      <c r="B24" s="21">
        <v>871</v>
      </c>
      <c r="C24" s="21">
        <v>2282</v>
      </c>
      <c r="D24" s="21">
        <v>11578</v>
      </c>
      <c r="E24" s="21">
        <v>17092</v>
      </c>
      <c r="F24" s="14">
        <f t="shared" si="0"/>
        <v>47.624805665918132</v>
      </c>
      <c r="G24" s="1"/>
      <c r="H24" s="1"/>
      <c r="I24" s="1"/>
    </row>
    <row r="25" spans="1:9" x14ac:dyDescent="0.3">
      <c r="A25" s="9" t="s">
        <v>39</v>
      </c>
      <c r="B25" s="20">
        <v>187</v>
      </c>
      <c r="C25" s="20">
        <v>146</v>
      </c>
      <c r="D25" s="20">
        <v>2772</v>
      </c>
      <c r="E25" s="20">
        <v>3033</v>
      </c>
      <c r="F25" s="11">
        <f t="shared" si="0"/>
        <v>9.4155844155844193</v>
      </c>
      <c r="G25" s="1"/>
      <c r="H25" s="1"/>
      <c r="I25" s="1"/>
    </row>
    <row r="26" spans="1:9" x14ac:dyDescent="0.3">
      <c r="A26" s="12" t="s">
        <v>40</v>
      </c>
      <c r="B26" s="21">
        <v>477</v>
      </c>
      <c r="C26" s="21">
        <v>1932</v>
      </c>
      <c r="D26" s="21">
        <v>17713</v>
      </c>
      <c r="E26" s="21">
        <v>18721</v>
      </c>
      <c r="F26" s="14">
        <f t="shared" si="0"/>
        <v>5.6907356179077482</v>
      </c>
      <c r="G26" s="1"/>
      <c r="H26" s="1"/>
      <c r="I26" s="1"/>
    </row>
    <row r="27" spans="1:9" x14ac:dyDescent="0.3">
      <c r="A27" s="9" t="s">
        <v>41</v>
      </c>
      <c r="B27" s="20">
        <v>3100</v>
      </c>
      <c r="C27" s="20">
        <v>3155</v>
      </c>
      <c r="D27" s="20">
        <v>16699</v>
      </c>
      <c r="E27" s="20">
        <v>14452</v>
      </c>
      <c r="F27" s="11">
        <f t="shared" si="0"/>
        <v>-13.455895562608546</v>
      </c>
      <c r="G27" s="1"/>
      <c r="H27" s="1"/>
      <c r="I27" s="1"/>
    </row>
    <row r="28" spans="1:9" x14ac:dyDescent="0.3">
      <c r="A28" s="12" t="s">
        <v>42</v>
      </c>
      <c r="B28" s="21">
        <v>57111</v>
      </c>
      <c r="C28" s="21">
        <v>51921</v>
      </c>
      <c r="D28" s="21">
        <v>425729</v>
      </c>
      <c r="E28" s="21">
        <v>353886</v>
      </c>
      <c r="F28" s="14">
        <f t="shared" si="0"/>
        <v>-16.875289209802474</v>
      </c>
      <c r="G28" s="1"/>
      <c r="H28" s="1"/>
      <c r="I28" s="1"/>
    </row>
    <row r="29" spans="1:9" x14ac:dyDescent="0.3">
      <c r="A29" s="9" t="s">
        <v>43</v>
      </c>
      <c r="B29" s="20">
        <v>1199</v>
      </c>
      <c r="C29" s="20">
        <v>2615</v>
      </c>
      <c r="D29" s="20">
        <v>7768</v>
      </c>
      <c r="E29" s="20">
        <v>13601</v>
      </c>
      <c r="F29" s="11">
        <f t="shared" si="0"/>
        <v>75.090113285272906</v>
      </c>
      <c r="G29" s="1"/>
      <c r="H29" s="1"/>
      <c r="I29" s="1"/>
    </row>
    <row r="30" spans="1:9" x14ac:dyDescent="0.3">
      <c r="A30" s="12" t="s">
        <v>44</v>
      </c>
      <c r="B30" s="21">
        <v>1435</v>
      </c>
      <c r="C30" s="21">
        <v>1561</v>
      </c>
      <c r="D30" s="21">
        <v>11143</v>
      </c>
      <c r="E30" s="21">
        <v>6047</v>
      </c>
      <c r="F30" s="14">
        <f t="shared" si="0"/>
        <v>-45.732747016063897</v>
      </c>
      <c r="G30" s="1"/>
      <c r="H30" s="1"/>
      <c r="I30" s="1"/>
    </row>
    <row r="31" spans="1:9" x14ac:dyDescent="0.3">
      <c r="A31" s="9" t="s">
        <v>45</v>
      </c>
      <c r="B31" s="20">
        <v>5695</v>
      </c>
      <c r="C31" s="20">
        <v>8215</v>
      </c>
      <c r="D31" s="20">
        <v>35261</v>
      </c>
      <c r="E31" s="20">
        <v>50094</v>
      </c>
      <c r="F31" s="11">
        <f t="shared" si="0"/>
        <v>42.066305550041136</v>
      </c>
      <c r="G31" s="1"/>
      <c r="H31" s="1"/>
      <c r="I31" s="1"/>
    </row>
    <row r="32" spans="1:9" x14ac:dyDescent="0.3">
      <c r="A32" s="12" t="s">
        <v>46</v>
      </c>
      <c r="B32" s="21">
        <v>27052</v>
      </c>
      <c r="C32" s="21">
        <v>11763</v>
      </c>
      <c r="D32" s="21">
        <v>174630</v>
      </c>
      <c r="E32" s="21">
        <v>141336</v>
      </c>
      <c r="F32" s="14">
        <f t="shared" si="0"/>
        <v>-19.065452671362308</v>
      </c>
      <c r="G32" s="1"/>
      <c r="H32" s="1"/>
      <c r="I32" s="1"/>
    </row>
    <row r="33" spans="1:9" x14ac:dyDescent="0.3">
      <c r="A33" s="9" t="s">
        <v>47</v>
      </c>
      <c r="B33" s="20">
        <v>13803</v>
      </c>
      <c r="C33" s="20">
        <v>10729</v>
      </c>
      <c r="D33" s="20">
        <v>101732</v>
      </c>
      <c r="E33" s="20">
        <v>91056</v>
      </c>
      <c r="F33" s="11">
        <f t="shared" si="0"/>
        <v>-10.494239767231548</v>
      </c>
      <c r="G33" s="1"/>
      <c r="H33" s="1"/>
      <c r="I33" s="1"/>
    </row>
    <row r="34" spans="1:9" x14ac:dyDescent="0.3">
      <c r="A34" s="12" t="s">
        <v>165</v>
      </c>
      <c r="B34" s="21">
        <v>285</v>
      </c>
      <c r="C34" s="21">
        <v>125</v>
      </c>
      <c r="D34" s="21">
        <v>2739</v>
      </c>
      <c r="E34" s="21">
        <v>2070</v>
      </c>
      <c r="F34" s="14">
        <f t="shared" si="0"/>
        <v>-24.424972617743705</v>
      </c>
      <c r="G34" s="1"/>
      <c r="H34" s="1"/>
      <c r="I34" s="1"/>
    </row>
    <row r="35" spans="1:9" x14ac:dyDescent="0.3">
      <c r="A35" s="15" t="s">
        <v>48</v>
      </c>
      <c r="B35" s="16">
        <f>SUM(B7:B34)</f>
        <v>842777</v>
      </c>
      <c r="C35" s="16">
        <f t="shared" ref="C35:E35" si="1">SUM(C7:C34)</f>
        <v>864135</v>
      </c>
      <c r="D35" s="16">
        <f t="shared" si="1"/>
        <v>5547263</v>
      </c>
      <c r="E35" s="16">
        <f t="shared" si="1"/>
        <v>5822017</v>
      </c>
      <c r="F35" s="17">
        <f t="shared" ref="F35" si="2">((E35*100)/D35)-100</f>
        <v>4.9529650928755302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37887</v>
      </c>
      <c r="C39" s="37">
        <f t="shared" si="4"/>
        <v>30694</v>
      </c>
      <c r="D39" s="37">
        <f>_xlfn.RANK.EQ(B39,$B$39:$B$66)+COUNTIF($B$39:$B$66,B39)-1</f>
        <v>15</v>
      </c>
      <c r="E39" s="36" t="str">
        <f t="shared" ref="E39:E66" si="6">INDEX($A$39:$B$66,MATCH(ROW()-38,$D$39:$D$66,0),1)</f>
        <v>LAS PALMAS</v>
      </c>
      <c r="F39" s="36">
        <f>LOOKUP(E39,$A$39:$A$66,$B$39:$B$66)</f>
        <v>1582585</v>
      </c>
      <c r="G39" s="36">
        <f>LOOKUP(E39,$A$39:$A$66,$C$39:$C$66)</f>
        <v>1493344</v>
      </c>
    </row>
    <row r="40" spans="1:9" x14ac:dyDescent="0.3">
      <c r="A40" s="36" t="str">
        <f t="shared" si="5"/>
        <v>ALICANTE</v>
      </c>
      <c r="B40" s="37">
        <f t="shared" si="3"/>
        <v>16989</v>
      </c>
      <c r="C40" s="37">
        <f t="shared" si="4"/>
        <v>13053</v>
      </c>
      <c r="D40" s="37">
        <f t="shared" ref="D40:D66" si="7">_xlfn.RANK.EQ(B40,$B$39:$B$66)+COUNTIF($B$39:$B$66,B40)-1</f>
        <v>21</v>
      </c>
      <c r="E40" s="36" t="str">
        <f t="shared" si="6"/>
        <v>BAHÍA DE ALGECIRAS</v>
      </c>
      <c r="F40" s="36">
        <f t="shared" ref="F40:F55" si="8">LOOKUP(E40,$A$39:$A$66,$B$39:$B$66)</f>
        <v>1412120</v>
      </c>
      <c r="G40" s="36">
        <f t="shared" ref="G40:G66" si="9">LOOKUP(E40,$A$39:$A$66,$C$39:$C$66)</f>
        <v>1685352</v>
      </c>
    </row>
    <row r="41" spans="1:9" x14ac:dyDescent="0.3">
      <c r="A41" s="36" t="str">
        <f t="shared" si="5"/>
        <v>ALMERÍA</v>
      </c>
      <c r="B41" s="37">
        <f t="shared" si="3"/>
        <v>48533</v>
      </c>
      <c r="C41" s="37">
        <f t="shared" si="4"/>
        <v>44982</v>
      </c>
      <c r="D41" s="37">
        <f t="shared" si="7"/>
        <v>14</v>
      </c>
      <c r="E41" s="36" t="str">
        <f t="shared" si="6"/>
        <v>BARCELONA</v>
      </c>
      <c r="F41" s="36">
        <f t="shared" si="8"/>
        <v>1055798</v>
      </c>
      <c r="G41" s="36">
        <f t="shared" si="9"/>
        <v>627237</v>
      </c>
    </row>
    <row r="42" spans="1:9" x14ac:dyDescent="0.3">
      <c r="A42" s="36" t="str">
        <f t="shared" si="5"/>
        <v>AVILÉS</v>
      </c>
      <c r="B42" s="37">
        <f t="shared" si="3"/>
        <v>29941</v>
      </c>
      <c r="C42" s="37">
        <f t="shared" si="4"/>
        <v>24006</v>
      </c>
      <c r="D42" s="37">
        <f t="shared" si="7"/>
        <v>17</v>
      </c>
      <c r="E42" s="36" t="str">
        <f t="shared" si="6"/>
        <v>CEUTA</v>
      </c>
      <c r="F42" s="36">
        <f t="shared" si="8"/>
        <v>441856</v>
      </c>
      <c r="G42" s="36">
        <f t="shared" si="9"/>
        <v>341535</v>
      </c>
    </row>
    <row r="43" spans="1:9" x14ac:dyDescent="0.3">
      <c r="A43" s="36" t="str">
        <f t="shared" si="5"/>
        <v>BAHÍA DE ALGECIRAS</v>
      </c>
      <c r="B43" s="37">
        <f t="shared" si="3"/>
        <v>1412120</v>
      </c>
      <c r="C43" s="37">
        <f t="shared" si="4"/>
        <v>1685352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353886</v>
      </c>
      <c r="G43" s="36">
        <f t="shared" si="9"/>
        <v>425729</v>
      </c>
    </row>
    <row r="44" spans="1:9" x14ac:dyDescent="0.3">
      <c r="A44" s="36" t="str">
        <f t="shared" si="5"/>
        <v>BAHÍA DE CÁDIZ</v>
      </c>
      <c r="B44" s="37">
        <f t="shared" si="3"/>
        <v>58908</v>
      </c>
      <c r="C44" s="37">
        <f t="shared" si="4"/>
        <v>67298</v>
      </c>
      <c r="D44" s="37">
        <f t="shared" si="7"/>
        <v>11</v>
      </c>
      <c r="E44" s="36" t="str">
        <f t="shared" si="6"/>
        <v>VALENCIA</v>
      </c>
      <c r="F44" s="36">
        <f t="shared" si="8"/>
        <v>141336</v>
      </c>
      <c r="G44" s="36">
        <f t="shared" si="9"/>
        <v>174630</v>
      </c>
    </row>
    <row r="45" spans="1:9" x14ac:dyDescent="0.3">
      <c r="A45" s="36" t="str">
        <f t="shared" si="5"/>
        <v>BALEARES</v>
      </c>
      <c r="B45" s="37">
        <f t="shared" si="3"/>
        <v>136565</v>
      </c>
      <c r="C45" s="37">
        <f t="shared" si="4"/>
        <v>115505</v>
      </c>
      <c r="D45" s="37">
        <f t="shared" si="7"/>
        <v>7</v>
      </c>
      <c r="E45" s="36" t="str">
        <f t="shared" si="6"/>
        <v>BALEARES</v>
      </c>
      <c r="F45" s="36">
        <f t="shared" si="8"/>
        <v>136565</v>
      </c>
      <c r="G45" s="36">
        <f t="shared" si="9"/>
        <v>115505</v>
      </c>
    </row>
    <row r="46" spans="1:9" x14ac:dyDescent="0.3">
      <c r="A46" s="36" t="str">
        <f t="shared" si="5"/>
        <v>BARCELONA</v>
      </c>
      <c r="B46" s="37">
        <f t="shared" si="3"/>
        <v>1055798</v>
      </c>
      <c r="C46" s="37">
        <f t="shared" si="4"/>
        <v>627237</v>
      </c>
      <c r="D46" s="37">
        <f t="shared" si="7"/>
        <v>3</v>
      </c>
      <c r="E46" s="36" t="str">
        <f t="shared" si="6"/>
        <v>HUELVA</v>
      </c>
      <c r="F46" s="36">
        <f t="shared" si="8"/>
        <v>94668</v>
      </c>
      <c r="G46" s="36">
        <f t="shared" si="9"/>
        <v>88836</v>
      </c>
    </row>
    <row r="47" spans="1:9" x14ac:dyDescent="0.3">
      <c r="A47" s="36" t="str">
        <f t="shared" si="5"/>
        <v>BILBAO</v>
      </c>
      <c r="B47" s="37">
        <f t="shared" si="3"/>
        <v>65667</v>
      </c>
      <c r="C47" s="37">
        <f t="shared" si="4"/>
        <v>64046</v>
      </c>
      <c r="D47" s="37">
        <f t="shared" si="7"/>
        <v>10</v>
      </c>
      <c r="E47" s="36" t="str">
        <f t="shared" si="6"/>
        <v>VIGO</v>
      </c>
      <c r="F47" s="36">
        <f t="shared" si="8"/>
        <v>91056</v>
      </c>
      <c r="G47" s="36">
        <f t="shared" si="9"/>
        <v>101732</v>
      </c>
    </row>
    <row r="48" spans="1:9" x14ac:dyDescent="0.3">
      <c r="A48" s="36" t="str">
        <f t="shared" si="5"/>
        <v>CARTAGENA</v>
      </c>
      <c r="B48" s="37">
        <f t="shared" si="3"/>
        <v>34441</v>
      </c>
      <c r="C48" s="37">
        <f t="shared" si="4"/>
        <v>33576</v>
      </c>
      <c r="D48" s="37">
        <f t="shared" si="7"/>
        <v>16</v>
      </c>
      <c r="E48" s="36" t="str">
        <f t="shared" si="6"/>
        <v>BILBAO</v>
      </c>
      <c r="F48" s="36">
        <f t="shared" si="8"/>
        <v>65667</v>
      </c>
      <c r="G48" s="36">
        <f t="shared" si="9"/>
        <v>64046</v>
      </c>
    </row>
    <row r="49" spans="1:7" x14ac:dyDescent="0.3">
      <c r="A49" s="36" t="str">
        <f t="shared" si="5"/>
        <v>CASTELLÓN</v>
      </c>
      <c r="B49" s="37">
        <f t="shared" si="3"/>
        <v>13919</v>
      </c>
      <c r="C49" s="37">
        <f t="shared" si="4"/>
        <v>13380</v>
      </c>
      <c r="D49" s="37">
        <f t="shared" si="7"/>
        <v>23</v>
      </c>
      <c r="E49" s="36" t="str">
        <f t="shared" si="6"/>
        <v>BAHÍA DE CÁDIZ</v>
      </c>
      <c r="F49" s="36">
        <f t="shared" si="8"/>
        <v>58908</v>
      </c>
      <c r="G49" s="36">
        <f t="shared" si="9"/>
        <v>67298</v>
      </c>
    </row>
    <row r="50" spans="1:7" x14ac:dyDescent="0.3">
      <c r="A50" s="36" t="str">
        <f t="shared" si="5"/>
        <v>CEUTA</v>
      </c>
      <c r="B50" s="37">
        <f t="shared" si="3"/>
        <v>441856</v>
      </c>
      <c r="C50" s="37">
        <f t="shared" si="4"/>
        <v>341535</v>
      </c>
      <c r="D50" s="37">
        <f t="shared" si="7"/>
        <v>4</v>
      </c>
      <c r="E50" s="36" t="str">
        <f t="shared" si="6"/>
        <v>MÁLAGA</v>
      </c>
      <c r="F50" s="36">
        <f t="shared" si="8"/>
        <v>52195</v>
      </c>
      <c r="G50" s="36">
        <f t="shared" si="9"/>
        <v>61932</v>
      </c>
    </row>
    <row r="51" spans="1:7" x14ac:dyDescent="0.3">
      <c r="A51" s="36" t="str">
        <f t="shared" si="5"/>
        <v>FERROL-SAN CIBRAO</v>
      </c>
      <c r="B51" s="37">
        <f t="shared" si="3"/>
        <v>11282</v>
      </c>
      <c r="C51" s="37">
        <f t="shared" si="4"/>
        <v>7580</v>
      </c>
      <c r="D51" s="37">
        <f t="shared" si="7"/>
        <v>25</v>
      </c>
      <c r="E51" s="36" t="str">
        <f t="shared" si="6"/>
        <v>TARRAGONA</v>
      </c>
      <c r="F51" s="36">
        <f t="shared" si="8"/>
        <v>50094</v>
      </c>
      <c r="G51" s="36">
        <f t="shared" si="9"/>
        <v>35261</v>
      </c>
    </row>
    <row r="52" spans="1:7" x14ac:dyDescent="0.3">
      <c r="A52" s="36" t="str">
        <f t="shared" si="5"/>
        <v>GIJÓN</v>
      </c>
      <c r="B52" s="37">
        <f t="shared" si="3"/>
        <v>17275</v>
      </c>
      <c r="C52" s="37">
        <f t="shared" si="4"/>
        <v>27143</v>
      </c>
      <c r="D52" s="37">
        <f t="shared" si="7"/>
        <v>19</v>
      </c>
      <c r="E52" s="36" t="str">
        <f t="shared" si="6"/>
        <v>ALMERÍA</v>
      </c>
      <c r="F52" s="36">
        <f t="shared" si="8"/>
        <v>48533</v>
      </c>
      <c r="G52" s="36">
        <f t="shared" si="9"/>
        <v>44982</v>
      </c>
    </row>
    <row r="53" spans="1:7" x14ac:dyDescent="0.3">
      <c r="A53" s="36" t="str">
        <f t="shared" si="5"/>
        <v>HUELVA</v>
      </c>
      <c r="B53" s="37">
        <f t="shared" si="3"/>
        <v>94668</v>
      </c>
      <c r="C53" s="37">
        <f t="shared" si="4"/>
        <v>88836</v>
      </c>
      <c r="D53" s="37">
        <f t="shared" si="7"/>
        <v>8</v>
      </c>
      <c r="E53" s="36" t="str">
        <f t="shared" si="6"/>
        <v>A CORUÑA</v>
      </c>
      <c r="F53" s="36">
        <f t="shared" si="8"/>
        <v>37887</v>
      </c>
      <c r="G53" s="36">
        <f t="shared" si="9"/>
        <v>30694</v>
      </c>
    </row>
    <row r="54" spans="1:7" x14ac:dyDescent="0.3">
      <c r="A54" s="36" t="str">
        <f t="shared" si="5"/>
        <v>LAS PALMAS</v>
      </c>
      <c r="B54" s="37">
        <f t="shared" si="3"/>
        <v>1582585</v>
      </c>
      <c r="C54" s="37">
        <f t="shared" si="4"/>
        <v>1493344</v>
      </c>
      <c r="D54" s="37">
        <f t="shared" si="7"/>
        <v>1</v>
      </c>
      <c r="E54" s="36" t="str">
        <f t="shared" si="6"/>
        <v>CARTAGENA</v>
      </c>
      <c r="F54" s="36">
        <f t="shared" si="8"/>
        <v>34441</v>
      </c>
      <c r="G54" s="36">
        <f t="shared" si="9"/>
        <v>33576</v>
      </c>
    </row>
    <row r="55" spans="1:7" x14ac:dyDescent="0.3">
      <c r="A55" s="36" t="str">
        <f t="shared" si="5"/>
        <v>MÁLAGA</v>
      </c>
      <c r="B55" s="37">
        <f t="shared" si="3"/>
        <v>52195</v>
      </c>
      <c r="C55" s="37">
        <f t="shared" si="4"/>
        <v>61932</v>
      </c>
      <c r="D55" s="37">
        <f t="shared" si="7"/>
        <v>12</v>
      </c>
      <c r="E55" s="36" t="str">
        <f t="shared" si="6"/>
        <v>AVILÉS</v>
      </c>
      <c r="F55" s="36">
        <f t="shared" si="8"/>
        <v>29941</v>
      </c>
      <c r="G55" s="36">
        <f t="shared" si="9"/>
        <v>24006</v>
      </c>
    </row>
    <row r="56" spans="1:7" x14ac:dyDescent="0.3">
      <c r="A56" s="36" t="str">
        <f t="shared" si="5"/>
        <v>MARÍN Y RÍA DE PONTEVEDRA</v>
      </c>
      <c r="B56" s="37">
        <f t="shared" si="3"/>
        <v>17092</v>
      </c>
      <c r="C56" s="37">
        <f t="shared" si="4"/>
        <v>11578</v>
      </c>
      <c r="D56" s="37">
        <f t="shared" si="7"/>
        <v>20</v>
      </c>
      <c r="E56" s="36" t="str">
        <f t="shared" si="6"/>
        <v>MOTRIL</v>
      </c>
      <c r="F56" s="36">
        <f t="shared" ref="F56:F66" si="10">LOOKUP(E56,$A$39:$A$66,$B$39:$B$66)</f>
        <v>18721</v>
      </c>
      <c r="G56" s="36">
        <f t="shared" si="9"/>
        <v>17713</v>
      </c>
    </row>
    <row r="57" spans="1:7" x14ac:dyDescent="0.3">
      <c r="A57" s="36" t="str">
        <f t="shared" si="5"/>
        <v>MELILLA</v>
      </c>
      <c r="B57" s="37">
        <f t="shared" si="3"/>
        <v>3033</v>
      </c>
      <c r="C57" s="37">
        <f t="shared" si="4"/>
        <v>2772</v>
      </c>
      <c r="D57" s="37">
        <f t="shared" si="7"/>
        <v>27</v>
      </c>
      <c r="E57" s="36" t="str">
        <f t="shared" si="6"/>
        <v>GIJÓN</v>
      </c>
      <c r="F57" s="36">
        <f t="shared" si="10"/>
        <v>17275</v>
      </c>
      <c r="G57" s="36">
        <f t="shared" si="9"/>
        <v>27143</v>
      </c>
    </row>
    <row r="58" spans="1:7" x14ac:dyDescent="0.3">
      <c r="A58" s="36" t="str">
        <f t="shared" si="5"/>
        <v>MOTRIL</v>
      </c>
      <c r="B58" s="37">
        <f t="shared" si="3"/>
        <v>18721</v>
      </c>
      <c r="C58" s="37">
        <f t="shared" si="4"/>
        <v>17713</v>
      </c>
      <c r="D58" s="37">
        <f t="shared" si="7"/>
        <v>18</v>
      </c>
      <c r="E58" s="36" t="str">
        <f t="shared" si="6"/>
        <v>MARÍN Y RÍA DE PONTEVEDRA</v>
      </c>
      <c r="F58" s="36">
        <f t="shared" si="10"/>
        <v>17092</v>
      </c>
      <c r="G58" s="36">
        <f t="shared" si="9"/>
        <v>11578</v>
      </c>
    </row>
    <row r="59" spans="1:7" x14ac:dyDescent="0.3">
      <c r="A59" s="36" t="str">
        <f t="shared" si="5"/>
        <v>PASAIA</v>
      </c>
      <c r="B59" s="37">
        <f t="shared" si="3"/>
        <v>14452</v>
      </c>
      <c r="C59" s="37">
        <f t="shared" si="4"/>
        <v>16699</v>
      </c>
      <c r="D59" s="37">
        <f t="shared" si="7"/>
        <v>22</v>
      </c>
      <c r="E59" s="36" t="str">
        <f t="shared" si="6"/>
        <v>ALICANTE</v>
      </c>
      <c r="F59" s="36">
        <f t="shared" si="10"/>
        <v>16989</v>
      </c>
      <c r="G59" s="36">
        <f t="shared" si="9"/>
        <v>13053</v>
      </c>
    </row>
    <row r="60" spans="1:7" x14ac:dyDescent="0.3">
      <c r="A60" s="36" t="str">
        <f t="shared" si="5"/>
        <v>SANTA CRUZ DE TENERIFE</v>
      </c>
      <c r="B60" s="37">
        <f t="shared" si="3"/>
        <v>353886</v>
      </c>
      <c r="C60" s="37">
        <f t="shared" si="4"/>
        <v>425729</v>
      </c>
      <c r="D60" s="37">
        <f t="shared" si="7"/>
        <v>5</v>
      </c>
      <c r="E60" s="36" t="str">
        <f t="shared" si="6"/>
        <v>PASAIA</v>
      </c>
      <c r="F60" s="36">
        <f t="shared" si="10"/>
        <v>14452</v>
      </c>
      <c r="G60" s="36">
        <f t="shared" si="9"/>
        <v>16699</v>
      </c>
    </row>
    <row r="61" spans="1:7" x14ac:dyDescent="0.3">
      <c r="A61" s="36" t="str">
        <f t="shared" si="5"/>
        <v>SANTANDER</v>
      </c>
      <c r="B61" s="37">
        <f t="shared" si="3"/>
        <v>13601</v>
      </c>
      <c r="C61" s="37">
        <f t="shared" si="4"/>
        <v>7768</v>
      </c>
      <c r="D61" s="37">
        <f t="shared" si="7"/>
        <v>24</v>
      </c>
      <c r="E61" s="36" t="str">
        <f t="shared" si="6"/>
        <v>CASTELLÓN</v>
      </c>
      <c r="F61" s="36">
        <f t="shared" si="10"/>
        <v>13919</v>
      </c>
      <c r="G61" s="36">
        <f t="shared" si="9"/>
        <v>13380</v>
      </c>
    </row>
    <row r="62" spans="1:7" x14ac:dyDescent="0.3">
      <c r="A62" s="36" t="str">
        <f t="shared" si="5"/>
        <v>SEVILLA</v>
      </c>
      <c r="B62" s="37">
        <f t="shared" si="3"/>
        <v>6047</v>
      </c>
      <c r="C62" s="37">
        <f t="shared" si="4"/>
        <v>11143</v>
      </c>
      <c r="D62" s="37">
        <f t="shared" si="7"/>
        <v>26</v>
      </c>
      <c r="E62" s="36" t="str">
        <f t="shared" si="6"/>
        <v>SANTANDER</v>
      </c>
      <c r="F62" s="36">
        <f t="shared" si="10"/>
        <v>13601</v>
      </c>
      <c r="G62" s="36">
        <f t="shared" si="9"/>
        <v>7768</v>
      </c>
    </row>
    <row r="63" spans="1:7" x14ac:dyDescent="0.3">
      <c r="A63" s="36" t="str">
        <f t="shared" si="5"/>
        <v>TARRAGONA</v>
      </c>
      <c r="B63" s="37">
        <f t="shared" si="3"/>
        <v>50094</v>
      </c>
      <c r="C63" s="37">
        <f t="shared" si="4"/>
        <v>35261</v>
      </c>
      <c r="D63" s="37">
        <f t="shared" si="7"/>
        <v>13</v>
      </c>
      <c r="E63" s="36" t="str">
        <f t="shared" si="6"/>
        <v>FERROL-SAN CIBRAO</v>
      </c>
      <c r="F63" s="36">
        <f t="shared" si="10"/>
        <v>11282</v>
      </c>
      <c r="G63" s="36">
        <f t="shared" si="9"/>
        <v>7580</v>
      </c>
    </row>
    <row r="64" spans="1:7" x14ac:dyDescent="0.3">
      <c r="A64" s="36" t="str">
        <f t="shared" si="5"/>
        <v>VALENCIA</v>
      </c>
      <c r="B64" s="37">
        <f t="shared" si="3"/>
        <v>141336</v>
      </c>
      <c r="C64" s="37">
        <f t="shared" si="4"/>
        <v>174630</v>
      </c>
      <c r="D64" s="37">
        <f t="shared" si="7"/>
        <v>6</v>
      </c>
      <c r="E64" s="36" t="str">
        <f t="shared" si="6"/>
        <v>SEVILLA</v>
      </c>
      <c r="F64" s="36">
        <f t="shared" si="10"/>
        <v>6047</v>
      </c>
      <c r="G64" s="36">
        <f t="shared" si="9"/>
        <v>11143</v>
      </c>
    </row>
    <row r="65" spans="1:7" x14ac:dyDescent="0.3">
      <c r="A65" s="36" t="str">
        <f t="shared" si="5"/>
        <v>VIGO</v>
      </c>
      <c r="B65" s="37">
        <f t="shared" si="3"/>
        <v>91056</v>
      </c>
      <c r="C65" s="37">
        <f t="shared" si="4"/>
        <v>101732</v>
      </c>
      <c r="D65" s="37">
        <f t="shared" si="7"/>
        <v>9</v>
      </c>
      <c r="E65" s="36" t="str">
        <f t="shared" si="6"/>
        <v>MELILLA</v>
      </c>
      <c r="F65" s="36">
        <f t="shared" si="10"/>
        <v>3033</v>
      </c>
      <c r="G65" s="36">
        <f t="shared" si="9"/>
        <v>2772</v>
      </c>
    </row>
    <row r="66" spans="1:7" x14ac:dyDescent="0.3">
      <c r="A66" s="36" t="str">
        <f t="shared" si="5"/>
        <v>VILAGARCÍA</v>
      </c>
      <c r="B66" s="37">
        <f t="shared" si="3"/>
        <v>2070</v>
      </c>
      <c r="C66" s="37">
        <f t="shared" si="4"/>
        <v>2739</v>
      </c>
      <c r="D66" s="37">
        <f t="shared" si="7"/>
        <v>28</v>
      </c>
      <c r="E66" s="36" t="str">
        <f t="shared" si="6"/>
        <v>VILAGARCÍA</v>
      </c>
      <c r="F66" s="36">
        <f t="shared" si="10"/>
        <v>2070</v>
      </c>
      <c r="G66" s="36">
        <f t="shared" si="9"/>
        <v>2739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156</v>
      </c>
    </row>
    <row r="2" spans="1:12" s="2" customFormat="1" ht="21" x14ac:dyDescent="0.4">
      <c r="I2" s="2" t="s">
        <v>115</v>
      </c>
    </row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5142</v>
      </c>
      <c r="C7" s="30">
        <v>2738</v>
      </c>
      <c r="D7" s="30">
        <v>18436</v>
      </c>
      <c r="E7" s="30">
        <v>19553</v>
      </c>
      <c r="F7" s="11">
        <f>((E7*100)/D7)-100</f>
        <v>6.0587980039054088</v>
      </c>
      <c r="G7" s="1"/>
      <c r="H7" s="1"/>
      <c r="I7" s="1"/>
    </row>
    <row r="8" spans="1:12" x14ac:dyDescent="0.3">
      <c r="A8" s="12" t="s">
        <v>31</v>
      </c>
      <c r="B8" s="31">
        <v>242</v>
      </c>
      <c r="C8" s="31">
        <v>641</v>
      </c>
      <c r="D8" s="31">
        <v>1836</v>
      </c>
      <c r="E8" s="31">
        <v>3439</v>
      </c>
      <c r="F8" s="14">
        <f t="shared" ref="F8:F34" si="0">((E8*100)/D8)-100</f>
        <v>87.30936819172112</v>
      </c>
      <c r="G8" s="1"/>
      <c r="H8" s="1"/>
      <c r="I8" s="1"/>
    </row>
    <row r="9" spans="1:12" x14ac:dyDescent="0.3">
      <c r="A9" s="9" t="s">
        <v>157</v>
      </c>
      <c r="B9" s="30">
        <v>6273</v>
      </c>
      <c r="C9" s="30">
        <v>5738</v>
      </c>
      <c r="D9" s="30">
        <v>20151</v>
      </c>
      <c r="E9" s="30">
        <v>24368</v>
      </c>
      <c r="F9" s="11">
        <f t="shared" si="0"/>
        <v>20.927001141382561</v>
      </c>
      <c r="G9" s="1"/>
      <c r="H9" s="1"/>
      <c r="I9" s="1"/>
    </row>
    <row r="10" spans="1:12" x14ac:dyDescent="0.3">
      <c r="A10" s="12" t="s">
        <v>159</v>
      </c>
      <c r="B10" s="31">
        <v>686</v>
      </c>
      <c r="C10" s="31">
        <v>0</v>
      </c>
      <c r="D10" s="31">
        <v>5101</v>
      </c>
      <c r="E10" s="31">
        <v>4999</v>
      </c>
      <c r="F10" s="14">
        <f t="shared" si="0"/>
        <v>-1.9996079200156771</v>
      </c>
      <c r="G10" s="1"/>
      <c r="H10" s="1"/>
      <c r="I10" s="1"/>
    </row>
    <row r="11" spans="1:12" x14ac:dyDescent="0.3">
      <c r="A11" s="9" t="s">
        <v>160</v>
      </c>
      <c r="B11" s="30">
        <v>207698</v>
      </c>
      <c r="C11" s="30">
        <v>195951</v>
      </c>
      <c r="D11" s="30">
        <v>1583552</v>
      </c>
      <c r="E11" s="30">
        <v>1324256</v>
      </c>
      <c r="F11" s="11">
        <f t="shared" si="0"/>
        <v>-16.374328092793917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697</v>
      </c>
      <c r="C13" s="30">
        <v>152</v>
      </c>
      <c r="D13" s="30">
        <v>3028</v>
      </c>
      <c r="E13" s="30">
        <v>2635</v>
      </c>
      <c r="F13" s="11">
        <f t="shared" si="0"/>
        <v>-12.978863936591807</v>
      </c>
      <c r="G13" s="1"/>
      <c r="H13" s="1"/>
      <c r="I13" s="1"/>
    </row>
    <row r="14" spans="1:12" x14ac:dyDescent="0.3">
      <c r="A14" s="12" t="s">
        <v>33</v>
      </c>
      <c r="B14" s="31">
        <v>90605</v>
      </c>
      <c r="C14" s="31">
        <v>142781</v>
      </c>
      <c r="D14" s="31">
        <v>454901</v>
      </c>
      <c r="E14" s="31">
        <v>842117</v>
      </c>
      <c r="F14" s="14">
        <f t="shared" si="0"/>
        <v>85.120938401981959</v>
      </c>
      <c r="G14" s="1"/>
      <c r="H14" s="1"/>
      <c r="I14" s="1"/>
    </row>
    <row r="15" spans="1:12" x14ac:dyDescent="0.3">
      <c r="A15" s="9" t="s">
        <v>34</v>
      </c>
      <c r="B15" s="30">
        <v>6240</v>
      </c>
      <c r="C15" s="30">
        <v>5885</v>
      </c>
      <c r="D15" s="30">
        <v>38049</v>
      </c>
      <c r="E15" s="30">
        <v>40997</v>
      </c>
      <c r="F15" s="11">
        <f t="shared" si="0"/>
        <v>7.747904018502453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44334</v>
      </c>
      <c r="C18" s="31">
        <v>52954</v>
      </c>
      <c r="D18" s="31">
        <v>327832</v>
      </c>
      <c r="E18" s="31">
        <v>431307</v>
      </c>
      <c r="F18" s="14">
        <f t="shared" si="0"/>
        <v>31.563422728714698</v>
      </c>
      <c r="G18" s="1"/>
      <c r="H18" s="1"/>
      <c r="I18" s="1"/>
    </row>
    <row r="19" spans="1:9" x14ac:dyDescent="0.3">
      <c r="A19" s="9" t="s">
        <v>37</v>
      </c>
      <c r="B19" s="30">
        <v>357</v>
      </c>
      <c r="C19" s="30">
        <v>250</v>
      </c>
      <c r="D19" s="30">
        <v>3632</v>
      </c>
      <c r="E19" s="30">
        <v>4628</v>
      </c>
      <c r="F19" s="11">
        <f t="shared" si="0"/>
        <v>27.42290748898678</v>
      </c>
      <c r="G19" s="1"/>
      <c r="H19" s="1"/>
      <c r="I19" s="1"/>
    </row>
    <row r="20" spans="1:9" x14ac:dyDescent="0.3">
      <c r="A20" s="12" t="s">
        <v>163</v>
      </c>
      <c r="B20" s="31">
        <v>2905</v>
      </c>
      <c r="C20" s="31">
        <v>1356</v>
      </c>
      <c r="D20" s="31">
        <v>27143</v>
      </c>
      <c r="E20" s="31">
        <v>17275</v>
      </c>
      <c r="F20" s="14">
        <f t="shared" si="0"/>
        <v>-36.355598128430906</v>
      </c>
      <c r="G20" s="1"/>
      <c r="H20" s="1"/>
      <c r="I20" s="1"/>
    </row>
    <row r="21" spans="1:9" x14ac:dyDescent="0.3">
      <c r="A21" s="9" t="s">
        <v>38</v>
      </c>
      <c r="B21" s="30">
        <v>12537</v>
      </c>
      <c r="C21" s="30">
        <v>6009</v>
      </c>
      <c r="D21" s="30">
        <v>78725</v>
      </c>
      <c r="E21" s="30">
        <v>83492</v>
      </c>
      <c r="F21" s="11">
        <f t="shared" si="0"/>
        <v>6.0552556367100721</v>
      </c>
      <c r="G21" s="1"/>
      <c r="H21" s="1"/>
      <c r="I21" s="1"/>
    </row>
    <row r="22" spans="1:9" x14ac:dyDescent="0.3">
      <c r="A22" s="12" t="s">
        <v>59</v>
      </c>
      <c r="B22" s="31">
        <v>210005</v>
      </c>
      <c r="C22" s="31">
        <v>195281</v>
      </c>
      <c r="D22" s="31">
        <v>1321999</v>
      </c>
      <c r="E22" s="31">
        <v>1413707</v>
      </c>
      <c r="F22" s="14">
        <f t="shared" si="0"/>
        <v>6.9370703003557423</v>
      </c>
      <c r="G22" s="1"/>
      <c r="H22" s="1"/>
      <c r="I22" s="1"/>
    </row>
    <row r="23" spans="1:9" x14ac:dyDescent="0.3">
      <c r="A23" s="9" t="s">
        <v>164</v>
      </c>
      <c r="B23" s="30">
        <v>2633</v>
      </c>
      <c r="C23" s="30">
        <v>3330</v>
      </c>
      <c r="D23" s="30">
        <v>27322</v>
      </c>
      <c r="E23" s="30">
        <v>18251</v>
      </c>
      <c r="F23" s="11">
        <f t="shared" si="0"/>
        <v>-33.200351365200206</v>
      </c>
      <c r="G23" s="1"/>
      <c r="H23" s="1"/>
      <c r="I23" s="1"/>
    </row>
    <row r="24" spans="1:9" x14ac:dyDescent="0.3">
      <c r="A24" s="12" t="s">
        <v>166</v>
      </c>
      <c r="B24" s="31">
        <v>141</v>
      </c>
      <c r="C24" s="31">
        <v>1168</v>
      </c>
      <c r="D24" s="31">
        <v>6307</v>
      </c>
      <c r="E24" s="31">
        <v>10176</v>
      </c>
      <c r="F24" s="14">
        <f t="shared" si="0"/>
        <v>61.344537815126046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1189</v>
      </c>
      <c r="D26" s="31">
        <v>12720</v>
      </c>
      <c r="E26" s="31">
        <v>11922</v>
      </c>
      <c r="F26" s="14">
        <f t="shared" si="0"/>
        <v>-6.2735849056603712</v>
      </c>
      <c r="G26" s="1"/>
      <c r="H26" s="1"/>
      <c r="I26" s="1"/>
    </row>
    <row r="27" spans="1:9" x14ac:dyDescent="0.3">
      <c r="A27" s="9" t="s">
        <v>41</v>
      </c>
      <c r="B27" s="30">
        <v>873</v>
      </c>
      <c r="C27" s="30">
        <v>1490</v>
      </c>
      <c r="D27" s="30">
        <v>4504</v>
      </c>
      <c r="E27" s="30">
        <v>4866</v>
      </c>
      <c r="F27" s="11">
        <f t="shared" si="0"/>
        <v>8.0373001776198976</v>
      </c>
      <c r="G27" s="1"/>
      <c r="H27" s="1"/>
      <c r="I27" s="1"/>
    </row>
    <row r="28" spans="1:9" x14ac:dyDescent="0.3">
      <c r="A28" s="12" t="s">
        <v>42</v>
      </c>
      <c r="B28" s="31">
        <v>48995</v>
      </c>
      <c r="C28" s="31">
        <v>48045</v>
      </c>
      <c r="D28" s="31">
        <v>323757</v>
      </c>
      <c r="E28" s="31">
        <v>283743</v>
      </c>
      <c r="F28" s="14">
        <f t="shared" si="0"/>
        <v>-12.359269452089066</v>
      </c>
      <c r="G28" s="1"/>
      <c r="H28" s="1"/>
      <c r="I28" s="1"/>
    </row>
    <row r="29" spans="1:9" x14ac:dyDescent="0.3">
      <c r="A29" s="9" t="s">
        <v>43</v>
      </c>
      <c r="B29" s="30">
        <v>638</v>
      </c>
      <c r="C29" s="30">
        <v>911</v>
      </c>
      <c r="D29" s="30">
        <v>2288</v>
      </c>
      <c r="E29" s="30">
        <v>6224</v>
      </c>
      <c r="F29" s="11">
        <f t="shared" si="0"/>
        <v>172.02797202797206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1158</v>
      </c>
      <c r="C31" s="30">
        <v>1342</v>
      </c>
      <c r="D31" s="30">
        <v>9409</v>
      </c>
      <c r="E31" s="30">
        <v>15802</v>
      </c>
      <c r="F31" s="11">
        <f t="shared" si="0"/>
        <v>67.94558401530449</v>
      </c>
      <c r="G31" s="1"/>
      <c r="H31" s="1"/>
      <c r="I31" s="1"/>
    </row>
    <row r="32" spans="1:9" x14ac:dyDescent="0.3">
      <c r="A32" s="12" t="s">
        <v>46</v>
      </c>
      <c r="B32" s="31">
        <v>19753</v>
      </c>
      <c r="C32" s="31">
        <v>3872</v>
      </c>
      <c r="D32" s="31">
        <v>128214</v>
      </c>
      <c r="E32" s="31">
        <v>95076</v>
      </c>
      <c r="F32" s="14">
        <f t="shared" si="0"/>
        <v>-25.845851467078475</v>
      </c>
      <c r="G32" s="1"/>
      <c r="H32" s="1"/>
      <c r="I32" s="1"/>
    </row>
    <row r="33" spans="1:9" x14ac:dyDescent="0.3">
      <c r="A33" s="9" t="s">
        <v>47</v>
      </c>
      <c r="B33" s="30">
        <v>4911</v>
      </c>
      <c r="C33" s="30">
        <v>4283</v>
      </c>
      <c r="D33" s="30">
        <v>46089</v>
      </c>
      <c r="E33" s="30">
        <v>42368</v>
      </c>
      <c r="F33" s="11">
        <f t="shared" si="0"/>
        <v>-8.0735099481438084</v>
      </c>
      <c r="G33" s="1"/>
      <c r="H33" s="1"/>
      <c r="I33" s="1"/>
    </row>
    <row r="34" spans="1:9" x14ac:dyDescent="0.3">
      <c r="A34" s="12" t="s">
        <v>165</v>
      </c>
      <c r="B34" s="31">
        <v>6</v>
      </c>
      <c r="C34" s="31">
        <v>34</v>
      </c>
      <c r="D34" s="31">
        <v>221</v>
      </c>
      <c r="E34" s="31">
        <v>225</v>
      </c>
      <c r="F34" s="14">
        <f t="shared" si="0"/>
        <v>1.8099547511312153</v>
      </c>
      <c r="G34" s="1"/>
      <c r="H34" s="1"/>
      <c r="I34" s="1"/>
    </row>
    <row r="35" spans="1:9" x14ac:dyDescent="0.3">
      <c r="A35" s="15" t="s">
        <v>48</v>
      </c>
      <c r="B35" s="16">
        <f>SUM(B7:B34)</f>
        <v>666829</v>
      </c>
      <c r="C35" s="16">
        <f t="shared" ref="C35:E35" si="1">SUM(C7:C34)</f>
        <v>675400</v>
      </c>
      <c r="D35" s="16">
        <f t="shared" si="1"/>
        <v>4445216</v>
      </c>
      <c r="E35" s="16">
        <f t="shared" si="1"/>
        <v>4701426</v>
      </c>
      <c r="F35" s="17">
        <f t="shared" ref="F35" si="2">((E35*100)/D35)-100</f>
        <v>5.7637244174411393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19553</v>
      </c>
      <c r="C39" s="37">
        <f t="shared" si="4"/>
        <v>18436</v>
      </c>
      <c r="D39" s="37">
        <f>_xlfn.RANK.EQ(B39,$B$39:$B$66)+COUNTIF($B$39:$B$66,B39)-1</f>
        <v>11</v>
      </c>
      <c r="E39" s="36" t="str">
        <f t="shared" ref="E39:E66" si="6">INDEX($A$39:$B$66,MATCH(ROW()-38,$D$39:$D$66,0),1)</f>
        <v>LAS PALMAS</v>
      </c>
      <c r="F39" s="36">
        <f>LOOKUP(E39,$A$39:$A$66,$B$39:$B$66)</f>
        <v>1413707</v>
      </c>
      <c r="G39" s="36">
        <f>LOOKUP(E39,$A$39:$A$66,$C$39:$C$66)</f>
        <v>1321999</v>
      </c>
    </row>
    <row r="40" spans="1:9" x14ac:dyDescent="0.3">
      <c r="A40" s="36" t="str">
        <f t="shared" si="5"/>
        <v>ALICANTE</v>
      </c>
      <c r="B40" s="37">
        <f t="shared" si="3"/>
        <v>3439</v>
      </c>
      <c r="C40" s="37">
        <f t="shared" si="4"/>
        <v>1836</v>
      </c>
      <c r="D40" s="37">
        <f t="shared" ref="D40:D66" si="7">_xlfn.RANK.EQ(B40,$B$39:$B$66)+COUNTIF($B$39:$B$66,B40)-1</f>
        <v>21</v>
      </c>
      <c r="E40" s="36" t="str">
        <f t="shared" si="6"/>
        <v>BAHÍA DE ALGECIRAS</v>
      </c>
      <c r="F40" s="36">
        <f t="shared" ref="F40:F66" si="8">LOOKUP(E40,$A$39:$A$66,$B$39:$B$66)</f>
        <v>1324256</v>
      </c>
      <c r="G40" s="36">
        <f t="shared" ref="G40:G66" si="9">LOOKUP(E40,$A$39:$A$66,$C$39:$C$66)</f>
        <v>1583552</v>
      </c>
    </row>
    <row r="41" spans="1:9" x14ac:dyDescent="0.3">
      <c r="A41" s="36" t="str">
        <f t="shared" si="5"/>
        <v>ALMERÍA</v>
      </c>
      <c r="B41" s="37">
        <f t="shared" si="3"/>
        <v>24368</v>
      </c>
      <c r="C41" s="37">
        <f t="shared" si="4"/>
        <v>20151</v>
      </c>
      <c r="D41" s="37">
        <f t="shared" si="7"/>
        <v>10</v>
      </c>
      <c r="E41" s="36" t="str">
        <f t="shared" si="6"/>
        <v>BARCELONA</v>
      </c>
      <c r="F41" s="36">
        <f t="shared" si="8"/>
        <v>842117</v>
      </c>
      <c r="G41" s="36">
        <f t="shared" si="9"/>
        <v>454901</v>
      </c>
    </row>
    <row r="42" spans="1:9" x14ac:dyDescent="0.3">
      <c r="A42" s="36" t="str">
        <f t="shared" si="5"/>
        <v>AVILÉS</v>
      </c>
      <c r="B42" s="37">
        <f t="shared" si="3"/>
        <v>4999</v>
      </c>
      <c r="C42" s="37">
        <f t="shared" si="4"/>
        <v>5101</v>
      </c>
      <c r="D42" s="37">
        <f t="shared" si="7"/>
        <v>18</v>
      </c>
      <c r="E42" s="36" t="str">
        <f t="shared" si="6"/>
        <v>CEUTA</v>
      </c>
      <c r="F42" s="36">
        <f t="shared" si="8"/>
        <v>431307</v>
      </c>
      <c r="G42" s="36">
        <f t="shared" si="9"/>
        <v>327832</v>
      </c>
    </row>
    <row r="43" spans="1:9" x14ac:dyDescent="0.3">
      <c r="A43" s="36" t="str">
        <f t="shared" si="5"/>
        <v>BAHÍA DE ALGECIRAS</v>
      </c>
      <c r="B43" s="37">
        <f t="shared" si="3"/>
        <v>1324256</v>
      </c>
      <c r="C43" s="37">
        <f t="shared" si="4"/>
        <v>1583552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283743</v>
      </c>
      <c r="G43" s="36">
        <f t="shared" si="9"/>
        <v>323757</v>
      </c>
    </row>
    <row r="44" spans="1:9" x14ac:dyDescent="0.3">
      <c r="A44" s="36" t="str">
        <f t="shared" si="5"/>
        <v>BAHÍA DE CÁDIZ</v>
      </c>
      <c r="B44" s="37">
        <f t="shared" si="3"/>
        <v>0</v>
      </c>
      <c r="C44" s="37">
        <f t="shared" si="4"/>
        <v>0</v>
      </c>
      <c r="D44" s="37">
        <f t="shared" si="7"/>
        <v>28</v>
      </c>
      <c r="E44" s="36" t="str">
        <f t="shared" si="6"/>
        <v>VALENCIA</v>
      </c>
      <c r="F44" s="36">
        <f t="shared" si="8"/>
        <v>95076</v>
      </c>
      <c r="G44" s="36">
        <f t="shared" si="9"/>
        <v>128214</v>
      </c>
    </row>
    <row r="45" spans="1:9" x14ac:dyDescent="0.3">
      <c r="A45" s="36" t="str">
        <f t="shared" si="5"/>
        <v>BALEARES</v>
      </c>
      <c r="B45" s="37">
        <f t="shared" si="3"/>
        <v>2635</v>
      </c>
      <c r="C45" s="37">
        <f t="shared" si="4"/>
        <v>3028</v>
      </c>
      <c r="D45" s="37">
        <f t="shared" si="7"/>
        <v>22</v>
      </c>
      <c r="E45" s="36" t="str">
        <f t="shared" si="6"/>
        <v>HUELVA</v>
      </c>
      <c r="F45" s="36">
        <f t="shared" si="8"/>
        <v>83492</v>
      </c>
      <c r="G45" s="36">
        <f t="shared" si="9"/>
        <v>78725</v>
      </c>
    </row>
    <row r="46" spans="1:9" x14ac:dyDescent="0.3">
      <c r="A46" s="36" t="str">
        <f t="shared" si="5"/>
        <v>BARCELONA</v>
      </c>
      <c r="B46" s="37">
        <f t="shared" si="3"/>
        <v>842117</v>
      </c>
      <c r="C46" s="37">
        <f t="shared" si="4"/>
        <v>454901</v>
      </c>
      <c r="D46" s="37">
        <f t="shared" si="7"/>
        <v>3</v>
      </c>
      <c r="E46" s="36" t="str">
        <f t="shared" si="6"/>
        <v>VIGO</v>
      </c>
      <c r="F46" s="36">
        <f t="shared" si="8"/>
        <v>42368</v>
      </c>
      <c r="G46" s="36">
        <f t="shared" si="9"/>
        <v>46089</v>
      </c>
    </row>
    <row r="47" spans="1:9" x14ac:dyDescent="0.3">
      <c r="A47" s="36" t="str">
        <f t="shared" si="5"/>
        <v>BILBAO</v>
      </c>
      <c r="B47" s="37">
        <f t="shared" si="3"/>
        <v>40997</v>
      </c>
      <c r="C47" s="37">
        <f t="shared" si="4"/>
        <v>38049</v>
      </c>
      <c r="D47" s="37">
        <f t="shared" si="7"/>
        <v>9</v>
      </c>
      <c r="E47" s="36" t="str">
        <f t="shared" si="6"/>
        <v>BILBAO</v>
      </c>
      <c r="F47" s="36">
        <f t="shared" si="8"/>
        <v>40997</v>
      </c>
      <c r="G47" s="36">
        <f t="shared" si="9"/>
        <v>38049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ALMERÍA</v>
      </c>
      <c r="F48" s="36">
        <f t="shared" si="8"/>
        <v>24368</v>
      </c>
      <c r="G48" s="36">
        <f t="shared" si="9"/>
        <v>20151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A CORUÑA</v>
      </c>
      <c r="F49" s="36">
        <f t="shared" si="8"/>
        <v>19553</v>
      </c>
      <c r="G49" s="36">
        <f t="shared" si="9"/>
        <v>18436</v>
      </c>
    </row>
    <row r="50" spans="1:7" x14ac:dyDescent="0.3">
      <c r="A50" s="36" t="str">
        <f t="shared" si="5"/>
        <v>CEUTA</v>
      </c>
      <c r="B50" s="37">
        <f t="shared" si="3"/>
        <v>431307</v>
      </c>
      <c r="C50" s="37">
        <f t="shared" si="4"/>
        <v>327832</v>
      </c>
      <c r="D50" s="37">
        <f t="shared" si="7"/>
        <v>4</v>
      </c>
      <c r="E50" s="36" t="str">
        <f t="shared" si="6"/>
        <v>MÁLAGA</v>
      </c>
      <c r="F50" s="36">
        <f t="shared" si="8"/>
        <v>18251</v>
      </c>
      <c r="G50" s="36">
        <f t="shared" si="9"/>
        <v>27322</v>
      </c>
    </row>
    <row r="51" spans="1:7" x14ac:dyDescent="0.3">
      <c r="A51" s="36" t="str">
        <f t="shared" si="5"/>
        <v>FERROL-SAN CIBRAO</v>
      </c>
      <c r="B51" s="37">
        <f t="shared" si="3"/>
        <v>4628</v>
      </c>
      <c r="C51" s="37">
        <f t="shared" si="4"/>
        <v>3632</v>
      </c>
      <c r="D51" s="37">
        <f t="shared" si="7"/>
        <v>20</v>
      </c>
      <c r="E51" s="36" t="str">
        <f t="shared" si="6"/>
        <v>GIJÓN</v>
      </c>
      <c r="F51" s="36">
        <f t="shared" si="8"/>
        <v>17275</v>
      </c>
      <c r="G51" s="36">
        <f t="shared" si="9"/>
        <v>27143</v>
      </c>
    </row>
    <row r="52" spans="1:7" x14ac:dyDescent="0.3">
      <c r="A52" s="36" t="str">
        <f t="shared" si="5"/>
        <v>GIJÓN</v>
      </c>
      <c r="B52" s="37">
        <f t="shared" si="3"/>
        <v>17275</v>
      </c>
      <c r="C52" s="37">
        <f t="shared" si="4"/>
        <v>27143</v>
      </c>
      <c r="D52" s="37">
        <f t="shared" si="7"/>
        <v>13</v>
      </c>
      <c r="E52" s="36" t="str">
        <f t="shared" si="6"/>
        <v>TARRAGONA</v>
      </c>
      <c r="F52" s="36">
        <f t="shared" si="8"/>
        <v>15802</v>
      </c>
      <c r="G52" s="36">
        <f t="shared" si="9"/>
        <v>9409</v>
      </c>
    </row>
    <row r="53" spans="1:7" x14ac:dyDescent="0.3">
      <c r="A53" s="36" t="str">
        <f t="shared" si="5"/>
        <v>HUELVA</v>
      </c>
      <c r="B53" s="37">
        <f t="shared" si="3"/>
        <v>83492</v>
      </c>
      <c r="C53" s="37">
        <f t="shared" si="4"/>
        <v>78725</v>
      </c>
      <c r="D53" s="37">
        <f t="shared" si="7"/>
        <v>7</v>
      </c>
      <c r="E53" s="36" t="str">
        <f t="shared" si="6"/>
        <v>MOTRIL</v>
      </c>
      <c r="F53" s="36">
        <f t="shared" si="8"/>
        <v>11922</v>
      </c>
      <c r="G53" s="36">
        <f t="shared" si="9"/>
        <v>12720</v>
      </c>
    </row>
    <row r="54" spans="1:7" x14ac:dyDescent="0.3">
      <c r="A54" s="36" t="str">
        <f t="shared" si="5"/>
        <v>LAS PALMAS</v>
      </c>
      <c r="B54" s="37">
        <f t="shared" si="3"/>
        <v>1413707</v>
      </c>
      <c r="C54" s="37">
        <f t="shared" si="4"/>
        <v>1321999</v>
      </c>
      <c r="D54" s="37">
        <f t="shared" si="7"/>
        <v>1</v>
      </c>
      <c r="E54" s="36" t="str">
        <f t="shared" si="6"/>
        <v>MARÍN Y RÍA DE PONTEVEDRA</v>
      </c>
      <c r="F54" s="36">
        <f t="shared" si="8"/>
        <v>10176</v>
      </c>
      <c r="G54" s="36">
        <f t="shared" si="9"/>
        <v>6307</v>
      </c>
    </row>
    <row r="55" spans="1:7" x14ac:dyDescent="0.3">
      <c r="A55" s="36" t="str">
        <f t="shared" si="5"/>
        <v>MÁLAGA</v>
      </c>
      <c r="B55" s="37">
        <f t="shared" si="3"/>
        <v>18251</v>
      </c>
      <c r="C55" s="37">
        <f t="shared" si="4"/>
        <v>27322</v>
      </c>
      <c r="D55" s="37">
        <f t="shared" si="7"/>
        <v>12</v>
      </c>
      <c r="E55" s="36" t="str">
        <f t="shared" si="6"/>
        <v>SANTANDER</v>
      </c>
      <c r="F55" s="36">
        <f t="shared" si="8"/>
        <v>6224</v>
      </c>
      <c r="G55" s="36">
        <f t="shared" si="9"/>
        <v>2288</v>
      </c>
    </row>
    <row r="56" spans="1:7" x14ac:dyDescent="0.3">
      <c r="A56" s="36" t="str">
        <f t="shared" si="5"/>
        <v>MARÍN Y RÍA DE PONTEVEDRA</v>
      </c>
      <c r="B56" s="37">
        <f t="shared" si="3"/>
        <v>10176</v>
      </c>
      <c r="C56" s="37">
        <f t="shared" si="4"/>
        <v>6307</v>
      </c>
      <c r="D56" s="37">
        <f t="shared" si="7"/>
        <v>16</v>
      </c>
      <c r="E56" s="36" t="str">
        <f t="shared" si="6"/>
        <v>AVILÉS</v>
      </c>
      <c r="F56" s="36">
        <f t="shared" si="8"/>
        <v>4999</v>
      </c>
      <c r="G56" s="36">
        <f t="shared" si="9"/>
        <v>5101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PASAIA</v>
      </c>
      <c r="F57" s="36">
        <f t="shared" si="8"/>
        <v>4866</v>
      </c>
      <c r="G57" s="36">
        <f t="shared" si="9"/>
        <v>4504</v>
      </c>
    </row>
    <row r="58" spans="1:7" x14ac:dyDescent="0.3">
      <c r="A58" s="36" t="str">
        <f t="shared" si="5"/>
        <v>MOTRIL</v>
      </c>
      <c r="B58" s="37">
        <f t="shared" si="3"/>
        <v>11922</v>
      </c>
      <c r="C58" s="37">
        <f t="shared" si="4"/>
        <v>12720</v>
      </c>
      <c r="D58" s="37">
        <f t="shared" si="7"/>
        <v>15</v>
      </c>
      <c r="E58" s="36" t="str">
        <f t="shared" si="6"/>
        <v>FERROL-SAN CIBRAO</v>
      </c>
      <c r="F58" s="36">
        <f t="shared" si="8"/>
        <v>4628</v>
      </c>
      <c r="G58" s="36">
        <f t="shared" si="9"/>
        <v>3632</v>
      </c>
    </row>
    <row r="59" spans="1:7" x14ac:dyDescent="0.3">
      <c r="A59" s="36" t="str">
        <f t="shared" si="5"/>
        <v>PASAIA</v>
      </c>
      <c r="B59" s="37">
        <f t="shared" si="3"/>
        <v>4866</v>
      </c>
      <c r="C59" s="37">
        <f t="shared" si="4"/>
        <v>4504</v>
      </c>
      <c r="D59" s="37">
        <f t="shared" si="7"/>
        <v>19</v>
      </c>
      <c r="E59" s="36" t="str">
        <f t="shared" si="6"/>
        <v>ALICANTE</v>
      </c>
      <c r="F59" s="36">
        <f t="shared" si="8"/>
        <v>3439</v>
      </c>
      <c r="G59" s="36">
        <f t="shared" si="9"/>
        <v>1836</v>
      </c>
    </row>
    <row r="60" spans="1:7" x14ac:dyDescent="0.3">
      <c r="A60" s="36" t="str">
        <f t="shared" si="5"/>
        <v>SANTA CRUZ DE TENERIFE</v>
      </c>
      <c r="B60" s="37">
        <f t="shared" si="3"/>
        <v>283743</v>
      </c>
      <c r="C60" s="37">
        <f t="shared" si="4"/>
        <v>323757</v>
      </c>
      <c r="D60" s="37">
        <f t="shared" si="7"/>
        <v>5</v>
      </c>
      <c r="E60" s="36" t="str">
        <f t="shared" si="6"/>
        <v>BALEARES</v>
      </c>
      <c r="F60" s="36">
        <f t="shared" si="8"/>
        <v>2635</v>
      </c>
      <c r="G60" s="36">
        <f t="shared" si="9"/>
        <v>3028</v>
      </c>
    </row>
    <row r="61" spans="1:7" x14ac:dyDescent="0.3">
      <c r="A61" s="36" t="str">
        <f t="shared" si="5"/>
        <v>SANTANDER</v>
      </c>
      <c r="B61" s="37">
        <f t="shared" si="3"/>
        <v>6224</v>
      </c>
      <c r="C61" s="37">
        <f t="shared" si="4"/>
        <v>2288</v>
      </c>
      <c r="D61" s="37">
        <f t="shared" si="7"/>
        <v>17</v>
      </c>
      <c r="E61" s="36" t="str">
        <f t="shared" si="6"/>
        <v>VILAGARCÍA</v>
      </c>
      <c r="F61" s="36">
        <f t="shared" si="8"/>
        <v>225</v>
      </c>
      <c r="G61" s="36">
        <f t="shared" si="9"/>
        <v>221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15802</v>
      </c>
      <c r="C63" s="37">
        <f t="shared" si="4"/>
        <v>9409</v>
      </c>
      <c r="D63" s="37">
        <f t="shared" si="7"/>
        <v>14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95076</v>
      </c>
      <c r="C64" s="37">
        <f t="shared" si="4"/>
        <v>128214</v>
      </c>
      <c r="D64" s="37">
        <f t="shared" si="7"/>
        <v>6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42368</v>
      </c>
      <c r="C65" s="37">
        <f t="shared" si="4"/>
        <v>46089</v>
      </c>
      <c r="D65" s="37">
        <f t="shared" si="7"/>
        <v>8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225</v>
      </c>
      <c r="C66" s="37">
        <f t="shared" si="4"/>
        <v>221</v>
      </c>
      <c r="D66" s="37">
        <f t="shared" si="7"/>
        <v>23</v>
      </c>
      <c r="E66" s="36" t="str">
        <f t="shared" si="6"/>
        <v>BAHÍA DE CÁDIZ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24760</v>
      </c>
      <c r="C7" s="30">
        <v>27737</v>
      </c>
      <c r="D7" s="30">
        <v>166342</v>
      </c>
      <c r="E7" s="30">
        <v>187131</v>
      </c>
      <c r="F7" s="11">
        <f>((E7*100)/D7)-100</f>
        <v>12.497745608445257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ref="F8:F34" si="0">((E8*100)/D8)-100</f>
        <v>#DIV/0!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0</v>
      </c>
      <c r="E9" s="3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233300</v>
      </c>
      <c r="C11" s="30">
        <v>182637</v>
      </c>
      <c r="D11" s="30">
        <v>1503148</v>
      </c>
      <c r="E11" s="30">
        <v>1959212</v>
      </c>
      <c r="F11" s="11">
        <f t="shared" si="0"/>
        <v>30.340591877845696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91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198</v>
      </c>
      <c r="C13" s="30">
        <v>81</v>
      </c>
      <c r="D13" s="30">
        <v>347</v>
      </c>
      <c r="E13" s="30">
        <v>966</v>
      </c>
      <c r="F13" s="11">
        <f t="shared" si="0"/>
        <v>178.38616714697406</v>
      </c>
      <c r="G13" s="1"/>
      <c r="H13" s="1"/>
      <c r="I13" s="1"/>
    </row>
    <row r="14" spans="1:12" x14ac:dyDescent="0.3">
      <c r="A14" s="12" t="s">
        <v>33</v>
      </c>
      <c r="B14" s="31">
        <v>0</v>
      </c>
      <c r="C14" s="31">
        <v>0</v>
      </c>
      <c r="D14" s="31">
        <v>0</v>
      </c>
      <c r="E14" s="31">
        <v>0</v>
      </c>
      <c r="F14" s="14" t="e">
        <f t="shared" si="0"/>
        <v>#DIV/0!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2260</v>
      </c>
      <c r="E19" s="30">
        <v>2947</v>
      </c>
      <c r="F19" s="11">
        <f t="shared" si="0"/>
        <v>30.398230088495581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800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5616</v>
      </c>
      <c r="E21" s="30">
        <v>0</v>
      </c>
      <c r="F21" s="11">
        <f t="shared" si="0"/>
        <v>-100</v>
      </c>
      <c r="G21" s="1"/>
      <c r="H21" s="1"/>
      <c r="I21" s="1"/>
    </row>
    <row r="22" spans="1:9" x14ac:dyDescent="0.3">
      <c r="A22" s="12" t="s">
        <v>59</v>
      </c>
      <c r="B22" s="31">
        <v>25</v>
      </c>
      <c r="C22" s="31">
        <v>5</v>
      </c>
      <c r="D22" s="31">
        <v>25</v>
      </c>
      <c r="E22" s="31">
        <v>6</v>
      </c>
      <c r="F22" s="14">
        <f t="shared" si="0"/>
        <v>-76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8</v>
      </c>
      <c r="C25" s="30">
        <v>0</v>
      </c>
      <c r="D25" s="30">
        <v>8</v>
      </c>
      <c r="E25" s="30">
        <v>0</v>
      </c>
      <c r="F25" s="11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43</v>
      </c>
      <c r="C28" s="31">
        <v>39</v>
      </c>
      <c r="D28" s="31">
        <v>472</v>
      </c>
      <c r="E28" s="31">
        <v>372</v>
      </c>
      <c r="F28" s="14">
        <f t="shared" si="0"/>
        <v>-21.186440677966104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236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2718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0</v>
      </c>
      <c r="C32" s="31">
        <v>0</v>
      </c>
      <c r="D32" s="31">
        <v>0</v>
      </c>
      <c r="E32" s="31">
        <v>0</v>
      </c>
      <c r="F32" s="14" t="e">
        <f t="shared" si="0"/>
        <v>#DIV/0!</v>
      </c>
      <c r="G32" s="1"/>
      <c r="H32" s="1"/>
      <c r="I32" s="1"/>
    </row>
    <row r="33" spans="1:9" x14ac:dyDescent="0.3">
      <c r="A33" s="9" t="s">
        <v>47</v>
      </c>
      <c r="B33" s="30">
        <v>1649</v>
      </c>
      <c r="C33" s="30">
        <v>0</v>
      </c>
      <c r="D33" s="30">
        <v>4457</v>
      </c>
      <c r="E33" s="30">
        <v>0</v>
      </c>
      <c r="F33" s="11">
        <f t="shared" si="0"/>
        <v>-100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259983</v>
      </c>
      <c r="C35" s="16">
        <f t="shared" ref="C35:E35" si="1">SUM(C7:C34)</f>
        <v>210499</v>
      </c>
      <c r="D35" s="16">
        <f t="shared" si="1"/>
        <v>1682675</v>
      </c>
      <c r="E35" s="16">
        <f t="shared" si="1"/>
        <v>2154479</v>
      </c>
      <c r="F35" s="17">
        <f t="shared" ref="F35" si="2">((E35*100)/D35)-100</f>
        <v>28.038926114668612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77"/>
    </row>
    <row r="39" spans="1:9" x14ac:dyDescent="0.3">
      <c r="A39" s="36" t="str">
        <f t="shared" ref="A39:A66" si="5">A7</f>
        <v>A CORUÑA</v>
      </c>
      <c r="B39" s="37">
        <f t="shared" si="3"/>
        <v>187131</v>
      </c>
      <c r="C39" s="37">
        <f t="shared" si="4"/>
        <v>166342</v>
      </c>
      <c r="D39" s="37">
        <f>_xlfn.RANK.EQ(B39,$B$39:$B$66)+COUNTIF($B$39:$B$66,B39)-1</f>
        <v>2</v>
      </c>
      <c r="E39" s="36" t="str">
        <f t="shared" ref="E39:E47" si="6">INDEX($A$39:$B$66,MATCH(ROW()-38,$D$39:$D$66,0),1)</f>
        <v>BAHÍA DE ALGECIRAS</v>
      </c>
      <c r="F39" s="36">
        <f>LOOKUP(E39,$A$39:$A$66,$B$39:$B$66)</f>
        <v>1959212</v>
      </c>
      <c r="G39" s="36">
        <f>LOOKUP(E39,$A$39:$A$66,$C$39:$C$66)</f>
        <v>1503148</v>
      </c>
      <c r="H39" s="77"/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A CORUÑA</v>
      </c>
      <c r="F40" s="36">
        <f t="shared" ref="F40:F66" si="8">LOOKUP(E40,$A$39:$A$66,$B$39:$B$66)</f>
        <v>187131</v>
      </c>
      <c r="G40" s="36">
        <f t="shared" ref="G40:G66" si="9">LOOKUP(E40,$A$39:$A$66,$C$39:$C$66)</f>
        <v>166342</v>
      </c>
      <c r="H40" s="77"/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0</v>
      </c>
      <c r="D41" s="37">
        <f t="shared" si="7"/>
        <v>28</v>
      </c>
      <c r="E41" s="36" t="str">
        <f t="shared" si="6"/>
        <v>FERROL-SAN CIBRAO</v>
      </c>
      <c r="F41" s="36">
        <f t="shared" si="8"/>
        <v>2947</v>
      </c>
      <c r="G41" s="36">
        <f t="shared" si="9"/>
        <v>2260</v>
      </c>
      <c r="H41" s="77"/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TARRAGONA</v>
      </c>
      <c r="F42" s="36">
        <f t="shared" si="8"/>
        <v>2718</v>
      </c>
      <c r="G42" s="36">
        <f t="shared" si="9"/>
        <v>0</v>
      </c>
      <c r="H42" s="77"/>
    </row>
    <row r="43" spans="1:9" x14ac:dyDescent="0.3">
      <c r="A43" s="36" t="str">
        <f t="shared" si="5"/>
        <v>BAHÍA DE ALGECIRAS</v>
      </c>
      <c r="B43" s="37">
        <f t="shared" si="3"/>
        <v>1959212</v>
      </c>
      <c r="C43" s="37">
        <f t="shared" si="4"/>
        <v>1503148</v>
      </c>
      <c r="D43" s="37">
        <f t="shared" si="7"/>
        <v>1</v>
      </c>
      <c r="E43" s="36" t="str">
        <f t="shared" si="6"/>
        <v>BALEARES</v>
      </c>
      <c r="F43" s="36">
        <f t="shared" si="8"/>
        <v>966</v>
      </c>
      <c r="G43" s="36">
        <f t="shared" si="9"/>
        <v>347</v>
      </c>
      <c r="H43" s="77"/>
    </row>
    <row r="44" spans="1:9" x14ac:dyDescent="0.3">
      <c r="A44" s="36" t="str">
        <f t="shared" si="5"/>
        <v>BAHÍA DE CÁDIZ</v>
      </c>
      <c r="B44" s="37">
        <f t="shared" si="3"/>
        <v>91</v>
      </c>
      <c r="C44" s="37">
        <f t="shared" si="4"/>
        <v>0</v>
      </c>
      <c r="D44" s="37">
        <f t="shared" si="7"/>
        <v>9</v>
      </c>
      <c r="E44" s="36" t="str">
        <f t="shared" si="6"/>
        <v>GIJÓN</v>
      </c>
      <c r="F44" s="36">
        <f t="shared" si="8"/>
        <v>800</v>
      </c>
      <c r="G44" s="36">
        <f t="shared" si="9"/>
        <v>0</v>
      </c>
      <c r="H44" s="77"/>
    </row>
    <row r="45" spans="1:9" x14ac:dyDescent="0.3">
      <c r="A45" s="36" t="str">
        <f t="shared" si="5"/>
        <v>BALEARES</v>
      </c>
      <c r="B45" s="37">
        <f t="shared" si="3"/>
        <v>966</v>
      </c>
      <c r="C45" s="37">
        <f t="shared" si="4"/>
        <v>347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372</v>
      </c>
      <c r="G45" s="36">
        <f t="shared" si="9"/>
        <v>472</v>
      </c>
      <c r="H45" s="77"/>
    </row>
    <row r="46" spans="1:9" x14ac:dyDescent="0.3">
      <c r="A46" s="36" t="str">
        <f t="shared" si="5"/>
        <v>BARCELONA</v>
      </c>
      <c r="B46" s="37">
        <f t="shared" si="3"/>
        <v>0</v>
      </c>
      <c r="C46" s="37">
        <f t="shared" si="4"/>
        <v>0</v>
      </c>
      <c r="D46" s="37">
        <f t="shared" si="7"/>
        <v>28</v>
      </c>
      <c r="E46" s="36" t="str">
        <f t="shared" si="6"/>
        <v>SEVILLA</v>
      </c>
      <c r="F46" s="36">
        <f t="shared" si="8"/>
        <v>236</v>
      </c>
      <c r="G46" s="36">
        <f t="shared" si="9"/>
        <v>0</v>
      </c>
      <c r="H46" s="77"/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BAHÍA DE CÁDIZ</v>
      </c>
      <c r="F47" s="36">
        <f t="shared" si="8"/>
        <v>91</v>
      </c>
      <c r="G47" s="36">
        <f t="shared" si="9"/>
        <v>0</v>
      </c>
      <c r="H47" s="77"/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">
        <v>39</v>
      </c>
      <c r="F48" s="36">
        <f t="shared" si="8"/>
        <v>0</v>
      </c>
      <c r="G48" s="36">
        <f t="shared" si="9"/>
        <v>8</v>
      </c>
      <c r="H48" s="77"/>
    </row>
    <row r="49" spans="1:8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e">
        <f t="shared" ref="E49:E66" si="10">INDEX($A$39:$B$66,MATCH(ROW()-38,$D$39:$D$66,0),1)</f>
        <v>#N/A</v>
      </c>
      <c r="F49" s="36" t="e">
        <f t="shared" si="8"/>
        <v>#N/A</v>
      </c>
      <c r="G49" s="36" t="e">
        <f t="shared" si="9"/>
        <v>#N/A</v>
      </c>
      <c r="H49" s="77"/>
    </row>
    <row r="50" spans="1:8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e">
        <f t="shared" si="10"/>
        <v>#N/A</v>
      </c>
      <c r="F50" s="36" t="e">
        <f t="shared" si="8"/>
        <v>#N/A</v>
      </c>
      <c r="G50" s="36" t="e">
        <f t="shared" si="9"/>
        <v>#N/A</v>
      </c>
      <c r="H50" s="77"/>
    </row>
    <row r="51" spans="1:8" x14ac:dyDescent="0.3">
      <c r="A51" s="36" t="str">
        <f t="shared" si="5"/>
        <v>FERROL-SAN CIBRAO</v>
      </c>
      <c r="B51" s="37">
        <f t="shared" si="3"/>
        <v>2947</v>
      </c>
      <c r="C51" s="37">
        <f t="shared" si="4"/>
        <v>2260</v>
      </c>
      <c r="D51" s="37">
        <f t="shared" si="7"/>
        <v>3</v>
      </c>
      <c r="E51" s="36" t="e">
        <f t="shared" si="10"/>
        <v>#N/A</v>
      </c>
      <c r="F51" s="36" t="e">
        <f t="shared" si="8"/>
        <v>#N/A</v>
      </c>
      <c r="G51" s="36" t="e">
        <f t="shared" si="9"/>
        <v>#N/A</v>
      </c>
      <c r="H51" s="77"/>
    </row>
    <row r="52" spans="1:8" x14ac:dyDescent="0.3">
      <c r="A52" s="36" t="str">
        <f t="shared" si="5"/>
        <v>GIJÓN</v>
      </c>
      <c r="B52" s="37">
        <f t="shared" si="3"/>
        <v>800</v>
      </c>
      <c r="C52" s="37">
        <f t="shared" si="4"/>
        <v>0</v>
      </c>
      <c r="D52" s="37">
        <f t="shared" si="7"/>
        <v>6</v>
      </c>
      <c r="E52" s="36" t="e">
        <f t="shared" si="10"/>
        <v>#N/A</v>
      </c>
      <c r="F52" s="36" t="e">
        <f t="shared" si="8"/>
        <v>#N/A</v>
      </c>
      <c r="G52" s="36" t="e">
        <f t="shared" si="9"/>
        <v>#N/A</v>
      </c>
      <c r="H52" s="77"/>
    </row>
    <row r="53" spans="1:8" x14ac:dyDescent="0.3">
      <c r="A53" s="36" t="str">
        <f t="shared" si="5"/>
        <v>HUELVA</v>
      </c>
      <c r="B53" s="37">
        <f t="shared" si="3"/>
        <v>0</v>
      </c>
      <c r="C53" s="37">
        <f t="shared" si="4"/>
        <v>5616</v>
      </c>
      <c r="D53" s="37">
        <f t="shared" si="7"/>
        <v>28</v>
      </c>
      <c r="E53" s="36" t="e">
        <f t="shared" si="10"/>
        <v>#N/A</v>
      </c>
      <c r="F53" s="36" t="e">
        <f t="shared" si="8"/>
        <v>#N/A</v>
      </c>
      <c r="G53" s="36" t="e">
        <f t="shared" si="9"/>
        <v>#N/A</v>
      </c>
      <c r="H53" s="77"/>
    </row>
    <row r="54" spans="1:8" x14ac:dyDescent="0.3">
      <c r="A54" s="36" t="str">
        <f t="shared" si="5"/>
        <v>LAS PALMAS</v>
      </c>
      <c r="B54" s="37">
        <f t="shared" si="3"/>
        <v>6</v>
      </c>
      <c r="C54" s="37">
        <f t="shared" si="4"/>
        <v>25</v>
      </c>
      <c r="D54" s="37">
        <f t="shared" si="7"/>
        <v>10</v>
      </c>
      <c r="E54" s="36" t="e">
        <f t="shared" si="10"/>
        <v>#N/A</v>
      </c>
      <c r="F54" s="36" t="e">
        <f t="shared" si="8"/>
        <v>#N/A</v>
      </c>
      <c r="G54" s="36" t="e">
        <f t="shared" si="9"/>
        <v>#N/A</v>
      </c>
      <c r="H54" s="77"/>
    </row>
    <row r="55" spans="1:8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e">
        <f t="shared" si="10"/>
        <v>#N/A</v>
      </c>
      <c r="F55" s="36" t="e">
        <f t="shared" si="8"/>
        <v>#N/A</v>
      </c>
      <c r="G55" s="36" t="e">
        <f t="shared" si="9"/>
        <v>#N/A</v>
      </c>
      <c r="H55" s="77"/>
    </row>
    <row r="56" spans="1:8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10"/>
        <v>#N/A</v>
      </c>
      <c r="F56" s="36" t="e">
        <f t="shared" si="8"/>
        <v>#N/A</v>
      </c>
      <c r="G56" s="36" t="e">
        <f t="shared" si="9"/>
        <v>#N/A</v>
      </c>
      <c r="H56" s="77"/>
    </row>
    <row r="57" spans="1:8" x14ac:dyDescent="0.3">
      <c r="A57" s="36" t="str">
        <f t="shared" si="5"/>
        <v>MELILLA</v>
      </c>
      <c r="B57" s="37">
        <f t="shared" si="3"/>
        <v>0</v>
      </c>
      <c r="C57" s="37">
        <f t="shared" si="4"/>
        <v>8</v>
      </c>
      <c r="D57" s="37">
        <f t="shared" si="7"/>
        <v>28</v>
      </c>
      <c r="E57" s="36" t="e">
        <f t="shared" si="10"/>
        <v>#N/A</v>
      </c>
      <c r="F57" s="36" t="e">
        <f t="shared" si="8"/>
        <v>#N/A</v>
      </c>
      <c r="G57" s="36" t="e">
        <f t="shared" si="9"/>
        <v>#N/A</v>
      </c>
      <c r="H57" s="77"/>
    </row>
    <row r="58" spans="1:8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10"/>
        <v>#N/A</v>
      </c>
      <c r="F58" s="36" t="e">
        <f t="shared" si="8"/>
        <v>#N/A</v>
      </c>
      <c r="G58" s="36" t="e">
        <f t="shared" si="9"/>
        <v>#N/A</v>
      </c>
      <c r="H58" s="77"/>
    </row>
    <row r="59" spans="1:8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10"/>
        <v>#N/A</v>
      </c>
      <c r="F59" s="36" t="e">
        <f t="shared" si="8"/>
        <v>#N/A</v>
      </c>
      <c r="G59" s="36" t="e">
        <f t="shared" si="9"/>
        <v>#N/A</v>
      </c>
      <c r="H59" s="77"/>
    </row>
    <row r="60" spans="1:8" x14ac:dyDescent="0.3">
      <c r="A60" s="36" t="str">
        <f t="shared" si="5"/>
        <v>SANTA CRUZ DE TENERIFE</v>
      </c>
      <c r="B60" s="37">
        <f t="shared" si="3"/>
        <v>372</v>
      </c>
      <c r="C60" s="37">
        <f t="shared" si="4"/>
        <v>472</v>
      </c>
      <c r="D60" s="37">
        <f t="shared" si="7"/>
        <v>7</v>
      </c>
      <c r="E60" s="36" t="e">
        <f t="shared" si="10"/>
        <v>#N/A</v>
      </c>
      <c r="F60" s="36" t="e">
        <f t="shared" si="8"/>
        <v>#N/A</v>
      </c>
      <c r="G60" s="36" t="e">
        <f t="shared" si="9"/>
        <v>#N/A</v>
      </c>
      <c r="H60" s="77"/>
    </row>
    <row r="61" spans="1:8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10"/>
        <v>#N/A</v>
      </c>
      <c r="F61" s="36" t="e">
        <f t="shared" si="8"/>
        <v>#N/A</v>
      </c>
      <c r="G61" s="36" t="e">
        <f t="shared" si="9"/>
        <v>#N/A</v>
      </c>
      <c r="H61" s="77"/>
    </row>
    <row r="62" spans="1:8" x14ac:dyDescent="0.3">
      <c r="A62" s="36" t="str">
        <f t="shared" si="5"/>
        <v>SEVILLA</v>
      </c>
      <c r="B62" s="37">
        <f t="shared" si="3"/>
        <v>236</v>
      </c>
      <c r="C62" s="37">
        <f t="shared" si="4"/>
        <v>0</v>
      </c>
      <c r="D62" s="37">
        <f t="shared" si="7"/>
        <v>8</v>
      </c>
      <c r="E62" s="36" t="e">
        <f t="shared" si="10"/>
        <v>#N/A</v>
      </c>
      <c r="F62" s="36" t="e">
        <f t="shared" si="8"/>
        <v>#N/A</v>
      </c>
      <c r="G62" s="36" t="e">
        <f t="shared" si="9"/>
        <v>#N/A</v>
      </c>
      <c r="H62" s="77"/>
    </row>
    <row r="63" spans="1:8" x14ac:dyDescent="0.3">
      <c r="A63" s="36" t="str">
        <f t="shared" si="5"/>
        <v>TARRAGONA</v>
      </c>
      <c r="B63" s="37">
        <f t="shared" si="3"/>
        <v>2718</v>
      </c>
      <c r="C63" s="37">
        <f t="shared" si="4"/>
        <v>0</v>
      </c>
      <c r="D63" s="37">
        <f t="shared" si="7"/>
        <v>4</v>
      </c>
      <c r="E63" s="36" t="e">
        <f t="shared" si="10"/>
        <v>#N/A</v>
      </c>
      <c r="F63" s="36" t="e">
        <f t="shared" si="8"/>
        <v>#N/A</v>
      </c>
      <c r="G63" s="36" t="e">
        <f t="shared" si="9"/>
        <v>#N/A</v>
      </c>
      <c r="H63" s="77"/>
    </row>
    <row r="64" spans="1:8" x14ac:dyDescent="0.3">
      <c r="A64" s="36" t="str">
        <f t="shared" si="5"/>
        <v>VALENCIA</v>
      </c>
      <c r="B64" s="37">
        <f t="shared" si="3"/>
        <v>0</v>
      </c>
      <c r="C64" s="37">
        <f t="shared" si="4"/>
        <v>0</v>
      </c>
      <c r="D64" s="37">
        <f t="shared" si="7"/>
        <v>28</v>
      </c>
      <c r="E64" s="36" t="e">
        <f t="shared" si="10"/>
        <v>#N/A</v>
      </c>
      <c r="F64" s="36" t="e">
        <f t="shared" si="8"/>
        <v>#N/A</v>
      </c>
      <c r="G64" s="36" t="e">
        <f t="shared" si="9"/>
        <v>#N/A</v>
      </c>
      <c r="H64" s="77"/>
    </row>
    <row r="65" spans="1:8" x14ac:dyDescent="0.3">
      <c r="A65" s="36" t="str">
        <f t="shared" si="5"/>
        <v>VIGO</v>
      </c>
      <c r="B65" s="37">
        <f t="shared" si="3"/>
        <v>0</v>
      </c>
      <c r="C65" s="37">
        <f t="shared" si="4"/>
        <v>4457</v>
      </c>
      <c r="D65" s="37">
        <f t="shared" si="7"/>
        <v>28</v>
      </c>
      <c r="E65" s="36" t="e">
        <f t="shared" si="10"/>
        <v>#N/A</v>
      </c>
      <c r="F65" s="36" t="e">
        <f t="shared" si="8"/>
        <v>#N/A</v>
      </c>
      <c r="G65" s="36" t="e">
        <f t="shared" si="9"/>
        <v>#N/A</v>
      </c>
      <c r="H65" s="77"/>
    </row>
    <row r="66" spans="1:8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10"/>
        <v>ALICANTE</v>
      </c>
      <c r="F66" s="36">
        <f t="shared" si="8"/>
        <v>0</v>
      </c>
      <c r="G66" s="36">
        <f t="shared" si="9"/>
        <v>0</v>
      </c>
      <c r="H66" s="77"/>
    </row>
    <row r="67" spans="1:8" x14ac:dyDescent="0.3">
      <c r="A67" s="77"/>
      <c r="B67" s="77"/>
      <c r="C67" s="77"/>
      <c r="D67" s="77"/>
      <c r="E67" s="77"/>
      <c r="F67" s="77"/>
      <c r="G67" s="77"/>
      <c r="H67" s="77"/>
    </row>
    <row r="68" spans="1:8" x14ac:dyDescent="0.3">
      <c r="A68" s="78"/>
      <c r="B68" s="79"/>
      <c r="C68" s="79"/>
      <c r="D68" s="79"/>
      <c r="E68" s="79"/>
      <c r="F68" s="80"/>
      <c r="G68" s="77"/>
      <c r="H68" s="7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2">
        <v>0</v>
      </c>
      <c r="C7" s="22">
        <v>0</v>
      </c>
      <c r="D7" s="22">
        <v>0</v>
      </c>
      <c r="E7" s="22">
        <v>4492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3">
        <v>4872</v>
      </c>
      <c r="C8" s="23">
        <v>0</v>
      </c>
      <c r="D8" s="23">
        <v>25392</v>
      </c>
      <c r="E8" s="23">
        <v>7690</v>
      </c>
      <c r="F8" s="14">
        <f t="shared" ref="F8:F34" si="0">((E8*100)/D8)-100</f>
        <v>-69.714870825456842</v>
      </c>
      <c r="G8" s="1"/>
      <c r="H8" s="1"/>
      <c r="I8" s="1"/>
    </row>
    <row r="9" spans="1:12" x14ac:dyDescent="0.3">
      <c r="A9" s="9" t="s">
        <v>157</v>
      </c>
      <c r="B9" s="22">
        <v>0</v>
      </c>
      <c r="C9" s="22">
        <v>0</v>
      </c>
      <c r="D9" s="22">
        <v>190</v>
      </c>
      <c r="E9" s="22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3">
        <v>5895</v>
      </c>
      <c r="C10" s="23">
        <v>0</v>
      </c>
      <c r="D10" s="23">
        <v>26674</v>
      </c>
      <c r="E10" s="23">
        <v>11500</v>
      </c>
      <c r="F10" s="14">
        <f t="shared" si="0"/>
        <v>-56.886856114568495</v>
      </c>
      <c r="G10" s="1"/>
      <c r="H10" s="1"/>
      <c r="I10" s="1"/>
    </row>
    <row r="11" spans="1:12" x14ac:dyDescent="0.3">
      <c r="A11" s="9" t="s">
        <v>160</v>
      </c>
      <c r="B11" s="22">
        <v>5155511</v>
      </c>
      <c r="C11" s="22">
        <v>5952203</v>
      </c>
      <c r="D11" s="22">
        <v>36345705</v>
      </c>
      <c r="E11" s="22">
        <v>40785219</v>
      </c>
      <c r="F11" s="19">
        <f t="shared" si="0"/>
        <v>12.214686714702609</v>
      </c>
      <c r="G11" s="1"/>
      <c r="H11" s="1"/>
      <c r="I11" s="1"/>
    </row>
    <row r="12" spans="1:12" x14ac:dyDescent="0.3">
      <c r="A12" s="12" t="s">
        <v>161</v>
      </c>
      <c r="B12" s="23">
        <v>52222</v>
      </c>
      <c r="C12" s="23">
        <v>73263</v>
      </c>
      <c r="D12" s="23">
        <v>295154</v>
      </c>
      <c r="E12" s="23">
        <v>242851</v>
      </c>
      <c r="F12" s="14">
        <f t="shared" si="0"/>
        <v>-17.720579765139561</v>
      </c>
      <c r="G12" s="1"/>
      <c r="H12" s="1"/>
      <c r="I12" s="1"/>
    </row>
    <row r="13" spans="1:12" x14ac:dyDescent="0.3">
      <c r="A13" s="9" t="s">
        <v>32</v>
      </c>
      <c r="B13" s="22">
        <v>16745</v>
      </c>
      <c r="C13" s="22">
        <v>284</v>
      </c>
      <c r="D13" s="22">
        <v>54479</v>
      </c>
      <c r="E13" s="22">
        <v>2767</v>
      </c>
      <c r="F13" s="11">
        <f t="shared" si="0"/>
        <v>-94.920978725747531</v>
      </c>
      <c r="G13" s="1"/>
      <c r="H13" s="1"/>
      <c r="I13" s="1"/>
    </row>
    <row r="14" spans="1:12" x14ac:dyDescent="0.3">
      <c r="A14" s="12" t="s">
        <v>33</v>
      </c>
      <c r="B14" s="23">
        <v>1901012</v>
      </c>
      <c r="C14" s="23">
        <v>2113832</v>
      </c>
      <c r="D14" s="23">
        <v>9814691</v>
      </c>
      <c r="E14" s="23">
        <v>13372118</v>
      </c>
      <c r="F14" s="14">
        <f t="shared" si="0"/>
        <v>36.245939887460537</v>
      </c>
      <c r="G14" s="1"/>
      <c r="H14" s="1"/>
      <c r="I14" s="1"/>
    </row>
    <row r="15" spans="1:12" x14ac:dyDescent="0.3">
      <c r="A15" s="9" t="s">
        <v>34</v>
      </c>
      <c r="B15" s="22">
        <v>1492</v>
      </c>
      <c r="C15" s="22">
        <v>2636</v>
      </c>
      <c r="D15" s="22">
        <v>24317</v>
      </c>
      <c r="E15" s="22">
        <v>9907</v>
      </c>
      <c r="F15" s="11">
        <f t="shared" si="0"/>
        <v>-59.258954640786278</v>
      </c>
      <c r="G15" s="1"/>
      <c r="H15" s="1"/>
      <c r="I15" s="1"/>
    </row>
    <row r="16" spans="1:12" x14ac:dyDescent="0.3">
      <c r="A16" s="12" t="s">
        <v>35</v>
      </c>
      <c r="B16" s="23">
        <v>0</v>
      </c>
      <c r="C16" s="23">
        <v>0</v>
      </c>
      <c r="D16" s="23">
        <v>0</v>
      </c>
      <c r="E16" s="23">
        <v>180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2">
        <v>54097</v>
      </c>
      <c r="C17" s="22">
        <v>5107</v>
      </c>
      <c r="D17" s="22">
        <v>389894</v>
      </c>
      <c r="E17" s="22">
        <v>57407</v>
      </c>
      <c r="F17" s="11">
        <f t="shared" si="0"/>
        <v>-85.276254571755402</v>
      </c>
      <c r="G17" s="1"/>
      <c r="H17" s="1"/>
      <c r="I17" s="1"/>
    </row>
    <row r="18" spans="1:9" x14ac:dyDescent="0.3">
      <c r="A18" s="12" t="s">
        <v>36</v>
      </c>
      <c r="B18" s="23">
        <v>0</v>
      </c>
      <c r="C18" s="23">
        <v>0</v>
      </c>
      <c r="D18" s="23">
        <v>0</v>
      </c>
      <c r="E18" s="23">
        <v>1685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2">
        <v>0</v>
      </c>
      <c r="C19" s="22">
        <v>0</v>
      </c>
      <c r="D19" s="22">
        <v>1260</v>
      </c>
      <c r="E19" s="22">
        <v>19326</v>
      </c>
      <c r="F19" s="19">
        <f t="shared" si="0"/>
        <v>1433.8095238095239</v>
      </c>
      <c r="G19" s="1"/>
      <c r="H19" s="1"/>
      <c r="I19" s="1"/>
    </row>
    <row r="20" spans="1:9" x14ac:dyDescent="0.3">
      <c r="A20" s="12" t="s">
        <v>163</v>
      </c>
      <c r="B20" s="23">
        <v>14863</v>
      </c>
      <c r="C20" s="23">
        <v>15751</v>
      </c>
      <c r="D20" s="23">
        <v>82932</v>
      </c>
      <c r="E20" s="23">
        <v>106453</v>
      </c>
      <c r="F20" s="14">
        <f t="shared" si="0"/>
        <v>28.361790382482042</v>
      </c>
      <c r="G20" s="1"/>
      <c r="H20" s="1"/>
      <c r="I20" s="1"/>
    </row>
    <row r="21" spans="1:9" x14ac:dyDescent="0.3">
      <c r="A21" s="9" t="s">
        <v>38</v>
      </c>
      <c r="B21" s="22">
        <v>134823</v>
      </c>
      <c r="C21" s="22">
        <v>403531</v>
      </c>
      <c r="D21" s="22">
        <v>1410919</v>
      </c>
      <c r="E21" s="22">
        <v>2671998</v>
      </c>
      <c r="F21" s="11">
        <f t="shared" si="0"/>
        <v>89.379971493756898</v>
      </c>
      <c r="G21" s="1"/>
      <c r="H21" s="1"/>
      <c r="I21" s="1"/>
    </row>
    <row r="22" spans="1:9" x14ac:dyDescent="0.3">
      <c r="A22" s="12" t="s">
        <v>59</v>
      </c>
      <c r="B22" s="23">
        <v>940966</v>
      </c>
      <c r="C22" s="23">
        <v>876145</v>
      </c>
      <c r="D22" s="23">
        <v>5647734</v>
      </c>
      <c r="E22" s="23">
        <v>6232527</v>
      </c>
      <c r="F22" s="14">
        <f t="shared" si="0"/>
        <v>10.354471368516997</v>
      </c>
      <c r="G22" s="1"/>
      <c r="H22" s="1"/>
      <c r="I22" s="1"/>
    </row>
    <row r="23" spans="1:9" x14ac:dyDescent="0.3">
      <c r="A23" s="9" t="s">
        <v>164</v>
      </c>
      <c r="B23" s="22">
        <v>8758</v>
      </c>
      <c r="C23" s="22">
        <v>30987</v>
      </c>
      <c r="D23" s="22">
        <v>149830</v>
      </c>
      <c r="E23" s="22">
        <v>120728</v>
      </c>
      <c r="F23" s="11">
        <f t="shared" si="0"/>
        <v>-19.42334645932057</v>
      </c>
      <c r="G23" s="1"/>
      <c r="H23" s="1"/>
      <c r="I23" s="1"/>
    </row>
    <row r="24" spans="1:9" x14ac:dyDescent="0.3">
      <c r="A24" s="12" t="s">
        <v>166</v>
      </c>
      <c r="B24" s="23">
        <v>8418</v>
      </c>
      <c r="C24" s="23">
        <v>0</v>
      </c>
      <c r="D24" s="23">
        <v>70376</v>
      </c>
      <c r="E24" s="23">
        <v>34927</v>
      </c>
      <c r="F24" s="14">
        <f t="shared" si="0"/>
        <v>-50.370865067636693</v>
      </c>
      <c r="G24" s="1"/>
      <c r="H24" s="1"/>
      <c r="I24" s="1"/>
    </row>
    <row r="25" spans="1:9" x14ac:dyDescent="0.3">
      <c r="A25" s="9" t="s">
        <v>39</v>
      </c>
      <c r="B25" s="22">
        <v>0</v>
      </c>
      <c r="C25" s="22">
        <v>0</v>
      </c>
      <c r="D25" s="22">
        <v>58</v>
      </c>
      <c r="E25" s="22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3">
        <v>0</v>
      </c>
      <c r="C26" s="23">
        <v>0</v>
      </c>
      <c r="D26" s="23">
        <v>0</v>
      </c>
      <c r="E26" s="23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2">
        <v>2415</v>
      </c>
      <c r="C27" s="22">
        <v>814</v>
      </c>
      <c r="D27" s="22">
        <v>7457</v>
      </c>
      <c r="E27" s="22">
        <v>6207</v>
      </c>
      <c r="F27" s="11">
        <f t="shared" si="0"/>
        <v>-16.762773233203703</v>
      </c>
      <c r="G27" s="1"/>
      <c r="H27" s="1"/>
      <c r="I27" s="1"/>
    </row>
    <row r="28" spans="1:9" x14ac:dyDescent="0.3">
      <c r="A28" s="12" t="s">
        <v>42</v>
      </c>
      <c r="B28" s="23">
        <v>17798</v>
      </c>
      <c r="C28" s="23">
        <v>58989</v>
      </c>
      <c r="D28" s="23">
        <v>52059</v>
      </c>
      <c r="E28" s="23">
        <v>327928</v>
      </c>
      <c r="F28" s="14">
        <f t="shared" si="0"/>
        <v>529.91605678172846</v>
      </c>
      <c r="G28" s="1"/>
      <c r="H28" s="1"/>
      <c r="I28" s="1"/>
    </row>
    <row r="29" spans="1:9" x14ac:dyDescent="0.3">
      <c r="A29" s="9" t="s">
        <v>43</v>
      </c>
      <c r="B29" s="22">
        <v>294</v>
      </c>
      <c r="C29" s="22">
        <v>3315</v>
      </c>
      <c r="D29" s="22">
        <v>7247</v>
      </c>
      <c r="E29" s="22">
        <v>3929</v>
      </c>
      <c r="F29" s="11">
        <f t="shared" si="0"/>
        <v>-45.784462536221888</v>
      </c>
      <c r="G29" s="1"/>
      <c r="H29" s="1"/>
      <c r="I29" s="1"/>
    </row>
    <row r="30" spans="1:9" x14ac:dyDescent="0.3">
      <c r="A30" s="12" t="s">
        <v>44</v>
      </c>
      <c r="B30" s="23">
        <v>0</v>
      </c>
      <c r="C30" s="23">
        <v>0</v>
      </c>
      <c r="D30" s="23">
        <v>0</v>
      </c>
      <c r="E30" s="23">
        <v>809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2">
        <v>315982</v>
      </c>
      <c r="C31" s="22">
        <v>122697</v>
      </c>
      <c r="D31" s="22">
        <v>1828539</v>
      </c>
      <c r="E31" s="22">
        <v>1635104</v>
      </c>
      <c r="F31" s="11">
        <f t="shared" si="0"/>
        <v>-10.578664168497369</v>
      </c>
      <c r="G31" s="1"/>
      <c r="H31" s="1"/>
      <c r="I31" s="1"/>
    </row>
    <row r="32" spans="1:9" x14ac:dyDescent="0.3">
      <c r="A32" s="12" t="s">
        <v>46</v>
      </c>
      <c r="B32" s="23">
        <v>2901223</v>
      </c>
      <c r="C32" s="23">
        <v>2855258</v>
      </c>
      <c r="D32" s="23">
        <v>19814075</v>
      </c>
      <c r="E32" s="23">
        <v>20216235</v>
      </c>
      <c r="F32" s="14">
        <f t="shared" si="0"/>
        <v>2.0296683039707943</v>
      </c>
      <c r="G32" s="1"/>
      <c r="H32" s="1"/>
      <c r="I32" s="1"/>
    </row>
    <row r="33" spans="1:9" x14ac:dyDescent="0.3">
      <c r="A33" s="9" t="s">
        <v>47</v>
      </c>
      <c r="B33" s="22">
        <v>19042</v>
      </c>
      <c r="C33" s="22">
        <v>15116</v>
      </c>
      <c r="D33" s="22">
        <v>149339</v>
      </c>
      <c r="E33" s="22">
        <v>140054</v>
      </c>
      <c r="F33" s="11">
        <f t="shared" si="0"/>
        <v>-6.2173980005223086</v>
      </c>
      <c r="G33" s="1"/>
      <c r="H33" s="1"/>
      <c r="I33" s="1"/>
    </row>
    <row r="34" spans="1:9" x14ac:dyDescent="0.3">
      <c r="A34" s="12" t="s">
        <v>165</v>
      </c>
      <c r="B34" s="23">
        <v>0</v>
      </c>
      <c r="C34" s="23">
        <v>43</v>
      </c>
      <c r="D34" s="23">
        <v>0</v>
      </c>
      <c r="E34" s="23">
        <v>98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11556428</v>
      </c>
      <c r="C35" s="16">
        <f t="shared" ref="C35:E35" si="1">SUM(C7:C34)</f>
        <v>12529971</v>
      </c>
      <c r="D35" s="16">
        <f t="shared" si="1"/>
        <v>76198321</v>
      </c>
      <c r="E35" s="16">
        <f t="shared" si="1"/>
        <v>86012139</v>
      </c>
      <c r="F35" s="17">
        <f t="shared" ref="F35" si="2">((E35*100)/D35)-100</f>
        <v>12.879310030991363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4492</v>
      </c>
      <c r="C39" s="37">
        <f t="shared" si="4"/>
        <v>0</v>
      </c>
      <c r="D39" s="37">
        <f>_xlfn.RANK.EQ(B39,$B$39:$B$66)+COUNTIF($B$39:$B$66,B39)-1</f>
        <v>19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40785219</v>
      </c>
      <c r="G39" s="36">
        <f>LOOKUP(E39,$A$39:$A$66,$C$39:$C$66)</f>
        <v>36345705</v>
      </c>
    </row>
    <row r="40" spans="1:9" x14ac:dyDescent="0.3">
      <c r="A40" s="36" t="str">
        <f t="shared" si="5"/>
        <v>ALICANTE</v>
      </c>
      <c r="B40" s="37">
        <f t="shared" si="3"/>
        <v>7690</v>
      </c>
      <c r="C40" s="37">
        <f t="shared" si="4"/>
        <v>25392</v>
      </c>
      <c r="D40" s="37">
        <f t="shared" ref="D40:D66" si="7">_xlfn.RANK.EQ(B40,$B$39:$B$66)+COUNTIF($B$39:$B$66,B40)-1</f>
        <v>17</v>
      </c>
      <c r="E40" s="36" t="str">
        <f t="shared" si="6"/>
        <v>VALENCIA</v>
      </c>
      <c r="F40" s="36">
        <f t="shared" ref="F40:F55" si="8">LOOKUP(E40,$A$39:$A$66,$B$39:$B$66)</f>
        <v>20216235</v>
      </c>
      <c r="G40" s="36">
        <f t="shared" ref="G40:G66" si="9">LOOKUP(E40,$A$39:$A$66,$C$39:$C$66)</f>
        <v>19814075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190</v>
      </c>
      <c r="D41" s="37">
        <f t="shared" si="7"/>
        <v>28</v>
      </c>
      <c r="E41" s="36" t="str">
        <f t="shared" si="6"/>
        <v>BARCELONA</v>
      </c>
      <c r="F41" s="36">
        <f t="shared" si="8"/>
        <v>13372118</v>
      </c>
      <c r="G41" s="36">
        <f t="shared" si="9"/>
        <v>9814691</v>
      </c>
    </row>
    <row r="42" spans="1:9" x14ac:dyDescent="0.3">
      <c r="A42" s="36" t="str">
        <f t="shared" si="5"/>
        <v>AVILÉS</v>
      </c>
      <c r="B42" s="37">
        <f t="shared" si="3"/>
        <v>11500</v>
      </c>
      <c r="C42" s="37">
        <f t="shared" si="4"/>
        <v>26674</v>
      </c>
      <c r="D42" s="37">
        <f t="shared" si="7"/>
        <v>15</v>
      </c>
      <c r="E42" s="36" t="str">
        <f t="shared" si="6"/>
        <v>LAS PALMAS</v>
      </c>
      <c r="F42" s="36">
        <f t="shared" si="8"/>
        <v>6232527</v>
      </c>
      <c r="G42" s="36">
        <f t="shared" si="9"/>
        <v>5647734</v>
      </c>
    </row>
    <row r="43" spans="1:9" x14ac:dyDescent="0.3">
      <c r="A43" s="36" t="str">
        <f t="shared" si="5"/>
        <v>BAHÍA DE ALGECIRAS</v>
      </c>
      <c r="B43" s="37">
        <f t="shared" si="3"/>
        <v>40785219</v>
      </c>
      <c r="C43" s="37">
        <f t="shared" si="4"/>
        <v>36345705</v>
      </c>
      <c r="D43" s="37">
        <f t="shared" si="7"/>
        <v>1</v>
      </c>
      <c r="E43" s="36" t="str">
        <f t="shared" si="6"/>
        <v>HUELVA</v>
      </c>
      <c r="F43" s="36">
        <f t="shared" si="8"/>
        <v>2671998</v>
      </c>
      <c r="G43" s="36">
        <f t="shared" si="9"/>
        <v>1410919</v>
      </c>
    </row>
    <row r="44" spans="1:9" x14ac:dyDescent="0.3">
      <c r="A44" s="36" t="str">
        <f t="shared" si="5"/>
        <v>BAHÍA DE CÁDIZ</v>
      </c>
      <c r="B44" s="37">
        <f t="shared" si="3"/>
        <v>242851</v>
      </c>
      <c r="C44" s="37">
        <f t="shared" si="4"/>
        <v>295154</v>
      </c>
      <c r="D44" s="37">
        <f t="shared" si="7"/>
        <v>8</v>
      </c>
      <c r="E44" s="36" t="str">
        <f t="shared" si="6"/>
        <v>TARRAGONA</v>
      </c>
      <c r="F44" s="36">
        <f t="shared" si="8"/>
        <v>1635104</v>
      </c>
      <c r="G44" s="36">
        <f t="shared" si="9"/>
        <v>1828539</v>
      </c>
    </row>
    <row r="45" spans="1:9" x14ac:dyDescent="0.3">
      <c r="A45" s="36" t="str">
        <f t="shared" si="5"/>
        <v>BALEARES</v>
      </c>
      <c r="B45" s="37">
        <f t="shared" si="3"/>
        <v>2767</v>
      </c>
      <c r="C45" s="37">
        <f t="shared" si="4"/>
        <v>54479</v>
      </c>
      <c r="D45" s="37">
        <f t="shared" si="7"/>
        <v>21</v>
      </c>
      <c r="E45" s="36" t="str">
        <f t="shared" si="6"/>
        <v>SANTA CRUZ DE TENERIFE</v>
      </c>
      <c r="F45" s="36">
        <f t="shared" si="8"/>
        <v>327928</v>
      </c>
      <c r="G45" s="36">
        <f t="shared" si="9"/>
        <v>52059</v>
      </c>
    </row>
    <row r="46" spans="1:9" x14ac:dyDescent="0.3">
      <c r="A46" s="36" t="str">
        <f t="shared" si="5"/>
        <v>BARCELONA</v>
      </c>
      <c r="B46" s="37">
        <f t="shared" si="3"/>
        <v>13372118</v>
      </c>
      <c r="C46" s="37">
        <f t="shared" si="4"/>
        <v>9814691</v>
      </c>
      <c r="D46" s="37">
        <f t="shared" si="7"/>
        <v>3</v>
      </c>
      <c r="E46" s="36" t="str">
        <f t="shared" si="6"/>
        <v>BAHÍA DE CÁDIZ</v>
      </c>
      <c r="F46" s="36">
        <f t="shared" si="8"/>
        <v>242851</v>
      </c>
      <c r="G46" s="36">
        <f t="shared" si="9"/>
        <v>295154</v>
      </c>
    </row>
    <row r="47" spans="1:9" x14ac:dyDescent="0.3">
      <c r="A47" s="36" t="str">
        <f t="shared" si="5"/>
        <v>BILBAO</v>
      </c>
      <c r="B47" s="37">
        <f t="shared" si="3"/>
        <v>9907</v>
      </c>
      <c r="C47" s="37">
        <f t="shared" si="4"/>
        <v>24317</v>
      </c>
      <c r="D47" s="37">
        <f t="shared" si="7"/>
        <v>16</v>
      </c>
      <c r="E47" s="36" t="str">
        <f t="shared" si="6"/>
        <v>VIGO</v>
      </c>
      <c r="F47" s="36">
        <f t="shared" si="8"/>
        <v>140054</v>
      </c>
      <c r="G47" s="36">
        <f t="shared" si="9"/>
        <v>149339</v>
      </c>
    </row>
    <row r="48" spans="1:9" x14ac:dyDescent="0.3">
      <c r="A48" s="36" t="str">
        <f t="shared" si="5"/>
        <v>CARTAGENA</v>
      </c>
      <c r="B48" s="37">
        <f t="shared" si="3"/>
        <v>180</v>
      </c>
      <c r="C48" s="37">
        <f t="shared" si="4"/>
        <v>0</v>
      </c>
      <c r="D48" s="37">
        <f t="shared" si="7"/>
        <v>24</v>
      </c>
      <c r="E48" s="36" t="str">
        <f t="shared" si="6"/>
        <v>MÁLAGA</v>
      </c>
      <c r="F48" s="36">
        <f t="shared" si="8"/>
        <v>120728</v>
      </c>
      <c r="G48" s="36">
        <f t="shared" si="9"/>
        <v>149830</v>
      </c>
    </row>
    <row r="49" spans="1:7" x14ac:dyDescent="0.3">
      <c r="A49" s="36" t="str">
        <f t="shared" si="5"/>
        <v>CASTELLÓN</v>
      </c>
      <c r="B49" s="37">
        <f t="shared" si="3"/>
        <v>57407</v>
      </c>
      <c r="C49" s="37">
        <f t="shared" si="4"/>
        <v>389894</v>
      </c>
      <c r="D49" s="37">
        <f t="shared" si="7"/>
        <v>12</v>
      </c>
      <c r="E49" s="36" t="str">
        <f t="shared" si="6"/>
        <v>GIJÓN</v>
      </c>
      <c r="F49" s="36">
        <f t="shared" si="8"/>
        <v>106453</v>
      </c>
      <c r="G49" s="36">
        <f t="shared" si="9"/>
        <v>82932</v>
      </c>
    </row>
    <row r="50" spans="1:7" x14ac:dyDescent="0.3">
      <c r="A50" s="36" t="str">
        <f t="shared" si="5"/>
        <v>CEUTA</v>
      </c>
      <c r="B50" s="37">
        <f t="shared" si="3"/>
        <v>1685</v>
      </c>
      <c r="C50" s="37">
        <f t="shared" si="4"/>
        <v>0</v>
      </c>
      <c r="D50" s="37">
        <f t="shared" si="7"/>
        <v>22</v>
      </c>
      <c r="E50" s="36" t="str">
        <f t="shared" si="6"/>
        <v>CASTELLÓN</v>
      </c>
      <c r="F50" s="36">
        <f t="shared" si="8"/>
        <v>57407</v>
      </c>
      <c r="G50" s="36">
        <f t="shared" si="9"/>
        <v>389894</v>
      </c>
    </row>
    <row r="51" spans="1:7" x14ac:dyDescent="0.3">
      <c r="A51" s="36" t="str">
        <f t="shared" si="5"/>
        <v>FERROL-SAN CIBRAO</v>
      </c>
      <c r="B51" s="37">
        <f t="shared" si="3"/>
        <v>19326</v>
      </c>
      <c r="C51" s="37">
        <f t="shared" si="4"/>
        <v>1260</v>
      </c>
      <c r="D51" s="37">
        <f t="shared" si="7"/>
        <v>14</v>
      </c>
      <c r="E51" s="36" t="str">
        <f t="shared" si="6"/>
        <v>MARÍN Y RÍA DE PONTEVEDRA</v>
      </c>
      <c r="F51" s="36">
        <f t="shared" si="8"/>
        <v>34927</v>
      </c>
      <c r="G51" s="36">
        <f t="shared" si="9"/>
        <v>70376</v>
      </c>
    </row>
    <row r="52" spans="1:7" x14ac:dyDescent="0.3">
      <c r="A52" s="36" t="str">
        <f t="shared" si="5"/>
        <v>GIJÓN</v>
      </c>
      <c r="B52" s="37">
        <f t="shared" si="3"/>
        <v>106453</v>
      </c>
      <c r="C52" s="37">
        <f t="shared" si="4"/>
        <v>82932</v>
      </c>
      <c r="D52" s="37">
        <f t="shared" si="7"/>
        <v>11</v>
      </c>
      <c r="E52" s="36" t="str">
        <f t="shared" si="6"/>
        <v>FERROL-SAN CIBRAO</v>
      </c>
      <c r="F52" s="36">
        <f t="shared" si="8"/>
        <v>19326</v>
      </c>
      <c r="G52" s="36">
        <f t="shared" si="9"/>
        <v>1260</v>
      </c>
    </row>
    <row r="53" spans="1:7" x14ac:dyDescent="0.3">
      <c r="A53" s="36" t="str">
        <f t="shared" si="5"/>
        <v>HUELVA</v>
      </c>
      <c r="B53" s="37">
        <f t="shared" si="3"/>
        <v>2671998</v>
      </c>
      <c r="C53" s="37">
        <f t="shared" si="4"/>
        <v>1410919</v>
      </c>
      <c r="D53" s="37">
        <f t="shared" si="7"/>
        <v>5</v>
      </c>
      <c r="E53" s="36" t="str">
        <f t="shared" si="6"/>
        <v>AVILÉS</v>
      </c>
      <c r="F53" s="36">
        <f t="shared" si="8"/>
        <v>11500</v>
      </c>
      <c r="G53" s="36">
        <f t="shared" si="9"/>
        <v>26674</v>
      </c>
    </row>
    <row r="54" spans="1:7" x14ac:dyDescent="0.3">
      <c r="A54" s="36" t="str">
        <f t="shared" si="5"/>
        <v>LAS PALMAS</v>
      </c>
      <c r="B54" s="37">
        <f t="shared" si="3"/>
        <v>6232527</v>
      </c>
      <c r="C54" s="37">
        <f t="shared" si="4"/>
        <v>5647734</v>
      </c>
      <c r="D54" s="37">
        <f t="shared" si="7"/>
        <v>4</v>
      </c>
      <c r="E54" s="36" t="str">
        <f t="shared" si="6"/>
        <v>BILBAO</v>
      </c>
      <c r="F54" s="36">
        <f t="shared" si="8"/>
        <v>9907</v>
      </c>
      <c r="G54" s="36">
        <f t="shared" si="9"/>
        <v>24317</v>
      </c>
    </row>
    <row r="55" spans="1:7" x14ac:dyDescent="0.3">
      <c r="A55" s="36" t="str">
        <f t="shared" si="5"/>
        <v>MÁLAGA</v>
      </c>
      <c r="B55" s="37">
        <f t="shared" si="3"/>
        <v>120728</v>
      </c>
      <c r="C55" s="37">
        <f t="shared" si="4"/>
        <v>149830</v>
      </c>
      <c r="D55" s="37">
        <f t="shared" si="7"/>
        <v>10</v>
      </c>
      <c r="E55" s="36" t="str">
        <f t="shared" si="6"/>
        <v>ALICANTE</v>
      </c>
      <c r="F55" s="36">
        <f t="shared" si="8"/>
        <v>7690</v>
      </c>
      <c r="G55" s="36">
        <f t="shared" si="9"/>
        <v>25392</v>
      </c>
    </row>
    <row r="56" spans="1:7" x14ac:dyDescent="0.3">
      <c r="A56" s="36" t="str">
        <f t="shared" si="5"/>
        <v>MARÍN Y RÍA DE PONTEVEDRA</v>
      </c>
      <c r="B56" s="37">
        <f t="shared" si="3"/>
        <v>34927</v>
      </c>
      <c r="C56" s="37">
        <f t="shared" si="4"/>
        <v>70376</v>
      </c>
      <c r="D56" s="37">
        <f t="shared" si="7"/>
        <v>13</v>
      </c>
      <c r="E56" s="36" t="str">
        <f t="shared" si="6"/>
        <v>PASAIA</v>
      </c>
      <c r="F56" s="36">
        <f t="shared" ref="F56:F66" si="10">LOOKUP(E56,$A$39:$A$66,$B$39:$B$66)</f>
        <v>6207</v>
      </c>
      <c r="G56" s="36">
        <f t="shared" si="9"/>
        <v>7457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A CORUÑA</v>
      </c>
      <c r="F57" s="36">
        <f t="shared" si="10"/>
        <v>4492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str">
        <f t="shared" si="6"/>
        <v>SANTANDER</v>
      </c>
      <c r="F58" s="36">
        <f t="shared" si="10"/>
        <v>3929</v>
      </c>
      <c r="G58" s="36">
        <f t="shared" si="9"/>
        <v>7247</v>
      </c>
    </row>
    <row r="59" spans="1:7" x14ac:dyDescent="0.3">
      <c r="A59" s="36" t="str">
        <f t="shared" si="5"/>
        <v>PASAIA</v>
      </c>
      <c r="B59" s="37">
        <f t="shared" si="3"/>
        <v>6207</v>
      </c>
      <c r="C59" s="37">
        <f t="shared" si="4"/>
        <v>7457</v>
      </c>
      <c r="D59" s="37">
        <f t="shared" si="7"/>
        <v>18</v>
      </c>
      <c r="E59" s="36" t="str">
        <f t="shared" si="6"/>
        <v>BALEARES</v>
      </c>
      <c r="F59" s="36">
        <f t="shared" si="10"/>
        <v>2767</v>
      </c>
      <c r="G59" s="36">
        <f t="shared" si="9"/>
        <v>54479</v>
      </c>
    </row>
    <row r="60" spans="1:7" x14ac:dyDescent="0.3">
      <c r="A60" s="36" t="str">
        <f t="shared" si="5"/>
        <v>SANTA CRUZ DE TENERIFE</v>
      </c>
      <c r="B60" s="37">
        <f t="shared" si="3"/>
        <v>327928</v>
      </c>
      <c r="C60" s="37">
        <f t="shared" si="4"/>
        <v>52059</v>
      </c>
      <c r="D60" s="37">
        <f t="shared" si="7"/>
        <v>7</v>
      </c>
      <c r="E60" s="36" t="str">
        <f t="shared" si="6"/>
        <v>CEUTA</v>
      </c>
      <c r="F60" s="36">
        <f t="shared" si="10"/>
        <v>1685</v>
      </c>
      <c r="G60" s="36">
        <f t="shared" si="9"/>
        <v>0</v>
      </c>
    </row>
    <row r="61" spans="1:7" x14ac:dyDescent="0.3">
      <c r="A61" s="36" t="str">
        <f t="shared" si="5"/>
        <v>SANTANDER</v>
      </c>
      <c r="B61" s="37">
        <f t="shared" si="3"/>
        <v>3929</v>
      </c>
      <c r="C61" s="37">
        <f t="shared" si="4"/>
        <v>7247</v>
      </c>
      <c r="D61" s="37">
        <f t="shared" si="7"/>
        <v>20</v>
      </c>
      <c r="E61" s="36" t="str">
        <f t="shared" si="6"/>
        <v>SEVILLA</v>
      </c>
      <c r="F61" s="36">
        <f t="shared" si="10"/>
        <v>809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809</v>
      </c>
      <c r="C62" s="37">
        <f t="shared" si="4"/>
        <v>0</v>
      </c>
      <c r="D62" s="37">
        <f t="shared" si="7"/>
        <v>23</v>
      </c>
      <c r="E62" s="36" t="str">
        <f t="shared" si="6"/>
        <v>CARTAGENA</v>
      </c>
      <c r="F62" s="36">
        <f t="shared" si="10"/>
        <v>180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1635104</v>
      </c>
      <c r="C63" s="37">
        <f t="shared" si="4"/>
        <v>1828539</v>
      </c>
      <c r="D63" s="37">
        <f t="shared" si="7"/>
        <v>6</v>
      </c>
      <c r="E63" s="36" t="str">
        <f t="shared" si="6"/>
        <v>VILAGARCÍA</v>
      </c>
      <c r="F63" s="36">
        <f t="shared" si="10"/>
        <v>98</v>
      </c>
      <c r="G63" s="36">
        <f t="shared" si="9"/>
        <v>0</v>
      </c>
    </row>
    <row r="64" spans="1:7" x14ac:dyDescent="0.3">
      <c r="A64" s="36" t="str">
        <f t="shared" si="5"/>
        <v>VALENCIA</v>
      </c>
      <c r="B64" s="37">
        <f t="shared" si="3"/>
        <v>20216235</v>
      </c>
      <c r="C64" s="37">
        <f t="shared" si="4"/>
        <v>19814075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140054</v>
      </c>
      <c r="C65" s="37">
        <f t="shared" si="4"/>
        <v>149339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98</v>
      </c>
      <c r="C66" s="37">
        <f t="shared" si="4"/>
        <v>0</v>
      </c>
      <c r="D66" s="37">
        <f t="shared" si="7"/>
        <v>25</v>
      </c>
      <c r="E66" s="36" t="str">
        <f t="shared" si="6"/>
        <v>ALMERÍA</v>
      </c>
      <c r="F66" s="36">
        <f t="shared" si="10"/>
        <v>0</v>
      </c>
      <c r="G66" s="36">
        <f t="shared" si="9"/>
        <v>190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4">
        <v>0</v>
      </c>
      <c r="C7" s="24">
        <v>0</v>
      </c>
      <c r="D7" s="24">
        <v>0</v>
      </c>
      <c r="E7" s="24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5">
        <v>4872</v>
      </c>
      <c r="C8" s="25">
        <v>0</v>
      </c>
      <c r="D8" s="25">
        <v>25392</v>
      </c>
      <c r="E8" s="25">
        <v>7690</v>
      </c>
      <c r="F8" s="14">
        <f t="shared" ref="F8:F34" si="0">((E8*100)/D8)-100</f>
        <v>-69.714870825456842</v>
      </c>
      <c r="G8" s="1"/>
      <c r="H8" s="1"/>
      <c r="I8" s="1"/>
    </row>
    <row r="9" spans="1:12" x14ac:dyDescent="0.3">
      <c r="A9" s="9" t="s">
        <v>157</v>
      </c>
      <c r="B9" s="24">
        <v>0</v>
      </c>
      <c r="C9" s="24">
        <v>0</v>
      </c>
      <c r="D9" s="24">
        <v>150</v>
      </c>
      <c r="E9" s="24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5">
        <v>0</v>
      </c>
      <c r="C10" s="25">
        <v>0</v>
      </c>
      <c r="D10" s="25">
        <v>0</v>
      </c>
      <c r="E10" s="25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4">
        <v>4031452</v>
      </c>
      <c r="C11" s="24">
        <v>4863170</v>
      </c>
      <c r="D11" s="24">
        <v>29331213</v>
      </c>
      <c r="E11" s="24">
        <v>32722559</v>
      </c>
      <c r="F11" s="19">
        <f t="shared" si="0"/>
        <v>11.562242584375895</v>
      </c>
      <c r="G11" s="1"/>
      <c r="H11" s="1"/>
      <c r="I11" s="1"/>
    </row>
    <row r="12" spans="1:12" x14ac:dyDescent="0.3">
      <c r="A12" s="12" t="s">
        <v>161</v>
      </c>
      <c r="B12" s="25">
        <v>0</v>
      </c>
      <c r="C12" s="25">
        <v>14</v>
      </c>
      <c r="D12" s="25">
        <v>263</v>
      </c>
      <c r="E12" s="25">
        <v>6577</v>
      </c>
      <c r="F12" s="14">
        <f t="shared" si="0"/>
        <v>2400.7604562737642</v>
      </c>
      <c r="G12" s="1"/>
      <c r="H12" s="1"/>
      <c r="I12" s="1"/>
    </row>
    <row r="13" spans="1:12" x14ac:dyDescent="0.3">
      <c r="A13" s="9" t="s">
        <v>32</v>
      </c>
      <c r="B13" s="24">
        <v>289</v>
      </c>
      <c r="C13" s="24">
        <v>32</v>
      </c>
      <c r="D13" s="24">
        <v>2313</v>
      </c>
      <c r="E13" s="24">
        <v>124</v>
      </c>
      <c r="F13" s="11">
        <f t="shared" si="0"/>
        <v>-94.638996973627329</v>
      </c>
      <c r="G13" s="1"/>
      <c r="H13" s="1"/>
      <c r="I13" s="1"/>
    </row>
    <row r="14" spans="1:12" x14ac:dyDescent="0.3">
      <c r="A14" s="12" t="s">
        <v>33</v>
      </c>
      <c r="B14" s="25">
        <v>1423419</v>
      </c>
      <c r="C14" s="25">
        <v>1672083</v>
      </c>
      <c r="D14" s="25">
        <v>6647685</v>
      </c>
      <c r="E14" s="25">
        <v>9661779</v>
      </c>
      <c r="F14" s="14">
        <f t="shared" si="0"/>
        <v>45.340505755010952</v>
      </c>
      <c r="G14" s="1"/>
      <c r="H14" s="1"/>
      <c r="I14" s="1"/>
    </row>
    <row r="15" spans="1:12" x14ac:dyDescent="0.3">
      <c r="A15" s="9" t="s">
        <v>34</v>
      </c>
      <c r="B15" s="24">
        <v>1492</v>
      </c>
      <c r="C15" s="24">
        <v>604</v>
      </c>
      <c r="D15" s="24">
        <v>24317</v>
      </c>
      <c r="E15" s="24">
        <v>7777</v>
      </c>
      <c r="F15" s="11">
        <f t="shared" si="0"/>
        <v>-68.018258831270302</v>
      </c>
      <c r="G15" s="1"/>
      <c r="H15" s="1"/>
      <c r="I15" s="1"/>
    </row>
    <row r="16" spans="1:12" x14ac:dyDescent="0.3">
      <c r="A16" s="12" t="s">
        <v>35</v>
      </c>
      <c r="B16" s="25">
        <v>0</v>
      </c>
      <c r="C16" s="25">
        <v>0</v>
      </c>
      <c r="D16" s="25">
        <v>0</v>
      </c>
      <c r="E16" s="25">
        <v>179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4">
        <v>54097</v>
      </c>
      <c r="C17" s="24">
        <v>5107</v>
      </c>
      <c r="D17" s="24">
        <v>383843</v>
      </c>
      <c r="E17" s="24">
        <v>57180</v>
      </c>
      <c r="F17" s="11">
        <f t="shared" si="0"/>
        <v>-85.103284415763738</v>
      </c>
      <c r="G17" s="1"/>
      <c r="H17" s="1"/>
      <c r="I17" s="1"/>
    </row>
    <row r="18" spans="1:9" x14ac:dyDescent="0.3">
      <c r="A18" s="12" t="s">
        <v>36</v>
      </c>
      <c r="B18" s="25">
        <v>0</v>
      </c>
      <c r="C18" s="25">
        <v>0</v>
      </c>
      <c r="D18" s="25">
        <v>0</v>
      </c>
      <c r="E18" s="25">
        <v>1253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4">
        <v>0</v>
      </c>
      <c r="C19" s="24">
        <v>0</v>
      </c>
      <c r="D19" s="24">
        <v>0</v>
      </c>
      <c r="E19" s="24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5">
        <v>0</v>
      </c>
      <c r="C20" s="25">
        <v>0</v>
      </c>
      <c r="D20" s="25">
        <v>0</v>
      </c>
      <c r="E20" s="25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4">
        <v>0</v>
      </c>
      <c r="C21" s="24">
        <v>456</v>
      </c>
      <c r="D21" s="24">
        <v>39</v>
      </c>
      <c r="E21" s="24">
        <v>17336</v>
      </c>
      <c r="F21" s="19">
        <f t="shared" si="0"/>
        <v>44351.282051282054</v>
      </c>
      <c r="G21" s="1"/>
      <c r="H21" s="1"/>
      <c r="I21" s="1"/>
    </row>
    <row r="22" spans="1:9" x14ac:dyDescent="0.3">
      <c r="A22" s="12" t="s">
        <v>59</v>
      </c>
      <c r="B22" s="25">
        <v>742965</v>
      </c>
      <c r="C22" s="25">
        <v>635218</v>
      </c>
      <c r="D22" s="25">
        <v>4393338</v>
      </c>
      <c r="E22" s="25">
        <v>4679974</v>
      </c>
      <c r="F22" s="18">
        <f t="shared" si="0"/>
        <v>6.5243329787054876</v>
      </c>
      <c r="G22" s="1"/>
      <c r="H22" s="1"/>
      <c r="I22" s="1"/>
    </row>
    <row r="23" spans="1:9" x14ac:dyDescent="0.3">
      <c r="A23" s="9" t="s">
        <v>164</v>
      </c>
      <c r="B23" s="24">
        <v>8758</v>
      </c>
      <c r="C23" s="24">
        <v>28761</v>
      </c>
      <c r="D23" s="24">
        <v>143926</v>
      </c>
      <c r="E23" s="24">
        <v>110841</v>
      </c>
      <c r="F23" s="11">
        <f t="shared" si="0"/>
        <v>-22.987507469116068</v>
      </c>
      <c r="G23" s="1"/>
      <c r="H23" s="1"/>
      <c r="I23" s="1"/>
    </row>
    <row r="24" spans="1:9" x14ac:dyDescent="0.3">
      <c r="A24" s="12" t="s">
        <v>166</v>
      </c>
      <c r="B24" s="25">
        <v>8418</v>
      </c>
      <c r="C24" s="25">
        <v>0</v>
      </c>
      <c r="D24" s="25">
        <v>70354</v>
      </c>
      <c r="E24" s="25">
        <v>34927</v>
      </c>
      <c r="F24" s="14">
        <f t="shared" si="0"/>
        <v>-50.355345822554511</v>
      </c>
      <c r="G24" s="1"/>
      <c r="H24" s="1"/>
      <c r="I24" s="1"/>
    </row>
    <row r="25" spans="1:9" x14ac:dyDescent="0.3">
      <c r="A25" s="9" t="s">
        <v>39</v>
      </c>
      <c r="B25" s="24">
        <v>0</v>
      </c>
      <c r="C25" s="24">
        <v>0</v>
      </c>
      <c r="D25" s="24">
        <v>58</v>
      </c>
      <c r="E25" s="24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5">
        <v>0</v>
      </c>
      <c r="C26" s="25">
        <v>0</v>
      </c>
      <c r="D26" s="25">
        <v>0</v>
      </c>
      <c r="E26" s="25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5">
        <v>16642</v>
      </c>
      <c r="C28" s="25">
        <v>57795</v>
      </c>
      <c r="D28" s="25">
        <v>46104</v>
      </c>
      <c r="E28" s="25">
        <v>323447</v>
      </c>
      <c r="F28" s="14">
        <f t="shared" si="0"/>
        <v>601.55951761235463</v>
      </c>
      <c r="G28" s="1"/>
      <c r="H28" s="1"/>
      <c r="I28" s="1"/>
    </row>
    <row r="29" spans="1:9" x14ac:dyDescent="0.3">
      <c r="A29" s="9" t="s">
        <v>43</v>
      </c>
      <c r="B29" s="24">
        <v>0</v>
      </c>
      <c r="C29" s="24">
        <v>0</v>
      </c>
      <c r="D29" s="24">
        <v>0</v>
      </c>
      <c r="E29" s="24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25">
        <v>0</v>
      </c>
      <c r="C30" s="25">
        <v>0</v>
      </c>
      <c r="D30" s="25">
        <v>0</v>
      </c>
      <c r="E30" s="25">
        <v>809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4">
        <v>2307</v>
      </c>
      <c r="C31" s="24">
        <v>14</v>
      </c>
      <c r="D31" s="24">
        <v>32969</v>
      </c>
      <c r="E31" s="24">
        <v>479</v>
      </c>
      <c r="F31" s="11">
        <f t="shared" si="0"/>
        <v>-98.547120021838694</v>
      </c>
      <c r="G31" s="1"/>
      <c r="H31" s="1"/>
      <c r="I31" s="1"/>
    </row>
    <row r="32" spans="1:9" x14ac:dyDescent="0.3">
      <c r="A32" s="12" t="s">
        <v>46</v>
      </c>
      <c r="B32" s="25">
        <v>2819706</v>
      </c>
      <c r="C32" s="25">
        <v>2837731</v>
      </c>
      <c r="D32" s="25">
        <v>19549207</v>
      </c>
      <c r="E32" s="25">
        <v>19854877</v>
      </c>
      <c r="F32" s="14">
        <f t="shared" si="0"/>
        <v>1.5635928352490254</v>
      </c>
      <c r="G32" s="1"/>
      <c r="H32" s="1"/>
      <c r="I32" s="1"/>
    </row>
    <row r="33" spans="1:9" x14ac:dyDescent="0.3">
      <c r="A33" s="9" t="s">
        <v>47</v>
      </c>
      <c r="B33" s="24">
        <v>10314</v>
      </c>
      <c r="C33" s="24">
        <v>10071</v>
      </c>
      <c r="D33" s="24">
        <v>100779</v>
      </c>
      <c r="E33" s="24">
        <v>99548</v>
      </c>
      <c r="F33" s="11">
        <f t="shared" si="0"/>
        <v>-1.2214846346957273</v>
      </c>
      <c r="G33" s="1"/>
      <c r="H33" s="1"/>
      <c r="I33" s="1"/>
    </row>
    <row r="34" spans="1:9" x14ac:dyDescent="0.3">
      <c r="A34" s="12" t="s">
        <v>165</v>
      </c>
      <c r="B34" s="25">
        <v>0</v>
      </c>
      <c r="C34" s="25">
        <v>43</v>
      </c>
      <c r="D34" s="25">
        <v>0</v>
      </c>
      <c r="E34" s="25">
        <v>98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9124731</v>
      </c>
      <c r="C35" s="16">
        <f t="shared" ref="C35:E35" si="1">SUM(C7:C34)</f>
        <v>10111099</v>
      </c>
      <c r="D35" s="16">
        <f t="shared" si="1"/>
        <v>60751950</v>
      </c>
      <c r="E35" s="16">
        <f t="shared" si="1"/>
        <v>67587454</v>
      </c>
      <c r="F35" s="17">
        <f t="shared" ref="F35" si="2">((E35*100)/D35)-100</f>
        <v>11.251497277042134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32722559</v>
      </c>
      <c r="G39" s="36">
        <f>LOOKUP(E39,$A$39:$A$66,$C$39:$C$66)</f>
        <v>29331213</v>
      </c>
    </row>
    <row r="40" spans="1:9" x14ac:dyDescent="0.3">
      <c r="A40" s="36" t="str">
        <f t="shared" si="5"/>
        <v>ALICANTE</v>
      </c>
      <c r="B40" s="37">
        <f t="shared" si="3"/>
        <v>7690</v>
      </c>
      <c r="C40" s="37">
        <f t="shared" si="4"/>
        <v>25392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19854877</v>
      </c>
      <c r="G40" s="36">
        <f t="shared" ref="G40:G66" si="9">LOOKUP(E40,$A$39:$A$66,$C$39:$C$66)</f>
        <v>19549207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150</v>
      </c>
      <c r="D41" s="37">
        <f t="shared" si="7"/>
        <v>28</v>
      </c>
      <c r="E41" s="36" t="str">
        <f t="shared" si="6"/>
        <v>BARCELONA</v>
      </c>
      <c r="F41" s="36">
        <f t="shared" si="8"/>
        <v>9661779</v>
      </c>
      <c r="G41" s="36">
        <f t="shared" si="9"/>
        <v>6647685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4679974</v>
      </c>
      <c r="G42" s="36">
        <f t="shared" si="9"/>
        <v>4393338</v>
      </c>
    </row>
    <row r="43" spans="1:9" x14ac:dyDescent="0.3">
      <c r="A43" s="36" t="str">
        <f t="shared" si="5"/>
        <v>BAHÍA DE ALGECIRAS</v>
      </c>
      <c r="B43" s="37">
        <f t="shared" si="3"/>
        <v>32722559</v>
      </c>
      <c r="C43" s="37">
        <f t="shared" si="4"/>
        <v>29331213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323447</v>
      </c>
      <c r="G43" s="36">
        <f t="shared" si="9"/>
        <v>46104</v>
      </c>
    </row>
    <row r="44" spans="1:9" x14ac:dyDescent="0.3">
      <c r="A44" s="36" t="str">
        <f t="shared" si="5"/>
        <v>BAHÍA DE CÁDIZ</v>
      </c>
      <c r="B44" s="37">
        <f t="shared" si="3"/>
        <v>6577</v>
      </c>
      <c r="C44" s="37">
        <f t="shared" si="4"/>
        <v>263</v>
      </c>
      <c r="D44" s="37">
        <f t="shared" si="7"/>
        <v>13</v>
      </c>
      <c r="E44" s="36" t="str">
        <f t="shared" si="6"/>
        <v>MÁLAGA</v>
      </c>
      <c r="F44" s="36">
        <f t="shared" si="8"/>
        <v>110841</v>
      </c>
      <c r="G44" s="36">
        <f t="shared" si="9"/>
        <v>143926</v>
      </c>
    </row>
    <row r="45" spans="1:9" x14ac:dyDescent="0.3">
      <c r="A45" s="36" t="str">
        <f t="shared" si="5"/>
        <v>BALEARES</v>
      </c>
      <c r="B45" s="37">
        <f t="shared" si="3"/>
        <v>124</v>
      </c>
      <c r="C45" s="37">
        <f t="shared" si="4"/>
        <v>2313</v>
      </c>
      <c r="D45" s="37">
        <f t="shared" si="7"/>
        <v>18</v>
      </c>
      <c r="E45" s="36" t="str">
        <f t="shared" si="6"/>
        <v>VIGO</v>
      </c>
      <c r="F45" s="36">
        <f t="shared" si="8"/>
        <v>99548</v>
      </c>
      <c r="G45" s="36">
        <f t="shared" si="9"/>
        <v>100779</v>
      </c>
    </row>
    <row r="46" spans="1:9" x14ac:dyDescent="0.3">
      <c r="A46" s="36" t="str">
        <f t="shared" si="5"/>
        <v>BARCELONA</v>
      </c>
      <c r="B46" s="37">
        <f t="shared" si="3"/>
        <v>9661779</v>
      </c>
      <c r="C46" s="37">
        <f t="shared" si="4"/>
        <v>6647685</v>
      </c>
      <c r="D46" s="37">
        <f t="shared" si="7"/>
        <v>3</v>
      </c>
      <c r="E46" s="36" t="str">
        <f t="shared" si="6"/>
        <v>CASTELLÓN</v>
      </c>
      <c r="F46" s="36">
        <f t="shared" si="8"/>
        <v>57180</v>
      </c>
      <c r="G46" s="36">
        <f t="shared" si="9"/>
        <v>383843</v>
      </c>
    </row>
    <row r="47" spans="1:9" x14ac:dyDescent="0.3">
      <c r="A47" s="36" t="str">
        <f t="shared" si="5"/>
        <v>BILBAO</v>
      </c>
      <c r="B47" s="37">
        <f t="shared" si="3"/>
        <v>7777</v>
      </c>
      <c r="C47" s="37">
        <f t="shared" si="4"/>
        <v>24317</v>
      </c>
      <c r="D47" s="37">
        <f t="shared" si="7"/>
        <v>11</v>
      </c>
      <c r="E47" s="36" t="str">
        <f t="shared" si="6"/>
        <v>MARÍN Y RÍA DE PONTEVEDRA</v>
      </c>
      <c r="F47" s="36">
        <f t="shared" si="8"/>
        <v>34927</v>
      </c>
      <c r="G47" s="36">
        <f t="shared" si="9"/>
        <v>70354</v>
      </c>
    </row>
    <row r="48" spans="1:9" x14ac:dyDescent="0.3">
      <c r="A48" s="36" t="str">
        <f t="shared" si="5"/>
        <v>CARTAGENA</v>
      </c>
      <c r="B48" s="37">
        <f t="shared" si="3"/>
        <v>179</v>
      </c>
      <c r="C48" s="37">
        <f t="shared" si="4"/>
        <v>0</v>
      </c>
      <c r="D48" s="37">
        <f t="shared" si="7"/>
        <v>17</v>
      </c>
      <c r="E48" s="36" t="str">
        <f t="shared" si="6"/>
        <v>HUELVA</v>
      </c>
      <c r="F48" s="36">
        <f t="shared" si="8"/>
        <v>17336</v>
      </c>
      <c r="G48" s="36">
        <f t="shared" si="9"/>
        <v>39</v>
      </c>
    </row>
    <row r="49" spans="1:7" x14ac:dyDescent="0.3">
      <c r="A49" s="36" t="str">
        <f t="shared" si="5"/>
        <v>CASTELLÓN</v>
      </c>
      <c r="B49" s="37">
        <f t="shared" si="3"/>
        <v>57180</v>
      </c>
      <c r="C49" s="37">
        <f t="shared" si="4"/>
        <v>383843</v>
      </c>
      <c r="D49" s="37">
        <f t="shared" si="7"/>
        <v>8</v>
      </c>
      <c r="E49" s="36" t="str">
        <f t="shared" si="6"/>
        <v>BILBAO</v>
      </c>
      <c r="F49" s="36">
        <f t="shared" si="8"/>
        <v>7777</v>
      </c>
      <c r="G49" s="36">
        <f t="shared" si="9"/>
        <v>24317</v>
      </c>
    </row>
    <row r="50" spans="1:7" x14ac:dyDescent="0.3">
      <c r="A50" s="36" t="str">
        <f t="shared" si="5"/>
        <v>CEUTA</v>
      </c>
      <c r="B50" s="37">
        <f t="shared" si="3"/>
        <v>1253</v>
      </c>
      <c r="C50" s="37">
        <f t="shared" si="4"/>
        <v>0</v>
      </c>
      <c r="D50" s="37">
        <f t="shared" si="7"/>
        <v>14</v>
      </c>
      <c r="E50" s="36" t="str">
        <f t="shared" si="6"/>
        <v>ALICANTE</v>
      </c>
      <c r="F50" s="36">
        <f t="shared" si="8"/>
        <v>7690</v>
      </c>
      <c r="G50" s="36">
        <f t="shared" si="9"/>
        <v>25392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BAHÍA DE CÁDIZ</v>
      </c>
      <c r="F51" s="36">
        <f t="shared" si="8"/>
        <v>6577</v>
      </c>
      <c r="G51" s="36">
        <f t="shared" si="9"/>
        <v>263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1253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17336</v>
      </c>
      <c r="C53" s="37">
        <f t="shared" si="4"/>
        <v>39</v>
      </c>
      <c r="D53" s="37">
        <f t="shared" si="7"/>
        <v>10</v>
      </c>
      <c r="E53" s="36" t="str">
        <f t="shared" si="6"/>
        <v>SEVILLA</v>
      </c>
      <c r="F53" s="36">
        <f t="shared" si="8"/>
        <v>809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4679974</v>
      </c>
      <c r="C54" s="37">
        <f t="shared" si="4"/>
        <v>4393338</v>
      </c>
      <c r="D54" s="37">
        <f t="shared" si="7"/>
        <v>4</v>
      </c>
      <c r="E54" s="36" t="str">
        <f t="shared" si="6"/>
        <v>TARRAGONA</v>
      </c>
      <c r="F54" s="36">
        <f t="shared" si="8"/>
        <v>479</v>
      </c>
      <c r="G54" s="36">
        <f t="shared" si="9"/>
        <v>32969</v>
      </c>
    </row>
    <row r="55" spans="1:7" x14ac:dyDescent="0.3">
      <c r="A55" s="36" t="str">
        <f t="shared" si="5"/>
        <v>MÁLAGA</v>
      </c>
      <c r="B55" s="37">
        <f t="shared" si="3"/>
        <v>110841</v>
      </c>
      <c r="C55" s="37">
        <f t="shared" si="4"/>
        <v>143926</v>
      </c>
      <c r="D55" s="37">
        <f t="shared" si="7"/>
        <v>6</v>
      </c>
      <c r="E55" s="36" t="str">
        <f t="shared" si="6"/>
        <v>CARTAGENA</v>
      </c>
      <c r="F55" s="36">
        <f t="shared" si="8"/>
        <v>179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34927</v>
      </c>
      <c r="C56" s="37">
        <f t="shared" si="4"/>
        <v>70354</v>
      </c>
      <c r="D56" s="37">
        <f t="shared" si="7"/>
        <v>9</v>
      </c>
      <c r="E56" s="36" t="str">
        <f t="shared" si="6"/>
        <v>BALEARES</v>
      </c>
      <c r="F56" s="36">
        <f t="shared" ref="F56:F66" si="10">LOOKUP(E56,$A$39:$A$66,$B$39:$B$66)</f>
        <v>124</v>
      </c>
      <c r="G56" s="36">
        <f t="shared" si="9"/>
        <v>2313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VILAGARCÍA</v>
      </c>
      <c r="F57" s="36">
        <f t="shared" si="10"/>
        <v>98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323447</v>
      </c>
      <c r="C60" s="37">
        <f t="shared" si="4"/>
        <v>46104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809</v>
      </c>
      <c r="C62" s="37">
        <f t="shared" si="4"/>
        <v>0</v>
      </c>
      <c r="D62" s="37">
        <f t="shared" si="7"/>
        <v>15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479</v>
      </c>
      <c r="C63" s="37">
        <f t="shared" si="4"/>
        <v>32969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19854877</v>
      </c>
      <c r="C64" s="37">
        <f t="shared" si="4"/>
        <v>19549207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99548</v>
      </c>
      <c r="C65" s="37">
        <f t="shared" si="4"/>
        <v>100779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98</v>
      </c>
      <c r="C66" s="37">
        <f t="shared" si="4"/>
        <v>0</v>
      </c>
      <c r="D66" s="37">
        <f t="shared" si="7"/>
        <v>19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6">
        <v>0</v>
      </c>
      <c r="C7" s="26">
        <v>0</v>
      </c>
      <c r="D7" s="26">
        <v>0</v>
      </c>
      <c r="E7" s="26">
        <v>0</v>
      </c>
      <c r="F7" s="19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7">
        <v>9677</v>
      </c>
      <c r="C8" s="27">
        <v>8965</v>
      </c>
      <c r="D8" s="27">
        <v>73556</v>
      </c>
      <c r="E8" s="27">
        <v>43947</v>
      </c>
      <c r="F8" s="14">
        <f t="shared" ref="F8:F34" si="0">((E8*100)/D8)-100</f>
        <v>-40.253684267768776</v>
      </c>
      <c r="G8" s="1"/>
      <c r="H8" s="1"/>
      <c r="I8" s="1"/>
    </row>
    <row r="9" spans="1:12" x14ac:dyDescent="0.3">
      <c r="A9" s="9" t="s">
        <v>157</v>
      </c>
      <c r="B9" s="26">
        <v>37522</v>
      </c>
      <c r="C9" s="26">
        <v>42328</v>
      </c>
      <c r="D9" s="26">
        <v>248936</v>
      </c>
      <c r="E9" s="26">
        <v>218817</v>
      </c>
      <c r="F9" s="11">
        <f t="shared" si="0"/>
        <v>-12.099093742970084</v>
      </c>
      <c r="G9" s="1"/>
      <c r="H9" s="1"/>
      <c r="I9" s="1"/>
    </row>
    <row r="10" spans="1:12" x14ac:dyDescent="0.3">
      <c r="A10" s="12" t="s">
        <v>159</v>
      </c>
      <c r="B10" s="27">
        <v>0</v>
      </c>
      <c r="C10" s="27">
        <v>908</v>
      </c>
      <c r="D10" s="27">
        <v>1105</v>
      </c>
      <c r="E10" s="27">
        <v>908</v>
      </c>
      <c r="F10" s="18">
        <f t="shared" si="0"/>
        <v>-17.828054298642527</v>
      </c>
      <c r="G10" s="1"/>
      <c r="H10" s="1"/>
      <c r="I10" s="1"/>
    </row>
    <row r="11" spans="1:12" x14ac:dyDescent="0.3">
      <c r="A11" s="9" t="s">
        <v>160</v>
      </c>
      <c r="B11" s="26">
        <v>497590</v>
      </c>
      <c r="C11" s="26">
        <v>587964</v>
      </c>
      <c r="D11" s="26">
        <v>4918736</v>
      </c>
      <c r="E11" s="26">
        <v>5215723</v>
      </c>
      <c r="F11" s="11">
        <f t="shared" si="0"/>
        <v>6.0378723314282325</v>
      </c>
      <c r="G11" s="1"/>
      <c r="H11" s="1"/>
      <c r="I11" s="1"/>
    </row>
    <row r="12" spans="1:12" x14ac:dyDescent="0.3">
      <c r="A12" s="12" t="s">
        <v>161</v>
      </c>
      <c r="B12" s="27">
        <v>85213</v>
      </c>
      <c r="C12" s="27">
        <v>91540</v>
      </c>
      <c r="D12" s="27">
        <v>592545</v>
      </c>
      <c r="E12" s="27">
        <v>623755</v>
      </c>
      <c r="F12" s="14">
        <f t="shared" si="0"/>
        <v>5.2671105148132256</v>
      </c>
      <c r="G12" s="1"/>
      <c r="H12" s="1"/>
      <c r="I12" s="1"/>
    </row>
    <row r="13" spans="1:12" x14ac:dyDescent="0.3">
      <c r="A13" s="9" t="s">
        <v>32</v>
      </c>
      <c r="B13" s="26">
        <v>1195389</v>
      </c>
      <c r="C13" s="26">
        <v>1262848</v>
      </c>
      <c r="D13" s="26">
        <v>7414547</v>
      </c>
      <c r="E13" s="26">
        <v>7669053</v>
      </c>
      <c r="F13" s="11">
        <f t="shared" si="0"/>
        <v>3.4325225802736128</v>
      </c>
      <c r="G13" s="1"/>
      <c r="H13" s="1"/>
      <c r="I13" s="1"/>
    </row>
    <row r="14" spans="1:12" x14ac:dyDescent="0.3">
      <c r="A14" s="12" t="s">
        <v>33</v>
      </c>
      <c r="B14" s="27">
        <v>988514</v>
      </c>
      <c r="C14" s="27">
        <v>1045597</v>
      </c>
      <c r="D14" s="27">
        <v>6304910</v>
      </c>
      <c r="E14" s="27">
        <v>6671712</v>
      </c>
      <c r="F14" s="14">
        <f t="shared" si="0"/>
        <v>5.8177198405686994</v>
      </c>
      <c r="G14" s="1"/>
      <c r="H14" s="1"/>
      <c r="I14" s="1"/>
    </row>
    <row r="15" spans="1:12" x14ac:dyDescent="0.3">
      <c r="A15" s="9" t="s">
        <v>34</v>
      </c>
      <c r="B15" s="26">
        <v>82876</v>
      </c>
      <c r="C15" s="26">
        <v>82115</v>
      </c>
      <c r="D15" s="26">
        <v>461381</v>
      </c>
      <c r="E15" s="26">
        <v>495184</v>
      </c>
      <c r="F15" s="11">
        <f t="shared" si="0"/>
        <v>7.326482885077624</v>
      </c>
      <c r="G15" s="1"/>
      <c r="H15" s="1"/>
      <c r="I15" s="1"/>
    </row>
    <row r="16" spans="1:12" x14ac:dyDescent="0.3">
      <c r="A16" s="12" t="s">
        <v>35</v>
      </c>
      <c r="B16" s="27">
        <v>802</v>
      </c>
      <c r="C16" s="27">
        <v>2235</v>
      </c>
      <c r="D16" s="27">
        <v>3116</v>
      </c>
      <c r="E16" s="27">
        <v>4435</v>
      </c>
      <c r="F16" s="18">
        <f t="shared" si="0"/>
        <v>42.329910141206682</v>
      </c>
      <c r="G16" s="1"/>
      <c r="H16" s="1"/>
      <c r="I16" s="1"/>
    </row>
    <row r="17" spans="1:9" x14ac:dyDescent="0.3">
      <c r="A17" s="9" t="s">
        <v>162</v>
      </c>
      <c r="B17" s="26">
        <v>54541</v>
      </c>
      <c r="C17" s="26">
        <v>27875</v>
      </c>
      <c r="D17" s="26">
        <v>339842</v>
      </c>
      <c r="E17" s="26">
        <v>245033</v>
      </c>
      <c r="F17" s="11">
        <f t="shared" si="0"/>
        <v>-27.89796434813826</v>
      </c>
      <c r="G17" s="1"/>
      <c r="H17" s="1"/>
      <c r="I17" s="1"/>
    </row>
    <row r="18" spans="1:9" x14ac:dyDescent="0.3">
      <c r="A18" s="12" t="s">
        <v>36</v>
      </c>
      <c r="B18" s="27">
        <v>68364</v>
      </c>
      <c r="C18" s="27">
        <v>79898</v>
      </c>
      <c r="D18" s="27">
        <v>552692</v>
      </c>
      <c r="E18" s="27">
        <v>459564</v>
      </c>
      <c r="F18" s="14">
        <f t="shared" si="0"/>
        <v>-16.849891078575411</v>
      </c>
      <c r="G18" s="1"/>
      <c r="H18" s="1"/>
      <c r="I18" s="1"/>
    </row>
    <row r="19" spans="1:9" x14ac:dyDescent="0.3">
      <c r="A19" s="9" t="s">
        <v>37</v>
      </c>
      <c r="B19" s="26">
        <v>6747</v>
      </c>
      <c r="C19" s="26">
        <v>6252</v>
      </c>
      <c r="D19" s="26">
        <v>41787</v>
      </c>
      <c r="E19" s="26">
        <v>39937</v>
      </c>
      <c r="F19" s="11">
        <f t="shared" si="0"/>
        <v>-4.4272142053748809</v>
      </c>
      <c r="G19" s="1"/>
      <c r="H19" s="1"/>
      <c r="I19" s="1"/>
    </row>
    <row r="20" spans="1:9" x14ac:dyDescent="0.3">
      <c r="A20" s="12" t="s">
        <v>163</v>
      </c>
      <c r="B20" s="27">
        <v>0</v>
      </c>
      <c r="C20" s="27">
        <v>0</v>
      </c>
      <c r="D20" s="27">
        <v>370</v>
      </c>
      <c r="E20" s="27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26">
        <v>14009</v>
      </c>
      <c r="C21" s="26">
        <v>10047</v>
      </c>
      <c r="D21" s="26">
        <v>90161</v>
      </c>
      <c r="E21" s="26">
        <v>88872</v>
      </c>
      <c r="F21" s="11">
        <f t="shared" si="0"/>
        <v>-1.4296647109060387</v>
      </c>
      <c r="G21" s="1"/>
      <c r="H21" s="1"/>
      <c r="I21" s="1"/>
    </row>
    <row r="22" spans="1:9" x14ac:dyDescent="0.3">
      <c r="A22" s="12" t="s">
        <v>59</v>
      </c>
      <c r="B22" s="27">
        <v>348576</v>
      </c>
      <c r="C22" s="27">
        <v>366627</v>
      </c>
      <c r="D22" s="27">
        <v>2415093</v>
      </c>
      <c r="E22" s="27">
        <v>2378366</v>
      </c>
      <c r="F22" s="14">
        <f t="shared" si="0"/>
        <v>-1.5207281872789196</v>
      </c>
      <c r="G22" s="1"/>
      <c r="H22" s="1"/>
      <c r="I22" s="1"/>
    </row>
    <row r="23" spans="1:9" x14ac:dyDescent="0.3">
      <c r="A23" s="9" t="s">
        <v>164</v>
      </c>
      <c r="B23" s="26">
        <v>44968</v>
      </c>
      <c r="C23" s="26">
        <v>45942</v>
      </c>
      <c r="D23" s="26">
        <v>312538</v>
      </c>
      <c r="E23" s="26">
        <v>289892</v>
      </c>
      <c r="F23" s="11">
        <f t="shared" si="0"/>
        <v>-7.2458389059890322</v>
      </c>
      <c r="G23" s="1"/>
      <c r="H23" s="1"/>
      <c r="I23" s="1"/>
    </row>
    <row r="24" spans="1:9" x14ac:dyDescent="0.3">
      <c r="A24" s="12" t="s">
        <v>166</v>
      </c>
      <c r="B24" s="27">
        <v>0</v>
      </c>
      <c r="C24" s="27">
        <v>0</v>
      </c>
      <c r="D24" s="27">
        <v>0</v>
      </c>
      <c r="E24" s="27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26">
        <v>79851</v>
      </c>
      <c r="C25" s="26">
        <v>66400</v>
      </c>
      <c r="D25" s="26">
        <v>513334</v>
      </c>
      <c r="E25" s="26">
        <v>411417</v>
      </c>
      <c r="F25" s="11">
        <f t="shared" si="0"/>
        <v>-19.853935254629533</v>
      </c>
      <c r="G25" s="1"/>
      <c r="H25" s="1"/>
      <c r="I25" s="1"/>
    </row>
    <row r="26" spans="1:9" x14ac:dyDescent="0.3">
      <c r="A26" s="12" t="s">
        <v>40</v>
      </c>
      <c r="B26" s="27">
        <v>54467</v>
      </c>
      <c r="C26" s="27">
        <v>59628</v>
      </c>
      <c r="D26" s="27">
        <v>365261</v>
      </c>
      <c r="E26" s="27">
        <v>492106</v>
      </c>
      <c r="F26" s="14">
        <f t="shared" si="0"/>
        <v>34.727222451890555</v>
      </c>
      <c r="G26" s="1"/>
      <c r="H26" s="1"/>
      <c r="I26" s="1"/>
    </row>
    <row r="27" spans="1:9" x14ac:dyDescent="0.3">
      <c r="A27" s="9" t="s">
        <v>41</v>
      </c>
      <c r="B27" s="26">
        <v>49578</v>
      </c>
      <c r="C27" s="26">
        <v>59618</v>
      </c>
      <c r="D27" s="26">
        <v>361854</v>
      </c>
      <c r="E27" s="26">
        <v>403989</v>
      </c>
      <c r="F27" s="11">
        <f t="shared" si="0"/>
        <v>11.64419904160242</v>
      </c>
      <c r="G27" s="1"/>
      <c r="H27" s="1"/>
      <c r="I27" s="1"/>
    </row>
    <row r="28" spans="1:9" x14ac:dyDescent="0.3">
      <c r="A28" s="12" t="s">
        <v>42</v>
      </c>
      <c r="B28" s="27">
        <v>319619</v>
      </c>
      <c r="C28" s="27">
        <v>328234</v>
      </c>
      <c r="D28" s="27">
        <v>2184479</v>
      </c>
      <c r="E28" s="27">
        <v>2238881</v>
      </c>
      <c r="F28" s="14">
        <f t="shared" si="0"/>
        <v>2.4903878682285381</v>
      </c>
      <c r="G28" s="1"/>
      <c r="H28" s="1"/>
      <c r="I28" s="1"/>
    </row>
    <row r="29" spans="1:9" x14ac:dyDescent="0.3">
      <c r="A29" s="9" t="s">
        <v>43</v>
      </c>
      <c r="B29" s="26">
        <v>131995</v>
      </c>
      <c r="C29" s="26">
        <v>169257</v>
      </c>
      <c r="D29" s="26">
        <v>929292</v>
      </c>
      <c r="E29" s="26">
        <v>1061334</v>
      </c>
      <c r="F29" s="11">
        <f t="shared" si="0"/>
        <v>14.208881600185947</v>
      </c>
      <c r="G29" s="1"/>
      <c r="H29" s="1"/>
      <c r="I29" s="1"/>
    </row>
    <row r="30" spans="1:9" x14ac:dyDescent="0.3">
      <c r="A30" s="12" t="s">
        <v>44</v>
      </c>
      <c r="B30" s="27">
        <v>17716</v>
      </c>
      <c r="C30" s="27">
        <v>16851</v>
      </c>
      <c r="D30" s="27">
        <v>114362</v>
      </c>
      <c r="E30" s="27">
        <v>119122</v>
      </c>
      <c r="F30" s="14">
        <f t="shared" si="0"/>
        <v>4.1622217170039022</v>
      </c>
      <c r="G30" s="1"/>
      <c r="H30" s="1"/>
      <c r="I30" s="1"/>
    </row>
    <row r="31" spans="1:9" x14ac:dyDescent="0.3">
      <c r="A31" s="9" t="s">
        <v>45</v>
      </c>
      <c r="B31" s="26">
        <v>24182</v>
      </c>
      <c r="C31" s="26">
        <v>16195</v>
      </c>
      <c r="D31" s="26">
        <v>180260</v>
      </c>
      <c r="E31" s="26">
        <v>172227</v>
      </c>
      <c r="F31" s="11">
        <f t="shared" si="0"/>
        <v>-4.4563408410074317</v>
      </c>
      <c r="G31" s="1"/>
      <c r="H31" s="1"/>
      <c r="I31" s="1"/>
    </row>
    <row r="32" spans="1:9" x14ac:dyDescent="0.3">
      <c r="A32" s="12" t="s">
        <v>46</v>
      </c>
      <c r="B32" s="27">
        <v>869624</v>
      </c>
      <c r="C32" s="27">
        <v>1098525</v>
      </c>
      <c r="D32" s="27">
        <v>5436157</v>
      </c>
      <c r="E32" s="27">
        <v>7124880</v>
      </c>
      <c r="F32" s="14">
        <f t="shared" si="0"/>
        <v>31.064647323467653</v>
      </c>
      <c r="G32" s="1"/>
      <c r="H32" s="1"/>
      <c r="I32" s="1"/>
    </row>
    <row r="33" spans="1:9" x14ac:dyDescent="0.3">
      <c r="A33" s="9" t="s">
        <v>47</v>
      </c>
      <c r="B33" s="26">
        <v>103019</v>
      </c>
      <c r="C33" s="26">
        <v>98307</v>
      </c>
      <c r="D33" s="26">
        <v>654961</v>
      </c>
      <c r="E33" s="26">
        <v>672858</v>
      </c>
      <c r="F33" s="11">
        <f t="shared" si="0"/>
        <v>2.7325291124204369</v>
      </c>
      <c r="G33" s="1"/>
      <c r="H33" s="1"/>
      <c r="I33" s="1"/>
    </row>
    <row r="34" spans="1:9" x14ac:dyDescent="0.3">
      <c r="A34" s="12" t="s">
        <v>165</v>
      </c>
      <c r="B34" s="27">
        <v>0</v>
      </c>
      <c r="C34" s="27">
        <v>0</v>
      </c>
      <c r="D34" s="27">
        <v>0</v>
      </c>
      <c r="E34" s="27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5084839</v>
      </c>
      <c r="C35" s="16">
        <f t="shared" ref="C35:E35" si="1">SUM(C7:C34)</f>
        <v>5574156</v>
      </c>
      <c r="D35" s="16">
        <f t="shared" si="1"/>
        <v>34511275</v>
      </c>
      <c r="E35" s="16">
        <f t="shared" si="1"/>
        <v>37142012</v>
      </c>
      <c r="F35" s="17">
        <f t="shared" ref="F35" si="2">((E35*100)/D35)-100</f>
        <v>7.6228334073429664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7669053</v>
      </c>
      <c r="G39" s="36">
        <f>LOOKUP(E39,$A$39:$A$66,$C$39:$C$66)</f>
        <v>7414547</v>
      </c>
    </row>
    <row r="40" spans="1:9" x14ac:dyDescent="0.3">
      <c r="A40" s="36" t="str">
        <f t="shared" si="5"/>
        <v>ALICANTE</v>
      </c>
      <c r="B40" s="37">
        <f t="shared" si="3"/>
        <v>43947</v>
      </c>
      <c r="C40" s="37">
        <f t="shared" si="4"/>
        <v>73556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7124880</v>
      </c>
      <c r="G40" s="36">
        <f t="shared" ref="G40:G66" si="9">LOOKUP(E40,$A$39:$A$66,$C$39:$C$66)</f>
        <v>5436157</v>
      </c>
    </row>
    <row r="41" spans="1:9" x14ac:dyDescent="0.3">
      <c r="A41" s="36" t="str">
        <f t="shared" si="5"/>
        <v>ALMERÍA</v>
      </c>
      <c r="B41" s="37">
        <f t="shared" si="3"/>
        <v>218817</v>
      </c>
      <c r="C41" s="37">
        <f t="shared" si="4"/>
        <v>248936</v>
      </c>
      <c r="D41" s="37">
        <f t="shared" si="7"/>
        <v>17</v>
      </c>
      <c r="E41" s="36" t="str">
        <f t="shared" si="6"/>
        <v>BARCELONA</v>
      </c>
      <c r="F41" s="36">
        <f t="shared" si="8"/>
        <v>6671712</v>
      </c>
      <c r="G41" s="36">
        <f t="shared" si="9"/>
        <v>6304910</v>
      </c>
    </row>
    <row r="42" spans="1:9" x14ac:dyDescent="0.3">
      <c r="A42" s="36" t="str">
        <f t="shared" si="5"/>
        <v>AVILÉS</v>
      </c>
      <c r="B42" s="37">
        <f t="shared" si="3"/>
        <v>908</v>
      </c>
      <c r="C42" s="37">
        <f t="shared" si="4"/>
        <v>1105</v>
      </c>
      <c r="D42" s="37">
        <f t="shared" si="7"/>
        <v>24</v>
      </c>
      <c r="E42" s="36" t="str">
        <f t="shared" si="6"/>
        <v>BAHÍA DE ALGECIRAS</v>
      </c>
      <c r="F42" s="36">
        <f t="shared" si="8"/>
        <v>5215723</v>
      </c>
      <c r="G42" s="36">
        <f t="shared" si="9"/>
        <v>4918736</v>
      </c>
    </row>
    <row r="43" spans="1:9" x14ac:dyDescent="0.3">
      <c r="A43" s="36" t="str">
        <f t="shared" si="5"/>
        <v>BAHÍA DE ALGECIRAS</v>
      </c>
      <c r="B43" s="37">
        <f t="shared" si="3"/>
        <v>5215723</v>
      </c>
      <c r="C43" s="37">
        <f t="shared" si="4"/>
        <v>4918736</v>
      </c>
      <c r="D43" s="37">
        <f t="shared" si="7"/>
        <v>4</v>
      </c>
      <c r="E43" s="36" t="str">
        <f t="shared" si="6"/>
        <v>LAS PALMAS</v>
      </c>
      <c r="F43" s="36">
        <f t="shared" si="8"/>
        <v>2378366</v>
      </c>
      <c r="G43" s="36">
        <f t="shared" si="9"/>
        <v>2415093</v>
      </c>
    </row>
    <row r="44" spans="1:9" x14ac:dyDescent="0.3">
      <c r="A44" s="36" t="str">
        <f t="shared" si="5"/>
        <v>BAHÍA DE CÁDIZ</v>
      </c>
      <c r="B44" s="37">
        <f t="shared" si="3"/>
        <v>623755</v>
      </c>
      <c r="C44" s="37">
        <f t="shared" si="4"/>
        <v>592545</v>
      </c>
      <c r="D44" s="37">
        <f t="shared" si="7"/>
        <v>9</v>
      </c>
      <c r="E44" s="36" t="str">
        <f t="shared" si="6"/>
        <v>SANTA CRUZ DE TENERIFE</v>
      </c>
      <c r="F44" s="36">
        <f t="shared" si="8"/>
        <v>2238881</v>
      </c>
      <c r="G44" s="36">
        <f t="shared" si="9"/>
        <v>2184479</v>
      </c>
    </row>
    <row r="45" spans="1:9" x14ac:dyDescent="0.3">
      <c r="A45" s="36" t="str">
        <f t="shared" si="5"/>
        <v>BALEARES</v>
      </c>
      <c r="B45" s="37">
        <f t="shared" si="3"/>
        <v>7669053</v>
      </c>
      <c r="C45" s="37">
        <f t="shared" si="4"/>
        <v>7414547</v>
      </c>
      <c r="D45" s="37">
        <f t="shared" si="7"/>
        <v>1</v>
      </c>
      <c r="E45" s="36" t="str">
        <f t="shared" si="6"/>
        <v>SANTANDER</v>
      </c>
      <c r="F45" s="36">
        <f t="shared" si="8"/>
        <v>1061334</v>
      </c>
      <c r="G45" s="36">
        <f t="shared" si="9"/>
        <v>929292</v>
      </c>
    </row>
    <row r="46" spans="1:9" x14ac:dyDescent="0.3">
      <c r="A46" s="36" t="str">
        <f t="shared" si="5"/>
        <v>BARCELONA</v>
      </c>
      <c r="B46" s="37">
        <f t="shared" si="3"/>
        <v>6671712</v>
      </c>
      <c r="C46" s="37">
        <f t="shared" si="4"/>
        <v>6304910</v>
      </c>
      <c r="D46" s="37">
        <f t="shared" si="7"/>
        <v>3</v>
      </c>
      <c r="E46" s="36" t="str">
        <f t="shared" si="6"/>
        <v>VIGO</v>
      </c>
      <c r="F46" s="36">
        <f t="shared" si="8"/>
        <v>672858</v>
      </c>
      <c r="G46" s="36">
        <f t="shared" si="9"/>
        <v>654961</v>
      </c>
    </row>
    <row r="47" spans="1:9" x14ac:dyDescent="0.3">
      <c r="A47" s="36" t="str">
        <f t="shared" si="5"/>
        <v>BILBAO</v>
      </c>
      <c r="B47" s="37">
        <f t="shared" si="3"/>
        <v>495184</v>
      </c>
      <c r="C47" s="37">
        <f t="shared" si="4"/>
        <v>461381</v>
      </c>
      <c r="D47" s="37">
        <f t="shared" si="7"/>
        <v>10</v>
      </c>
      <c r="E47" s="36" t="str">
        <f t="shared" si="6"/>
        <v>BAHÍA DE CÁDIZ</v>
      </c>
      <c r="F47" s="36">
        <f t="shared" si="8"/>
        <v>623755</v>
      </c>
      <c r="G47" s="36">
        <f t="shared" si="9"/>
        <v>592545</v>
      </c>
    </row>
    <row r="48" spans="1:9" x14ac:dyDescent="0.3">
      <c r="A48" s="36" t="str">
        <f t="shared" si="5"/>
        <v>CARTAGENA</v>
      </c>
      <c r="B48" s="37">
        <f t="shared" si="3"/>
        <v>4435</v>
      </c>
      <c r="C48" s="37">
        <f t="shared" si="4"/>
        <v>3116</v>
      </c>
      <c r="D48" s="37">
        <f t="shared" si="7"/>
        <v>23</v>
      </c>
      <c r="E48" s="36" t="str">
        <f t="shared" si="6"/>
        <v>BILBAO</v>
      </c>
      <c r="F48" s="36">
        <f t="shared" si="8"/>
        <v>495184</v>
      </c>
      <c r="G48" s="36">
        <f t="shared" si="9"/>
        <v>461381</v>
      </c>
    </row>
    <row r="49" spans="1:7" x14ac:dyDescent="0.3">
      <c r="A49" s="36" t="str">
        <f t="shared" si="5"/>
        <v>CASTELLÓN</v>
      </c>
      <c r="B49" s="37">
        <f t="shared" si="3"/>
        <v>245033</v>
      </c>
      <c r="C49" s="37">
        <f t="shared" si="4"/>
        <v>339842</v>
      </c>
      <c r="D49" s="37">
        <f t="shared" si="7"/>
        <v>16</v>
      </c>
      <c r="E49" s="36" t="str">
        <f t="shared" si="6"/>
        <v>MOTRIL</v>
      </c>
      <c r="F49" s="36">
        <f t="shared" si="8"/>
        <v>492106</v>
      </c>
      <c r="G49" s="36">
        <f t="shared" si="9"/>
        <v>365261</v>
      </c>
    </row>
    <row r="50" spans="1:7" x14ac:dyDescent="0.3">
      <c r="A50" s="36" t="str">
        <f t="shared" si="5"/>
        <v>CEUTA</v>
      </c>
      <c r="B50" s="37">
        <f t="shared" si="3"/>
        <v>459564</v>
      </c>
      <c r="C50" s="37">
        <f t="shared" si="4"/>
        <v>552692</v>
      </c>
      <c r="D50" s="37">
        <f t="shared" si="7"/>
        <v>12</v>
      </c>
      <c r="E50" s="36" t="str">
        <f t="shared" si="6"/>
        <v>CEUTA</v>
      </c>
      <c r="F50" s="36">
        <f t="shared" si="8"/>
        <v>459564</v>
      </c>
      <c r="G50" s="36">
        <f t="shared" si="9"/>
        <v>552692</v>
      </c>
    </row>
    <row r="51" spans="1:7" x14ac:dyDescent="0.3">
      <c r="A51" s="36" t="str">
        <f t="shared" si="5"/>
        <v>FERROL-SAN CIBRAO</v>
      </c>
      <c r="B51" s="37">
        <f t="shared" si="3"/>
        <v>39937</v>
      </c>
      <c r="C51" s="37">
        <f t="shared" si="4"/>
        <v>41787</v>
      </c>
      <c r="D51" s="37">
        <f t="shared" si="7"/>
        <v>22</v>
      </c>
      <c r="E51" s="36" t="str">
        <f t="shared" si="6"/>
        <v>MELILLA</v>
      </c>
      <c r="F51" s="36">
        <f t="shared" si="8"/>
        <v>411417</v>
      </c>
      <c r="G51" s="36">
        <f t="shared" si="9"/>
        <v>513334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370</v>
      </c>
      <c r="D52" s="37">
        <f t="shared" si="7"/>
        <v>28</v>
      </c>
      <c r="E52" s="36" t="str">
        <f t="shared" si="6"/>
        <v>PASAIA</v>
      </c>
      <c r="F52" s="36">
        <f t="shared" si="8"/>
        <v>403989</v>
      </c>
      <c r="G52" s="36">
        <f t="shared" si="9"/>
        <v>361854</v>
      </c>
    </row>
    <row r="53" spans="1:7" x14ac:dyDescent="0.3">
      <c r="A53" s="36" t="str">
        <f t="shared" si="5"/>
        <v>HUELVA</v>
      </c>
      <c r="B53" s="37">
        <f t="shared" si="3"/>
        <v>88872</v>
      </c>
      <c r="C53" s="37">
        <f t="shared" si="4"/>
        <v>90161</v>
      </c>
      <c r="D53" s="37">
        <f t="shared" si="7"/>
        <v>20</v>
      </c>
      <c r="E53" s="36" t="str">
        <f t="shared" si="6"/>
        <v>MÁLAGA</v>
      </c>
      <c r="F53" s="36">
        <f t="shared" si="8"/>
        <v>289892</v>
      </c>
      <c r="G53" s="36">
        <f t="shared" si="9"/>
        <v>312538</v>
      </c>
    </row>
    <row r="54" spans="1:7" x14ac:dyDescent="0.3">
      <c r="A54" s="36" t="str">
        <f t="shared" si="5"/>
        <v>LAS PALMAS</v>
      </c>
      <c r="B54" s="37">
        <f t="shared" si="3"/>
        <v>2378366</v>
      </c>
      <c r="C54" s="37">
        <f t="shared" si="4"/>
        <v>2415093</v>
      </c>
      <c r="D54" s="37">
        <f t="shared" si="7"/>
        <v>5</v>
      </c>
      <c r="E54" s="36" t="str">
        <f t="shared" si="6"/>
        <v>CASTELLÓN</v>
      </c>
      <c r="F54" s="36">
        <f t="shared" si="8"/>
        <v>245033</v>
      </c>
      <c r="G54" s="36">
        <f t="shared" si="9"/>
        <v>339842</v>
      </c>
    </row>
    <row r="55" spans="1:7" x14ac:dyDescent="0.3">
      <c r="A55" s="36" t="str">
        <f t="shared" si="5"/>
        <v>MÁLAGA</v>
      </c>
      <c r="B55" s="37">
        <f t="shared" si="3"/>
        <v>289892</v>
      </c>
      <c r="C55" s="37">
        <f t="shared" si="4"/>
        <v>312538</v>
      </c>
      <c r="D55" s="37">
        <f t="shared" si="7"/>
        <v>15</v>
      </c>
      <c r="E55" s="36" t="str">
        <f t="shared" si="6"/>
        <v>ALMERÍA</v>
      </c>
      <c r="F55" s="36">
        <f t="shared" si="8"/>
        <v>218817</v>
      </c>
      <c r="G55" s="36">
        <f t="shared" si="9"/>
        <v>248936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TARRAGONA</v>
      </c>
      <c r="F56" s="36">
        <f t="shared" ref="F56:F66" si="10">LOOKUP(E56,$A$39:$A$66,$B$39:$B$66)</f>
        <v>172227</v>
      </c>
      <c r="G56" s="36">
        <f t="shared" si="9"/>
        <v>180260</v>
      </c>
    </row>
    <row r="57" spans="1:7" x14ac:dyDescent="0.3">
      <c r="A57" s="36" t="str">
        <f t="shared" si="5"/>
        <v>MELILLA</v>
      </c>
      <c r="B57" s="37">
        <f t="shared" si="3"/>
        <v>411417</v>
      </c>
      <c r="C57" s="37">
        <f t="shared" si="4"/>
        <v>513334</v>
      </c>
      <c r="D57" s="37">
        <f t="shared" si="7"/>
        <v>13</v>
      </c>
      <c r="E57" s="36" t="str">
        <f t="shared" si="6"/>
        <v>SEVILLA</v>
      </c>
      <c r="F57" s="36">
        <f t="shared" si="10"/>
        <v>119122</v>
      </c>
      <c r="G57" s="36">
        <f t="shared" si="9"/>
        <v>114362</v>
      </c>
    </row>
    <row r="58" spans="1:7" x14ac:dyDescent="0.3">
      <c r="A58" s="36" t="str">
        <f t="shared" si="5"/>
        <v>MOTRIL</v>
      </c>
      <c r="B58" s="37">
        <f t="shared" si="3"/>
        <v>492106</v>
      </c>
      <c r="C58" s="37">
        <f t="shared" si="4"/>
        <v>365261</v>
      </c>
      <c r="D58" s="37">
        <f t="shared" si="7"/>
        <v>11</v>
      </c>
      <c r="E58" s="36" t="str">
        <f t="shared" si="6"/>
        <v>HUELVA</v>
      </c>
      <c r="F58" s="36">
        <f t="shared" si="10"/>
        <v>88872</v>
      </c>
      <c r="G58" s="36">
        <f t="shared" si="9"/>
        <v>90161</v>
      </c>
    </row>
    <row r="59" spans="1:7" x14ac:dyDescent="0.3">
      <c r="A59" s="36" t="str">
        <f t="shared" si="5"/>
        <v>PASAIA</v>
      </c>
      <c r="B59" s="37">
        <f t="shared" si="3"/>
        <v>403989</v>
      </c>
      <c r="C59" s="37">
        <f t="shared" si="4"/>
        <v>361854</v>
      </c>
      <c r="D59" s="37">
        <f t="shared" si="7"/>
        <v>14</v>
      </c>
      <c r="E59" s="36" t="str">
        <f t="shared" si="6"/>
        <v>ALICANTE</v>
      </c>
      <c r="F59" s="36">
        <f t="shared" si="10"/>
        <v>43947</v>
      </c>
      <c r="G59" s="36">
        <f t="shared" si="9"/>
        <v>73556</v>
      </c>
    </row>
    <row r="60" spans="1:7" x14ac:dyDescent="0.3">
      <c r="A60" s="36" t="str">
        <f t="shared" si="5"/>
        <v>SANTA CRUZ DE TENERIFE</v>
      </c>
      <c r="B60" s="37">
        <f t="shared" si="3"/>
        <v>2238881</v>
      </c>
      <c r="C60" s="37">
        <f t="shared" si="4"/>
        <v>2184479</v>
      </c>
      <c r="D60" s="37">
        <f t="shared" si="7"/>
        <v>6</v>
      </c>
      <c r="E60" s="36" t="str">
        <f t="shared" si="6"/>
        <v>FERROL-SAN CIBRAO</v>
      </c>
      <c r="F60" s="36">
        <f t="shared" si="10"/>
        <v>39937</v>
      </c>
      <c r="G60" s="36">
        <f t="shared" si="9"/>
        <v>41787</v>
      </c>
    </row>
    <row r="61" spans="1:7" x14ac:dyDescent="0.3">
      <c r="A61" s="36" t="str">
        <f t="shared" si="5"/>
        <v>SANTANDER</v>
      </c>
      <c r="B61" s="37">
        <f t="shared" si="3"/>
        <v>1061334</v>
      </c>
      <c r="C61" s="37">
        <f t="shared" si="4"/>
        <v>929292</v>
      </c>
      <c r="D61" s="37">
        <f t="shared" si="7"/>
        <v>7</v>
      </c>
      <c r="E61" s="36" t="str">
        <f t="shared" si="6"/>
        <v>CARTAGENA</v>
      </c>
      <c r="F61" s="36">
        <f t="shared" si="10"/>
        <v>4435</v>
      </c>
      <c r="G61" s="36">
        <f t="shared" si="9"/>
        <v>3116</v>
      </c>
    </row>
    <row r="62" spans="1:7" x14ac:dyDescent="0.3">
      <c r="A62" s="36" t="str">
        <f t="shared" si="5"/>
        <v>SEVILLA</v>
      </c>
      <c r="B62" s="37">
        <f t="shared" si="3"/>
        <v>119122</v>
      </c>
      <c r="C62" s="37">
        <f t="shared" si="4"/>
        <v>114362</v>
      </c>
      <c r="D62" s="37">
        <f t="shared" si="7"/>
        <v>19</v>
      </c>
      <c r="E62" s="36" t="str">
        <f t="shared" si="6"/>
        <v>AVILÉS</v>
      </c>
      <c r="F62" s="36">
        <f t="shared" si="10"/>
        <v>908</v>
      </c>
      <c r="G62" s="36">
        <f t="shared" si="9"/>
        <v>1105</v>
      </c>
    </row>
    <row r="63" spans="1:7" x14ac:dyDescent="0.3">
      <c r="A63" s="36" t="str">
        <f t="shared" si="5"/>
        <v>TARRAGONA</v>
      </c>
      <c r="B63" s="37">
        <f t="shared" si="3"/>
        <v>172227</v>
      </c>
      <c r="C63" s="37">
        <f t="shared" si="4"/>
        <v>180260</v>
      </c>
      <c r="D63" s="37">
        <f t="shared" si="7"/>
        <v>18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7124880</v>
      </c>
      <c r="C64" s="37">
        <f t="shared" si="4"/>
        <v>5436157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672858</v>
      </c>
      <c r="C65" s="37">
        <f t="shared" si="4"/>
        <v>654961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2" t="s">
        <v>56</v>
      </c>
    </row>
    <row r="2" spans="1:12" s="2" customFormat="1" ht="21" x14ac:dyDescent="0.4">
      <c r="I2" s="33" t="s">
        <v>57</v>
      </c>
    </row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85</v>
      </c>
      <c r="C8" s="31">
        <v>364</v>
      </c>
      <c r="D8" s="31">
        <v>661</v>
      </c>
      <c r="E8" s="31">
        <v>1176</v>
      </c>
      <c r="F8" s="14">
        <f t="shared" ref="F8:F34" si="0">((E8*100)/D8)-100</f>
        <v>77.912254160363091</v>
      </c>
      <c r="G8" s="1"/>
      <c r="H8" s="1"/>
      <c r="I8" s="1"/>
    </row>
    <row r="9" spans="1:12" x14ac:dyDescent="0.3">
      <c r="A9" s="9" t="s">
        <v>157</v>
      </c>
      <c r="B9" s="30">
        <v>949</v>
      </c>
      <c r="C9" s="30">
        <v>1184</v>
      </c>
      <c r="D9" s="30">
        <v>5988</v>
      </c>
      <c r="E9" s="30">
        <v>5451</v>
      </c>
      <c r="F9" s="11">
        <f t="shared" si="0"/>
        <v>-8.9679358717434923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15841</v>
      </c>
      <c r="C11" s="30">
        <v>17064</v>
      </c>
      <c r="D11" s="30">
        <v>138812</v>
      </c>
      <c r="E11" s="30">
        <v>145886</v>
      </c>
      <c r="F11" s="11">
        <f t="shared" si="0"/>
        <v>5.096101201625217</v>
      </c>
      <c r="G11" s="1"/>
      <c r="H11" s="1"/>
      <c r="I11" s="1"/>
    </row>
    <row r="12" spans="1:12" x14ac:dyDescent="0.3">
      <c r="A12" s="12" t="s">
        <v>161</v>
      </c>
      <c r="B12" s="31">
        <v>2500</v>
      </c>
      <c r="C12" s="31">
        <v>2745</v>
      </c>
      <c r="D12" s="31">
        <v>16272</v>
      </c>
      <c r="E12" s="31">
        <v>18496</v>
      </c>
      <c r="F12" s="14">
        <f t="shared" si="0"/>
        <v>13.667649950835795</v>
      </c>
      <c r="G12" s="1"/>
      <c r="H12" s="1"/>
      <c r="I12" s="1"/>
    </row>
    <row r="13" spans="1:12" x14ac:dyDescent="0.3">
      <c r="A13" s="9" t="s">
        <v>32</v>
      </c>
      <c r="B13" s="30">
        <v>26852</v>
      </c>
      <c r="C13" s="30">
        <v>28048</v>
      </c>
      <c r="D13" s="30">
        <v>159624</v>
      </c>
      <c r="E13" s="30">
        <v>162180</v>
      </c>
      <c r="F13" s="11">
        <f t="shared" si="0"/>
        <v>1.6012629679747477</v>
      </c>
      <c r="G13" s="1"/>
      <c r="H13" s="1"/>
      <c r="I13" s="1"/>
    </row>
    <row r="14" spans="1:12" x14ac:dyDescent="0.3">
      <c r="A14" s="12" t="s">
        <v>33</v>
      </c>
      <c r="B14" s="31">
        <v>20175</v>
      </c>
      <c r="C14" s="31">
        <v>20088</v>
      </c>
      <c r="D14" s="31">
        <v>120534</v>
      </c>
      <c r="E14" s="31">
        <v>124521</v>
      </c>
      <c r="F14" s="14">
        <f t="shared" si="0"/>
        <v>3.307780377320924</v>
      </c>
      <c r="G14" s="1"/>
      <c r="H14" s="1"/>
      <c r="I14" s="1"/>
    </row>
    <row r="15" spans="1:12" x14ac:dyDescent="0.3">
      <c r="A15" s="9" t="s">
        <v>34</v>
      </c>
      <c r="B15" s="30">
        <v>2078</v>
      </c>
      <c r="C15" s="30">
        <v>2036</v>
      </c>
      <c r="D15" s="30">
        <v>11753</v>
      </c>
      <c r="E15" s="30">
        <v>12247</v>
      </c>
      <c r="F15" s="11">
        <f t="shared" si="0"/>
        <v>4.2031821662554307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1298</v>
      </c>
      <c r="C18" s="31">
        <v>2296</v>
      </c>
      <c r="D18" s="31">
        <v>9526</v>
      </c>
      <c r="E18" s="31">
        <v>13079</v>
      </c>
      <c r="F18" s="14">
        <f t="shared" si="0"/>
        <v>37.297921478060033</v>
      </c>
      <c r="G18" s="1"/>
      <c r="H18" s="1"/>
      <c r="I18" s="1"/>
    </row>
    <row r="19" spans="1:9" x14ac:dyDescent="0.3">
      <c r="A19" s="9" t="s">
        <v>37</v>
      </c>
      <c r="B19" s="30">
        <v>79</v>
      </c>
      <c r="C19" s="30">
        <v>29</v>
      </c>
      <c r="D19" s="30">
        <v>428</v>
      </c>
      <c r="E19" s="30">
        <v>338</v>
      </c>
      <c r="F19" s="11">
        <f t="shared" si="0"/>
        <v>-21.028037383177576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15</v>
      </c>
      <c r="E20" s="31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30">
        <v>640</v>
      </c>
      <c r="C21" s="30">
        <v>506</v>
      </c>
      <c r="D21" s="30">
        <v>3778</v>
      </c>
      <c r="E21" s="30">
        <v>4036</v>
      </c>
      <c r="F21" s="11">
        <f t="shared" si="0"/>
        <v>6.8290100582318729</v>
      </c>
      <c r="G21" s="1"/>
      <c r="H21" s="1"/>
      <c r="I21" s="1"/>
    </row>
    <row r="22" spans="1:9" x14ac:dyDescent="0.3">
      <c r="A22" s="12" t="s">
        <v>59</v>
      </c>
      <c r="B22" s="31">
        <v>12514</v>
      </c>
      <c r="C22" s="31">
        <v>13574</v>
      </c>
      <c r="D22" s="31">
        <v>82862</v>
      </c>
      <c r="E22" s="31">
        <v>88114</v>
      </c>
      <c r="F22" s="14">
        <f t="shared" si="0"/>
        <v>6.3382491371195471</v>
      </c>
      <c r="G22" s="1"/>
      <c r="H22" s="1"/>
      <c r="I22" s="1"/>
    </row>
    <row r="23" spans="1:9" x14ac:dyDescent="0.3">
      <c r="A23" s="9" t="s">
        <v>164</v>
      </c>
      <c r="B23" s="30">
        <v>1808</v>
      </c>
      <c r="C23" s="30">
        <v>1702</v>
      </c>
      <c r="D23" s="30">
        <v>12433</v>
      </c>
      <c r="E23" s="30">
        <v>10568</v>
      </c>
      <c r="F23" s="11">
        <f t="shared" si="0"/>
        <v>-15.000402155553772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3226</v>
      </c>
      <c r="C25" s="30">
        <v>2482</v>
      </c>
      <c r="D25" s="30">
        <v>20516</v>
      </c>
      <c r="E25" s="30">
        <v>15632</v>
      </c>
      <c r="F25" s="11">
        <f t="shared" si="0"/>
        <v>-23.805810099434581</v>
      </c>
      <c r="G25" s="1"/>
      <c r="H25" s="1"/>
      <c r="I25" s="1"/>
    </row>
    <row r="26" spans="1:9" x14ac:dyDescent="0.3">
      <c r="A26" s="12" t="s">
        <v>40</v>
      </c>
      <c r="B26" s="31">
        <v>2196</v>
      </c>
      <c r="C26" s="31">
        <v>2474</v>
      </c>
      <c r="D26" s="31">
        <v>14415</v>
      </c>
      <c r="E26" s="31">
        <v>19198</v>
      </c>
      <c r="F26" s="14">
        <f t="shared" si="0"/>
        <v>33.18071453347207</v>
      </c>
      <c r="G26" s="1"/>
      <c r="H26" s="1"/>
      <c r="I26" s="1"/>
    </row>
    <row r="27" spans="1:9" x14ac:dyDescent="0.3">
      <c r="A27" s="9" t="s">
        <v>41</v>
      </c>
      <c r="B27" s="30">
        <v>467</v>
      </c>
      <c r="C27" s="30">
        <v>557</v>
      </c>
      <c r="D27" s="30">
        <v>3017</v>
      </c>
      <c r="E27" s="30">
        <v>3171</v>
      </c>
      <c r="F27" s="11">
        <f t="shared" si="0"/>
        <v>5.1044083526682158</v>
      </c>
      <c r="G27" s="1"/>
      <c r="H27" s="1"/>
      <c r="I27" s="1"/>
    </row>
    <row r="28" spans="1:9" x14ac:dyDescent="0.3">
      <c r="A28" s="12" t="s">
        <v>42</v>
      </c>
      <c r="B28" s="31">
        <v>10505</v>
      </c>
      <c r="C28" s="31">
        <v>10997</v>
      </c>
      <c r="D28" s="31">
        <v>70194</v>
      </c>
      <c r="E28" s="31">
        <v>74009</v>
      </c>
      <c r="F28" s="14">
        <f t="shared" si="0"/>
        <v>5.4349374590420894</v>
      </c>
      <c r="G28" s="1"/>
      <c r="H28" s="1"/>
      <c r="I28" s="1"/>
    </row>
    <row r="29" spans="1:9" x14ac:dyDescent="0.3">
      <c r="A29" s="9" t="s">
        <v>43</v>
      </c>
      <c r="B29" s="30">
        <v>1947</v>
      </c>
      <c r="C29" s="30">
        <v>2295</v>
      </c>
      <c r="D29" s="30">
        <v>11224</v>
      </c>
      <c r="E29" s="30">
        <v>13545</v>
      </c>
      <c r="F29" s="11">
        <f t="shared" si="0"/>
        <v>20.678902352102639</v>
      </c>
      <c r="G29" s="1"/>
      <c r="H29" s="1"/>
      <c r="I29" s="1"/>
    </row>
    <row r="30" spans="1:9" x14ac:dyDescent="0.3">
      <c r="A30" s="12" t="s">
        <v>44</v>
      </c>
      <c r="B30" s="31">
        <v>839</v>
      </c>
      <c r="C30" s="31">
        <v>831</v>
      </c>
      <c r="D30" s="31">
        <v>4807</v>
      </c>
      <c r="E30" s="31">
        <v>4998</v>
      </c>
      <c r="F30" s="14">
        <f t="shared" si="0"/>
        <v>3.9733721655918401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20771</v>
      </c>
      <c r="C32" s="31">
        <v>26462</v>
      </c>
      <c r="D32" s="31">
        <v>126139</v>
      </c>
      <c r="E32" s="31">
        <v>155256</v>
      </c>
      <c r="F32" s="14">
        <f t="shared" si="0"/>
        <v>23.083265286707515</v>
      </c>
      <c r="G32" s="1"/>
      <c r="H32" s="1"/>
      <c r="I32" s="1"/>
    </row>
    <row r="33" spans="1:9" x14ac:dyDescent="0.3">
      <c r="A33" s="9" t="s">
        <v>47</v>
      </c>
      <c r="B33" s="30">
        <v>1700</v>
      </c>
      <c r="C33" s="30">
        <v>1683</v>
      </c>
      <c r="D33" s="30">
        <v>11030</v>
      </c>
      <c r="E33" s="30">
        <v>11879</v>
      </c>
      <c r="F33" s="11">
        <f t="shared" si="0"/>
        <v>7.6971894832275609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126470</v>
      </c>
      <c r="C35" s="16">
        <f t="shared" ref="C35:E35" si="1">SUM(C7:C34)</f>
        <v>137417</v>
      </c>
      <c r="D35" s="16">
        <f t="shared" si="1"/>
        <v>824028</v>
      </c>
      <c r="E35" s="16">
        <f t="shared" si="1"/>
        <v>883780</v>
      </c>
      <c r="F35" s="17">
        <f t="shared" ref="F35" si="2">((E35*100)/D35)-100</f>
        <v>7.2512099103428511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162180</v>
      </c>
      <c r="G39" s="36">
        <f>LOOKUP(E39,$A$39:$A$66,$C$39:$C$66)</f>
        <v>159624</v>
      </c>
    </row>
    <row r="40" spans="1:9" x14ac:dyDescent="0.3">
      <c r="A40" s="36" t="str">
        <f t="shared" si="5"/>
        <v>ALICANTE</v>
      </c>
      <c r="B40" s="37">
        <f t="shared" si="3"/>
        <v>1176</v>
      </c>
      <c r="C40" s="37">
        <f t="shared" si="4"/>
        <v>661</v>
      </c>
      <c r="D40" s="37">
        <f t="shared" ref="D40:D66" si="7">_xlfn.RANK.EQ(B40,$B$39:$B$66)+COUNTIF($B$39:$B$66,B40)-1</f>
        <v>19</v>
      </c>
      <c r="E40" s="36" t="str">
        <f t="shared" si="6"/>
        <v>VALENCIA</v>
      </c>
      <c r="F40" s="36">
        <f t="shared" ref="F40:F66" si="8">LOOKUP(E40,$A$39:$A$66,$B$39:$B$66)</f>
        <v>155256</v>
      </c>
      <c r="G40" s="36">
        <f t="shared" ref="G40:G66" si="9">LOOKUP(E40,$A$39:$A$66,$C$39:$C$66)</f>
        <v>126139</v>
      </c>
    </row>
    <row r="41" spans="1:9" x14ac:dyDescent="0.3">
      <c r="A41" s="36" t="str">
        <f t="shared" si="5"/>
        <v>ALMERÍA</v>
      </c>
      <c r="B41" s="37">
        <f t="shared" si="3"/>
        <v>5451</v>
      </c>
      <c r="C41" s="37">
        <f t="shared" si="4"/>
        <v>5988</v>
      </c>
      <c r="D41" s="37">
        <f t="shared" si="7"/>
        <v>15</v>
      </c>
      <c r="E41" s="36" t="str">
        <f t="shared" si="6"/>
        <v>BAHÍA DE ALGECIRAS</v>
      </c>
      <c r="F41" s="36">
        <f t="shared" si="8"/>
        <v>145886</v>
      </c>
      <c r="G41" s="36">
        <f t="shared" si="9"/>
        <v>138812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BARCELONA</v>
      </c>
      <c r="F42" s="36">
        <f t="shared" si="8"/>
        <v>124521</v>
      </c>
      <c r="G42" s="36">
        <f t="shared" si="9"/>
        <v>120534</v>
      </c>
    </row>
    <row r="43" spans="1:9" x14ac:dyDescent="0.3">
      <c r="A43" s="36" t="str">
        <f t="shared" si="5"/>
        <v>BAHÍA DE ALGECIRAS</v>
      </c>
      <c r="B43" s="37">
        <f t="shared" si="3"/>
        <v>145886</v>
      </c>
      <c r="C43" s="37">
        <f t="shared" si="4"/>
        <v>138812</v>
      </c>
      <c r="D43" s="37">
        <f t="shared" si="7"/>
        <v>3</v>
      </c>
      <c r="E43" s="36" t="str">
        <f t="shared" si="6"/>
        <v>LAS PALMAS</v>
      </c>
      <c r="F43" s="36">
        <f t="shared" si="8"/>
        <v>88114</v>
      </c>
      <c r="G43" s="36">
        <f t="shared" si="9"/>
        <v>82862</v>
      </c>
    </row>
    <row r="44" spans="1:9" x14ac:dyDescent="0.3">
      <c r="A44" s="36" t="str">
        <f t="shared" si="5"/>
        <v>BAHÍA DE CÁDIZ</v>
      </c>
      <c r="B44" s="37">
        <f t="shared" si="3"/>
        <v>18496</v>
      </c>
      <c r="C44" s="37">
        <f t="shared" si="4"/>
        <v>16272</v>
      </c>
      <c r="D44" s="37">
        <f t="shared" si="7"/>
        <v>8</v>
      </c>
      <c r="E44" s="36" t="str">
        <f t="shared" si="6"/>
        <v>SANTA CRUZ DE TENERIFE</v>
      </c>
      <c r="F44" s="36">
        <f t="shared" si="8"/>
        <v>74009</v>
      </c>
      <c r="G44" s="36">
        <f t="shared" si="9"/>
        <v>70194</v>
      </c>
    </row>
    <row r="45" spans="1:9" x14ac:dyDescent="0.3">
      <c r="A45" s="36" t="str">
        <f t="shared" si="5"/>
        <v>BALEARES</v>
      </c>
      <c r="B45" s="37">
        <f t="shared" si="3"/>
        <v>162180</v>
      </c>
      <c r="C45" s="37">
        <f t="shared" si="4"/>
        <v>159624</v>
      </c>
      <c r="D45" s="37">
        <f t="shared" si="7"/>
        <v>1</v>
      </c>
      <c r="E45" s="36" t="str">
        <f t="shared" si="6"/>
        <v>MOTRIL</v>
      </c>
      <c r="F45" s="36">
        <f t="shared" si="8"/>
        <v>19198</v>
      </c>
      <c r="G45" s="36">
        <f t="shared" si="9"/>
        <v>14415</v>
      </c>
    </row>
    <row r="46" spans="1:9" x14ac:dyDescent="0.3">
      <c r="A46" s="36" t="str">
        <f t="shared" si="5"/>
        <v>BARCELONA</v>
      </c>
      <c r="B46" s="37">
        <f t="shared" si="3"/>
        <v>124521</v>
      </c>
      <c r="C46" s="37">
        <f t="shared" si="4"/>
        <v>120534</v>
      </c>
      <c r="D46" s="37">
        <f t="shared" si="7"/>
        <v>4</v>
      </c>
      <c r="E46" s="36" t="str">
        <f t="shared" si="6"/>
        <v>BAHÍA DE CÁDIZ</v>
      </c>
      <c r="F46" s="36">
        <f t="shared" si="8"/>
        <v>18496</v>
      </c>
      <c r="G46" s="36">
        <f t="shared" si="9"/>
        <v>16272</v>
      </c>
    </row>
    <row r="47" spans="1:9" x14ac:dyDescent="0.3">
      <c r="A47" s="36" t="str">
        <f t="shared" si="5"/>
        <v>BILBAO</v>
      </c>
      <c r="B47" s="37">
        <f t="shared" si="3"/>
        <v>12247</v>
      </c>
      <c r="C47" s="37">
        <f t="shared" si="4"/>
        <v>11753</v>
      </c>
      <c r="D47" s="37">
        <f t="shared" si="7"/>
        <v>12</v>
      </c>
      <c r="E47" s="36" t="str">
        <f t="shared" si="6"/>
        <v>MELILLA</v>
      </c>
      <c r="F47" s="36">
        <f t="shared" si="8"/>
        <v>15632</v>
      </c>
      <c r="G47" s="36">
        <f t="shared" si="9"/>
        <v>20516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13545</v>
      </c>
      <c r="G48" s="36">
        <f t="shared" si="9"/>
        <v>11224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CEUTA</v>
      </c>
      <c r="F49" s="36">
        <f t="shared" si="8"/>
        <v>13079</v>
      </c>
      <c r="G49" s="36">
        <f t="shared" si="9"/>
        <v>9526</v>
      </c>
    </row>
    <row r="50" spans="1:7" x14ac:dyDescent="0.3">
      <c r="A50" s="36" t="str">
        <f t="shared" si="5"/>
        <v>CEUTA</v>
      </c>
      <c r="B50" s="37">
        <f t="shared" si="3"/>
        <v>13079</v>
      </c>
      <c r="C50" s="37">
        <f t="shared" si="4"/>
        <v>9526</v>
      </c>
      <c r="D50" s="37">
        <f t="shared" si="7"/>
        <v>11</v>
      </c>
      <c r="E50" s="36" t="str">
        <f t="shared" si="6"/>
        <v>BILBAO</v>
      </c>
      <c r="F50" s="36">
        <f t="shared" si="8"/>
        <v>12247</v>
      </c>
      <c r="G50" s="36">
        <f t="shared" si="9"/>
        <v>11753</v>
      </c>
    </row>
    <row r="51" spans="1:7" x14ac:dyDescent="0.3">
      <c r="A51" s="36" t="str">
        <f t="shared" si="5"/>
        <v>FERROL-SAN CIBRAO</v>
      </c>
      <c r="B51" s="37">
        <f t="shared" si="3"/>
        <v>338</v>
      </c>
      <c r="C51" s="37">
        <f t="shared" si="4"/>
        <v>428</v>
      </c>
      <c r="D51" s="37">
        <f t="shared" si="7"/>
        <v>20</v>
      </c>
      <c r="E51" s="36" t="str">
        <f t="shared" si="6"/>
        <v>VIGO</v>
      </c>
      <c r="F51" s="36">
        <f t="shared" si="8"/>
        <v>11879</v>
      </c>
      <c r="G51" s="36">
        <f t="shared" si="9"/>
        <v>11030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15</v>
      </c>
      <c r="D52" s="37">
        <f t="shared" si="7"/>
        <v>28</v>
      </c>
      <c r="E52" s="36" t="str">
        <f t="shared" si="6"/>
        <v>MÁLAGA</v>
      </c>
      <c r="F52" s="36">
        <f t="shared" si="8"/>
        <v>10568</v>
      </c>
      <c r="G52" s="36">
        <f t="shared" si="9"/>
        <v>12433</v>
      </c>
    </row>
    <row r="53" spans="1:7" x14ac:dyDescent="0.3">
      <c r="A53" s="36" t="str">
        <f t="shared" si="5"/>
        <v>HUELVA</v>
      </c>
      <c r="B53" s="37">
        <f t="shared" si="3"/>
        <v>4036</v>
      </c>
      <c r="C53" s="37">
        <f t="shared" si="4"/>
        <v>3778</v>
      </c>
      <c r="D53" s="37">
        <f t="shared" si="7"/>
        <v>17</v>
      </c>
      <c r="E53" s="36" t="str">
        <f t="shared" si="6"/>
        <v>ALMERÍA</v>
      </c>
      <c r="F53" s="36">
        <f t="shared" si="8"/>
        <v>5451</v>
      </c>
      <c r="G53" s="36">
        <f t="shared" si="9"/>
        <v>5988</v>
      </c>
    </row>
    <row r="54" spans="1:7" x14ac:dyDescent="0.3">
      <c r="A54" s="36" t="str">
        <f t="shared" si="5"/>
        <v>LAS PALMAS</v>
      </c>
      <c r="B54" s="37">
        <f t="shared" si="3"/>
        <v>88114</v>
      </c>
      <c r="C54" s="37">
        <f t="shared" si="4"/>
        <v>82862</v>
      </c>
      <c r="D54" s="37">
        <f t="shared" si="7"/>
        <v>5</v>
      </c>
      <c r="E54" s="36" t="str">
        <f t="shared" si="6"/>
        <v>SEVILLA</v>
      </c>
      <c r="F54" s="36">
        <f t="shared" si="8"/>
        <v>4998</v>
      </c>
      <c r="G54" s="36">
        <f t="shared" si="9"/>
        <v>4807</v>
      </c>
    </row>
    <row r="55" spans="1:7" x14ac:dyDescent="0.3">
      <c r="A55" s="36" t="str">
        <f t="shared" si="5"/>
        <v>MÁLAGA</v>
      </c>
      <c r="B55" s="37">
        <f t="shared" si="3"/>
        <v>10568</v>
      </c>
      <c r="C55" s="37">
        <f t="shared" si="4"/>
        <v>12433</v>
      </c>
      <c r="D55" s="37">
        <f t="shared" si="7"/>
        <v>14</v>
      </c>
      <c r="E55" s="36" t="str">
        <f t="shared" si="6"/>
        <v>HUELVA</v>
      </c>
      <c r="F55" s="36">
        <f t="shared" si="8"/>
        <v>4036</v>
      </c>
      <c r="G55" s="36">
        <f t="shared" si="9"/>
        <v>3778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PASAIA</v>
      </c>
      <c r="F56" s="36">
        <f t="shared" si="8"/>
        <v>3171</v>
      </c>
      <c r="G56" s="36">
        <f t="shared" si="9"/>
        <v>3017</v>
      </c>
    </row>
    <row r="57" spans="1:7" x14ac:dyDescent="0.3">
      <c r="A57" s="36" t="str">
        <f t="shared" si="5"/>
        <v>MELILLA</v>
      </c>
      <c r="B57" s="37">
        <f t="shared" si="3"/>
        <v>15632</v>
      </c>
      <c r="C57" s="37">
        <f t="shared" si="4"/>
        <v>20516</v>
      </c>
      <c r="D57" s="37">
        <f t="shared" si="7"/>
        <v>9</v>
      </c>
      <c r="E57" s="36" t="str">
        <f t="shared" si="6"/>
        <v>ALICANTE</v>
      </c>
      <c r="F57" s="36">
        <f t="shared" si="8"/>
        <v>1176</v>
      </c>
      <c r="G57" s="36">
        <f t="shared" si="9"/>
        <v>661</v>
      </c>
    </row>
    <row r="58" spans="1:7" x14ac:dyDescent="0.3">
      <c r="A58" s="36" t="str">
        <f t="shared" si="5"/>
        <v>MOTRIL</v>
      </c>
      <c r="B58" s="37">
        <f t="shared" si="3"/>
        <v>19198</v>
      </c>
      <c r="C58" s="37">
        <f t="shared" si="4"/>
        <v>14415</v>
      </c>
      <c r="D58" s="37">
        <f t="shared" si="7"/>
        <v>7</v>
      </c>
      <c r="E58" s="36" t="str">
        <f t="shared" si="6"/>
        <v>FERROL-SAN CIBRAO</v>
      </c>
      <c r="F58" s="36">
        <f t="shared" si="8"/>
        <v>338</v>
      </c>
      <c r="G58" s="36">
        <f t="shared" si="9"/>
        <v>428</v>
      </c>
    </row>
    <row r="59" spans="1:7" x14ac:dyDescent="0.3">
      <c r="A59" s="36" t="str">
        <f t="shared" si="5"/>
        <v>PASAIA</v>
      </c>
      <c r="B59" s="37">
        <f t="shared" si="3"/>
        <v>3171</v>
      </c>
      <c r="C59" s="37">
        <f t="shared" si="4"/>
        <v>3017</v>
      </c>
      <c r="D59" s="37">
        <f t="shared" si="7"/>
        <v>18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74009</v>
      </c>
      <c r="C60" s="37">
        <f t="shared" si="4"/>
        <v>70194</v>
      </c>
      <c r="D60" s="37">
        <f t="shared" si="7"/>
        <v>6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13545</v>
      </c>
      <c r="C61" s="37">
        <f t="shared" si="4"/>
        <v>11224</v>
      </c>
      <c r="D61" s="37">
        <f t="shared" si="7"/>
        <v>10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4998</v>
      </c>
      <c r="C62" s="37">
        <f t="shared" si="4"/>
        <v>4807</v>
      </c>
      <c r="D62" s="37">
        <f t="shared" si="7"/>
        <v>16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155256</v>
      </c>
      <c r="C64" s="37">
        <f t="shared" si="4"/>
        <v>126139</v>
      </c>
      <c r="D64" s="37">
        <f t="shared" si="7"/>
        <v>2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11879</v>
      </c>
      <c r="C65" s="37">
        <f t="shared" si="4"/>
        <v>11030</v>
      </c>
      <c r="D65" s="37">
        <f t="shared" si="7"/>
        <v>13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8">
        <v>1</v>
      </c>
      <c r="C7" s="28">
        <v>0</v>
      </c>
      <c r="D7" s="28">
        <v>3</v>
      </c>
      <c r="E7" s="28">
        <v>7</v>
      </c>
      <c r="F7" s="11">
        <f>((E7*100)/D7)-100</f>
        <v>133.33333333333334</v>
      </c>
      <c r="G7" s="1"/>
      <c r="H7" s="1"/>
      <c r="I7" s="1"/>
    </row>
    <row r="8" spans="1:12" x14ac:dyDescent="0.3">
      <c r="A8" s="12" t="s">
        <v>31</v>
      </c>
      <c r="B8" s="29">
        <v>15340</v>
      </c>
      <c r="C8" s="29">
        <v>12475</v>
      </c>
      <c r="D8" s="29">
        <v>94710</v>
      </c>
      <c r="E8" s="29">
        <v>92671</v>
      </c>
      <c r="F8" s="14">
        <f t="shared" ref="F8:F34" si="0">((E8*100)/D8)-100</f>
        <v>-2.1528877626438572</v>
      </c>
      <c r="G8" s="1"/>
      <c r="H8" s="1"/>
      <c r="I8" s="1"/>
    </row>
    <row r="9" spans="1:12" x14ac:dyDescent="0.3">
      <c r="A9" s="9" t="s">
        <v>157</v>
      </c>
      <c r="B9" s="28">
        <v>437</v>
      </c>
      <c r="C9" s="28">
        <v>777</v>
      </c>
      <c r="D9" s="28">
        <v>3709</v>
      </c>
      <c r="E9" s="28">
        <v>4216</v>
      </c>
      <c r="F9" s="11">
        <f t="shared" si="0"/>
        <v>13.669452682663788</v>
      </c>
      <c r="G9" s="1"/>
      <c r="H9" s="1"/>
      <c r="I9" s="1"/>
    </row>
    <row r="10" spans="1:12" x14ac:dyDescent="0.3">
      <c r="A10" s="12" t="s">
        <v>159</v>
      </c>
      <c r="B10" s="29">
        <v>0</v>
      </c>
      <c r="C10" s="29">
        <v>0</v>
      </c>
      <c r="D10" s="29">
        <v>0</v>
      </c>
      <c r="E10" s="29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8">
        <v>329369</v>
      </c>
      <c r="C11" s="28">
        <v>423286</v>
      </c>
      <c r="D11" s="28">
        <v>2483074</v>
      </c>
      <c r="E11" s="28">
        <v>2766194</v>
      </c>
      <c r="F11" s="11">
        <f t="shared" si="0"/>
        <v>11.401996074220904</v>
      </c>
      <c r="G11" s="1"/>
      <c r="H11" s="1"/>
      <c r="I11" s="1"/>
    </row>
    <row r="12" spans="1:12" x14ac:dyDescent="0.3">
      <c r="A12" s="12" t="s">
        <v>161</v>
      </c>
      <c r="B12" s="29">
        <v>6889</v>
      </c>
      <c r="C12" s="29">
        <v>6183</v>
      </c>
      <c r="D12" s="29">
        <v>49412</v>
      </c>
      <c r="E12" s="29">
        <v>41086</v>
      </c>
      <c r="F12" s="14">
        <f t="shared" si="0"/>
        <v>-16.850157856391164</v>
      </c>
      <c r="G12" s="1"/>
      <c r="H12" s="1"/>
      <c r="I12" s="1"/>
    </row>
    <row r="13" spans="1:12" x14ac:dyDescent="0.3">
      <c r="A13" s="9" t="s">
        <v>32</v>
      </c>
      <c r="B13" s="28">
        <v>11990</v>
      </c>
      <c r="C13" s="28">
        <v>12467</v>
      </c>
      <c r="D13" s="28">
        <v>74782</v>
      </c>
      <c r="E13" s="28">
        <v>74223</v>
      </c>
      <c r="F13" s="11">
        <f t="shared" si="0"/>
        <v>-0.74750608435185484</v>
      </c>
      <c r="G13" s="1"/>
      <c r="H13" s="1"/>
      <c r="I13" s="1"/>
    </row>
    <row r="14" spans="1:12" x14ac:dyDescent="0.3">
      <c r="A14" s="12" t="s">
        <v>33</v>
      </c>
      <c r="B14" s="29">
        <v>308932</v>
      </c>
      <c r="C14" s="29">
        <v>321428</v>
      </c>
      <c r="D14" s="29">
        <v>1701087</v>
      </c>
      <c r="E14" s="29">
        <v>1974090</v>
      </c>
      <c r="F14" s="14">
        <f t="shared" si="0"/>
        <v>16.048738247955569</v>
      </c>
      <c r="G14" s="1"/>
      <c r="H14" s="1"/>
      <c r="I14" s="1"/>
    </row>
    <row r="15" spans="1:12" x14ac:dyDescent="0.3">
      <c r="A15" s="9" t="s">
        <v>34</v>
      </c>
      <c r="B15" s="28">
        <v>46853</v>
      </c>
      <c r="C15" s="28">
        <v>51768</v>
      </c>
      <c r="D15" s="28">
        <v>329301</v>
      </c>
      <c r="E15" s="28">
        <v>374223</v>
      </c>
      <c r="F15" s="11">
        <f t="shared" si="0"/>
        <v>13.641622709921918</v>
      </c>
      <c r="G15" s="1"/>
      <c r="H15" s="1"/>
      <c r="I15" s="1"/>
    </row>
    <row r="16" spans="1:12" x14ac:dyDescent="0.3">
      <c r="A16" s="12" t="s">
        <v>35</v>
      </c>
      <c r="B16" s="29">
        <v>7506</v>
      </c>
      <c r="C16" s="29">
        <v>8291</v>
      </c>
      <c r="D16" s="29">
        <v>50715</v>
      </c>
      <c r="E16" s="29">
        <v>49171</v>
      </c>
      <c r="F16" s="14">
        <f t="shared" si="0"/>
        <v>-3.0444641624765865</v>
      </c>
      <c r="G16" s="1"/>
      <c r="H16" s="1"/>
      <c r="I16" s="1"/>
    </row>
    <row r="17" spans="1:9" x14ac:dyDescent="0.3">
      <c r="A17" s="9" t="s">
        <v>162</v>
      </c>
      <c r="B17" s="28">
        <v>22341</v>
      </c>
      <c r="C17" s="28">
        <v>19362</v>
      </c>
      <c r="D17" s="28">
        <v>147760</v>
      </c>
      <c r="E17" s="28">
        <v>143969</v>
      </c>
      <c r="F17" s="11">
        <f t="shared" si="0"/>
        <v>-2.5656469951272385</v>
      </c>
      <c r="G17" s="1"/>
      <c r="H17" s="1"/>
      <c r="I17" s="1"/>
    </row>
    <row r="18" spans="1:9" x14ac:dyDescent="0.3">
      <c r="A18" s="12" t="s">
        <v>36</v>
      </c>
      <c r="B18" s="29">
        <v>841</v>
      </c>
      <c r="C18" s="29">
        <v>954</v>
      </c>
      <c r="D18" s="29">
        <v>11575</v>
      </c>
      <c r="E18" s="29">
        <v>6358</v>
      </c>
      <c r="F18" s="14">
        <f t="shared" si="0"/>
        <v>-45.071274298056153</v>
      </c>
      <c r="G18" s="1"/>
      <c r="H18" s="1"/>
      <c r="I18" s="1"/>
    </row>
    <row r="19" spans="1:9" x14ac:dyDescent="0.3">
      <c r="A19" s="9" t="s">
        <v>37</v>
      </c>
      <c r="B19" s="28">
        <v>28</v>
      </c>
      <c r="C19" s="28">
        <v>482</v>
      </c>
      <c r="D19" s="28">
        <v>274</v>
      </c>
      <c r="E19" s="28">
        <v>1125</v>
      </c>
      <c r="F19" s="11">
        <f t="shared" si="0"/>
        <v>310.58394160583941</v>
      </c>
      <c r="G19" s="1"/>
      <c r="H19" s="1"/>
      <c r="I19" s="1"/>
    </row>
    <row r="20" spans="1:9" x14ac:dyDescent="0.3">
      <c r="A20" s="12" t="s">
        <v>163</v>
      </c>
      <c r="B20" s="29">
        <v>6591</v>
      </c>
      <c r="C20" s="29">
        <v>7599</v>
      </c>
      <c r="D20" s="29">
        <v>44717</v>
      </c>
      <c r="E20" s="29">
        <v>47064</v>
      </c>
      <c r="F20" s="14">
        <f t="shared" si="0"/>
        <v>5.248563186260256</v>
      </c>
      <c r="G20" s="1"/>
      <c r="H20" s="1"/>
      <c r="I20" s="1"/>
    </row>
    <row r="21" spans="1:9" x14ac:dyDescent="0.3">
      <c r="A21" s="9" t="s">
        <v>38</v>
      </c>
      <c r="B21" s="28">
        <v>3840</v>
      </c>
      <c r="C21" s="28">
        <v>5727</v>
      </c>
      <c r="D21" s="28">
        <v>29674</v>
      </c>
      <c r="E21" s="28">
        <v>42019</v>
      </c>
      <c r="F21" s="11">
        <f t="shared" si="0"/>
        <v>41.602075891352712</v>
      </c>
      <c r="G21" s="1"/>
      <c r="H21" s="1"/>
      <c r="I21" s="1"/>
    </row>
    <row r="22" spans="1:9" x14ac:dyDescent="0.3">
      <c r="A22" s="12" t="s">
        <v>59</v>
      </c>
      <c r="B22" s="29">
        <v>99449</v>
      </c>
      <c r="C22" s="29">
        <v>97921</v>
      </c>
      <c r="D22" s="29">
        <v>624997</v>
      </c>
      <c r="E22" s="29">
        <v>673045</v>
      </c>
      <c r="F22" s="14">
        <f t="shared" si="0"/>
        <v>7.6877169010411279</v>
      </c>
      <c r="G22" s="1"/>
      <c r="H22" s="1"/>
      <c r="I22" s="1"/>
    </row>
    <row r="23" spans="1:9" x14ac:dyDescent="0.3">
      <c r="A23" s="9" t="s">
        <v>164</v>
      </c>
      <c r="B23" s="28">
        <v>6924</v>
      </c>
      <c r="C23" s="28">
        <v>14811</v>
      </c>
      <c r="D23" s="28">
        <v>51517</v>
      </c>
      <c r="E23" s="28">
        <v>49723</v>
      </c>
      <c r="F23" s="11">
        <f t="shared" si="0"/>
        <v>-3.4823456334802074</v>
      </c>
      <c r="G23" s="1"/>
      <c r="H23" s="1"/>
      <c r="I23" s="1"/>
    </row>
    <row r="24" spans="1:9" x14ac:dyDescent="0.3">
      <c r="A24" s="12" t="s">
        <v>166</v>
      </c>
      <c r="B24" s="29">
        <v>6637</v>
      </c>
      <c r="C24" s="29">
        <v>6875</v>
      </c>
      <c r="D24" s="29">
        <v>51448</v>
      </c>
      <c r="E24" s="29">
        <v>50653</v>
      </c>
      <c r="F24" s="14">
        <f t="shared" si="0"/>
        <v>-1.5452495723837671</v>
      </c>
      <c r="G24" s="1"/>
      <c r="H24" s="1"/>
      <c r="I24" s="1"/>
    </row>
    <row r="25" spans="1:9" x14ac:dyDescent="0.3">
      <c r="A25" s="9" t="s">
        <v>39</v>
      </c>
      <c r="B25" s="28">
        <v>3690</v>
      </c>
      <c r="C25" s="28">
        <v>2024</v>
      </c>
      <c r="D25" s="28">
        <v>21632</v>
      </c>
      <c r="E25" s="28">
        <v>13462</v>
      </c>
      <c r="F25" s="11">
        <f t="shared" si="0"/>
        <v>-37.768121301775146</v>
      </c>
      <c r="G25" s="1"/>
      <c r="H25" s="1"/>
      <c r="I25" s="1"/>
    </row>
    <row r="26" spans="1:9" x14ac:dyDescent="0.3">
      <c r="A26" s="12" t="s">
        <v>40</v>
      </c>
      <c r="B26" s="29">
        <v>288</v>
      </c>
      <c r="C26" s="29">
        <v>72</v>
      </c>
      <c r="D26" s="29">
        <v>1130</v>
      </c>
      <c r="E26" s="29">
        <v>167</v>
      </c>
      <c r="F26" s="14">
        <f t="shared" si="0"/>
        <v>-85.221238938053091</v>
      </c>
      <c r="G26" s="1"/>
      <c r="H26" s="1"/>
      <c r="I26" s="1"/>
    </row>
    <row r="27" spans="1:9" x14ac:dyDescent="0.3">
      <c r="A27" s="9" t="s">
        <v>41</v>
      </c>
      <c r="B27" s="28">
        <v>0</v>
      </c>
      <c r="C27" s="28">
        <v>10</v>
      </c>
      <c r="D27" s="28">
        <v>0</v>
      </c>
      <c r="E27" s="28">
        <v>12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9">
        <v>33177</v>
      </c>
      <c r="C28" s="29">
        <v>39988</v>
      </c>
      <c r="D28" s="29">
        <v>226461</v>
      </c>
      <c r="E28" s="29">
        <v>319806</v>
      </c>
      <c r="F28" s="14">
        <f t="shared" si="0"/>
        <v>41.219017844132111</v>
      </c>
      <c r="G28" s="1"/>
      <c r="H28" s="1"/>
      <c r="I28" s="1"/>
    </row>
    <row r="29" spans="1:9" x14ac:dyDescent="0.3">
      <c r="A29" s="9" t="s">
        <v>43</v>
      </c>
      <c r="B29" s="28">
        <v>663</v>
      </c>
      <c r="C29" s="28">
        <v>1062</v>
      </c>
      <c r="D29" s="28">
        <v>2702</v>
      </c>
      <c r="E29" s="28">
        <v>5759</v>
      </c>
      <c r="F29" s="11">
        <f t="shared" si="0"/>
        <v>113.13841598815691</v>
      </c>
      <c r="G29" s="1"/>
      <c r="H29" s="1"/>
      <c r="I29" s="1"/>
    </row>
    <row r="30" spans="1:9" x14ac:dyDescent="0.3">
      <c r="A30" s="12" t="s">
        <v>44</v>
      </c>
      <c r="B30" s="29">
        <v>7723</v>
      </c>
      <c r="C30" s="29">
        <v>11846</v>
      </c>
      <c r="D30" s="29">
        <v>61552</v>
      </c>
      <c r="E30" s="29">
        <v>76993</v>
      </c>
      <c r="F30" s="14">
        <f t="shared" si="0"/>
        <v>25.086106056667532</v>
      </c>
      <c r="G30" s="1"/>
      <c r="H30" s="1"/>
      <c r="I30" s="1"/>
    </row>
    <row r="31" spans="1:9" x14ac:dyDescent="0.3">
      <c r="A31" s="9" t="s">
        <v>45</v>
      </c>
      <c r="B31" s="28">
        <v>5607</v>
      </c>
      <c r="C31" s="28">
        <v>4527</v>
      </c>
      <c r="D31" s="28">
        <v>37553</v>
      </c>
      <c r="E31" s="28">
        <v>35008</v>
      </c>
      <c r="F31" s="11">
        <f t="shared" si="0"/>
        <v>-6.777088381753785</v>
      </c>
      <c r="G31" s="1"/>
      <c r="H31" s="1"/>
      <c r="I31" s="1"/>
    </row>
    <row r="32" spans="1:9" x14ac:dyDescent="0.3">
      <c r="A32" s="12" t="s">
        <v>46</v>
      </c>
      <c r="B32" s="29">
        <v>423961</v>
      </c>
      <c r="C32" s="29">
        <v>440034</v>
      </c>
      <c r="D32" s="29">
        <v>2772986</v>
      </c>
      <c r="E32" s="29">
        <v>2959452</v>
      </c>
      <c r="F32" s="14">
        <f t="shared" si="0"/>
        <v>6.724375817259812</v>
      </c>
      <c r="G32" s="1"/>
      <c r="H32" s="1"/>
      <c r="I32" s="1"/>
    </row>
    <row r="33" spans="1:9" x14ac:dyDescent="0.3">
      <c r="A33" s="9" t="s">
        <v>47</v>
      </c>
      <c r="B33" s="28">
        <v>17410</v>
      </c>
      <c r="C33" s="28">
        <v>15064</v>
      </c>
      <c r="D33" s="28">
        <v>106442</v>
      </c>
      <c r="E33" s="28">
        <v>108440</v>
      </c>
      <c r="F33" s="11">
        <f t="shared" si="0"/>
        <v>1.8770785967945045</v>
      </c>
      <c r="G33" s="1"/>
      <c r="H33" s="1"/>
      <c r="I33" s="1"/>
    </row>
    <row r="34" spans="1:9" x14ac:dyDescent="0.3">
      <c r="A34" s="12" t="s">
        <v>165</v>
      </c>
      <c r="B34" s="29">
        <v>3525</v>
      </c>
      <c r="C34" s="29">
        <v>2911</v>
      </c>
      <c r="D34" s="29">
        <v>20794</v>
      </c>
      <c r="E34" s="29">
        <v>19887</v>
      </c>
      <c r="F34" s="14">
        <f t="shared" si="0"/>
        <v>-4.3618351447533001</v>
      </c>
      <c r="G34" s="1"/>
      <c r="H34" s="1"/>
      <c r="I34" s="1"/>
    </row>
    <row r="35" spans="1:9" x14ac:dyDescent="0.3">
      <c r="A35" s="15" t="s">
        <v>48</v>
      </c>
      <c r="B35" s="16">
        <f>SUM(B7:B34)</f>
        <v>1370012</v>
      </c>
      <c r="C35" s="16">
        <f t="shared" ref="C35:E35" si="1">SUM(C7:C34)</f>
        <v>1507944</v>
      </c>
      <c r="D35" s="16">
        <f t="shared" si="1"/>
        <v>9000007</v>
      </c>
      <c r="E35" s="16">
        <f t="shared" si="1"/>
        <v>9928823</v>
      </c>
      <c r="F35" s="17">
        <f t="shared" ref="F35" si="2">((E35*100)/D35)-100</f>
        <v>10.320169750979076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2959452</v>
      </c>
      <c r="G39" s="36">
        <f>LOOKUP(E39,$A$39:$A$66,$C$39:$C$66)</f>
        <v>2772986</v>
      </c>
    </row>
    <row r="40" spans="1:9" x14ac:dyDescent="0.3">
      <c r="A40" s="36" t="str">
        <f t="shared" si="5"/>
        <v>ALICANTE</v>
      </c>
      <c r="B40" s="37">
        <f t="shared" si="3"/>
        <v>92671</v>
      </c>
      <c r="C40" s="37">
        <f t="shared" si="4"/>
        <v>94710</v>
      </c>
      <c r="D40" s="37">
        <f t="shared" ref="D40:D66" si="7">_xlfn.RANK.EQ(B40,$B$39:$B$66)+COUNTIF($B$39:$B$66,B40)-1</f>
        <v>9</v>
      </c>
      <c r="E40" s="36" t="str">
        <f t="shared" si="6"/>
        <v>BAHÍA DE ALGECIRAS</v>
      </c>
      <c r="F40" s="36">
        <f t="shared" ref="F40:F55" si="8">LOOKUP(E40,$A$39:$A$66,$B$39:$B$66)</f>
        <v>2766194</v>
      </c>
      <c r="G40" s="36">
        <f t="shared" ref="G40:G66" si="9">LOOKUP(E40,$A$39:$A$66,$C$39:$C$66)</f>
        <v>2483074</v>
      </c>
    </row>
    <row r="41" spans="1:9" x14ac:dyDescent="0.3">
      <c r="A41" s="36" t="str">
        <f t="shared" si="5"/>
        <v>ALMERÍA</v>
      </c>
      <c r="B41" s="37">
        <f t="shared" si="3"/>
        <v>4216</v>
      </c>
      <c r="C41" s="37">
        <f t="shared" si="4"/>
        <v>3709</v>
      </c>
      <c r="D41" s="37">
        <f t="shared" si="7"/>
        <v>23</v>
      </c>
      <c r="E41" s="36" t="str">
        <f t="shared" si="6"/>
        <v>BARCELONA</v>
      </c>
      <c r="F41" s="36">
        <f t="shared" si="8"/>
        <v>1974090</v>
      </c>
      <c r="G41" s="36">
        <f t="shared" si="9"/>
        <v>1701087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673045</v>
      </c>
      <c r="G42" s="36">
        <f t="shared" si="9"/>
        <v>624997</v>
      </c>
    </row>
    <row r="43" spans="1:9" x14ac:dyDescent="0.3">
      <c r="A43" s="36" t="str">
        <f t="shared" si="5"/>
        <v>BAHÍA DE ALGECIRAS</v>
      </c>
      <c r="B43" s="37">
        <f t="shared" si="3"/>
        <v>2766194</v>
      </c>
      <c r="C43" s="37">
        <f t="shared" si="4"/>
        <v>2483074</v>
      </c>
      <c r="D43" s="37">
        <f t="shared" si="7"/>
        <v>2</v>
      </c>
      <c r="E43" s="36" t="str">
        <f t="shared" si="6"/>
        <v>BILBAO</v>
      </c>
      <c r="F43" s="36">
        <f t="shared" si="8"/>
        <v>374223</v>
      </c>
      <c r="G43" s="36">
        <f t="shared" si="9"/>
        <v>329301</v>
      </c>
    </row>
    <row r="44" spans="1:9" x14ac:dyDescent="0.3">
      <c r="A44" s="36" t="str">
        <f t="shared" si="5"/>
        <v>BAHÍA DE CÁDIZ</v>
      </c>
      <c r="B44" s="37">
        <f t="shared" si="3"/>
        <v>41086</v>
      </c>
      <c r="C44" s="37">
        <f t="shared" si="4"/>
        <v>49412</v>
      </c>
      <c r="D44" s="37">
        <f t="shared" si="7"/>
        <v>17</v>
      </c>
      <c r="E44" s="36" t="str">
        <f t="shared" si="6"/>
        <v>SANTA CRUZ DE TENERIFE</v>
      </c>
      <c r="F44" s="36">
        <f t="shared" si="8"/>
        <v>319806</v>
      </c>
      <c r="G44" s="36">
        <f t="shared" si="9"/>
        <v>226461</v>
      </c>
    </row>
    <row r="45" spans="1:9" x14ac:dyDescent="0.3">
      <c r="A45" s="36" t="str">
        <f t="shared" si="5"/>
        <v>BALEARES</v>
      </c>
      <c r="B45" s="37">
        <f t="shared" si="3"/>
        <v>74223</v>
      </c>
      <c r="C45" s="37">
        <f t="shared" si="4"/>
        <v>74782</v>
      </c>
      <c r="D45" s="37">
        <f t="shared" si="7"/>
        <v>11</v>
      </c>
      <c r="E45" s="36" t="str">
        <f t="shared" si="6"/>
        <v>CASTELLÓN</v>
      </c>
      <c r="F45" s="36">
        <f t="shared" si="8"/>
        <v>143969</v>
      </c>
      <c r="G45" s="36">
        <f t="shared" si="9"/>
        <v>147760</v>
      </c>
    </row>
    <row r="46" spans="1:9" x14ac:dyDescent="0.3">
      <c r="A46" s="36" t="str">
        <f t="shared" si="5"/>
        <v>BARCELONA</v>
      </c>
      <c r="B46" s="37">
        <f t="shared" si="3"/>
        <v>1974090</v>
      </c>
      <c r="C46" s="37">
        <f t="shared" si="4"/>
        <v>1701087</v>
      </c>
      <c r="D46" s="37">
        <f t="shared" si="7"/>
        <v>3</v>
      </c>
      <c r="E46" s="36" t="str">
        <f t="shared" si="6"/>
        <v>VIGO</v>
      </c>
      <c r="F46" s="36">
        <f t="shared" si="8"/>
        <v>108440</v>
      </c>
      <c r="G46" s="36">
        <f t="shared" si="9"/>
        <v>106442</v>
      </c>
    </row>
    <row r="47" spans="1:9" x14ac:dyDescent="0.3">
      <c r="A47" s="36" t="str">
        <f t="shared" si="5"/>
        <v>BILBAO</v>
      </c>
      <c r="B47" s="37">
        <f t="shared" si="3"/>
        <v>374223</v>
      </c>
      <c r="C47" s="37">
        <f t="shared" si="4"/>
        <v>329301</v>
      </c>
      <c r="D47" s="37">
        <f t="shared" si="7"/>
        <v>5</v>
      </c>
      <c r="E47" s="36" t="str">
        <f t="shared" si="6"/>
        <v>ALICANTE</v>
      </c>
      <c r="F47" s="36">
        <f t="shared" si="8"/>
        <v>92671</v>
      </c>
      <c r="G47" s="36">
        <f t="shared" si="9"/>
        <v>94710</v>
      </c>
    </row>
    <row r="48" spans="1:9" x14ac:dyDescent="0.3">
      <c r="A48" s="36" t="str">
        <f t="shared" si="5"/>
        <v>CARTAGENA</v>
      </c>
      <c r="B48" s="37">
        <f t="shared" si="3"/>
        <v>49171</v>
      </c>
      <c r="C48" s="37">
        <f t="shared" si="4"/>
        <v>50715</v>
      </c>
      <c r="D48" s="37">
        <f t="shared" si="7"/>
        <v>14</v>
      </c>
      <c r="E48" s="36" t="str">
        <f t="shared" si="6"/>
        <v>SEVILLA</v>
      </c>
      <c r="F48" s="36">
        <f t="shared" si="8"/>
        <v>76993</v>
      </c>
      <c r="G48" s="36">
        <f t="shared" si="9"/>
        <v>61552</v>
      </c>
    </row>
    <row r="49" spans="1:7" x14ac:dyDescent="0.3">
      <c r="A49" s="36" t="str">
        <f t="shared" si="5"/>
        <v>CASTELLÓN</v>
      </c>
      <c r="B49" s="37">
        <f t="shared" si="3"/>
        <v>143969</v>
      </c>
      <c r="C49" s="37">
        <f t="shared" si="4"/>
        <v>147760</v>
      </c>
      <c r="D49" s="37">
        <f t="shared" si="7"/>
        <v>7</v>
      </c>
      <c r="E49" s="36" t="str">
        <f t="shared" si="6"/>
        <v>BALEARES</v>
      </c>
      <c r="F49" s="36">
        <f t="shared" si="8"/>
        <v>74223</v>
      </c>
      <c r="G49" s="36">
        <f t="shared" si="9"/>
        <v>74782</v>
      </c>
    </row>
    <row r="50" spans="1:7" x14ac:dyDescent="0.3">
      <c r="A50" s="36" t="str">
        <f t="shared" si="5"/>
        <v>CEUTA</v>
      </c>
      <c r="B50" s="37">
        <f t="shared" si="3"/>
        <v>6358</v>
      </c>
      <c r="C50" s="37">
        <f t="shared" si="4"/>
        <v>11575</v>
      </c>
      <c r="D50" s="37">
        <f t="shared" si="7"/>
        <v>21</v>
      </c>
      <c r="E50" s="36" t="str">
        <f t="shared" si="6"/>
        <v>MARÍN Y RÍA DE PONTEVEDRA</v>
      </c>
      <c r="F50" s="36">
        <f t="shared" si="8"/>
        <v>50653</v>
      </c>
      <c r="G50" s="36">
        <f t="shared" si="9"/>
        <v>51448</v>
      </c>
    </row>
    <row r="51" spans="1:7" x14ac:dyDescent="0.3">
      <c r="A51" s="36" t="str">
        <f t="shared" si="5"/>
        <v>FERROL-SAN CIBRAO</v>
      </c>
      <c r="B51" s="37">
        <f t="shared" si="3"/>
        <v>1125</v>
      </c>
      <c r="C51" s="37">
        <f t="shared" si="4"/>
        <v>274</v>
      </c>
      <c r="D51" s="37">
        <f t="shared" si="7"/>
        <v>24</v>
      </c>
      <c r="E51" s="36" t="str">
        <f t="shared" si="6"/>
        <v>MÁLAGA</v>
      </c>
      <c r="F51" s="36">
        <f t="shared" si="8"/>
        <v>49723</v>
      </c>
      <c r="G51" s="36">
        <f t="shared" si="9"/>
        <v>51517</v>
      </c>
    </row>
    <row r="52" spans="1:7" x14ac:dyDescent="0.3">
      <c r="A52" s="36" t="str">
        <f t="shared" si="5"/>
        <v>GIJÓN</v>
      </c>
      <c r="B52" s="37">
        <f t="shared" si="3"/>
        <v>47064</v>
      </c>
      <c r="C52" s="37">
        <f t="shared" si="4"/>
        <v>44717</v>
      </c>
      <c r="D52" s="37">
        <f t="shared" si="7"/>
        <v>15</v>
      </c>
      <c r="E52" s="36" t="str">
        <f t="shared" si="6"/>
        <v>CARTAGENA</v>
      </c>
      <c r="F52" s="36">
        <f t="shared" si="8"/>
        <v>49171</v>
      </c>
      <c r="G52" s="36">
        <f t="shared" si="9"/>
        <v>50715</v>
      </c>
    </row>
    <row r="53" spans="1:7" x14ac:dyDescent="0.3">
      <c r="A53" s="36" t="str">
        <f t="shared" si="5"/>
        <v>HUELVA</v>
      </c>
      <c r="B53" s="37">
        <f t="shared" si="3"/>
        <v>42019</v>
      </c>
      <c r="C53" s="37">
        <f t="shared" si="4"/>
        <v>29674</v>
      </c>
      <c r="D53" s="37">
        <f t="shared" si="7"/>
        <v>16</v>
      </c>
      <c r="E53" s="36" t="str">
        <f t="shared" si="6"/>
        <v>GIJÓN</v>
      </c>
      <c r="F53" s="36">
        <f t="shared" si="8"/>
        <v>47064</v>
      </c>
      <c r="G53" s="36">
        <f t="shared" si="9"/>
        <v>44717</v>
      </c>
    </row>
    <row r="54" spans="1:7" x14ac:dyDescent="0.3">
      <c r="A54" s="36" t="str">
        <f t="shared" si="5"/>
        <v>LAS PALMAS</v>
      </c>
      <c r="B54" s="37">
        <f t="shared" si="3"/>
        <v>673045</v>
      </c>
      <c r="C54" s="37">
        <f t="shared" si="4"/>
        <v>624997</v>
      </c>
      <c r="D54" s="37">
        <f t="shared" si="7"/>
        <v>4</v>
      </c>
      <c r="E54" s="36" t="str">
        <f t="shared" si="6"/>
        <v>HUELVA</v>
      </c>
      <c r="F54" s="36">
        <f t="shared" si="8"/>
        <v>42019</v>
      </c>
      <c r="G54" s="36">
        <f t="shared" si="9"/>
        <v>29674</v>
      </c>
    </row>
    <row r="55" spans="1:7" x14ac:dyDescent="0.3">
      <c r="A55" s="36" t="str">
        <f t="shared" si="5"/>
        <v>MÁLAGA</v>
      </c>
      <c r="B55" s="37">
        <f t="shared" si="3"/>
        <v>49723</v>
      </c>
      <c r="C55" s="37">
        <f t="shared" si="4"/>
        <v>51517</v>
      </c>
      <c r="D55" s="37">
        <f t="shared" si="7"/>
        <v>13</v>
      </c>
      <c r="E55" s="36" t="str">
        <f t="shared" si="6"/>
        <v>BAHÍA DE CÁDIZ</v>
      </c>
      <c r="F55" s="36">
        <f t="shared" si="8"/>
        <v>41086</v>
      </c>
      <c r="G55" s="36">
        <f t="shared" si="9"/>
        <v>49412</v>
      </c>
    </row>
    <row r="56" spans="1:7" x14ac:dyDescent="0.3">
      <c r="A56" s="36" t="str">
        <f t="shared" si="5"/>
        <v>MARÍN Y RÍA DE PONTEVEDRA</v>
      </c>
      <c r="B56" s="37">
        <f t="shared" si="3"/>
        <v>50653</v>
      </c>
      <c r="C56" s="37">
        <f t="shared" si="4"/>
        <v>51448</v>
      </c>
      <c r="D56" s="37">
        <f t="shared" si="7"/>
        <v>12</v>
      </c>
      <c r="E56" s="36" t="str">
        <f t="shared" si="6"/>
        <v>TARRAGONA</v>
      </c>
      <c r="F56" s="36">
        <f t="shared" ref="F56:F66" si="10">LOOKUP(E56,$A$39:$A$66,$B$39:$B$66)</f>
        <v>35008</v>
      </c>
      <c r="G56" s="36">
        <f t="shared" si="9"/>
        <v>37553</v>
      </c>
    </row>
    <row r="57" spans="1:7" x14ac:dyDescent="0.3">
      <c r="A57" s="36" t="str">
        <f t="shared" si="5"/>
        <v>MELILLA</v>
      </c>
      <c r="B57" s="37">
        <f t="shared" si="3"/>
        <v>13462</v>
      </c>
      <c r="C57" s="37">
        <f t="shared" si="4"/>
        <v>21632</v>
      </c>
      <c r="D57" s="37">
        <f t="shared" si="7"/>
        <v>20</v>
      </c>
      <c r="E57" s="36" t="str">
        <f t="shared" si="6"/>
        <v>VILAGARCÍA</v>
      </c>
      <c r="F57" s="36">
        <f t="shared" si="10"/>
        <v>19887</v>
      </c>
      <c r="G57" s="36">
        <f t="shared" si="9"/>
        <v>20794</v>
      </c>
    </row>
    <row r="58" spans="1:7" x14ac:dyDescent="0.3">
      <c r="A58" s="36" t="str">
        <f t="shared" si="5"/>
        <v>MOTRIL</v>
      </c>
      <c r="B58" s="37">
        <f t="shared" si="3"/>
        <v>167</v>
      </c>
      <c r="C58" s="37">
        <f t="shared" si="4"/>
        <v>1130</v>
      </c>
      <c r="D58" s="37">
        <f t="shared" si="7"/>
        <v>25</v>
      </c>
      <c r="E58" s="36" t="str">
        <f t="shared" si="6"/>
        <v>MELILLA</v>
      </c>
      <c r="F58" s="36">
        <f t="shared" si="10"/>
        <v>13462</v>
      </c>
      <c r="G58" s="36">
        <f t="shared" si="9"/>
        <v>21632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0</v>
      </c>
      <c r="D59" s="37">
        <f t="shared" si="7"/>
        <v>26</v>
      </c>
      <c r="E59" s="36" t="str">
        <f t="shared" si="6"/>
        <v>CEUTA</v>
      </c>
      <c r="F59" s="36">
        <f t="shared" si="10"/>
        <v>6358</v>
      </c>
      <c r="G59" s="36">
        <f t="shared" si="9"/>
        <v>11575</v>
      </c>
    </row>
    <row r="60" spans="1:7" x14ac:dyDescent="0.3">
      <c r="A60" s="36" t="str">
        <f t="shared" si="5"/>
        <v>SANTA CRUZ DE TENERIFE</v>
      </c>
      <c r="B60" s="37">
        <f t="shared" si="3"/>
        <v>319806</v>
      </c>
      <c r="C60" s="37">
        <f t="shared" si="4"/>
        <v>226461</v>
      </c>
      <c r="D60" s="37">
        <f t="shared" si="7"/>
        <v>6</v>
      </c>
      <c r="E60" s="36" t="str">
        <f t="shared" si="6"/>
        <v>SANTANDER</v>
      </c>
      <c r="F60" s="36">
        <f t="shared" si="10"/>
        <v>5759</v>
      </c>
      <c r="G60" s="36">
        <f t="shared" si="9"/>
        <v>2702</v>
      </c>
    </row>
    <row r="61" spans="1:7" x14ac:dyDescent="0.3">
      <c r="A61" s="36" t="str">
        <f t="shared" si="5"/>
        <v>SANTANDER</v>
      </c>
      <c r="B61" s="37">
        <f t="shared" si="3"/>
        <v>5759</v>
      </c>
      <c r="C61" s="37">
        <f t="shared" si="4"/>
        <v>2702</v>
      </c>
      <c r="D61" s="37">
        <f t="shared" si="7"/>
        <v>22</v>
      </c>
      <c r="E61" s="36" t="str">
        <f t="shared" si="6"/>
        <v>ALMERÍA</v>
      </c>
      <c r="F61" s="36">
        <f t="shared" si="10"/>
        <v>4216</v>
      </c>
      <c r="G61" s="36">
        <f t="shared" si="9"/>
        <v>3709</v>
      </c>
    </row>
    <row r="62" spans="1:7" x14ac:dyDescent="0.3">
      <c r="A62" s="36" t="str">
        <f t="shared" si="5"/>
        <v>SEVILLA</v>
      </c>
      <c r="B62" s="37">
        <f t="shared" si="3"/>
        <v>76993</v>
      </c>
      <c r="C62" s="37">
        <f t="shared" si="4"/>
        <v>61552</v>
      </c>
      <c r="D62" s="37">
        <f t="shared" si="7"/>
        <v>10</v>
      </c>
      <c r="E62" s="36" t="str">
        <f t="shared" si="6"/>
        <v>FERROL-SAN CIBRAO</v>
      </c>
      <c r="F62" s="36">
        <f t="shared" si="10"/>
        <v>1125</v>
      </c>
      <c r="G62" s="36">
        <f t="shared" si="9"/>
        <v>274</v>
      </c>
    </row>
    <row r="63" spans="1:7" x14ac:dyDescent="0.3">
      <c r="A63" s="36" t="str">
        <f t="shared" si="5"/>
        <v>TARRAGONA</v>
      </c>
      <c r="B63" s="37">
        <f t="shared" si="3"/>
        <v>35008</v>
      </c>
      <c r="C63" s="37">
        <f t="shared" si="4"/>
        <v>37553</v>
      </c>
      <c r="D63" s="37">
        <f t="shared" si="7"/>
        <v>18</v>
      </c>
      <c r="E63" s="36" t="str">
        <f t="shared" si="6"/>
        <v>MOTRIL</v>
      </c>
      <c r="F63" s="36">
        <f t="shared" si="10"/>
        <v>167</v>
      </c>
      <c r="G63" s="36">
        <f t="shared" si="9"/>
        <v>1130</v>
      </c>
    </row>
    <row r="64" spans="1:7" x14ac:dyDescent="0.3">
      <c r="A64" s="36" t="str">
        <f t="shared" si="5"/>
        <v>VALENCIA</v>
      </c>
      <c r="B64" s="37">
        <f t="shared" si="3"/>
        <v>2959452</v>
      </c>
      <c r="C64" s="37">
        <f t="shared" si="4"/>
        <v>2772986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108440</v>
      </c>
      <c r="C65" s="37">
        <f t="shared" si="4"/>
        <v>106442</v>
      </c>
      <c r="D65" s="37">
        <f t="shared" si="7"/>
        <v>8</v>
      </c>
      <c r="E65" s="36" t="str">
        <f t="shared" si="6"/>
        <v>A CORUÑA</v>
      </c>
      <c r="F65" s="36">
        <f t="shared" si="10"/>
        <v>7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19887</v>
      </c>
      <c r="C66" s="37">
        <f t="shared" si="4"/>
        <v>20794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387</v>
      </c>
      <c r="C8" s="31">
        <v>0</v>
      </c>
      <c r="D8" s="31">
        <v>1593</v>
      </c>
      <c r="E8" s="31">
        <v>526</v>
      </c>
      <c r="F8" s="14">
        <f t="shared" ref="F8:F34" si="0">((E8*100)/D8)-100</f>
        <v>-66.980539861895792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14</v>
      </c>
      <c r="E9" s="30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297725</v>
      </c>
      <c r="C11" s="30">
        <v>369354</v>
      </c>
      <c r="D11" s="30">
        <v>2274923</v>
      </c>
      <c r="E11" s="30">
        <v>2469587</v>
      </c>
      <c r="F11" s="19">
        <f t="shared" si="0"/>
        <v>8.556948960470308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2</v>
      </c>
      <c r="D12" s="31">
        <v>126</v>
      </c>
      <c r="E12" s="31">
        <v>518</v>
      </c>
      <c r="F12" s="14">
        <f t="shared" si="0"/>
        <v>311.11111111111109</v>
      </c>
      <c r="G12" s="1"/>
      <c r="H12" s="1"/>
      <c r="I12" s="1"/>
    </row>
    <row r="13" spans="1:12" x14ac:dyDescent="0.3">
      <c r="A13" s="9" t="s">
        <v>32</v>
      </c>
      <c r="B13" s="30">
        <v>68</v>
      </c>
      <c r="C13" s="30">
        <v>4</v>
      </c>
      <c r="D13" s="30">
        <v>346</v>
      </c>
      <c r="E13" s="30">
        <v>17</v>
      </c>
      <c r="F13" s="11">
        <f t="shared" si="0"/>
        <v>-95.086705202312146</v>
      </c>
      <c r="G13" s="1"/>
      <c r="H13" s="1"/>
      <c r="I13" s="1"/>
    </row>
    <row r="14" spans="1:12" x14ac:dyDescent="0.3">
      <c r="A14" s="12" t="s">
        <v>33</v>
      </c>
      <c r="B14" s="31">
        <v>125046</v>
      </c>
      <c r="C14" s="31">
        <v>141938</v>
      </c>
      <c r="D14" s="31">
        <v>591797</v>
      </c>
      <c r="E14" s="31">
        <v>809900</v>
      </c>
      <c r="F14" s="14">
        <f t="shared" si="0"/>
        <v>36.854360532412301</v>
      </c>
      <c r="G14" s="1"/>
      <c r="H14" s="1"/>
      <c r="I14" s="1"/>
    </row>
    <row r="15" spans="1:12" x14ac:dyDescent="0.3">
      <c r="A15" s="9" t="s">
        <v>34</v>
      </c>
      <c r="B15" s="30">
        <v>182</v>
      </c>
      <c r="C15" s="30">
        <v>49</v>
      </c>
      <c r="D15" s="30">
        <v>1727</v>
      </c>
      <c r="E15" s="30">
        <v>629</v>
      </c>
      <c r="F15" s="11">
        <f t="shared" si="0"/>
        <v>-63.578459756803703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3301</v>
      </c>
      <c r="C17" s="30">
        <v>545</v>
      </c>
      <c r="D17" s="30">
        <v>23197</v>
      </c>
      <c r="E17" s="30">
        <v>4764</v>
      </c>
      <c r="F17" s="11">
        <f t="shared" si="0"/>
        <v>-79.462861576928049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92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32</v>
      </c>
      <c r="D21" s="30">
        <v>4</v>
      </c>
      <c r="E21" s="30">
        <v>1252</v>
      </c>
      <c r="F21" s="19">
        <f t="shared" si="0"/>
        <v>31200</v>
      </c>
      <c r="G21" s="1"/>
      <c r="H21" s="1"/>
      <c r="I21" s="1"/>
    </row>
    <row r="22" spans="1:9" x14ac:dyDescent="0.3">
      <c r="A22" s="12" t="s">
        <v>59</v>
      </c>
      <c r="B22" s="31">
        <v>53126</v>
      </c>
      <c r="C22" s="31">
        <v>50081</v>
      </c>
      <c r="D22" s="31">
        <v>309176</v>
      </c>
      <c r="E22" s="31">
        <v>346504</v>
      </c>
      <c r="F22" s="18">
        <f t="shared" si="0"/>
        <v>12.073382151266586</v>
      </c>
      <c r="G22" s="1"/>
      <c r="H22" s="1"/>
      <c r="I22" s="1"/>
    </row>
    <row r="23" spans="1:9" x14ac:dyDescent="0.3">
      <c r="A23" s="9" t="s">
        <v>164</v>
      </c>
      <c r="B23" s="30">
        <v>4263</v>
      </c>
      <c r="C23" s="30">
        <v>11675</v>
      </c>
      <c r="D23" s="30">
        <v>32412</v>
      </c>
      <c r="E23" s="30">
        <v>27113</v>
      </c>
      <c r="F23" s="11">
        <f t="shared" si="0"/>
        <v>-16.348883129705044</v>
      </c>
      <c r="G23" s="1"/>
      <c r="H23" s="1"/>
      <c r="I23" s="1"/>
    </row>
    <row r="24" spans="1:9" x14ac:dyDescent="0.3">
      <c r="A24" s="12" t="s">
        <v>166</v>
      </c>
      <c r="B24" s="31">
        <v>1129</v>
      </c>
      <c r="C24" s="31">
        <v>0</v>
      </c>
      <c r="D24" s="31">
        <v>8582</v>
      </c>
      <c r="E24" s="31">
        <v>5110</v>
      </c>
      <c r="F24" s="14">
        <f t="shared" si="0"/>
        <v>-40.456769983686783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4</v>
      </c>
      <c r="E25" s="30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1388</v>
      </c>
      <c r="C28" s="31">
        <v>5082</v>
      </c>
      <c r="D28" s="31">
        <v>3755</v>
      </c>
      <c r="E28" s="31">
        <v>85027</v>
      </c>
      <c r="F28" s="14">
        <f t="shared" si="0"/>
        <v>2164.3675099866846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42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272</v>
      </c>
      <c r="C31" s="30">
        <v>4</v>
      </c>
      <c r="D31" s="30">
        <v>3206</v>
      </c>
      <c r="E31" s="30">
        <v>55</v>
      </c>
      <c r="F31" s="11">
        <f t="shared" si="0"/>
        <v>-98.284466625077982</v>
      </c>
      <c r="G31" s="1"/>
      <c r="H31" s="1"/>
      <c r="I31" s="1"/>
    </row>
    <row r="32" spans="1:9" x14ac:dyDescent="0.3">
      <c r="A32" s="12" t="s">
        <v>46</v>
      </c>
      <c r="B32" s="31">
        <v>227702</v>
      </c>
      <c r="C32" s="31">
        <v>236172</v>
      </c>
      <c r="D32" s="31">
        <v>1506046</v>
      </c>
      <c r="E32" s="31">
        <v>1615456</v>
      </c>
      <c r="F32" s="14">
        <f t="shared" si="0"/>
        <v>7.2647183419364296</v>
      </c>
      <c r="G32" s="1"/>
      <c r="H32" s="1"/>
      <c r="I32" s="1"/>
    </row>
    <row r="33" spans="1:9" x14ac:dyDescent="0.3">
      <c r="A33" s="9" t="s">
        <v>47</v>
      </c>
      <c r="B33" s="30">
        <v>616</v>
      </c>
      <c r="C33" s="30">
        <v>713</v>
      </c>
      <c r="D33" s="30">
        <v>6086</v>
      </c>
      <c r="E33" s="30">
        <v>6034</v>
      </c>
      <c r="F33" s="11">
        <f t="shared" si="0"/>
        <v>-0.85441998028261423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20</v>
      </c>
      <c r="D34" s="31">
        <v>0</v>
      </c>
      <c r="E34" s="31">
        <v>29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715205</v>
      </c>
      <c r="C35" s="16">
        <f t="shared" ref="C35:E35" si="1">SUM(C7:C34)</f>
        <v>815671</v>
      </c>
      <c r="D35" s="16">
        <f t="shared" si="1"/>
        <v>4762994</v>
      </c>
      <c r="E35" s="16">
        <f t="shared" si="1"/>
        <v>5372735</v>
      </c>
      <c r="F35" s="17">
        <f t="shared" ref="F35" si="2">((E35*100)/D35)-100</f>
        <v>12.801632754523723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2469587</v>
      </c>
      <c r="G39" s="36">
        <f>LOOKUP(E39,$A$39:$A$66,$C$39:$C$66)</f>
        <v>2274923</v>
      </c>
    </row>
    <row r="40" spans="1:9" x14ac:dyDescent="0.3">
      <c r="A40" s="36" t="str">
        <f t="shared" si="5"/>
        <v>ALICANTE</v>
      </c>
      <c r="B40" s="37">
        <f t="shared" si="3"/>
        <v>526</v>
      </c>
      <c r="C40" s="37">
        <f t="shared" si="4"/>
        <v>1593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1615456</v>
      </c>
      <c r="G40" s="36">
        <f t="shared" ref="G40:G66" si="9">LOOKUP(E40,$A$39:$A$66,$C$39:$C$66)</f>
        <v>1506046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14</v>
      </c>
      <c r="D41" s="37">
        <f t="shared" si="7"/>
        <v>28</v>
      </c>
      <c r="E41" s="36" t="str">
        <f t="shared" si="6"/>
        <v>BARCELONA</v>
      </c>
      <c r="F41" s="36">
        <f t="shared" si="8"/>
        <v>809900</v>
      </c>
      <c r="G41" s="36">
        <f t="shared" si="9"/>
        <v>591797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346504</v>
      </c>
      <c r="G42" s="36">
        <f t="shared" si="9"/>
        <v>309176</v>
      </c>
    </row>
    <row r="43" spans="1:9" x14ac:dyDescent="0.3">
      <c r="A43" s="36" t="str">
        <f t="shared" si="5"/>
        <v>BAHÍA DE ALGECIRAS</v>
      </c>
      <c r="B43" s="37">
        <f t="shared" si="3"/>
        <v>2469587</v>
      </c>
      <c r="C43" s="37">
        <f t="shared" si="4"/>
        <v>2274923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85027</v>
      </c>
      <c r="G43" s="36">
        <f t="shared" si="9"/>
        <v>3755</v>
      </c>
    </row>
    <row r="44" spans="1:9" x14ac:dyDescent="0.3">
      <c r="A44" s="36" t="str">
        <f t="shared" si="5"/>
        <v>BAHÍA DE CÁDIZ</v>
      </c>
      <c r="B44" s="37">
        <f t="shared" si="3"/>
        <v>518</v>
      </c>
      <c r="C44" s="37">
        <f t="shared" si="4"/>
        <v>126</v>
      </c>
      <c r="D44" s="37">
        <f t="shared" si="7"/>
        <v>13</v>
      </c>
      <c r="E44" s="36" t="str">
        <f t="shared" si="6"/>
        <v>MÁLAGA</v>
      </c>
      <c r="F44" s="36">
        <f t="shared" si="8"/>
        <v>27113</v>
      </c>
      <c r="G44" s="36">
        <f t="shared" si="9"/>
        <v>32412</v>
      </c>
    </row>
    <row r="45" spans="1:9" x14ac:dyDescent="0.3">
      <c r="A45" s="36" t="str">
        <f t="shared" si="5"/>
        <v>BALEARES</v>
      </c>
      <c r="B45" s="37">
        <f t="shared" si="3"/>
        <v>17</v>
      </c>
      <c r="C45" s="37">
        <f t="shared" si="4"/>
        <v>346</v>
      </c>
      <c r="D45" s="37">
        <f t="shared" si="7"/>
        <v>19</v>
      </c>
      <c r="E45" s="36" t="str">
        <f t="shared" si="6"/>
        <v>VIGO</v>
      </c>
      <c r="F45" s="36">
        <f t="shared" si="8"/>
        <v>6034</v>
      </c>
      <c r="G45" s="36">
        <f t="shared" si="9"/>
        <v>6086</v>
      </c>
    </row>
    <row r="46" spans="1:9" x14ac:dyDescent="0.3">
      <c r="A46" s="36" t="str">
        <f t="shared" si="5"/>
        <v>BARCELONA</v>
      </c>
      <c r="B46" s="37">
        <f t="shared" si="3"/>
        <v>809900</v>
      </c>
      <c r="C46" s="37">
        <f t="shared" si="4"/>
        <v>591797</v>
      </c>
      <c r="D46" s="37">
        <f t="shared" si="7"/>
        <v>3</v>
      </c>
      <c r="E46" s="36" t="str">
        <f t="shared" si="6"/>
        <v>MARÍN Y RÍA DE PONTEVEDRA</v>
      </c>
      <c r="F46" s="36">
        <f t="shared" si="8"/>
        <v>5110</v>
      </c>
      <c r="G46" s="36">
        <f t="shared" si="9"/>
        <v>8582</v>
      </c>
    </row>
    <row r="47" spans="1:9" x14ac:dyDescent="0.3">
      <c r="A47" s="36" t="str">
        <f t="shared" si="5"/>
        <v>BILBAO</v>
      </c>
      <c r="B47" s="37">
        <f t="shared" si="3"/>
        <v>629</v>
      </c>
      <c r="C47" s="37">
        <f t="shared" si="4"/>
        <v>1727</v>
      </c>
      <c r="D47" s="37">
        <f t="shared" si="7"/>
        <v>11</v>
      </c>
      <c r="E47" s="36" t="str">
        <f t="shared" si="6"/>
        <v>CASTELLÓN</v>
      </c>
      <c r="F47" s="36">
        <f t="shared" si="8"/>
        <v>4764</v>
      </c>
      <c r="G47" s="36">
        <f t="shared" si="9"/>
        <v>23197</v>
      </c>
    </row>
    <row r="48" spans="1:9" x14ac:dyDescent="0.3">
      <c r="A48" s="36" t="str">
        <f t="shared" si="5"/>
        <v>CARTAGENA</v>
      </c>
      <c r="B48" s="37">
        <f t="shared" si="3"/>
        <v>80</v>
      </c>
      <c r="C48" s="37">
        <f t="shared" si="4"/>
        <v>0</v>
      </c>
      <c r="D48" s="37">
        <f t="shared" si="7"/>
        <v>15</v>
      </c>
      <c r="E48" s="36" t="str">
        <f t="shared" si="6"/>
        <v>HUELVA</v>
      </c>
      <c r="F48" s="36">
        <f t="shared" si="8"/>
        <v>1252</v>
      </c>
      <c r="G48" s="36">
        <f t="shared" si="9"/>
        <v>4</v>
      </c>
    </row>
    <row r="49" spans="1:7" x14ac:dyDescent="0.3">
      <c r="A49" s="36" t="str">
        <f t="shared" si="5"/>
        <v>CASTELLÓN</v>
      </c>
      <c r="B49" s="37">
        <f t="shared" si="3"/>
        <v>4764</v>
      </c>
      <c r="C49" s="37">
        <f t="shared" si="4"/>
        <v>23197</v>
      </c>
      <c r="D49" s="37">
        <f t="shared" si="7"/>
        <v>9</v>
      </c>
      <c r="E49" s="36" t="str">
        <f t="shared" si="6"/>
        <v>BILBAO</v>
      </c>
      <c r="F49" s="36">
        <f t="shared" si="8"/>
        <v>629</v>
      </c>
      <c r="G49" s="36">
        <f t="shared" si="9"/>
        <v>1727</v>
      </c>
    </row>
    <row r="50" spans="1:7" x14ac:dyDescent="0.3">
      <c r="A50" s="36" t="str">
        <f t="shared" si="5"/>
        <v>CEUTA</v>
      </c>
      <c r="B50" s="37">
        <f t="shared" si="3"/>
        <v>92</v>
      </c>
      <c r="C50" s="37">
        <f t="shared" si="4"/>
        <v>0</v>
      </c>
      <c r="D50" s="37">
        <f t="shared" si="7"/>
        <v>14</v>
      </c>
      <c r="E50" s="36" t="str">
        <f t="shared" si="6"/>
        <v>ALICANTE</v>
      </c>
      <c r="F50" s="36">
        <f t="shared" si="8"/>
        <v>526</v>
      </c>
      <c r="G50" s="36">
        <f t="shared" si="9"/>
        <v>1593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BAHÍA DE CÁDIZ</v>
      </c>
      <c r="F51" s="36">
        <f t="shared" si="8"/>
        <v>518</v>
      </c>
      <c r="G51" s="36">
        <f t="shared" si="9"/>
        <v>126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92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1252</v>
      </c>
      <c r="C53" s="37">
        <f t="shared" si="4"/>
        <v>4</v>
      </c>
      <c r="D53" s="37">
        <f t="shared" si="7"/>
        <v>10</v>
      </c>
      <c r="E53" s="36" t="str">
        <f t="shared" si="6"/>
        <v>CARTAGENA</v>
      </c>
      <c r="F53" s="36">
        <f t="shared" si="8"/>
        <v>80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346504</v>
      </c>
      <c r="C54" s="37">
        <f t="shared" si="4"/>
        <v>309176</v>
      </c>
      <c r="D54" s="37">
        <f t="shared" si="7"/>
        <v>4</v>
      </c>
      <c r="E54" s="36" t="str">
        <f t="shared" si="6"/>
        <v>TARRAGONA</v>
      </c>
      <c r="F54" s="36">
        <f t="shared" si="8"/>
        <v>55</v>
      </c>
      <c r="G54" s="36">
        <f t="shared" si="9"/>
        <v>3206</v>
      </c>
    </row>
    <row r="55" spans="1:7" x14ac:dyDescent="0.3">
      <c r="A55" s="36" t="str">
        <f t="shared" si="5"/>
        <v>MÁLAGA</v>
      </c>
      <c r="B55" s="37">
        <f t="shared" si="3"/>
        <v>27113</v>
      </c>
      <c r="C55" s="37">
        <f t="shared" si="4"/>
        <v>32412</v>
      </c>
      <c r="D55" s="37">
        <f t="shared" si="7"/>
        <v>6</v>
      </c>
      <c r="E55" s="36" t="str">
        <f t="shared" si="6"/>
        <v>SEVILLA</v>
      </c>
      <c r="F55" s="36">
        <f t="shared" si="8"/>
        <v>42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5110</v>
      </c>
      <c r="C56" s="37">
        <f t="shared" si="4"/>
        <v>8582</v>
      </c>
      <c r="D56" s="37">
        <f t="shared" si="7"/>
        <v>8</v>
      </c>
      <c r="E56" s="36" t="str">
        <f t="shared" si="6"/>
        <v>VILAGARCÍA</v>
      </c>
      <c r="F56" s="36">
        <f t="shared" ref="F56:F66" si="10">LOOKUP(E56,$A$39:$A$66,$B$39:$B$66)</f>
        <v>29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4</v>
      </c>
      <c r="D57" s="37">
        <f t="shared" si="7"/>
        <v>28</v>
      </c>
      <c r="E57" s="36" t="str">
        <f t="shared" si="6"/>
        <v>BALEARES</v>
      </c>
      <c r="F57" s="36">
        <f t="shared" si="10"/>
        <v>17</v>
      </c>
      <c r="G57" s="36">
        <f t="shared" si="9"/>
        <v>346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85027</v>
      </c>
      <c r="C60" s="37">
        <f t="shared" si="4"/>
        <v>3755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42</v>
      </c>
      <c r="C62" s="37">
        <f t="shared" si="4"/>
        <v>0</v>
      </c>
      <c r="D62" s="37">
        <f t="shared" si="7"/>
        <v>17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55</v>
      </c>
      <c r="C63" s="37">
        <f t="shared" si="4"/>
        <v>3206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1615456</v>
      </c>
      <c r="C64" s="37">
        <f t="shared" si="4"/>
        <v>1506046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6034</v>
      </c>
      <c r="C65" s="37">
        <f t="shared" si="4"/>
        <v>6086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29</v>
      </c>
      <c r="C66" s="37">
        <f t="shared" si="4"/>
        <v>0</v>
      </c>
      <c r="D66" s="37">
        <f t="shared" si="7"/>
        <v>18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13421</v>
      </c>
      <c r="C8" s="13">
        <v>11308</v>
      </c>
      <c r="D8" s="13">
        <v>81950</v>
      </c>
      <c r="E8" s="13">
        <v>84582</v>
      </c>
      <c r="F8" s="14">
        <f t="shared" ref="F8:F34" si="0">((E8*100)/D8)-100</f>
        <v>3.2117144600366032</v>
      </c>
      <c r="G8" s="1"/>
      <c r="H8" s="1"/>
      <c r="I8" s="1"/>
    </row>
    <row r="9" spans="1:12" x14ac:dyDescent="0.3">
      <c r="A9" s="9" t="s">
        <v>157</v>
      </c>
      <c r="B9" s="10">
        <v>18</v>
      </c>
      <c r="C9" s="10">
        <v>364</v>
      </c>
      <c r="D9" s="10">
        <v>210</v>
      </c>
      <c r="E9" s="10">
        <v>645</v>
      </c>
      <c r="F9" s="11">
        <f t="shared" si="0"/>
        <v>207.14285714285717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39</v>
      </c>
      <c r="C11" s="10">
        <v>26</v>
      </c>
      <c r="D11" s="10">
        <v>2088</v>
      </c>
      <c r="E11" s="10">
        <v>1159</v>
      </c>
      <c r="F11" s="11">
        <f t="shared" si="0"/>
        <v>-44.492337164750957</v>
      </c>
      <c r="G11" s="1"/>
      <c r="H11" s="1"/>
      <c r="I11" s="1"/>
    </row>
    <row r="12" spans="1:12" x14ac:dyDescent="0.3">
      <c r="A12" s="12" t="s">
        <v>161</v>
      </c>
      <c r="B12" s="13">
        <v>4927</v>
      </c>
      <c r="C12" s="13">
        <v>5585</v>
      </c>
      <c r="D12" s="13">
        <v>32087</v>
      </c>
      <c r="E12" s="13">
        <v>30832</v>
      </c>
      <c r="F12" s="14">
        <f t="shared" si="0"/>
        <v>-3.9112413126811418</v>
      </c>
      <c r="G12" s="1"/>
      <c r="H12" s="1"/>
      <c r="I12" s="1"/>
    </row>
    <row r="13" spans="1:12" x14ac:dyDescent="0.3">
      <c r="A13" s="9" t="s">
        <v>32</v>
      </c>
      <c r="B13" s="10">
        <v>11903</v>
      </c>
      <c r="C13" s="10">
        <v>12439</v>
      </c>
      <c r="D13" s="10">
        <v>74392</v>
      </c>
      <c r="E13" s="10">
        <v>74157</v>
      </c>
      <c r="F13" s="11">
        <f t="shared" si="0"/>
        <v>-0.31589418217012621</v>
      </c>
      <c r="G13" s="1"/>
      <c r="H13" s="1"/>
      <c r="I13" s="1"/>
    </row>
    <row r="14" spans="1:12" x14ac:dyDescent="0.3">
      <c r="A14" s="12" t="s">
        <v>33</v>
      </c>
      <c r="B14" s="13">
        <v>24958</v>
      </c>
      <c r="C14" s="13">
        <v>20216</v>
      </c>
      <c r="D14" s="13">
        <v>146424</v>
      </c>
      <c r="E14" s="13">
        <v>143674</v>
      </c>
      <c r="F14" s="14">
        <f t="shared" si="0"/>
        <v>-1.8781074140851217</v>
      </c>
      <c r="G14" s="1"/>
      <c r="H14" s="1"/>
      <c r="I14" s="1"/>
    </row>
    <row r="15" spans="1:12" x14ac:dyDescent="0.3">
      <c r="A15" s="9" t="s">
        <v>34</v>
      </c>
      <c r="B15" s="10">
        <v>8256</v>
      </c>
      <c r="C15" s="10">
        <v>6285</v>
      </c>
      <c r="D15" s="10">
        <v>40645</v>
      </c>
      <c r="E15" s="10">
        <v>41146</v>
      </c>
      <c r="F15" s="11">
        <f t="shared" si="0"/>
        <v>1.2326239389838918</v>
      </c>
      <c r="G15" s="1"/>
      <c r="H15" s="1"/>
      <c r="I15" s="1"/>
    </row>
    <row r="16" spans="1:12" x14ac:dyDescent="0.3">
      <c r="A16" s="12" t="s">
        <v>35</v>
      </c>
      <c r="B16" s="13">
        <v>925</v>
      </c>
      <c r="C16" s="13">
        <v>1149</v>
      </c>
      <c r="D16" s="13">
        <v>8432</v>
      </c>
      <c r="E16" s="13">
        <v>7873</v>
      </c>
      <c r="F16" s="14">
        <f t="shared" si="0"/>
        <v>-6.6295066413662198</v>
      </c>
      <c r="G16" s="1"/>
      <c r="H16" s="1"/>
      <c r="I16" s="1"/>
    </row>
    <row r="17" spans="1:9" x14ac:dyDescent="0.3">
      <c r="A17" s="9" t="s">
        <v>162</v>
      </c>
      <c r="B17" s="10">
        <v>345</v>
      </c>
      <c r="C17" s="10">
        <v>168</v>
      </c>
      <c r="D17" s="10">
        <v>1562</v>
      </c>
      <c r="E17" s="10">
        <v>5234</v>
      </c>
      <c r="F17" s="11">
        <f t="shared" si="0"/>
        <v>235.08322663252238</v>
      </c>
      <c r="G17" s="1"/>
      <c r="H17" s="1"/>
      <c r="I17" s="1"/>
    </row>
    <row r="18" spans="1:9" x14ac:dyDescent="0.3">
      <c r="A18" s="12" t="s">
        <v>36</v>
      </c>
      <c r="B18" s="13">
        <v>841</v>
      </c>
      <c r="C18" s="13">
        <v>753</v>
      </c>
      <c r="D18" s="13">
        <v>11567</v>
      </c>
      <c r="E18" s="13">
        <v>4910</v>
      </c>
      <c r="F18" s="14">
        <f t="shared" si="0"/>
        <v>-57.551655571885533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70</v>
      </c>
      <c r="D19" s="10">
        <v>0</v>
      </c>
      <c r="E19" s="10">
        <v>160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1198</v>
      </c>
      <c r="C20" s="13">
        <v>1489</v>
      </c>
      <c r="D20" s="13">
        <v>10011</v>
      </c>
      <c r="E20" s="13">
        <v>12487</v>
      </c>
      <c r="F20" s="14">
        <f t="shared" si="0"/>
        <v>24.732793926680657</v>
      </c>
      <c r="G20" s="1"/>
      <c r="H20" s="1"/>
      <c r="I20" s="1"/>
    </row>
    <row r="21" spans="1:9" x14ac:dyDescent="0.3">
      <c r="A21" s="9" t="s">
        <v>38</v>
      </c>
      <c r="B21" s="10">
        <v>3111</v>
      </c>
      <c r="C21" s="10">
        <v>3827</v>
      </c>
      <c r="D21" s="10">
        <v>24688</v>
      </c>
      <c r="E21" s="10">
        <v>29793</v>
      </c>
      <c r="F21" s="11">
        <f t="shared" si="0"/>
        <v>20.678062216461441</v>
      </c>
      <c r="G21" s="1"/>
      <c r="H21" s="1"/>
      <c r="I21" s="1"/>
    </row>
    <row r="22" spans="1:9" x14ac:dyDescent="0.3">
      <c r="A22" s="12" t="s">
        <v>59</v>
      </c>
      <c r="B22" s="13">
        <v>39255</v>
      </c>
      <c r="C22" s="13">
        <v>40877</v>
      </c>
      <c r="D22" s="13">
        <v>267226</v>
      </c>
      <c r="E22" s="13">
        <v>276854</v>
      </c>
      <c r="F22" s="14">
        <f t="shared" si="0"/>
        <v>3.6029428274194828</v>
      </c>
      <c r="G22" s="1"/>
      <c r="H22" s="1"/>
      <c r="I22" s="1"/>
    </row>
    <row r="23" spans="1:9" x14ac:dyDescent="0.3">
      <c r="A23" s="9" t="s">
        <v>164</v>
      </c>
      <c r="B23" s="10">
        <v>1518</v>
      </c>
      <c r="C23" s="10">
        <v>1311</v>
      </c>
      <c r="D23" s="10">
        <v>8711</v>
      </c>
      <c r="E23" s="10">
        <v>8928</v>
      </c>
      <c r="F23" s="11">
        <f t="shared" si="0"/>
        <v>2.491103202846972</v>
      </c>
      <c r="G23" s="1"/>
      <c r="H23" s="1"/>
      <c r="I23" s="1"/>
    </row>
    <row r="24" spans="1:9" x14ac:dyDescent="0.3">
      <c r="A24" s="12" t="s">
        <v>166</v>
      </c>
      <c r="B24" s="13">
        <v>259</v>
      </c>
      <c r="C24" s="13">
        <v>844</v>
      </c>
      <c r="D24" s="13">
        <v>2307</v>
      </c>
      <c r="E24" s="13">
        <v>2764</v>
      </c>
      <c r="F24" s="14">
        <f t="shared" si="0"/>
        <v>19.809276116168178</v>
      </c>
      <c r="G24" s="1"/>
      <c r="H24" s="1"/>
      <c r="I24" s="1"/>
    </row>
    <row r="25" spans="1:9" x14ac:dyDescent="0.3">
      <c r="A25" s="9" t="s">
        <v>39</v>
      </c>
      <c r="B25" s="10">
        <v>2352</v>
      </c>
      <c r="C25" s="10">
        <v>1560</v>
      </c>
      <c r="D25" s="10">
        <v>14172</v>
      </c>
      <c r="E25" s="10">
        <v>9806</v>
      </c>
      <c r="F25" s="11">
        <f t="shared" si="0"/>
        <v>-30.8072255151002</v>
      </c>
      <c r="G25" s="1"/>
      <c r="H25" s="1"/>
      <c r="I25" s="1"/>
    </row>
    <row r="26" spans="1:9" x14ac:dyDescent="0.3">
      <c r="A26" s="12" t="s">
        <v>40</v>
      </c>
      <c r="B26" s="13">
        <v>282</v>
      </c>
      <c r="C26" s="13">
        <v>0</v>
      </c>
      <c r="D26" s="13">
        <v>1027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28744</v>
      </c>
      <c r="C28" s="13">
        <v>31540</v>
      </c>
      <c r="D28" s="13">
        <v>199001</v>
      </c>
      <c r="E28" s="13">
        <v>207398</v>
      </c>
      <c r="F28" s="14">
        <f t="shared" si="0"/>
        <v>4.2195767860463036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7686</v>
      </c>
      <c r="C30" s="13">
        <v>11068</v>
      </c>
      <c r="D30" s="13">
        <v>57574</v>
      </c>
      <c r="E30" s="13">
        <v>72992</v>
      </c>
      <c r="F30" s="14">
        <f t="shared" si="0"/>
        <v>26.779449056865943</v>
      </c>
      <c r="G30" s="1"/>
      <c r="H30" s="1"/>
      <c r="I30" s="1"/>
    </row>
    <row r="31" spans="1:9" x14ac:dyDescent="0.3">
      <c r="A31" s="9" t="s">
        <v>45</v>
      </c>
      <c r="B31" s="10">
        <v>1066</v>
      </c>
      <c r="C31" s="10">
        <v>435</v>
      </c>
      <c r="D31" s="10">
        <v>6221</v>
      </c>
      <c r="E31" s="10">
        <v>5731</v>
      </c>
      <c r="F31" s="11">
        <f t="shared" si="0"/>
        <v>-7.876547178910144</v>
      </c>
      <c r="G31" s="1"/>
      <c r="H31" s="1"/>
      <c r="I31" s="1"/>
    </row>
    <row r="32" spans="1:9" x14ac:dyDescent="0.3">
      <c r="A32" s="12" t="s">
        <v>46</v>
      </c>
      <c r="B32" s="13">
        <v>18491</v>
      </c>
      <c r="C32" s="13">
        <v>20064</v>
      </c>
      <c r="D32" s="13">
        <v>113936</v>
      </c>
      <c r="E32" s="13">
        <v>133193</v>
      </c>
      <c r="F32" s="14">
        <f t="shared" si="0"/>
        <v>16.901593877264432</v>
      </c>
      <c r="G32" s="1"/>
      <c r="H32" s="1"/>
      <c r="I32" s="1"/>
    </row>
    <row r="33" spans="1:9" x14ac:dyDescent="0.3">
      <c r="A33" s="9" t="s">
        <v>47</v>
      </c>
      <c r="B33" s="10">
        <v>1968</v>
      </c>
      <c r="C33" s="10">
        <v>1421</v>
      </c>
      <c r="D33" s="10">
        <v>13277</v>
      </c>
      <c r="E33" s="10">
        <v>12574</v>
      </c>
      <c r="F33" s="11">
        <f t="shared" si="0"/>
        <v>-5.2948708292535969</v>
      </c>
      <c r="G33" s="1"/>
      <c r="H33" s="1"/>
      <c r="I33" s="1"/>
    </row>
    <row r="34" spans="1:9" x14ac:dyDescent="0.3">
      <c r="A34" s="12" t="s">
        <v>165</v>
      </c>
      <c r="B34" s="13">
        <v>3457</v>
      </c>
      <c r="C34" s="13">
        <v>2824</v>
      </c>
      <c r="D34" s="13">
        <v>20336</v>
      </c>
      <c r="E34" s="13">
        <v>19290</v>
      </c>
      <c r="F34" s="14">
        <f t="shared" si="0"/>
        <v>-5.1435877261998399</v>
      </c>
      <c r="G34" s="1"/>
      <c r="H34" s="1"/>
      <c r="I34" s="1"/>
    </row>
    <row r="35" spans="1:9" x14ac:dyDescent="0.3">
      <c r="A35" s="15" t="s">
        <v>48</v>
      </c>
      <c r="B35" s="16">
        <f>SUM(B7:B34)</f>
        <v>175020</v>
      </c>
      <c r="C35" s="16">
        <f t="shared" ref="C35:E35" si="1">SUM(C7:C34)</f>
        <v>175623</v>
      </c>
      <c r="D35" s="16">
        <f t="shared" si="1"/>
        <v>1137844</v>
      </c>
      <c r="E35" s="16">
        <f t="shared" si="1"/>
        <v>1186183</v>
      </c>
      <c r="F35" s="17">
        <f t="shared" ref="F35" si="2">((E35*100)/D35)-100</f>
        <v>4.2482976576753941</v>
      </c>
      <c r="G35" s="1"/>
      <c r="H35" s="1"/>
      <c r="I35" s="1"/>
    </row>
    <row r="36" spans="1:9" x14ac:dyDescent="0.3">
      <c r="A36" s="59" t="s">
        <v>120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24</v>
      </c>
      <c r="E39" s="36" t="str">
        <f t="shared" ref="E39:E66" si="6">INDEX($A$39:$B$66,MATCH(ROW()-38,$D$39:$D$66,0),1)</f>
        <v>LAS PALMAS</v>
      </c>
      <c r="F39" s="36">
        <f>LOOKUP(E39,$A$39:$A$66,$B$39:$B$66)</f>
        <v>276854</v>
      </c>
      <c r="G39" s="36">
        <f>LOOKUP(E39,$A$39:$A$66,$C$39:$C$66)</f>
        <v>267226</v>
      </c>
    </row>
    <row r="40" spans="1:9" x14ac:dyDescent="0.3">
      <c r="A40" s="36" t="str">
        <f t="shared" si="5"/>
        <v>ALICANTE</v>
      </c>
      <c r="B40" s="37">
        <f t="shared" si="3"/>
        <v>84582</v>
      </c>
      <c r="C40" s="37">
        <f t="shared" si="4"/>
        <v>81950</v>
      </c>
      <c r="D40" s="37">
        <f t="shared" ref="D40:D66" si="7">_xlfn.RANK.EQ(B40,$B$39:$B$66)+COUNTIF($B$39:$B$66,B40)-1</f>
        <v>5</v>
      </c>
      <c r="E40" s="36" t="str">
        <f t="shared" si="6"/>
        <v>SANTA CRUZ DE TENERIFE</v>
      </c>
      <c r="F40" s="36">
        <f t="shared" ref="F40:F55" si="8">LOOKUP(E40,$A$39:$A$66,$B$39:$B$66)</f>
        <v>207398</v>
      </c>
      <c r="G40" s="36">
        <f t="shared" ref="G40:G66" si="9">LOOKUP(E40,$A$39:$A$66,$C$39:$C$66)</f>
        <v>199001</v>
      </c>
    </row>
    <row r="41" spans="1:9" x14ac:dyDescent="0.3">
      <c r="A41" s="36" t="str">
        <f t="shared" si="5"/>
        <v>ALMERÍA</v>
      </c>
      <c r="B41" s="37">
        <f t="shared" si="3"/>
        <v>645</v>
      </c>
      <c r="C41" s="37">
        <f t="shared" si="4"/>
        <v>210</v>
      </c>
      <c r="D41" s="37">
        <f t="shared" si="7"/>
        <v>22</v>
      </c>
      <c r="E41" s="36" t="str">
        <f t="shared" si="6"/>
        <v>BARCELONA</v>
      </c>
      <c r="F41" s="36">
        <f t="shared" si="8"/>
        <v>143674</v>
      </c>
      <c r="G41" s="36">
        <f t="shared" si="9"/>
        <v>146424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VALENCIA</v>
      </c>
      <c r="F42" s="36">
        <f t="shared" si="8"/>
        <v>133193</v>
      </c>
      <c r="G42" s="36">
        <f t="shared" si="9"/>
        <v>113936</v>
      </c>
    </row>
    <row r="43" spans="1:9" x14ac:dyDescent="0.3">
      <c r="A43" s="36" t="str">
        <f t="shared" si="5"/>
        <v>BAHÍA DE ALGECIRAS</v>
      </c>
      <c r="B43" s="37">
        <f t="shared" si="3"/>
        <v>1159</v>
      </c>
      <c r="C43" s="37">
        <f t="shared" si="4"/>
        <v>2088</v>
      </c>
      <c r="D43" s="37">
        <f t="shared" si="7"/>
        <v>21</v>
      </c>
      <c r="E43" s="36" t="str">
        <f t="shared" si="6"/>
        <v>ALICANTE</v>
      </c>
      <c r="F43" s="36">
        <f t="shared" si="8"/>
        <v>84582</v>
      </c>
      <c r="G43" s="36">
        <f t="shared" si="9"/>
        <v>81950</v>
      </c>
    </row>
    <row r="44" spans="1:9" x14ac:dyDescent="0.3">
      <c r="A44" s="36" t="str">
        <f t="shared" si="5"/>
        <v>BAHÍA DE CÁDIZ</v>
      </c>
      <c r="B44" s="37">
        <f t="shared" si="3"/>
        <v>30832</v>
      </c>
      <c r="C44" s="37">
        <f t="shared" si="4"/>
        <v>32087</v>
      </c>
      <c r="D44" s="37">
        <f t="shared" si="7"/>
        <v>9</v>
      </c>
      <c r="E44" s="36" t="str">
        <f t="shared" si="6"/>
        <v>BALEARES</v>
      </c>
      <c r="F44" s="36">
        <f t="shared" si="8"/>
        <v>74157</v>
      </c>
      <c r="G44" s="36">
        <f t="shared" si="9"/>
        <v>74392</v>
      </c>
    </row>
    <row r="45" spans="1:9" x14ac:dyDescent="0.3">
      <c r="A45" s="36" t="str">
        <f t="shared" si="5"/>
        <v>BALEARES</v>
      </c>
      <c r="B45" s="37">
        <f t="shared" si="3"/>
        <v>74157</v>
      </c>
      <c r="C45" s="37">
        <f t="shared" si="4"/>
        <v>74392</v>
      </c>
      <c r="D45" s="37">
        <f t="shared" si="7"/>
        <v>6</v>
      </c>
      <c r="E45" s="36" t="str">
        <f t="shared" si="6"/>
        <v>SEVILLA</v>
      </c>
      <c r="F45" s="36">
        <f t="shared" si="8"/>
        <v>72992</v>
      </c>
      <c r="G45" s="36">
        <f t="shared" si="9"/>
        <v>57574</v>
      </c>
    </row>
    <row r="46" spans="1:9" x14ac:dyDescent="0.3">
      <c r="A46" s="36" t="str">
        <f t="shared" si="5"/>
        <v>BARCELONA</v>
      </c>
      <c r="B46" s="37">
        <f t="shared" si="3"/>
        <v>143674</v>
      </c>
      <c r="C46" s="37">
        <f t="shared" si="4"/>
        <v>146424</v>
      </c>
      <c r="D46" s="37">
        <f t="shared" si="7"/>
        <v>3</v>
      </c>
      <c r="E46" s="36" t="str">
        <f t="shared" si="6"/>
        <v>BILBAO</v>
      </c>
      <c r="F46" s="36">
        <f t="shared" si="8"/>
        <v>41146</v>
      </c>
      <c r="G46" s="36">
        <f t="shared" si="9"/>
        <v>40645</v>
      </c>
    </row>
    <row r="47" spans="1:9" x14ac:dyDescent="0.3">
      <c r="A47" s="36" t="str">
        <f t="shared" si="5"/>
        <v>BILBAO</v>
      </c>
      <c r="B47" s="37">
        <f t="shared" si="3"/>
        <v>41146</v>
      </c>
      <c r="C47" s="37">
        <f t="shared" si="4"/>
        <v>40645</v>
      </c>
      <c r="D47" s="37">
        <f t="shared" si="7"/>
        <v>8</v>
      </c>
      <c r="E47" s="36" t="str">
        <f t="shared" si="6"/>
        <v>BAHÍA DE CÁDIZ</v>
      </c>
      <c r="F47" s="36">
        <f t="shared" si="8"/>
        <v>30832</v>
      </c>
      <c r="G47" s="36">
        <f t="shared" si="9"/>
        <v>32087</v>
      </c>
    </row>
    <row r="48" spans="1:9" x14ac:dyDescent="0.3">
      <c r="A48" s="36" t="str">
        <f t="shared" si="5"/>
        <v>CARTAGENA</v>
      </c>
      <c r="B48" s="37">
        <f t="shared" si="3"/>
        <v>7873</v>
      </c>
      <c r="C48" s="37">
        <f t="shared" si="4"/>
        <v>8432</v>
      </c>
      <c r="D48" s="37">
        <f t="shared" si="7"/>
        <v>16</v>
      </c>
      <c r="E48" s="36" t="str">
        <f t="shared" si="6"/>
        <v>HUELVA</v>
      </c>
      <c r="F48" s="36">
        <f t="shared" si="8"/>
        <v>29793</v>
      </c>
      <c r="G48" s="36">
        <f t="shared" si="9"/>
        <v>24688</v>
      </c>
    </row>
    <row r="49" spans="1:7" x14ac:dyDescent="0.3">
      <c r="A49" s="36" t="str">
        <f t="shared" si="5"/>
        <v>CASTELLÓN</v>
      </c>
      <c r="B49" s="37">
        <f t="shared" si="3"/>
        <v>5234</v>
      </c>
      <c r="C49" s="37">
        <f t="shared" si="4"/>
        <v>1562</v>
      </c>
      <c r="D49" s="37">
        <f t="shared" si="7"/>
        <v>18</v>
      </c>
      <c r="E49" s="36" t="str">
        <f t="shared" si="6"/>
        <v>VILAGARCÍA</v>
      </c>
      <c r="F49" s="36">
        <f t="shared" si="8"/>
        <v>19290</v>
      </c>
      <c r="G49" s="36">
        <f t="shared" si="9"/>
        <v>20336</v>
      </c>
    </row>
    <row r="50" spans="1:7" x14ac:dyDescent="0.3">
      <c r="A50" s="36" t="str">
        <f t="shared" si="5"/>
        <v>CEUTA</v>
      </c>
      <c r="B50" s="37">
        <f t="shared" si="3"/>
        <v>4910</v>
      </c>
      <c r="C50" s="37">
        <f t="shared" si="4"/>
        <v>11567</v>
      </c>
      <c r="D50" s="37">
        <f t="shared" si="7"/>
        <v>19</v>
      </c>
      <c r="E50" s="36" t="str">
        <f t="shared" si="6"/>
        <v>VIGO</v>
      </c>
      <c r="F50" s="36">
        <f t="shared" si="8"/>
        <v>12574</v>
      </c>
      <c r="G50" s="36">
        <f t="shared" si="9"/>
        <v>13277</v>
      </c>
    </row>
    <row r="51" spans="1:7" x14ac:dyDescent="0.3">
      <c r="A51" s="36" t="str">
        <f t="shared" si="5"/>
        <v>FERROL-SAN CIBRAO</v>
      </c>
      <c r="B51" s="37">
        <f t="shared" si="3"/>
        <v>160</v>
      </c>
      <c r="C51" s="37">
        <f t="shared" si="4"/>
        <v>0</v>
      </c>
      <c r="D51" s="37">
        <f t="shared" si="7"/>
        <v>23</v>
      </c>
      <c r="E51" s="36" t="str">
        <f t="shared" si="6"/>
        <v>GIJÓN</v>
      </c>
      <c r="F51" s="36">
        <f t="shared" si="8"/>
        <v>12487</v>
      </c>
      <c r="G51" s="36">
        <f t="shared" si="9"/>
        <v>10011</v>
      </c>
    </row>
    <row r="52" spans="1:7" x14ac:dyDescent="0.3">
      <c r="A52" s="36" t="str">
        <f t="shared" si="5"/>
        <v>GIJÓN</v>
      </c>
      <c r="B52" s="37">
        <f t="shared" si="3"/>
        <v>12487</v>
      </c>
      <c r="C52" s="37">
        <f t="shared" si="4"/>
        <v>10011</v>
      </c>
      <c r="D52" s="37">
        <f t="shared" si="7"/>
        <v>13</v>
      </c>
      <c r="E52" s="36" t="str">
        <f t="shared" si="6"/>
        <v>MELILLA</v>
      </c>
      <c r="F52" s="36">
        <f t="shared" si="8"/>
        <v>9806</v>
      </c>
      <c r="G52" s="36">
        <f t="shared" si="9"/>
        <v>14172</v>
      </c>
    </row>
    <row r="53" spans="1:7" x14ac:dyDescent="0.3">
      <c r="A53" s="36" t="str">
        <f t="shared" si="5"/>
        <v>HUELVA</v>
      </c>
      <c r="B53" s="37">
        <f t="shared" si="3"/>
        <v>29793</v>
      </c>
      <c r="C53" s="37">
        <f t="shared" si="4"/>
        <v>24688</v>
      </c>
      <c r="D53" s="37">
        <f t="shared" si="7"/>
        <v>10</v>
      </c>
      <c r="E53" s="36" t="str">
        <f t="shared" si="6"/>
        <v>MÁLAGA</v>
      </c>
      <c r="F53" s="36">
        <f t="shared" si="8"/>
        <v>8928</v>
      </c>
      <c r="G53" s="36">
        <f t="shared" si="9"/>
        <v>8711</v>
      </c>
    </row>
    <row r="54" spans="1:7" x14ac:dyDescent="0.3">
      <c r="A54" s="36" t="str">
        <f t="shared" si="5"/>
        <v>LAS PALMAS</v>
      </c>
      <c r="B54" s="37">
        <f t="shared" si="3"/>
        <v>276854</v>
      </c>
      <c r="C54" s="37">
        <f t="shared" si="4"/>
        <v>267226</v>
      </c>
      <c r="D54" s="37">
        <f t="shared" si="7"/>
        <v>1</v>
      </c>
      <c r="E54" s="36" t="str">
        <f t="shared" si="6"/>
        <v>CARTAGENA</v>
      </c>
      <c r="F54" s="36">
        <f t="shared" si="8"/>
        <v>7873</v>
      </c>
      <c r="G54" s="36">
        <f t="shared" si="9"/>
        <v>8432</v>
      </c>
    </row>
    <row r="55" spans="1:7" x14ac:dyDescent="0.3">
      <c r="A55" s="36" t="str">
        <f t="shared" si="5"/>
        <v>MÁLAGA</v>
      </c>
      <c r="B55" s="37">
        <f t="shared" si="3"/>
        <v>8928</v>
      </c>
      <c r="C55" s="37">
        <f t="shared" si="4"/>
        <v>8711</v>
      </c>
      <c r="D55" s="37">
        <f t="shared" si="7"/>
        <v>15</v>
      </c>
      <c r="E55" s="36" t="str">
        <f t="shared" si="6"/>
        <v>TARRAGONA</v>
      </c>
      <c r="F55" s="36">
        <f t="shared" si="8"/>
        <v>5731</v>
      </c>
      <c r="G55" s="36">
        <f t="shared" si="9"/>
        <v>6221</v>
      </c>
    </row>
    <row r="56" spans="1:7" x14ac:dyDescent="0.3">
      <c r="A56" s="36" t="str">
        <f t="shared" si="5"/>
        <v>MARÍN Y RÍA DE PONTEVEDRA</v>
      </c>
      <c r="B56" s="37">
        <f t="shared" si="3"/>
        <v>2764</v>
      </c>
      <c r="C56" s="37">
        <f t="shared" si="4"/>
        <v>2307</v>
      </c>
      <c r="D56" s="37">
        <f t="shared" si="7"/>
        <v>20</v>
      </c>
      <c r="E56" s="36" t="str">
        <f t="shared" si="6"/>
        <v>CASTELLÓN</v>
      </c>
      <c r="F56" s="36">
        <f t="shared" ref="F56:F66" si="10">LOOKUP(E56,$A$39:$A$66,$B$39:$B$66)</f>
        <v>5234</v>
      </c>
      <c r="G56" s="36">
        <f t="shared" si="9"/>
        <v>1562</v>
      </c>
    </row>
    <row r="57" spans="1:7" x14ac:dyDescent="0.3">
      <c r="A57" s="36" t="str">
        <f t="shared" si="5"/>
        <v>MELILLA</v>
      </c>
      <c r="B57" s="37">
        <f t="shared" si="3"/>
        <v>9806</v>
      </c>
      <c r="C57" s="37">
        <f t="shared" si="4"/>
        <v>14172</v>
      </c>
      <c r="D57" s="37">
        <f t="shared" si="7"/>
        <v>14</v>
      </c>
      <c r="E57" s="36" t="str">
        <f t="shared" si="6"/>
        <v>CEUTA</v>
      </c>
      <c r="F57" s="36">
        <f t="shared" si="10"/>
        <v>4910</v>
      </c>
      <c r="G57" s="36">
        <f t="shared" si="9"/>
        <v>11567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1027</v>
      </c>
      <c r="D58" s="37">
        <f t="shared" si="7"/>
        <v>28</v>
      </c>
      <c r="E58" s="36" t="str">
        <f t="shared" si="6"/>
        <v>MARÍN Y RÍA DE PONTEVEDRA</v>
      </c>
      <c r="F58" s="36">
        <f t="shared" si="10"/>
        <v>2764</v>
      </c>
      <c r="G58" s="36">
        <f t="shared" si="9"/>
        <v>2307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BAHÍA DE ALGECIRAS</v>
      </c>
      <c r="F59" s="36">
        <f t="shared" si="10"/>
        <v>1159</v>
      </c>
      <c r="G59" s="36">
        <f t="shared" si="9"/>
        <v>2088</v>
      </c>
    </row>
    <row r="60" spans="1:7" x14ac:dyDescent="0.3">
      <c r="A60" s="36" t="str">
        <f t="shared" si="5"/>
        <v>SANTA CRUZ DE TENERIFE</v>
      </c>
      <c r="B60" s="37">
        <f t="shared" si="3"/>
        <v>207398</v>
      </c>
      <c r="C60" s="37">
        <f t="shared" si="4"/>
        <v>199001</v>
      </c>
      <c r="D60" s="37">
        <f t="shared" si="7"/>
        <v>2</v>
      </c>
      <c r="E60" s="36" t="str">
        <f t="shared" si="6"/>
        <v>ALMERÍA</v>
      </c>
      <c r="F60" s="36">
        <f t="shared" si="10"/>
        <v>645</v>
      </c>
      <c r="G60" s="36">
        <f t="shared" si="9"/>
        <v>210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str">
        <f t="shared" si="6"/>
        <v>FERROL-SAN CIBRAO</v>
      </c>
      <c r="F61" s="36">
        <f t="shared" si="10"/>
        <v>160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72992</v>
      </c>
      <c r="C62" s="37">
        <f t="shared" si="4"/>
        <v>57574</v>
      </c>
      <c r="D62" s="37">
        <f t="shared" si="7"/>
        <v>7</v>
      </c>
      <c r="E62" s="36" t="str">
        <f t="shared" si="6"/>
        <v>A CORUÑA</v>
      </c>
      <c r="F62" s="36">
        <f t="shared" si="10"/>
        <v>1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5731</v>
      </c>
      <c r="C63" s="37">
        <f t="shared" si="4"/>
        <v>6221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133193</v>
      </c>
      <c r="C64" s="37">
        <f t="shared" si="4"/>
        <v>113936</v>
      </c>
      <c r="D64" s="37">
        <f t="shared" si="7"/>
        <v>4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12574</v>
      </c>
      <c r="C65" s="37">
        <f t="shared" si="4"/>
        <v>13277</v>
      </c>
      <c r="D65" s="37">
        <f t="shared" si="7"/>
        <v>12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19290</v>
      </c>
      <c r="C66" s="37">
        <f t="shared" si="4"/>
        <v>20336</v>
      </c>
      <c r="D66" s="37">
        <f t="shared" si="7"/>
        <v>11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</v>
      </c>
      <c r="C7" s="10">
        <v>0</v>
      </c>
      <c r="D7" s="10">
        <v>3</v>
      </c>
      <c r="E7" s="10">
        <v>6</v>
      </c>
      <c r="F7" s="11">
        <f>((E7*100)/D7)-100</f>
        <v>100</v>
      </c>
      <c r="G7" s="1"/>
      <c r="H7" s="1"/>
      <c r="I7" s="1"/>
    </row>
    <row r="8" spans="1:12" x14ac:dyDescent="0.3">
      <c r="A8" s="12" t="s">
        <v>31</v>
      </c>
      <c r="B8" s="13">
        <v>1532</v>
      </c>
      <c r="C8" s="13">
        <v>1167</v>
      </c>
      <c r="D8" s="13">
        <v>11167</v>
      </c>
      <c r="E8" s="13">
        <v>7563</v>
      </c>
      <c r="F8" s="14">
        <f t="shared" ref="F8:F34" si="0">((E8*100)/D8)-100</f>
        <v>-32.273663472732153</v>
      </c>
      <c r="G8" s="1"/>
      <c r="H8" s="1"/>
      <c r="I8" s="1"/>
    </row>
    <row r="9" spans="1:12" x14ac:dyDescent="0.3">
      <c r="A9" s="9" t="s">
        <v>157</v>
      </c>
      <c r="B9" s="10">
        <v>419</v>
      </c>
      <c r="C9" s="10">
        <v>413</v>
      </c>
      <c r="D9" s="10">
        <v>3485</v>
      </c>
      <c r="E9" s="10">
        <v>3571</v>
      </c>
      <c r="F9" s="11">
        <f t="shared" si="0"/>
        <v>2.4677187948350081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31605</v>
      </c>
      <c r="C11" s="10">
        <v>53906</v>
      </c>
      <c r="D11" s="10">
        <v>206063</v>
      </c>
      <c r="E11" s="10">
        <v>295448</v>
      </c>
      <c r="F11" s="11">
        <f t="shared" si="0"/>
        <v>43.377510761272049</v>
      </c>
      <c r="G11" s="1"/>
      <c r="H11" s="1"/>
      <c r="I11" s="1"/>
    </row>
    <row r="12" spans="1:12" x14ac:dyDescent="0.3">
      <c r="A12" s="12" t="s">
        <v>161</v>
      </c>
      <c r="B12" s="13">
        <v>1962</v>
      </c>
      <c r="C12" s="13">
        <v>596</v>
      </c>
      <c r="D12" s="13">
        <v>17199</v>
      </c>
      <c r="E12" s="13">
        <v>9736</v>
      </c>
      <c r="F12" s="14">
        <f t="shared" si="0"/>
        <v>-43.392057677771966</v>
      </c>
      <c r="G12" s="1"/>
      <c r="H12" s="1"/>
      <c r="I12" s="1"/>
    </row>
    <row r="13" spans="1:12" x14ac:dyDescent="0.3">
      <c r="A13" s="9" t="s">
        <v>32</v>
      </c>
      <c r="B13" s="10">
        <v>19</v>
      </c>
      <c r="C13" s="10">
        <v>24</v>
      </c>
      <c r="D13" s="10">
        <v>44</v>
      </c>
      <c r="E13" s="10">
        <v>49</v>
      </c>
      <c r="F13" s="11">
        <f t="shared" si="0"/>
        <v>11.36363636363636</v>
      </c>
      <c r="G13" s="1"/>
      <c r="H13" s="1"/>
      <c r="I13" s="1"/>
    </row>
    <row r="14" spans="1:12" x14ac:dyDescent="0.3">
      <c r="A14" s="12" t="s">
        <v>33</v>
      </c>
      <c r="B14" s="13">
        <v>158929</v>
      </c>
      <c r="C14" s="13">
        <v>159274</v>
      </c>
      <c r="D14" s="13">
        <v>962867</v>
      </c>
      <c r="E14" s="13">
        <v>1020516</v>
      </c>
      <c r="F14" s="14">
        <f t="shared" si="0"/>
        <v>5.9872235729337433</v>
      </c>
      <c r="G14" s="1"/>
      <c r="H14" s="1"/>
      <c r="I14" s="1"/>
    </row>
    <row r="15" spans="1:12" x14ac:dyDescent="0.3">
      <c r="A15" s="9" t="s">
        <v>34</v>
      </c>
      <c r="B15" s="10">
        <v>38416</v>
      </c>
      <c r="C15" s="10">
        <v>45435</v>
      </c>
      <c r="D15" s="10">
        <v>286930</v>
      </c>
      <c r="E15" s="10">
        <v>332448</v>
      </c>
      <c r="F15" s="11">
        <f t="shared" si="0"/>
        <v>15.863799532987144</v>
      </c>
      <c r="G15" s="1"/>
      <c r="H15" s="1"/>
      <c r="I15" s="1"/>
    </row>
    <row r="16" spans="1:12" x14ac:dyDescent="0.3">
      <c r="A16" s="12" t="s">
        <v>35</v>
      </c>
      <c r="B16" s="13">
        <v>6581</v>
      </c>
      <c r="C16" s="13">
        <v>7142</v>
      </c>
      <c r="D16" s="13">
        <v>42283</v>
      </c>
      <c r="E16" s="13">
        <v>41218</v>
      </c>
      <c r="F16" s="14">
        <f t="shared" si="0"/>
        <v>-2.5187427571364367</v>
      </c>
      <c r="G16" s="1"/>
      <c r="H16" s="1"/>
      <c r="I16" s="1"/>
    </row>
    <row r="17" spans="1:9" x14ac:dyDescent="0.3">
      <c r="A17" s="9" t="s">
        <v>162</v>
      </c>
      <c r="B17" s="10">
        <v>18695</v>
      </c>
      <c r="C17" s="10">
        <v>18649</v>
      </c>
      <c r="D17" s="10">
        <v>123001</v>
      </c>
      <c r="E17" s="10">
        <v>133971</v>
      </c>
      <c r="F17" s="11">
        <f t="shared" si="0"/>
        <v>8.918626677831881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201</v>
      </c>
      <c r="D18" s="13">
        <v>8</v>
      </c>
      <c r="E18" s="13">
        <v>1356</v>
      </c>
      <c r="F18" s="14">
        <f t="shared" si="0"/>
        <v>16850</v>
      </c>
      <c r="G18" s="1"/>
      <c r="H18" s="1"/>
      <c r="I18" s="1"/>
    </row>
    <row r="19" spans="1:9" x14ac:dyDescent="0.3">
      <c r="A19" s="9" t="s">
        <v>37</v>
      </c>
      <c r="B19" s="10">
        <v>28</v>
      </c>
      <c r="C19" s="10">
        <v>412</v>
      </c>
      <c r="D19" s="10">
        <v>274</v>
      </c>
      <c r="E19" s="10">
        <v>965</v>
      </c>
      <c r="F19" s="11">
        <f t="shared" si="0"/>
        <v>252.18978102189783</v>
      </c>
      <c r="G19" s="1"/>
      <c r="H19" s="1"/>
      <c r="I19" s="1"/>
    </row>
    <row r="20" spans="1:9" x14ac:dyDescent="0.3">
      <c r="A20" s="12" t="s">
        <v>163</v>
      </c>
      <c r="B20" s="13">
        <v>5393</v>
      </c>
      <c r="C20" s="13">
        <v>6110</v>
      </c>
      <c r="D20" s="13">
        <v>34706</v>
      </c>
      <c r="E20" s="13">
        <v>34577</v>
      </c>
      <c r="F20" s="14">
        <f t="shared" si="0"/>
        <v>-0.37169365527574882</v>
      </c>
      <c r="G20" s="1"/>
      <c r="H20" s="1"/>
      <c r="I20" s="1"/>
    </row>
    <row r="21" spans="1:9" x14ac:dyDescent="0.3">
      <c r="A21" s="9" t="s">
        <v>38</v>
      </c>
      <c r="B21" s="10">
        <v>729</v>
      </c>
      <c r="C21" s="10">
        <v>1868</v>
      </c>
      <c r="D21" s="10">
        <v>4982</v>
      </c>
      <c r="E21" s="10">
        <v>10974</v>
      </c>
      <c r="F21" s="11">
        <f t="shared" si="0"/>
        <v>120.2729827378563</v>
      </c>
      <c r="G21" s="1"/>
      <c r="H21" s="1"/>
      <c r="I21" s="1"/>
    </row>
    <row r="22" spans="1:9" x14ac:dyDescent="0.3">
      <c r="A22" s="12" t="s">
        <v>59</v>
      </c>
      <c r="B22" s="13">
        <v>7068</v>
      </c>
      <c r="C22" s="13">
        <v>6963</v>
      </c>
      <c r="D22" s="13">
        <v>48595</v>
      </c>
      <c r="E22" s="13">
        <v>49687</v>
      </c>
      <c r="F22" s="14">
        <f t="shared" si="0"/>
        <v>2.2471447679802452</v>
      </c>
      <c r="G22" s="1"/>
      <c r="H22" s="1"/>
      <c r="I22" s="1"/>
    </row>
    <row r="23" spans="1:9" x14ac:dyDescent="0.3">
      <c r="A23" s="9" t="s">
        <v>164</v>
      </c>
      <c r="B23" s="10">
        <v>1143</v>
      </c>
      <c r="C23" s="10">
        <v>1825</v>
      </c>
      <c r="D23" s="10">
        <v>10394</v>
      </c>
      <c r="E23" s="10">
        <v>13682</v>
      </c>
      <c r="F23" s="11">
        <f t="shared" si="0"/>
        <v>31.63363478930151</v>
      </c>
      <c r="G23" s="1"/>
      <c r="H23" s="1"/>
      <c r="I23" s="1"/>
    </row>
    <row r="24" spans="1:9" x14ac:dyDescent="0.3">
      <c r="A24" s="12" t="s">
        <v>166</v>
      </c>
      <c r="B24" s="13">
        <v>5249</v>
      </c>
      <c r="C24" s="13">
        <v>6031</v>
      </c>
      <c r="D24" s="13">
        <v>40559</v>
      </c>
      <c r="E24" s="13">
        <v>42779</v>
      </c>
      <c r="F24" s="14">
        <f t="shared" si="0"/>
        <v>5.4735077294805166</v>
      </c>
      <c r="G24" s="1"/>
      <c r="H24" s="1"/>
      <c r="I24" s="1"/>
    </row>
    <row r="25" spans="1:9" x14ac:dyDescent="0.3">
      <c r="A25" s="9" t="s">
        <v>39</v>
      </c>
      <c r="B25" s="10">
        <v>1338</v>
      </c>
      <c r="C25" s="10">
        <v>464</v>
      </c>
      <c r="D25" s="10">
        <v>7456</v>
      </c>
      <c r="E25" s="10">
        <v>3656</v>
      </c>
      <c r="F25" s="11">
        <f t="shared" si="0"/>
        <v>-50.9656652360515</v>
      </c>
      <c r="G25" s="1"/>
      <c r="H25" s="1"/>
      <c r="I25" s="1"/>
    </row>
    <row r="26" spans="1:9" x14ac:dyDescent="0.3">
      <c r="A26" s="12" t="s">
        <v>40</v>
      </c>
      <c r="B26" s="13">
        <v>6</v>
      </c>
      <c r="C26" s="13">
        <v>72</v>
      </c>
      <c r="D26" s="13">
        <v>103</v>
      </c>
      <c r="E26" s="13">
        <v>167</v>
      </c>
      <c r="F26" s="14">
        <f t="shared" si="0"/>
        <v>62.135922330097088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10</v>
      </c>
      <c r="D27" s="10">
        <v>0</v>
      </c>
      <c r="E27" s="10">
        <v>12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3045</v>
      </c>
      <c r="C28" s="13">
        <v>3366</v>
      </c>
      <c r="D28" s="13">
        <v>23705</v>
      </c>
      <c r="E28" s="13">
        <v>27381</v>
      </c>
      <c r="F28" s="14">
        <f t="shared" si="0"/>
        <v>15.507276945792029</v>
      </c>
      <c r="G28" s="1"/>
      <c r="H28" s="1"/>
      <c r="I28" s="1"/>
    </row>
    <row r="29" spans="1:9" x14ac:dyDescent="0.3">
      <c r="A29" s="9" t="s">
        <v>43</v>
      </c>
      <c r="B29" s="10">
        <v>663</v>
      </c>
      <c r="C29" s="10">
        <v>1062</v>
      </c>
      <c r="D29" s="10">
        <v>2702</v>
      </c>
      <c r="E29" s="10">
        <v>5759</v>
      </c>
      <c r="F29" s="11">
        <f t="shared" si="0"/>
        <v>113.13841598815691</v>
      </c>
      <c r="G29" s="1"/>
      <c r="H29" s="1"/>
      <c r="I29" s="1"/>
    </row>
    <row r="30" spans="1:9" x14ac:dyDescent="0.3">
      <c r="A30" s="12" t="s">
        <v>44</v>
      </c>
      <c r="B30" s="13">
        <v>37</v>
      </c>
      <c r="C30" s="13">
        <v>778</v>
      </c>
      <c r="D30" s="13">
        <v>3978</v>
      </c>
      <c r="E30" s="13">
        <v>3959</v>
      </c>
      <c r="F30" s="14">
        <f t="shared" si="0"/>
        <v>-0.47762694821518892</v>
      </c>
      <c r="G30" s="1"/>
      <c r="H30" s="1"/>
      <c r="I30" s="1"/>
    </row>
    <row r="31" spans="1:9" x14ac:dyDescent="0.3">
      <c r="A31" s="9" t="s">
        <v>45</v>
      </c>
      <c r="B31" s="10">
        <v>4269</v>
      </c>
      <c r="C31" s="10">
        <v>4088</v>
      </c>
      <c r="D31" s="10">
        <v>28126</v>
      </c>
      <c r="E31" s="10">
        <v>29222</v>
      </c>
      <c r="F31" s="11">
        <f t="shared" si="0"/>
        <v>3.8967503377657664</v>
      </c>
      <c r="G31" s="1"/>
      <c r="H31" s="1"/>
      <c r="I31" s="1"/>
    </row>
    <row r="32" spans="1:9" x14ac:dyDescent="0.3">
      <c r="A32" s="12" t="s">
        <v>46</v>
      </c>
      <c r="B32" s="13">
        <v>177768</v>
      </c>
      <c r="C32" s="13">
        <v>183798</v>
      </c>
      <c r="D32" s="13">
        <v>1153004</v>
      </c>
      <c r="E32" s="13">
        <v>1210803</v>
      </c>
      <c r="F32" s="14">
        <f t="shared" si="0"/>
        <v>5.0129054192353237</v>
      </c>
      <c r="G32" s="1"/>
      <c r="H32" s="1"/>
      <c r="I32" s="1"/>
    </row>
    <row r="33" spans="1:9" x14ac:dyDescent="0.3">
      <c r="A33" s="9" t="s">
        <v>47</v>
      </c>
      <c r="B33" s="10">
        <v>14826</v>
      </c>
      <c r="C33" s="10">
        <v>12930</v>
      </c>
      <c r="D33" s="10">
        <v>87079</v>
      </c>
      <c r="E33" s="10">
        <v>89832</v>
      </c>
      <c r="F33" s="11">
        <f t="shared" si="0"/>
        <v>3.1614970314312245</v>
      </c>
      <c r="G33" s="1"/>
      <c r="H33" s="1"/>
      <c r="I33" s="1"/>
    </row>
    <row r="34" spans="1:9" x14ac:dyDescent="0.3">
      <c r="A34" s="12" t="s">
        <v>165</v>
      </c>
      <c r="B34" s="13">
        <v>68</v>
      </c>
      <c r="C34" s="13">
        <v>67</v>
      </c>
      <c r="D34" s="13">
        <v>458</v>
      </c>
      <c r="E34" s="13">
        <v>568</v>
      </c>
      <c r="F34" s="14">
        <f t="shared" si="0"/>
        <v>24.017467248908304</v>
      </c>
      <c r="G34" s="1"/>
      <c r="H34" s="1"/>
      <c r="I34" s="1"/>
    </row>
    <row r="35" spans="1:9" x14ac:dyDescent="0.3">
      <c r="A35" s="15" t="s">
        <v>48</v>
      </c>
      <c r="B35" s="16">
        <f>SUM(B7:B34)</f>
        <v>479789</v>
      </c>
      <c r="C35" s="16">
        <f t="shared" ref="C35:E35" si="1">SUM(C7:C34)</f>
        <v>516651</v>
      </c>
      <c r="D35" s="16">
        <f t="shared" si="1"/>
        <v>3099171</v>
      </c>
      <c r="E35" s="16">
        <f t="shared" si="1"/>
        <v>3369905</v>
      </c>
      <c r="F35" s="17">
        <f t="shared" ref="F35" si="2">((E35*100)/D35)-100</f>
        <v>8.7356909315426634</v>
      </c>
      <c r="G35" s="1"/>
      <c r="H35" s="1"/>
      <c r="I35" s="1"/>
    </row>
    <row r="36" spans="1:9" x14ac:dyDescent="0.3">
      <c r="A36" s="59" t="s">
        <v>121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6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1210803</v>
      </c>
      <c r="G39" s="36">
        <f>LOOKUP(E39,$A$39:$A$66,$C$39:$C$66)</f>
        <v>1153004</v>
      </c>
    </row>
    <row r="40" spans="1:9" x14ac:dyDescent="0.3">
      <c r="A40" s="36" t="str">
        <f t="shared" si="5"/>
        <v>ALICANTE</v>
      </c>
      <c r="B40" s="37">
        <f t="shared" si="3"/>
        <v>7563</v>
      </c>
      <c r="C40" s="37">
        <f t="shared" si="4"/>
        <v>11167</v>
      </c>
      <c r="D40" s="37">
        <f t="shared" ref="D40:D66" si="7">_xlfn.RANK.EQ(B40,$B$39:$B$66)+COUNTIF($B$39:$B$66,B40)-1</f>
        <v>16</v>
      </c>
      <c r="E40" s="36" t="str">
        <f t="shared" si="6"/>
        <v>BARCELONA</v>
      </c>
      <c r="F40" s="36">
        <f t="shared" ref="F40:F55" si="8">LOOKUP(E40,$A$39:$A$66,$B$39:$B$66)</f>
        <v>1020516</v>
      </c>
      <c r="G40" s="36">
        <f t="shared" ref="G40:G66" si="9">LOOKUP(E40,$A$39:$A$66,$C$39:$C$66)</f>
        <v>962867</v>
      </c>
    </row>
    <row r="41" spans="1:9" x14ac:dyDescent="0.3">
      <c r="A41" s="36" t="str">
        <f t="shared" si="5"/>
        <v>ALMERÍA</v>
      </c>
      <c r="B41" s="37">
        <f t="shared" si="3"/>
        <v>3571</v>
      </c>
      <c r="C41" s="37">
        <f t="shared" si="4"/>
        <v>3485</v>
      </c>
      <c r="D41" s="37">
        <f t="shared" si="7"/>
        <v>20</v>
      </c>
      <c r="E41" s="36" t="str">
        <f t="shared" si="6"/>
        <v>BILBAO</v>
      </c>
      <c r="F41" s="36">
        <f t="shared" si="8"/>
        <v>332448</v>
      </c>
      <c r="G41" s="36">
        <f t="shared" si="9"/>
        <v>286930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295448</v>
      </c>
      <c r="G42" s="36">
        <f t="shared" si="9"/>
        <v>206063</v>
      </c>
    </row>
    <row r="43" spans="1:9" x14ac:dyDescent="0.3">
      <c r="A43" s="36" t="str">
        <f t="shared" si="5"/>
        <v>BAHÍA DE ALGECIRAS</v>
      </c>
      <c r="B43" s="37">
        <f t="shared" si="3"/>
        <v>295448</v>
      </c>
      <c r="C43" s="37">
        <f t="shared" si="4"/>
        <v>206063</v>
      </c>
      <c r="D43" s="37">
        <f t="shared" si="7"/>
        <v>4</v>
      </c>
      <c r="E43" s="36" t="str">
        <f t="shared" si="6"/>
        <v>CASTELLÓN</v>
      </c>
      <c r="F43" s="36">
        <f t="shared" si="8"/>
        <v>133971</v>
      </c>
      <c r="G43" s="36">
        <f t="shared" si="9"/>
        <v>123001</v>
      </c>
    </row>
    <row r="44" spans="1:9" x14ac:dyDescent="0.3">
      <c r="A44" s="36" t="str">
        <f t="shared" si="5"/>
        <v>BAHÍA DE CÁDIZ</v>
      </c>
      <c r="B44" s="37">
        <f t="shared" si="3"/>
        <v>9736</v>
      </c>
      <c r="C44" s="37">
        <f t="shared" si="4"/>
        <v>17199</v>
      </c>
      <c r="D44" s="37">
        <f t="shared" si="7"/>
        <v>15</v>
      </c>
      <c r="E44" s="36" t="str">
        <f t="shared" si="6"/>
        <v>VIGO</v>
      </c>
      <c r="F44" s="36">
        <f t="shared" si="8"/>
        <v>89832</v>
      </c>
      <c r="G44" s="36">
        <f t="shared" si="9"/>
        <v>87079</v>
      </c>
    </row>
    <row r="45" spans="1:9" x14ac:dyDescent="0.3">
      <c r="A45" s="36" t="str">
        <f t="shared" si="5"/>
        <v>BALEARES</v>
      </c>
      <c r="B45" s="37">
        <f t="shared" si="3"/>
        <v>49</v>
      </c>
      <c r="C45" s="37">
        <f t="shared" si="4"/>
        <v>44</v>
      </c>
      <c r="D45" s="37">
        <f t="shared" si="7"/>
        <v>25</v>
      </c>
      <c r="E45" s="36" t="str">
        <f t="shared" si="6"/>
        <v>LAS PALMAS</v>
      </c>
      <c r="F45" s="36">
        <f t="shared" si="8"/>
        <v>49687</v>
      </c>
      <c r="G45" s="36">
        <f t="shared" si="9"/>
        <v>48595</v>
      </c>
    </row>
    <row r="46" spans="1:9" x14ac:dyDescent="0.3">
      <c r="A46" s="36" t="str">
        <f t="shared" si="5"/>
        <v>BARCELONA</v>
      </c>
      <c r="B46" s="37">
        <f t="shared" si="3"/>
        <v>1020516</v>
      </c>
      <c r="C46" s="37">
        <f t="shared" si="4"/>
        <v>962867</v>
      </c>
      <c r="D46" s="37">
        <f t="shared" si="7"/>
        <v>2</v>
      </c>
      <c r="E46" s="36" t="str">
        <f t="shared" si="6"/>
        <v>MARÍN Y RÍA DE PONTEVEDRA</v>
      </c>
      <c r="F46" s="36">
        <f t="shared" si="8"/>
        <v>42779</v>
      </c>
      <c r="G46" s="36">
        <f t="shared" si="9"/>
        <v>40559</v>
      </c>
    </row>
    <row r="47" spans="1:9" x14ac:dyDescent="0.3">
      <c r="A47" s="36" t="str">
        <f t="shared" si="5"/>
        <v>BILBAO</v>
      </c>
      <c r="B47" s="37">
        <f t="shared" si="3"/>
        <v>332448</v>
      </c>
      <c r="C47" s="37">
        <f t="shared" si="4"/>
        <v>286930</v>
      </c>
      <c r="D47" s="37">
        <f t="shared" si="7"/>
        <v>3</v>
      </c>
      <c r="E47" s="36" t="str">
        <f t="shared" si="6"/>
        <v>CARTAGENA</v>
      </c>
      <c r="F47" s="36">
        <f t="shared" si="8"/>
        <v>41218</v>
      </c>
      <c r="G47" s="36">
        <f t="shared" si="9"/>
        <v>42283</v>
      </c>
    </row>
    <row r="48" spans="1:9" x14ac:dyDescent="0.3">
      <c r="A48" s="36" t="str">
        <f t="shared" si="5"/>
        <v>CARTAGENA</v>
      </c>
      <c r="B48" s="37">
        <f t="shared" si="3"/>
        <v>41218</v>
      </c>
      <c r="C48" s="37">
        <f t="shared" si="4"/>
        <v>42283</v>
      </c>
      <c r="D48" s="37">
        <f t="shared" si="7"/>
        <v>9</v>
      </c>
      <c r="E48" s="36" t="str">
        <f t="shared" si="6"/>
        <v>GIJÓN</v>
      </c>
      <c r="F48" s="36">
        <f t="shared" si="8"/>
        <v>34577</v>
      </c>
      <c r="G48" s="36">
        <f t="shared" si="9"/>
        <v>34706</v>
      </c>
    </row>
    <row r="49" spans="1:7" x14ac:dyDescent="0.3">
      <c r="A49" s="36" t="str">
        <f t="shared" si="5"/>
        <v>CASTELLÓN</v>
      </c>
      <c r="B49" s="37">
        <f t="shared" si="3"/>
        <v>133971</v>
      </c>
      <c r="C49" s="37">
        <f t="shared" si="4"/>
        <v>123001</v>
      </c>
      <c r="D49" s="37">
        <f t="shared" si="7"/>
        <v>5</v>
      </c>
      <c r="E49" s="36" t="str">
        <f t="shared" si="6"/>
        <v>TARRAGONA</v>
      </c>
      <c r="F49" s="36">
        <f t="shared" si="8"/>
        <v>29222</v>
      </c>
      <c r="G49" s="36">
        <f t="shared" si="9"/>
        <v>28126</v>
      </c>
    </row>
    <row r="50" spans="1:7" x14ac:dyDescent="0.3">
      <c r="A50" s="36" t="str">
        <f t="shared" si="5"/>
        <v>CEUTA</v>
      </c>
      <c r="B50" s="37">
        <f t="shared" si="3"/>
        <v>1356</v>
      </c>
      <c r="C50" s="37">
        <f t="shared" si="4"/>
        <v>8</v>
      </c>
      <c r="D50" s="37">
        <f t="shared" si="7"/>
        <v>21</v>
      </c>
      <c r="E50" s="36" t="str">
        <f t="shared" si="6"/>
        <v>SANTA CRUZ DE TENERIFE</v>
      </c>
      <c r="F50" s="36">
        <f t="shared" si="8"/>
        <v>27381</v>
      </c>
      <c r="G50" s="36">
        <f t="shared" si="9"/>
        <v>23705</v>
      </c>
    </row>
    <row r="51" spans="1:7" x14ac:dyDescent="0.3">
      <c r="A51" s="36" t="str">
        <f t="shared" si="5"/>
        <v>FERROL-SAN CIBRAO</v>
      </c>
      <c r="B51" s="37">
        <f t="shared" si="3"/>
        <v>965</v>
      </c>
      <c r="C51" s="37">
        <f t="shared" si="4"/>
        <v>274</v>
      </c>
      <c r="D51" s="37">
        <f t="shared" si="7"/>
        <v>22</v>
      </c>
      <c r="E51" s="36" t="str">
        <f t="shared" si="6"/>
        <v>MÁLAGA</v>
      </c>
      <c r="F51" s="36">
        <f t="shared" si="8"/>
        <v>13682</v>
      </c>
      <c r="G51" s="36">
        <f t="shared" si="9"/>
        <v>10394</v>
      </c>
    </row>
    <row r="52" spans="1:7" x14ac:dyDescent="0.3">
      <c r="A52" s="36" t="str">
        <f t="shared" si="5"/>
        <v>GIJÓN</v>
      </c>
      <c r="B52" s="37">
        <f t="shared" si="3"/>
        <v>34577</v>
      </c>
      <c r="C52" s="37">
        <f t="shared" si="4"/>
        <v>34706</v>
      </c>
      <c r="D52" s="37">
        <f t="shared" si="7"/>
        <v>10</v>
      </c>
      <c r="E52" s="36" t="str">
        <f t="shared" si="6"/>
        <v>HUELVA</v>
      </c>
      <c r="F52" s="36">
        <f t="shared" si="8"/>
        <v>10974</v>
      </c>
      <c r="G52" s="36">
        <f t="shared" si="9"/>
        <v>4982</v>
      </c>
    </row>
    <row r="53" spans="1:7" x14ac:dyDescent="0.3">
      <c r="A53" s="36" t="str">
        <f t="shared" si="5"/>
        <v>HUELVA</v>
      </c>
      <c r="B53" s="37">
        <f t="shared" si="3"/>
        <v>10974</v>
      </c>
      <c r="C53" s="37">
        <f t="shared" si="4"/>
        <v>4982</v>
      </c>
      <c r="D53" s="37">
        <f t="shared" si="7"/>
        <v>14</v>
      </c>
      <c r="E53" s="36" t="str">
        <f t="shared" si="6"/>
        <v>BAHÍA DE CÁDIZ</v>
      </c>
      <c r="F53" s="36">
        <f t="shared" si="8"/>
        <v>9736</v>
      </c>
      <c r="G53" s="36">
        <f t="shared" si="9"/>
        <v>17199</v>
      </c>
    </row>
    <row r="54" spans="1:7" x14ac:dyDescent="0.3">
      <c r="A54" s="36" t="str">
        <f t="shared" si="5"/>
        <v>LAS PALMAS</v>
      </c>
      <c r="B54" s="37">
        <f t="shared" si="3"/>
        <v>49687</v>
      </c>
      <c r="C54" s="37">
        <f t="shared" si="4"/>
        <v>48595</v>
      </c>
      <c r="D54" s="37">
        <f t="shared" si="7"/>
        <v>7</v>
      </c>
      <c r="E54" s="36" t="str">
        <f t="shared" si="6"/>
        <v>ALICANTE</v>
      </c>
      <c r="F54" s="36">
        <f t="shared" si="8"/>
        <v>7563</v>
      </c>
      <c r="G54" s="36">
        <f t="shared" si="9"/>
        <v>11167</v>
      </c>
    </row>
    <row r="55" spans="1:7" x14ac:dyDescent="0.3">
      <c r="A55" s="36" t="str">
        <f t="shared" si="5"/>
        <v>MÁLAGA</v>
      </c>
      <c r="B55" s="37">
        <f t="shared" si="3"/>
        <v>13682</v>
      </c>
      <c r="C55" s="37">
        <f t="shared" si="4"/>
        <v>10394</v>
      </c>
      <c r="D55" s="37">
        <f t="shared" si="7"/>
        <v>13</v>
      </c>
      <c r="E55" s="36" t="str">
        <f t="shared" si="6"/>
        <v>SANTANDER</v>
      </c>
      <c r="F55" s="36">
        <f t="shared" si="8"/>
        <v>5759</v>
      </c>
      <c r="G55" s="36">
        <f t="shared" si="9"/>
        <v>2702</v>
      </c>
    </row>
    <row r="56" spans="1:7" x14ac:dyDescent="0.3">
      <c r="A56" s="36" t="str">
        <f t="shared" si="5"/>
        <v>MARÍN Y RÍA DE PONTEVEDRA</v>
      </c>
      <c r="B56" s="37">
        <f t="shared" si="3"/>
        <v>42779</v>
      </c>
      <c r="C56" s="37">
        <f t="shared" si="4"/>
        <v>40559</v>
      </c>
      <c r="D56" s="37">
        <f t="shared" si="7"/>
        <v>8</v>
      </c>
      <c r="E56" s="36" t="str">
        <f t="shared" si="6"/>
        <v>SEVILLA</v>
      </c>
      <c r="F56" s="36">
        <f t="shared" ref="F56:F66" si="10">LOOKUP(E56,$A$39:$A$66,$B$39:$B$66)</f>
        <v>3959</v>
      </c>
      <c r="G56" s="36">
        <f t="shared" si="9"/>
        <v>3978</v>
      </c>
    </row>
    <row r="57" spans="1:7" x14ac:dyDescent="0.3">
      <c r="A57" s="36" t="str">
        <f t="shared" si="5"/>
        <v>MELILLA</v>
      </c>
      <c r="B57" s="37">
        <f t="shared" si="3"/>
        <v>3656</v>
      </c>
      <c r="C57" s="37">
        <f t="shared" si="4"/>
        <v>7456</v>
      </c>
      <c r="D57" s="37">
        <f t="shared" si="7"/>
        <v>19</v>
      </c>
      <c r="E57" s="36" t="str">
        <f t="shared" si="6"/>
        <v>MELILLA</v>
      </c>
      <c r="F57" s="36">
        <f t="shared" si="10"/>
        <v>3656</v>
      </c>
      <c r="G57" s="36">
        <f t="shared" si="9"/>
        <v>7456</v>
      </c>
    </row>
    <row r="58" spans="1:7" x14ac:dyDescent="0.3">
      <c r="A58" s="36" t="str">
        <f t="shared" si="5"/>
        <v>MOTRIL</v>
      </c>
      <c r="B58" s="37">
        <f t="shared" si="3"/>
        <v>167</v>
      </c>
      <c r="C58" s="37">
        <f t="shared" si="4"/>
        <v>103</v>
      </c>
      <c r="D58" s="37">
        <f t="shared" si="7"/>
        <v>24</v>
      </c>
      <c r="E58" s="36" t="str">
        <f t="shared" si="6"/>
        <v>ALMERÍA</v>
      </c>
      <c r="F58" s="36">
        <f t="shared" si="10"/>
        <v>3571</v>
      </c>
      <c r="G58" s="36">
        <f t="shared" si="9"/>
        <v>3485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0</v>
      </c>
      <c r="D59" s="37">
        <f t="shared" si="7"/>
        <v>26</v>
      </c>
      <c r="E59" s="36" t="str">
        <f t="shared" si="6"/>
        <v>CEUTA</v>
      </c>
      <c r="F59" s="36">
        <f t="shared" si="10"/>
        <v>1356</v>
      </c>
      <c r="G59" s="36">
        <f t="shared" si="9"/>
        <v>8</v>
      </c>
    </row>
    <row r="60" spans="1:7" x14ac:dyDescent="0.3">
      <c r="A60" s="36" t="str">
        <f t="shared" si="5"/>
        <v>SANTA CRUZ DE TENERIFE</v>
      </c>
      <c r="B60" s="37">
        <f t="shared" si="3"/>
        <v>27381</v>
      </c>
      <c r="C60" s="37">
        <f t="shared" si="4"/>
        <v>23705</v>
      </c>
      <c r="D60" s="37">
        <f t="shared" si="7"/>
        <v>12</v>
      </c>
      <c r="E60" s="36" t="str">
        <f t="shared" si="6"/>
        <v>FERROL-SAN CIBRAO</v>
      </c>
      <c r="F60" s="36">
        <f t="shared" si="10"/>
        <v>965</v>
      </c>
      <c r="G60" s="36">
        <f t="shared" si="9"/>
        <v>274</v>
      </c>
    </row>
    <row r="61" spans="1:7" x14ac:dyDescent="0.3">
      <c r="A61" s="36" t="str">
        <f t="shared" si="5"/>
        <v>SANTANDER</v>
      </c>
      <c r="B61" s="37">
        <f t="shared" si="3"/>
        <v>5759</v>
      </c>
      <c r="C61" s="37">
        <f t="shared" si="4"/>
        <v>2702</v>
      </c>
      <c r="D61" s="37">
        <f t="shared" si="7"/>
        <v>17</v>
      </c>
      <c r="E61" s="36" t="str">
        <f t="shared" si="6"/>
        <v>VILAGARCÍA</v>
      </c>
      <c r="F61" s="36">
        <f t="shared" si="10"/>
        <v>568</v>
      </c>
      <c r="G61" s="36">
        <f t="shared" si="9"/>
        <v>458</v>
      </c>
    </row>
    <row r="62" spans="1:7" x14ac:dyDescent="0.3">
      <c r="A62" s="36" t="str">
        <f t="shared" si="5"/>
        <v>SEVILLA</v>
      </c>
      <c r="B62" s="37">
        <f t="shared" si="3"/>
        <v>3959</v>
      </c>
      <c r="C62" s="37">
        <f t="shared" si="4"/>
        <v>3978</v>
      </c>
      <c r="D62" s="37">
        <f t="shared" si="7"/>
        <v>18</v>
      </c>
      <c r="E62" s="36" t="str">
        <f t="shared" si="6"/>
        <v>MOTRIL</v>
      </c>
      <c r="F62" s="36">
        <f t="shared" si="10"/>
        <v>167</v>
      </c>
      <c r="G62" s="36">
        <f t="shared" si="9"/>
        <v>103</v>
      </c>
    </row>
    <row r="63" spans="1:7" x14ac:dyDescent="0.3">
      <c r="A63" s="36" t="str">
        <f t="shared" si="5"/>
        <v>TARRAGONA</v>
      </c>
      <c r="B63" s="37">
        <f t="shared" si="3"/>
        <v>29222</v>
      </c>
      <c r="C63" s="37">
        <f t="shared" si="4"/>
        <v>28126</v>
      </c>
      <c r="D63" s="37">
        <f t="shared" si="7"/>
        <v>11</v>
      </c>
      <c r="E63" s="36" t="str">
        <f t="shared" si="6"/>
        <v>BALEARES</v>
      </c>
      <c r="F63" s="36">
        <f t="shared" si="10"/>
        <v>49</v>
      </c>
      <c r="G63" s="36">
        <f t="shared" si="9"/>
        <v>44</v>
      </c>
    </row>
    <row r="64" spans="1:7" x14ac:dyDescent="0.3">
      <c r="A64" s="36" t="str">
        <f t="shared" si="5"/>
        <v>VALENCIA</v>
      </c>
      <c r="B64" s="37">
        <f t="shared" si="3"/>
        <v>1210803</v>
      </c>
      <c r="C64" s="37">
        <f t="shared" si="4"/>
        <v>1153004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89832</v>
      </c>
      <c r="C65" s="37">
        <f t="shared" si="4"/>
        <v>87079</v>
      </c>
      <c r="D65" s="37">
        <f t="shared" si="7"/>
        <v>6</v>
      </c>
      <c r="E65" s="36" t="str">
        <f t="shared" si="6"/>
        <v>A CORUÑA</v>
      </c>
      <c r="F65" s="36">
        <f t="shared" si="10"/>
        <v>6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568</v>
      </c>
      <c r="C66" s="37">
        <f t="shared" si="4"/>
        <v>458</v>
      </c>
      <c r="D66" s="37">
        <f t="shared" si="7"/>
        <v>23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</v>
      </c>
      <c r="C7" s="10">
        <v>0</v>
      </c>
      <c r="D7" s="10">
        <v>3</v>
      </c>
      <c r="E7" s="10">
        <v>7</v>
      </c>
      <c r="F7" s="11">
        <f>((E7*100)/D7)-100</f>
        <v>133.33333333333334</v>
      </c>
      <c r="G7" s="1"/>
      <c r="H7" s="1"/>
      <c r="I7" s="1"/>
    </row>
    <row r="8" spans="1:12" x14ac:dyDescent="0.3">
      <c r="A8" s="12" t="s">
        <v>31</v>
      </c>
      <c r="B8" s="13">
        <v>14953</v>
      </c>
      <c r="C8" s="13">
        <v>12475</v>
      </c>
      <c r="D8" s="13">
        <v>93117</v>
      </c>
      <c r="E8" s="13">
        <v>92145</v>
      </c>
      <c r="F8" s="14">
        <f t="shared" ref="F8:F34" si="0">((E8*100)/D8)-100</f>
        <v>-1.0438480621154014</v>
      </c>
      <c r="G8" s="1"/>
      <c r="H8" s="1"/>
      <c r="I8" s="1"/>
    </row>
    <row r="9" spans="1:12" x14ac:dyDescent="0.3">
      <c r="A9" s="9" t="s">
        <v>157</v>
      </c>
      <c r="B9" s="10">
        <v>437</v>
      </c>
      <c r="C9" s="10">
        <v>777</v>
      </c>
      <c r="D9" s="10">
        <v>3695</v>
      </c>
      <c r="E9" s="10">
        <v>4216</v>
      </c>
      <c r="F9" s="11">
        <f t="shared" si="0"/>
        <v>14.100135317997299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31644</v>
      </c>
      <c r="C11" s="10">
        <v>53932</v>
      </c>
      <c r="D11" s="10">
        <v>208151</v>
      </c>
      <c r="E11" s="10">
        <v>296607</v>
      </c>
      <c r="F11" s="11">
        <f t="shared" si="0"/>
        <v>42.496072562706871</v>
      </c>
      <c r="G11" s="1"/>
      <c r="H11" s="1"/>
      <c r="I11" s="1"/>
    </row>
    <row r="12" spans="1:12" x14ac:dyDescent="0.3">
      <c r="A12" s="12" t="s">
        <v>161</v>
      </c>
      <c r="B12" s="13">
        <v>6889</v>
      </c>
      <c r="C12" s="13">
        <v>6181</v>
      </c>
      <c r="D12" s="13">
        <v>49286</v>
      </c>
      <c r="E12" s="13">
        <v>40568</v>
      </c>
      <c r="F12" s="14">
        <f t="shared" si="0"/>
        <v>-17.688593109605165</v>
      </c>
      <c r="G12" s="1"/>
      <c r="H12" s="1"/>
      <c r="I12" s="1"/>
    </row>
    <row r="13" spans="1:12" x14ac:dyDescent="0.3">
      <c r="A13" s="9" t="s">
        <v>32</v>
      </c>
      <c r="B13" s="10">
        <v>11922</v>
      </c>
      <c r="C13" s="10">
        <v>12463</v>
      </c>
      <c r="D13" s="10">
        <v>74436</v>
      </c>
      <c r="E13" s="10">
        <v>74206</v>
      </c>
      <c r="F13" s="11">
        <f t="shared" si="0"/>
        <v>-0.30899027352356256</v>
      </c>
      <c r="G13" s="1"/>
      <c r="H13" s="1"/>
      <c r="I13" s="1"/>
    </row>
    <row r="14" spans="1:12" x14ac:dyDescent="0.3">
      <c r="A14" s="12" t="s">
        <v>33</v>
      </c>
      <c r="B14" s="13">
        <v>183887</v>
      </c>
      <c r="C14" s="13">
        <v>179490</v>
      </c>
      <c r="D14" s="13">
        <v>1109291</v>
      </c>
      <c r="E14" s="13">
        <v>1164190</v>
      </c>
      <c r="F14" s="14">
        <f t="shared" si="0"/>
        <v>4.9490169847226753</v>
      </c>
      <c r="G14" s="1"/>
      <c r="H14" s="1"/>
      <c r="I14" s="1"/>
    </row>
    <row r="15" spans="1:12" x14ac:dyDescent="0.3">
      <c r="A15" s="9" t="s">
        <v>34</v>
      </c>
      <c r="B15" s="10">
        <v>46672</v>
      </c>
      <c r="C15" s="10">
        <v>51719</v>
      </c>
      <c r="D15" s="10">
        <v>327575</v>
      </c>
      <c r="E15" s="10">
        <v>373594</v>
      </c>
      <c r="F15" s="11">
        <f t="shared" si="0"/>
        <v>14.048385865832259</v>
      </c>
      <c r="G15" s="1"/>
      <c r="H15" s="1"/>
      <c r="I15" s="1"/>
    </row>
    <row r="16" spans="1:12" x14ac:dyDescent="0.3">
      <c r="A16" s="12" t="s">
        <v>35</v>
      </c>
      <c r="B16" s="13">
        <v>7506</v>
      </c>
      <c r="C16" s="13">
        <v>8291</v>
      </c>
      <c r="D16" s="13">
        <v>50715</v>
      </c>
      <c r="E16" s="13">
        <v>49091</v>
      </c>
      <c r="F16" s="14">
        <f t="shared" si="0"/>
        <v>-3.202208419599728</v>
      </c>
      <c r="G16" s="1"/>
      <c r="H16" s="1"/>
      <c r="I16" s="1"/>
    </row>
    <row r="17" spans="1:9" x14ac:dyDescent="0.3">
      <c r="A17" s="9" t="s">
        <v>162</v>
      </c>
      <c r="B17" s="10">
        <v>19040</v>
      </c>
      <c r="C17" s="10">
        <v>18817</v>
      </c>
      <c r="D17" s="10">
        <v>124563</v>
      </c>
      <c r="E17" s="10">
        <v>139205</v>
      </c>
      <c r="F17" s="11">
        <f t="shared" si="0"/>
        <v>11.754694411663181</v>
      </c>
      <c r="G17" s="1"/>
      <c r="H17" s="1"/>
      <c r="I17" s="1"/>
    </row>
    <row r="18" spans="1:9" x14ac:dyDescent="0.3">
      <c r="A18" s="12" t="s">
        <v>36</v>
      </c>
      <c r="B18" s="13">
        <v>841</v>
      </c>
      <c r="C18" s="13">
        <v>954</v>
      </c>
      <c r="D18" s="13">
        <v>11575</v>
      </c>
      <c r="E18" s="13">
        <v>6266</v>
      </c>
      <c r="F18" s="14">
        <f t="shared" si="0"/>
        <v>-45.866090712742981</v>
      </c>
      <c r="G18" s="1"/>
      <c r="H18" s="1"/>
      <c r="I18" s="1"/>
    </row>
    <row r="19" spans="1:9" x14ac:dyDescent="0.3">
      <c r="A19" s="9" t="s">
        <v>37</v>
      </c>
      <c r="B19" s="10">
        <v>28</v>
      </c>
      <c r="C19" s="10">
        <v>482</v>
      </c>
      <c r="D19" s="10">
        <v>274</v>
      </c>
      <c r="E19" s="10">
        <v>1125</v>
      </c>
      <c r="F19" s="11">
        <f t="shared" si="0"/>
        <v>310.58394160583941</v>
      </c>
      <c r="G19" s="1"/>
      <c r="H19" s="1"/>
      <c r="I19" s="1"/>
    </row>
    <row r="20" spans="1:9" x14ac:dyDescent="0.3">
      <c r="A20" s="12" t="s">
        <v>163</v>
      </c>
      <c r="B20" s="13">
        <v>6591</v>
      </c>
      <c r="C20" s="13">
        <v>7599</v>
      </c>
      <c r="D20" s="13">
        <v>44717</v>
      </c>
      <c r="E20" s="13">
        <v>47064</v>
      </c>
      <c r="F20" s="14">
        <f t="shared" si="0"/>
        <v>5.248563186260256</v>
      </c>
      <c r="G20" s="1"/>
      <c r="H20" s="1"/>
      <c r="I20" s="1"/>
    </row>
    <row r="21" spans="1:9" x14ac:dyDescent="0.3">
      <c r="A21" s="9" t="s">
        <v>38</v>
      </c>
      <c r="B21" s="10">
        <v>3840</v>
      </c>
      <c r="C21" s="10">
        <v>5695</v>
      </c>
      <c r="D21" s="10">
        <v>29670</v>
      </c>
      <c r="E21" s="10">
        <v>40767</v>
      </c>
      <c r="F21" s="11">
        <f t="shared" si="0"/>
        <v>37.401415571284133</v>
      </c>
      <c r="G21" s="1"/>
      <c r="H21" s="1"/>
      <c r="I21" s="1"/>
    </row>
    <row r="22" spans="1:9" x14ac:dyDescent="0.3">
      <c r="A22" s="12" t="s">
        <v>59</v>
      </c>
      <c r="B22" s="13">
        <v>46323</v>
      </c>
      <c r="C22" s="13">
        <v>47840</v>
      </c>
      <c r="D22" s="13">
        <v>315821</v>
      </c>
      <c r="E22" s="13">
        <v>326541</v>
      </c>
      <c r="F22" s="14">
        <f t="shared" si="0"/>
        <v>3.394327799608007</v>
      </c>
      <c r="G22" s="1"/>
      <c r="H22" s="1"/>
      <c r="I22" s="1"/>
    </row>
    <row r="23" spans="1:9" x14ac:dyDescent="0.3">
      <c r="A23" s="9" t="s">
        <v>164</v>
      </c>
      <c r="B23" s="10">
        <v>2661</v>
      </c>
      <c r="C23" s="10">
        <v>3136</v>
      </c>
      <c r="D23" s="10">
        <v>19105</v>
      </c>
      <c r="E23" s="10">
        <v>22610</v>
      </c>
      <c r="F23" s="11">
        <f t="shared" si="0"/>
        <v>18.345982727034809</v>
      </c>
      <c r="G23" s="1"/>
      <c r="H23" s="1"/>
      <c r="I23" s="1"/>
    </row>
    <row r="24" spans="1:9" x14ac:dyDescent="0.3">
      <c r="A24" s="12" t="s">
        <v>166</v>
      </c>
      <c r="B24" s="13">
        <v>5508</v>
      </c>
      <c r="C24" s="13">
        <v>6875</v>
      </c>
      <c r="D24" s="13">
        <v>42866</v>
      </c>
      <c r="E24" s="13">
        <v>45543</v>
      </c>
      <c r="F24" s="14">
        <f t="shared" si="0"/>
        <v>6.2450426911771615</v>
      </c>
      <c r="G24" s="1"/>
      <c r="H24" s="1"/>
      <c r="I24" s="1"/>
    </row>
    <row r="25" spans="1:9" x14ac:dyDescent="0.3">
      <c r="A25" s="9" t="s">
        <v>39</v>
      </c>
      <c r="B25" s="10">
        <v>3690</v>
      </c>
      <c r="C25" s="10">
        <v>2024</v>
      </c>
      <c r="D25" s="10">
        <v>21628</v>
      </c>
      <c r="E25" s="10">
        <v>13462</v>
      </c>
      <c r="F25" s="11">
        <f t="shared" si="0"/>
        <v>-37.756611799519142</v>
      </c>
      <c r="G25" s="1"/>
      <c r="H25" s="1"/>
      <c r="I25" s="1"/>
    </row>
    <row r="26" spans="1:9" x14ac:dyDescent="0.3">
      <c r="A26" s="12" t="s">
        <v>40</v>
      </c>
      <c r="B26" s="13">
        <v>288</v>
      </c>
      <c r="C26" s="13">
        <v>72</v>
      </c>
      <c r="D26" s="13">
        <v>1130</v>
      </c>
      <c r="E26" s="13">
        <v>167</v>
      </c>
      <c r="F26" s="14">
        <f t="shared" si="0"/>
        <v>-85.221238938053091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10</v>
      </c>
      <c r="D27" s="10">
        <v>0</v>
      </c>
      <c r="E27" s="10">
        <v>12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31789</v>
      </c>
      <c r="C28" s="13">
        <v>34906</v>
      </c>
      <c r="D28" s="13">
        <v>222706</v>
      </c>
      <c r="E28" s="13">
        <v>234779</v>
      </c>
      <c r="F28" s="14">
        <f t="shared" si="0"/>
        <v>5.4210483776817853</v>
      </c>
      <c r="G28" s="1"/>
      <c r="H28" s="1"/>
      <c r="I28" s="1"/>
    </row>
    <row r="29" spans="1:9" x14ac:dyDescent="0.3">
      <c r="A29" s="9" t="s">
        <v>43</v>
      </c>
      <c r="B29" s="10">
        <v>663</v>
      </c>
      <c r="C29" s="10">
        <v>1062</v>
      </c>
      <c r="D29" s="10">
        <v>2702</v>
      </c>
      <c r="E29" s="10">
        <v>5759</v>
      </c>
      <c r="F29" s="11">
        <f t="shared" si="0"/>
        <v>113.13841598815691</v>
      </c>
      <c r="G29" s="1"/>
      <c r="H29" s="1"/>
      <c r="I29" s="1"/>
    </row>
    <row r="30" spans="1:9" x14ac:dyDescent="0.3">
      <c r="A30" s="12" t="s">
        <v>44</v>
      </c>
      <c r="B30" s="13">
        <v>7723</v>
      </c>
      <c r="C30" s="13">
        <v>11846</v>
      </c>
      <c r="D30" s="13">
        <v>61552</v>
      </c>
      <c r="E30" s="13">
        <v>76951</v>
      </c>
      <c r="F30" s="14">
        <f t="shared" si="0"/>
        <v>25.017871068364954</v>
      </c>
      <c r="G30" s="1"/>
      <c r="H30" s="1"/>
      <c r="I30" s="1"/>
    </row>
    <row r="31" spans="1:9" x14ac:dyDescent="0.3">
      <c r="A31" s="9" t="s">
        <v>45</v>
      </c>
      <c r="B31" s="10">
        <v>5335</v>
      </c>
      <c r="C31" s="10">
        <v>4523</v>
      </c>
      <c r="D31" s="10">
        <v>34347</v>
      </c>
      <c r="E31" s="10">
        <v>34953</v>
      </c>
      <c r="F31" s="11">
        <f t="shared" si="0"/>
        <v>1.7643462311118867</v>
      </c>
      <c r="G31" s="1"/>
      <c r="H31" s="1"/>
      <c r="I31" s="1"/>
    </row>
    <row r="32" spans="1:9" x14ac:dyDescent="0.3">
      <c r="A32" s="12" t="s">
        <v>46</v>
      </c>
      <c r="B32" s="13">
        <v>196259</v>
      </c>
      <c r="C32" s="13">
        <v>203862</v>
      </c>
      <c r="D32" s="13">
        <v>1266940</v>
      </c>
      <c r="E32" s="13">
        <v>1343996</v>
      </c>
      <c r="F32" s="14">
        <f t="shared" si="0"/>
        <v>6.0820559773943472</v>
      </c>
      <c r="G32" s="1"/>
      <c r="H32" s="1"/>
      <c r="I32" s="1"/>
    </row>
    <row r="33" spans="1:9" x14ac:dyDescent="0.3">
      <c r="A33" s="9" t="s">
        <v>47</v>
      </c>
      <c r="B33" s="10">
        <v>16794</v>
      </c>
      <c r="C33" s="10">
        <v>14351</v>
      </c>
      <c r="D33" s="10">
        <v>100356</v>
      </c>
      <c r="E33" s="10">
        <v>102406</v>
      </c>
      <c r="F33" s="11">
        <f t="shared" si="0"/>
        <v>2.0427278887161719</v>
      </c>
      <c r="G33" s="1"/>
      <c r="H33" s="1"/>
      <c r="I33" s="1"/>
    </row>
    <row r="34" spans="1:9" x14ac:dyDescent="0.3">
      <c r="A34" s="12" t="s">
        <v>165</v>
      </c>
      <c r="B34" s="13">
        <v>3525</v>
      </c>
      <c r="C34" s="13">
        <v>2891</v>
      </c>
      <c r="D34" s="13">
        <v>20794</v>
      </c>
      <c r="E34" s="13">
        <v>19858</v>
      </c>
      <c r="F34" s="14">
        <f t="shared" si="0"/>
        <v>-4.5012984514763872</v>
      </c>
      <c r="G34" s="1"/>
      <c r="H34" s="1"/>
      <c r="I34" s="1"/>
    </row>
    <row r="35" spans="1:9" x14ac:dyDescent="0.3">
      <c r="A35" s="15" t="s">
        <v>48</v>
      </c>
      <c r="B35" s="16">
        <f>SUM(B7:B34)</f>
        <v>654809</v>
      </c>
      <c r="C35" s="16">
        <f t="shared" ref="C35:E35" si="1">SUM(C7:C34)</f>
        <v>692273</v>
      </c>
      <c r="D35" s="16">
        <f t="shared" si="1"/>
        <v>4237015</v>
      </c>
      <c r="E35" s="16">
        <f t="shared" si="1"/>
        <v>4556088</v>
      </c>
      <c r="F35" s="17">
        <f t="shared" ref="F35" si="2">((E35*100)/D35)-100</f>
        <v>7.5306082230060554</v>
      </c>
      <c r="G35" s="1"/>
      <c r="H35" s="1"/>
      <c r="I35" s="1"/>
    </row>
    <row r="36" spans="1:9" x14ac:dyDescent="0.3">
      <c r="A36" s="59" t="s">
        <v>122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1343996</v>
      </c>
      <c r="G39" s="36">
        <f>LOOKUP(E39,$A$39:$A$66,$C$39:$C$66)</f>
        <v>1266940</v>
      </c>
    </row>
    <row r="40" spans="1:9" x14ac:dyDescent="0.3">
      <c r="A40" s="36" t="str">
        <f t="shared" si="5"/>
        <v>ALICANTE</v>
      </c>
      <c r="B40" s="37">
        <f t="shared" si="3"/>
        <v>92145</v>
      </c>
      <c r="C40" s="37">
        <f t="shared" si="4"/>
        <v>93117</v>
      </c>
      <c r="D40" s="37">
        <f t="shared" ref="D40:D66" si="7">_xlfn.RANK.EQ(B40,$B$39:$B$66)+COUNTIF($B$39:$B$66,B40)-1</f>
        <v>9</v>
      </c>
      <c r="E40" s="36" t="str">
        <f t="shared" si="6"/>
        <v>BARCELONA</v>
      </c>
      <c r="F40" s="36">
        <f t="shared" ref="F40:F55" si="8">LOOKUP(E40,$A$39:$A$66,$B$39:$B$66)</f>
        <v>1164190</v>
      </c>
      <c r="G40" s="36">
        <f t="shared" ref="G40:G66" si="9">LOOKUP(E40,$A$39:$A$66,$C$39:$C$66)</f>
        <v>1109291</v>
      </c>
    </row>
    <row r="41" spans="1:9" x14ac:dyDescent="0.3">
      <c r="A41" s="36" t="str">
        <f t="shared" si="5"/>
        <v>ALMERÍA</v>
      </c>
      <c r="B41" s="37">
        <f t="shared" si="3"/>
        <v>4216</v>
      </c>
      <c r="C41" s="37">
        <f t="shared" si="4"/>
        <v>3695</v>
      </c>
      <c r="D41" s="37">
        <f t="shared" si="7"/>
        <v>23</v>
      </c>
      <c r="E41" s="36" t="str">
        <f t="shared" si="6"/>
        <v>BILBAO</v>
      </c>
      <c r="F41" s="36">
        <f t="shared" si="8"/>
        <v>373594</v>
      </c>
      <c r="G41" s="36">
        <f t="shared" si="9"/>
        <v>327575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326541</v>
      </c>
      <c r="G42" s="36">
        <f t="shared" si="9"/>
        <v>315821</v>
      </c>
    </row>
    <row r="43" spans="1:9" x14ac:dyDescent="0.3">
      <c r="A43" s="36" t="str">
        <f t="shared" si="5"/>
        <v>BAHÍA DE ALGECIRAS</v>
      </c>
      <c r="B43" s="37">
        <f t="shared" si="3"/>
        <v>296607</v>
      </c>
      <c r="C43" s="37">
        <f t="shared" si="4"/>
        <v>208151</v>
      </c>
      <c r="D43" s="37">
        <f t="shared" si="7"/>
        <v>5</v>
      </c>
      <c r="E43" s="36" t="str">
        <f t="shared" si="6"/>
        <v>BAHÍA DE ALGECIRAS</v>
      </c>
      <c r="F43" s="36">
        <f t="shared" si="8"/>
        <v>296607</v>
      </c>
      <c r="G43" s="36">
        <f t="shared" si="9"/>
        <v>208151</v>
      </c>
    </row>
    <row r="44" spans="1:9" x14ac:dyDescent="0.3">
      <c r="A44" s="36" t="str">
        <f t="shared" si="5"/>
        <v>BAHÍA DE CÁDIZ</v>
      </c>
      <c r="B44" s="37">
        <f t="shared" si="3"/>
        <v>40568</v>
      </c>
      <c r="C44" s="37">
        <f t="shared" si="4"/>
        <v>49286</v>
      </c>
      <c r="D44" s="37">
        <f t="shared" si="7"/>
        <v>16</v>
      </c>
      <c r="E44" s="36" t="str">
        <f t="shared" si="6"/>
        <v>SANTA CRUZ DE TENERIFE</v>
      </c>
      <c r="F44" s="36">
        <f t="shared" si="8"/>
        <v>234779</v>
      </c>
      <c r="G44" s="36">
        <f t="shared" si="9"/>
        <v>222706</v>
      </c>
    </row>
    <row r="45" spans="1:9" x14ac:dyDescent="0.3">
      <c r="A45" s="36" t="str">
        <f t="shared" si="5"/>
        <v>BALEARES</v>
      </c>
      <c r="B45" s="37">
        <f t="shared" si="3"/>
        <v>74206</v>
      </c>
      <c r="C45" s="37">
        <f t="shared" si="4"/>
        <v>74436</v>
      </c>
      <c r="D45" s="37">
        <f t="shared" si="7"/>
        <v>11</v>
      </c>
      <c r="E45" s="36" t="str">
        <f t="shared" si="6"/>
        <v>CASTELLÓN</v>
      </c>
      <c r="F45" s="36">
        <f t="shared" si="8"/>
        <v>139205</v>
      </c>
      <c r="G45" s="36">
        <f t="shared" si="9"/>
        <v>124563</v>
      </c>
    </row>
    <row r="46" spans="1:9" x14ac:dyDescent="0.3">
      <c r="A46" s="36" t="str">
        <f t="shared" si="5"/>
        <v>BARCELONA</v>
      </c>
      <c r="B46" s="37">
        <f t="shared" si="3"/>
        <v>1164190</v>
      </c>
      <c r="C46" s="37">
        <f t="shared" si="4"/>
        <v>1109291</v>
      </c>
      <c r="D46" s="37">
        <f t="shared" si="7"/>
        <v>2</v>
      </c>
      <c r="E46" s="36" t="str">
        <f t="shared" si="6"/>
        <v>VIGO</v>
      </c>
      <c r="F46" s="36">
        <f t="shared" si="8"/>
        <v>102406</v>
      </c>
      <c r="G46" s="36">
        <f t="shared" si="9"/>
        <v>100356</v>
      </c>
    </row>
    <row r="47" spans="1:9" x14ac:dyDescent="0.3">
      <c r="A47" s="36" t="str">
        <f t="shared" si="5"/>
        <v>BILBAO</v>
      </c>
      <c r="B47" s="37">
        <f t="shared" si="3"/>
        <v>373594</v>
      </c>
      <c r="C47" s="37">
        <f t="shared" si="4"/>
        <v>327575</v>
      </c>
      <c r="D47" s="37">
        <f t="shared" si="7"/>
        <v>3</v>
      </c>
      <c r="E47" s="36" t="str">
        <f t="shared" si="6"/>
        <v>ALICANTE</v>
      </c>
      <c r="F47" s="36">
        <f t="shared" si="8"/>
        <v>92145</v>
      </c>
      <c r="G47" s="36">
        <f t="shared" si="9"/>
        <v>93117</v>
      </c>
    </row>
    <row r="48" spans="1:9" x14ac:dyDescent="0.3">
      <c r="A48" s="36" t="str">
        <f t="shared" si="5"/>
        <v>CARTAGENA</v>
      </c>
      <c r="B48" s="37">
        <f t="shared" si="3"/>
        <v>49091</v>
      </c>
      <c r="C48" s="37">
        <f t="shared" si="4"/>
        <v>50715</v>
      </c>
      <c r="D48" s="37">
        <f t="shared" si="7"/>
        <v>12</v>
      </c>
      <c r="E48" s="36" t="str">
        <f t="shared" si="6"/>
        <v>SEVILLA</v>
      </c>
      <c r="F48" s="36">
        <f t="shared" si="8"/>
        <v>76951</v>
      </c>
      <c r="G48" s="36">
        <f t="shared" si="9"/>
        <v>61552</v>
      </c>
    </row>
    <row r="49" spans="1:7" x14ac:dyDescent="0.3">
      <c r="A49" s="36" t="str">
        <f t="shared" si="5"/>
        <v>CASTELLÓN</v>
      </c>
      <c r="B49" s="37">
        <f t="shared" si="3"/>
        <v>139205</v>
      </c>
      <c r="C49" s="37">
        <f t="shared" si="4"/>
        <v>124563</v>
      </c>
      <c r="D49" s="37">
        <f t="shared" si="7"/>
        <v>7</v>
      </c>
      <c r="E49" s="36" t="str">
        <f t="shared" si="6"/>
        <v>BALEARES</v>
      </c>
      <c r="F49" s="36">
        <f t="shared" si="8"/>
        <v>74206</v>
      </c>
      <c r="G49" s="36">
        <f t="shared" si="9"/>
        <v>74436</v>
      </c>
    </row>
    <row r="50" spans="1:7" x14ac:dyDescent="0.3">
      <c r="A50" s="36" t="str">
        <f t="shared" si="5"/>
        <v>CEUTA</v>
      </c>
      <c r="B50" s="37">
        <f t="shared" si="3"/>
        <v>6266</v>
      </c>
      <c r="C50" s="37">
        <f t="shared" si="4"/>
        <v>11575</v>
      </c>
      <c r="D50" s="37">
        <f t="shared" si="7"/>
        <v>21</v>
      </c>
      <c r="E50" s="36" t="str">
        <f t="shared" si="6"/>
        <v>CARTAGENA</v>
      </c>
      <c r="F50" s="36">
        <f t="shared" si="8"/>
        <v>49091</v>
      </c>
      <c r="G50" s="36">
        <f t="shared" si="9"/>
        <v>50715</v>
      </c>
    </row>
    <row r="51" spans="1:7" x14ac:dyDescent="0.3">
      <c r="A51" s="36" t="str">
        <f t="shared" si="5"/>
        <v>FERROL-SAN CIBRAO</v>
      </c>
      <c r="B51" s="37">
        <f t="shared" si="3"/>
        <v>1125</v>
      </c>
      <c r="C51" s="37">
        <f t="shared" si="4"/>
        <v>274</v>
      </c>
      <c r="D51" s="37">
        <f t="shared" si="7"/>
        <v>24</v>
      </c>
      <c r="E51" s="36" t="str">
        <f t="shared" si="6"/>
        <v>GIJÓN</v>
      </c>
      <c r="F51" s="36">
        <f t="shared" si="8"/>
        <v>47064</v>
      </c>
      <c r="G51" s="36">
        <f t="shared" si="9"/>
        <v>44717</v>
      </c>
    </row>
    <row r="52" spans="1:7" x14ac:dyDescent="0.3">
      <c r="A52" s="36" t="str">
        <f t="shared" si="5"/>
        <v>GIJÓN</v>
      </c>
      <c r="B52" s="37">
        <f t="shared" si="3"/>
        <v>47064</v>
      </c>
      <c r="C52" s="37">
        <f t="shared" si="4"/>
        <v>44717</v>
      </c>
      <c r="D52" s="37">
        <f t="shared" si="7"/>
        <v>13</v>
      </c>
      <c r="E52" s="36" t="str">
        <f t="shared" si="6"/>
        <v>MARÍN Y RÍA DE PONTEVEDRA</v>
      </c>
      <c r="F52" s="36">
        <f t="shared" si="8"/>
        <v>45543</v>
      </c>
      <c r="G52" s="36">
        <f t="shared" si="9"/>
        <v>42866</v>
      </c>
    </row>
    <row r="53" spans="1:7" x14ac:dyDescent="0.3">
      <c r="A53" s="36" t="str">
        <f t="shared" si="5"/>
        <v>HUELVA</v>
      </c>
      <c r="B53" s="37">
        <f t="shared" si="3"/>
        <v>40767</v>
      </c>
      <c r="C53" s="37">
        <f t="shared" si="4"/>
        <v>29670</v>
      </c>
      <c r="D53" s="37">
        <f t="shared" si="7"/>
        <v>15</v>
      </c>
      <c r="E53" s="36" t="str">
        <f t="shared" si="6"/>
        <v>HUELVA</v>
      </c>
      <c r="F53" s="36">
        <f t="shared" si="8"/>
        <v>40767</v>
      </c>
      <c r="G53" s="36">
        <f t="shared" si="9"/>
        <v>29670</v>
      </c>
    </row>
    <row r="54" spans="1:7" x14ac:dyDescent="0.3">
      <c r="A54" s="36" t="str">
        <f t="shared" si="5"/>
        <v>LAS PALMAS</v>
      </c>
      <c r="B54" s="37">
        <f t="shared" si="3"/>
        <v>326541</v>
      </c>
      <c r="C54" s="37">
        <f t="shared" si="4"/>
        <v>315821</v>
      </c>
      <c r="D54" s="37">
        <f t="shared" si="7"/>
        <v>4</v>
      </c>
      <c r="E54" s="36" t="str">
        <f t="shared" si="6"/>
        <v>BAHÍA DE CÁDIZ</v>
      </c>
      <c r="F54" s="36">
        <f t="shared" si="8"/>
        <v>40568</v>
      </c>
      <c r="G54" s="36">
        <f t="shared" si="9"/>
        <v>49286</v>
      </c>
    </row>
    <row r="55" spans="1:7" x14ac:dyDescent="0.3">
      <c r="A55" s="36" t="str">
        <f t="shared" si="5"/>
        <v>MÁLAGA</v>
      </c>
      <c r="B55" s="37">
        <f t="shared" si="3"/>
        <v>22610</v>
      </c>
      <c r="C55" s="37">
        <f t="shared" si="4"/>
        <v>19105</v>
      </c>
      <c r="D55" s="37">
        <f t="shared" si="7"/>
        <v>18</v>
      </c>
      <c r="E55" s="36" t="str">
        <f t="shared" si="6"/>
        <v>TARRAGONA</v>
      </c>
      <c r="F55" s="36">
        <f t="shared" si="8"/>
        <v>34953</v>
      </c>
      <c r="G55" s="36">
        <f t="shared" si="9"/>
        <v>34347</v>
      </c>
    </row>
    <row r="56" spans="1:7" x14ac:dyDescent="0.3">
      <c r="A56" s="36" t="str">
        <f t="shared" si="5"/>
        <v>MARÍN Y RÍA DE PONTEVEDRA</v>
      </c>
      <c r="B56" s="37">
        <f t="shared" si="3"/>
        <v>45543</v>
      </c>
      <c r="C56" s="37">
        <f t="shared" si="4"/>
        <v>42866</v>
      </c>
      <c r="D56" s="37">
        <f t="shared" si="7"/>
        <v>14</v>
      </c>
      <c r="E56" s="36" t="str">
        <f t="shared" si="6"/>
        <v>MÁLAGA</v>
      </c>
      <c r="F56" s="36">
        <f t="shared" ref="F56:F66" si="10">LOOKUP(E56,$A$39:$A$66,$B$39:$B$66)</f>
        <v>22610</v>
      </c>
      <c r="G56" s="36">
        <f t="shared" si="9"/>
        <v>19105</v>
      </c>
    </row>
    <row r="57" spans="1:7" x14ac:dyDescent="0.3">
      <c r="A57" s="36" t="str">
        <f t="shared" si="5"/>
        <v>MELILLA</v>
      </c>
      <c r="B57" s="37">
        <f t="shared" si="3"/>
        <v>13462</v>
      </c>
      <c r="C57" s="37">
        <f t="shared" si="4"/>
        <v>21628</v>
      </c>
      <c r="D57" s="37">
        <f t="shared" si="7"/>
        <v>20</v>
      </c>
      <c r="E57" s="36" t="str">
        <f t="shared" si="6"/>
        <v>VILAGARCÍA</v>
      </c>
      <c r="F57" s="36">
        <f t="shared" si="10"/>
        <v>19858</v>
      </c>
      <c r="G57" s="36">
        <f t="shared" si="9"/>
        <v>20794</v>
      </c>
    </row>
    <row r="58" spans="1:7" x14ac:dyDescent="0.3">
      <c r="A58" s="36" t="str">
        <f t="shared" si="5"/>
        <v>MOTRIL</v>
      </c>
      <c r="B58" s="37">
        <f t="shared" si="3"/>
        <v>167</v>
      </c>
      <c r="C58" s="37">
        <f t="shared" si="4"/>
        <v>1130</v>
      </c>
      <c r="D58" s="37">
        <f t="shared" si="7"/>
        <v>25</v>
      </c>
      <c r="E58" s="36" t="str">
        <f t="shared" si="6"/>
        <v>MELILLA</v>
      </c>
      <c r="F58" s="36">
        <f t="shared" si="10"/>
        <v>13462</v>
      </c>
      <c r="G58" s="36">
        <f t="shared" si="9"/>
        <v>21628</v>
      </c>
    </row>
    <row r="59" spans="1:7" x14ac:dyDescent="0.3">
      <c r="A59" s="36" t="str">
        <f t="shared" si="5"/>
        <v>PASAIA</v>
      </c>
      <c r="B59" s="37">
        <f t="shared" si="3"/>
        <v>12</v>
      </c>
      <c r="C59" s="37">
        <f t="shared" si="4"/>
        <v>0</v>
      </c>
      <c r="D59" s="37">
        <f t="shared" si="7"/>
        <v>26</v>
      </c>
      <c r="E59" s="36" t="str">
        <f t="shared" si="6"/>
        <v>CEUTA</v>
      </c>
      <c r="F59" s="36">
        <f t="shared" si="10"/>
        <v>6266</v>
      </c>
      <c r="G59" s="36">
        <f t="shared" si="9"/>
        <v>11575</v>
      </c>
    </row>
    <row r="60" spans="1:7" x14ac:dyDescent="0.3">
      <c r="A60" s="36" t="str">
        <f t="shared" si="5"/>
        <v>SANTA CRUZ DE TENERIFE</v>
      </c>
      <c r="B60" s="37">
        <f t="shared" si="3"/>
        <v>234779</v>
      </c>
      <c r="C60" s="37">
        <f t="shared" si="4"/>
        <v>222706</v>
      </c>
      <c r="D60" s="37">
        <f t="shared" si="7"/>
        <v>6</v>
      </c>
      <c r="E60" s="36" t="str">
        <f t="shared" si="6"/>
        <v>SANTANDER</v>
      </c>
      <c r="F60" s="36">
        <f t="shared" si="10"/>
        <v>5759</v>
      </c>
      <c r="G60" s="36">
        <f t="shared" si="9"/>
        <v>2702</v>
      </c>
    </row>
    <row r="61" spans="1:7" x14ac:dyDescent="0.3">
      <c r="A61" s="36" t="str">
        <f t="shared" si="5"/>
        <v>SANTANDER</v>
      </c>
      <c r="B61" s="37">
        <f t="shared" si="3"/>
        <v>5759</v>
      </c>
      <c r="C61" s="37">
        <f t="shared" si="4"/>
        <v>2702</v>
      </c>
      <c r="D61" s="37">
        <f t="shared" si="7"/>
        <v>22</v>
      </c>
      <c r="E61" s="36" t="str">
        <f t="shared" si="6"/>
        <v>ALMERÍA</v>
      </c>
      <c r="F61" s="36">
        <f t="shared" si="10"/>
        <v>4216</v>
      </c>
      <c r="G61" s="36">
        <f t="shared" si="9"/>
        <v>3695</v>
      </c>
    </row>
    <row r="62" spans="1:7" x14ac:dyDescent="0.3">
      <c r="A62" s="36" t="str">
        <f t="shared" si="5"/>
        <v>SEVILLA</v>
      </c>
      <c r="B62" s="37">
        <f t="shared" si="3"/>
        <v>76951</v>
      </c>
      <c r="C62" s="37">
        <f t="shared" si="4"/>
        <v>61552</v>
      </c>
      <c r="D62" s="37">
        <f t="shared" si="7"/>
        <v>10</v>
      </c>
      <c r="E62" s="36" t="str">
        <f t="shared" si="6"/>
        <v>FERROL-SAN CIBRAO</v>
      </c>
      <c r="F62" s="36">
        <f t="shared" si="10"/>
        <v>1125</v>
      </c>
      <c r="G62" s="36">
        <f t="shared" si="9"/>
        <v>274</v>
      </c>
    </row>
    <row r="63" spans="1:7" x14ac:dyDescent="0.3">
      <c r="A63" s="36" t="str">
        <f t="shared" si="5"/>
        <v>TARRAGONA</v>
      </c>
      <c r="B63" s="37">
        <f t="shared" si="3"/>
        <v>34953</v>
      </c>
      <c r="C63" s="37">
        <f t="shared" si="4"/>
        <v>34347</v>
      </c>
      <c r="D63" s="37">
        <f t="shared" si="7"/>
        <v>17</v>
      </c>
      <c r="E63" s="36" t="str">
        <f t="shared" si="6"/>
        <v>MOTRIL</v>
      </c>
      <c r="F63" s="36">
        <f t="shared" si="10"/>
        <v>167</v>
      </c>
      <c r="G63" s="36">
        <f t="shared" si="9"/>
        <v>1130</v>
      </c>
    </row>
    <row r="64" spans="1:7" x14ac:dyDescent="0.3">
      <c r="A64" s="36" t="str">
        <f t="shared" si="5"/>
        <v>VALENCIA</v>
      </c>
      <c r="B64" s="37">
        <f t="shared" si="3"/>
        <v>1343996</v>
      </c>
      <c r="C64" s="37">
        <f t="shared" si="4"/>
        <v>1266940</v>
      </c>
      <c r="D64" s="37">
        <f t="shared" si="7"/>
        <v>1</v>
      </c>
      <c r="E64" s="36" t="str">
        <f t="shared" si="6"/>
        <v>PASAIA</v>
      </c>
      <c r="F64" s="36">
        <f t="shared" si="10"/>
        <v>12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102406</v>
      </c>
      <c r="C65" s="37">
        <f t="shared" si="4"/>
        <v>100356</v>
      </c>
      <c r="D65" s="37">
        <f t="shared" si="7"/>
        <v>8</v>
      </c>
      <c r="E65" s="36" t="str">
        <f t="shared" si="6"/>
        <v>A CORUÑA</v>
      </c>
      <c r="F65" s="36">
        <f t="shared" si="10"/>
        <v>7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19858</v>
      </c>
      <c r="C66" s="37">
        <f t="shared" si="4"/>
        <v>20794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148</v>
      </c>
    </row>
    <row r="2" spans="1:12" s="2" customFormat="1" ht="21" x14ac:dyDescent="0.4">
      <c r="I2" s="2" t="s">
        <v>172</v>
      </c>
    </row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3996</v>
      </c>
      <c r="C7" s="10">
        <v>19036</v>
      </c>
      <c r="D7" s="10">
        <v>78758</v>
      </c>
      <c r="E7" s="10">
        <v>73850</v>
      </c>
      <c r="F7" s="11">
        <f>((E7*100)/D7)-100</f>
        <v>-6.2317478859290532</v>
      </c>
      <c r="G7" s="1"/>
      <c r="H7" s="1"/>
      <c r="I7" s="1"/>
    </row>
    <row r="8" spans="1:12" x14ac:dyDescent="0.3">
      <c r="A8" s="12" t="s">
        <v>31</v>
      </c>
      <c r="B8" s="13">
        <v>33636</v>
      </c>
      <c r="C8" s="13">
        <v>34307</v>
      </c>
      <c r="D8" s="13">
        <v>104241</v>
      </c>
      <c r="E8" s="13">
        <v>103226</v>
      </c>
      <c r="F8" s="14">
        <f t="shared" ref="F8:F34" si="0">((E8*100)/D8)-100</f>
        <v>-0.97370516399497831</v>
      </c>
      <c r="G8" s="1"/>
      <c r="H8" s="1"/>
      <c r="I8" s="1"/>
    </row>
    <row r="9" spans="1:12" x14ac:dyDescent="0.3">
      <c r="A9" s="9" t="s">
        <v>157</v>
      </c>
      <c r="B9" s="10">
        <v>211660</v>
      </c>
      <c r="C9" s="10">
        <v>195544</v>
      </c>
      <c r="D9" s="10">
        <v>450524</v>
      </c>
      <c r="E9" s="10">
        <v>442634</v>
      </c>
      <c r="F9" s="11">
        <f t="shared" si="0"/>
        <v>-1.7512940487077202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752</v>
      </c>
      <c r="E10" s="13">
        <v>1986</v>
      </c>
      <c r="F10" s="18">
        <f t="shared" si="0"/>
        <v>164.09574468085106</v>
      </c>
      <c r="G10" s="1"/>
      <c r="H10" s="1"/>
      <c r="I10" s="1"/>
    </row>
    <row r="11" spans="1:12" x14ac:dyDescent="0.3">
      <c r="A11" s="9" t="s">
        <v>160</v>
      </c>
      <c r="B11" s="10">
        <v>864221</v>
      </c>
      <c r="C11" s="10">
        <v>862505</v>
      </c>
      <c r="D11" s="10">
        <v>2857128</v>
      </c>
      <c r="E11" s="10">
        <v>2898100</v>
      </c>
      <c r="F11" s="11">
        <f t="shared" si="0"/>
        <v>1.434027456942772</v>
      </c>
      <c r="G11" s="1"/>
      <c r="H11" s="1"/>
      <c r="I11" s="1"/>
    </row>
    <row r="12" spans="1:12" x14ac:dyDescent="0.3">
      <c r="A12" s="12" t="s">
        <v>161</v>
      </c>
      <c r="B12" s="13">
        <v>35922</v>
      </c>
      <c r="C12" s="13">
        <v>27875</v>
      </c>
      <c r="D12" s="13">
        <v>183207</v>
      </c>
      <c r="E12" s="13">
        <v>225429</v>
      </c>
      <c r="F12" s="14">
        <f t="shared" si="0"/>
        <v>23.046062650444583</v>
      </c>
      <c r="G12" s="1"/>
      <c r="H12" s="1"/>
      <c r="I12" s="1"/>
    </row>
    <row r="13" spans="1:12" x14ac:dyDescent="0.3">
      <c r="A13" s="9" t="s">
        <v>32</v>
      </c>
      <c r="B13" s="10">
        <v>1275904</v>
      </c>
      <c r="C13" s="10">
        <v>1337339</v>
      </c>
      <c r="D13" s="10">
        <v>4353106</v>
      </c>
      <c r="E13" s="10">
        <v>4742812</v>
      </c>
      <c r="F13" s="11">
        <f t="shared" si="0"/>
        <v>8.9523664252604931</v>
      </c>
      <c r="G13" s="1"/>
      <c r="H13" s="1"/>
      <c r="I13" s="1"/>
    </row>
    <row r="14" spans="1:12" x14ac:dyDescent="0.3">
      <c r="A14" s="12" t="s">
        <v>33</v>
      </c>
      <c r="B14" s="13">
        <v>539283</v>
      </c>
      <c r="C14" s="13">
        <v>571151</v>
      </c>
      <c r="D14" s="13">
        <v>2115387</v>
      </c>
      <c r="E14" s="13">
        <v>2358609</v>
      </c>
      <c r="F14" s="14">
        <f t="shared" si="0"/>
        <v>11.497754311622415</v>
      </c>
      <c r="G14" s="1"/>
      <c r="H14" s="1"/>
      <c r="I14" s="1"/>
    </row>
    <row r="15" spans="1:12" x14ac:dyDescent="0.3">
      <c r="A15" s="9" t="s">
        <v>34</v>
      </c>
      <c r="B15" s="10">
        <v>17287</v>
      </c>
      <c r="C15" s="10">
        <v>16366</v>
      </c>
      <c r="D15" s="10">
        <v>98134</v>
      </c>
      <c r="E15" s="10">
        <v>109357</v>
      </c>
      <c r="F15" s="11">
        <f t="shared" si="0"/>
        <v>11.436403285303768</v>
      </c>
      <c r="G15" s="1"/>
      <c r="H15" s="1"/>
      <c r="I15" s="1"/>
    </row>
    <row r="16" spans="1:12" x14ac:dyDescent="0.3">
      <c r="A16" s="12" t="s">
        <v>35</v>
      </c>
      <c r="B16" s="13">
        <v>24959</v>
      </c>
      <c r="C16" s="13">
        <v>13939</v>
      </c>
      <c r="D16" s="13">
        <v>116794</v>
      </c>
      <c r="E16" s="13">
        <v>100477</v>
      </c>
      <c r="F16" s="14">
        <f t="shared" si="0"/>
        <v>-13.970751922187787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411</v>
      </c>
      <c r="E17" s="10">
        <v>0</v>
      </c>
      <c r="F17" s="11">
        <f t="shared" si="0"/>
        <v>-100</v>
      </c>
      <c r="G17" s="1"/>
      <c r="H17" s="1"/>
      <c r="I17" s="1"/>
    </row>
    <row r="18" spans="1:9" x14ac:dyDescent="0.3">
      <c r="A18" s="12" t="s">
        <v>36</v>
      </c>
      <c r="B18" s="13">
        <v>214033</v>
      </c>
      <c r="C18" s="13">
        <v>238363</v>
      </c>
      <c r="D18" s="13">
        <v>982597</v>
      </c>
      <c r="E18" s="13">
        <v>1069856</v>
      </c>
      <c r="F18" s="14">
        <f t="shared" si="0"/>
        <v>8.880446408853274</v>
      </c>
      <c r="G18" s="1"/>
      <c r="H18" s="1"/>
      <c r="I18" s="1"/>
    </row>
    <row r="19" spans="1:9" x14ac:dyDescent="0.3">
      <c r="A19" s="9" t="s">
        <v>37</v>
      </c>
      <c r="B19" s="10">
        <v>1844</v>
      </c>
      <c r="C19" s="10">
        <v>0</v>
      </c>
      <c r="D19" s="10">
        <v>8348</v>
      </c>
      <c r="E19" s="10">
        <v>8297</v>
      </c>
      <c r="F19" s="11">
        <f t="shared" si="0"/>
        <v>-0.61092477240057974</v>
      </c>
      <c r="G19" s="1"/>
      <c r="H19" s="1"/>
      <c r="I19" s="1"/>
    </row>
    <row r="20" spans="1:9" x14ac:dyDescent="0.3">
      <c r="A20" s="12" t="s">
        <v>163</v>
      </c>
      <c r="B20" s="13">
        <v>518</v>
      </c>
      <c r="C20" s="13">
        <v>3377</v>
      </c>
      <c r="D20" s="13">
        <v>7317</v>
      </c>
      <c r="E20" s="13">
        <v>15166</v>
      </c>
      <c r="F20" s="14">
        <f t="shared" si="0"/>
        <v>107.27073937406041</v>
      </c>
      <c r="G20" s="1"/>
      <c r="H20" s="1"/>
      <c r="I20" s="1"/>
    </row>
    <row r="21" spans="1:9" x14ac:dyDescent="0.3">
      <c r="A21" s="9" t="s">
        <v>38</v>
      </c>
      <c r="B21" s="10">
        <v>6105</v>
      </c>
      <c r="C21" s="10">
        <v>4815</v>
      </c>
      <c r="D21" s="10">
        <v>22882</v>
      </c>
      <c r="E21" s="10">
        <v>26684</v>
      </c>
      <c r="F21" s="11">
        <f t="shared" si="0"/>
        <v>16.615680447513327</v>
      </c>
      <c r="G21" s="1"/>
      <c r="H21" s="1"/>
      <c r="I21" s="1"/>
    </row>
    <row r="22" spans="1:9" x14ac:dyDescent="0.3">
      <c r="A22" s="12" t="s">
        <v>59</v>
      </c>
      <c r="B22" s="13">
        <v>188508</v>
      </c>
      <c r="C22" s="13">
        <v>187433</v>
      </c>
      <c r="D22" s="13">
        <v>1297798</v>
      </c>
      <c r="E22" s="13">
        <v>1486651</v>
      </c>
      <c r="F22" s="14">
        <f t="shared" si="0"/>
        <v>14.551802360613905</v>
      </c>
      <c r="G22" s="1"/>
      <c r="H22" s="1"/>
      <c r="I22" s="1"/>
    </row>
    <row r="23" spans="1:9" x14ac:dyDescent="0.3">
      <c r="A23" s="9" t="s">
        <v>164</v>
      </c>
      <c r="B23" s="10">
        <v>74341</v>
      </c>
      <c r="C23" s="10">
        <v>82356</v>
      </c>
      <c r="D23" s="10">
        <v>399743</v>
      </c>
      <c r="E23" s="10">
        <v>411373</v>
      </c>
      <c r="F23" s="11">
        <f t="shared" si="0"/>
        <v>2.909369269755814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129481</v>
      </c>
      <c r="C25" s="10">
        <v>125949</v>
      </c>
      <c r="D25" s="10">
        <v>430078</v>
      </c>
      <c r="E25" s="10">
        <v>432522</v>
      </c>
      <c r="F25" s="11">
        <f t="shared" si="0"/>
        <v>0.56826901166765253</v>
      </c>
      <c r="G25" s="1"/>
      <c r="H25" s="1"/>
      <c r="I25" s="1"/>
    </row>
    <row r="26" spans="1:9" x14ac:dyDescent="0.3">
      <c r="A26" s="12" t="s">
        <v>40</v>
      </c>
      <c r="B26" s="13">
        <v>77579</v>
      </c>
      <c r="C26" s="13">
        <v>46958</v>
      </c>
      <c r="D26" s="13">
        <v>165638</v>
      </c>
      <c r="E26" s="13">
        <v>144152</v>
      </c>
      <c r="F26" s="14">
        <f t="shared" si="0"/>
        <v>-12.971661092261442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2</v>
      </c>
      <c r="D27" s="10">
        <v>237</v>
      </c>
      <c r="E27" s="10">
        <v>401</v>
      </c>
      <c r="F27" s="19">
        <f t="shared" si="0"/>
        <v>69.19831223628691</v>
      </c>
      <c r="G27" s="1"/>
      <c r="H27" s="1"/>
      <c r="I27" s="1"/>
    </row>
    <row r="28" spans="1:9" x14ac:dyDescent="0.3">
      <c r="A28" s="12" t="s">
        <v>42</v>
      </c>
      <c r="B28" s="13">
        <v>528191</v>
      </c>
      <c r="C28" s="13">
        <v>510363</v>
      </c>
      <c r="D28" s="13">
        <v>3109943</v>
      </c>
      <c r="E28" s="13">
        <v>3385139</v>
      </c>
      <c r="F28" s="14">
        <f t="shared" si="0"/>
        <v>8.8489081632685895</v>
      </c>
      <c r="G28" s="1"/>
      <c r="H28" s="1"/>
      <c r="I28" s="1"/>
    </row>
    <row r="29" spans="1:9" x14ac:dyDescent="0.3">
      <c r="A29" s="9" t="s">
        <v>43</v>
      </c>
      <c r="B29" s="10">
        <v>31731</v>
      </c>
      <c r="C29" s="10">
        <v>37742</v>
      </c>
      <c r="D29" s="10">
        <v>130092</v>
      </c>
      <c r="E29" s="10">
        <v>137292</v>
      </c>
      <c r="F29" s="11">
        <f t="shared" si="0"/>
        <v>5.534544783691544</v>
      </c>
      <c r="G29" s="1"/>
      <c r="H29" s="1"/>
      <c r="I29" s="1"/>
    </row>
    <row r="30" spans="1:9" x14ac:dyDescent="0.3">
      <c r="A30" s="12" t="s">
        <v>44</v>
      </c>
      <c r="B30" s="13">
        <v>1999</v>
      </c>
      <c r="C30" s="13">
        <v>1755</v>
      </c>
      <c r="D30" s="13">
        <v>11945</v>
      </c>
      <c r="E30" s="13">
        <v>8258</v>
      </c>
      <c r="F30" s="14">
        <f t="shared" si="0"/>
        <v>-30.866471326915033</v>
      </c>
      <c r="G30" s="1"/>
      <c r="H30" s="1"/>
      <c r="I30" s="1"/>
    </row>
    <row r="31" spans="1:9" x14ac:dyDescent="0.3">
      <c r="A31" s="9" t="s">
        <v>45</v>
      </c>
      <c r="B31" s="10">
        <v>11260</v>
      </c>
      <c r="C31" s="10">
        <v>14089</v>
      </c>
      <c r="D31" s="10">
        <v>21743</v>
      </c>
      <c r="E31" s="10">
        <v>51630</v>
      </c>
      <c r="F31" s="11">
        <f t="shared" si="0"/>
        <v>137.45573287954744</v>
      </c>
      <c r="G31" s="1"/>
      <c r="H31" s="1"/>
      <c r="I31" s="1"/>
    </row>
    <row r="32" spans="1:9" x14ac:dyDescent="0.3">
      <c r="A32" s="12" t="s">
        <v>46</v>
      </c>
      <c r="B32" s="13">
        <v>117599</v>
      </c>
      <c r="C32" s="13">
        <v>100311</v>
      </c>
      <c r="D32" s="13">
        <v>536294</v>
      </c>
      <c r="E32" s="13">
        <v>542233</v>
      </c>
      <c r="F32" s="14">
        <f t="shared" si="0"/>
        <v>1.1074149626883809</v>
      </c>
      <c r="G32" s="1"/>
      <c r="H32" s="1"/>
      <c r="I32" s="1"/>
    </row>
    <row r="33" spans="1:9" x14ac:dyDescent="0.3">
      <c r="A33" s="9" t="s">
        <v>47</v>
      </c>
      <c r="B33" s="10">
        <v>4970</v>
      </c>
      <c r="C33" s="10">
        <v>19007</v>
      </c>
      <c r="D33" s="10">
        <v>72728</v>
      </c>
      <c r="E33" s="10">
        <v>95665</v>
      </c>
      <c r="F33" s="11">
        <f t="shared" si="0"/>
        <v>31.538059619403811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92</v>
      </c>
      <c r="E34" s="13">
        <v>502</v>
      </c>
      <c r="F34" s="14">
        <f t="shared" si="0"/>
        <v>445.6521739130435</v>
      </c>
      <c r="G34" s="1"/>
      <c r="H34" s="1"/>
      <c r="I34" s="1"/>
    </row>
    <row r="35" spans="1:9" x14ac:dyDescent="0.3">
      <c r="A35" s="15" t="s">
        <v>48</v>
      </c>
      <c r="B35" s="16">
        <f>SUM(B7:B34)</f>
        <v>4395027</v>
      </c>
      <c r="C35" s="16">
        <f t="shared" ref="C35:E35" si="1">SUM(C7:C34)</f>
        <v>4450582</v>
      </c>
      <c r="D35" s="16">
        <f t="shared" si="1"/>
        <v>17555917</v>
      </c>
      <c r="E35" s="16">
        <f t="shared" si="1"/>
        <v>18872301</v>
      </c>
      <c r="F35" s="17">
        <f t="shared" ref="F35" si="2">((E35*100)/D35)-100</f>
        <v>7.4982354951894621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73850</v>
      </c>
      <c r="C39" s="37">
        <f t="shared" si="4"/>
        <v>78758</v>
      </c>
      <c r="D39" s="37">
        <f>_xlfn.RANK.EQ(B39,$B$39:$B$66)+COUNTIF($B$39:$B$66,B39)-1</f>
        <v>18</v>
      </c>
      <c r="E39" s="36" t="str">
        <f t="shared" ref="E39:E66" si="6">INDEX($A$39:$B$66,MATCH(ROW()-38,$D$39:$D$66,0),1)</f>
        <v>BALEARES</v>
      </c>
      <c r="F39" s="36">
        <f>LOOKUP(E39,$A$39:$A$66,$B$39:$B$66)</f>
        <v>4742812</v>
      </c>
      <c r="G39" s="36">
        <f>LOOKUP(E39,$A$39:$A$66,$C$39:$C$66)</f>
        <v>4353106</v>
      </c>
    </row>
    <row r="40" spans="1:9" x14ac:dyDescent="0.3">
      <c r="A40" s="36" t="str">
        <f t="shared" si="5"/>
        <v>ALICANTE</v>
      </c>
      <c r="B40" s="37">
        <f t="shared" si="3"/>
        <v>103226</v>
      </c>
      <c r="C40" s="37">
        <f t="shared" si="4"/>
        <v>104241</v>
      </c>
      <c r="D40" s="37">
        <f t="shared" ref="D40:D66" si="7">_xlfn.RANK.EQ(B40,$B$39:$B$66)+COUNTIF($B$39:$B$66,B40)-1</f>
        <v>15</v>
      </c>
      <c r="E40" s="36" t="str">
        <f t="shared" si="6"/>
        <v>SANTA CRUZ DE TENERIFE</v>
      </c>
      <c r="F40" s="36">
        <f t="shared" ref="F40:F55" si="8">LOOKUP(E40,$A$39:$A$66,$B$39:$B$66)</f>
        <v>3385139</v>
      </c>
      <c r="G40" s="36">
        <f t="shared" ref="G40:G66" si="9">LOOKUP(E40,$A$39:$A$66,$C$39:$C$66)</f>
        <v>3109943</v>
      </c>
    </row>
    <row r="41" spans="1:9" x14ac:dyDescent="0.3">
      <c r="A41" s="36" t="str">
        <f t="shared" si="5"/>
        <v>ALMERÍA</v>
      </c>
      <c r="B41" s="37">
        <f t="shared" si="3"/>
        <v>442634</v>
      </c>
      <c r="C41" s="37">
        <f t="shared" si="4"/>
        <v>450524</v>
      </c>
      <c r="D41" s="37">
        <f t="shared" si="7"/>
        <v>8</v>
      </c>
      <c r="E41" s="36" t="str">
        <f t="shared" si="6"/>
        <v>BAHÍA DE ALGECIRAS</v>
      </c>
      <c r="F41" s="36">
        <f t="shared" si="8"/>
        <v>2898100</v>
      </c>
      <c r="G41" s="36">
        <f t="shared" si="9"/>
        <v>2857128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752</v>
      </c>
      <c r="D42" s="37">
        <f t="shared" si="7"/>
        <v>24</v>
      </c>
      <c r="E42" s="36" t="str">
        <f t="shared" si="6"/>
        <v>BARCELONA</v>
      </c>
      <c r="F42" s="36">
        <f t="shared" si="8"/>
        <v>2358609</v>
      </c>
      <c r="G42" s="36">
        <f t="shared" si="9"/>
        <v>2115387</v>
      </c>
    </row>
    <row r="43" spans="1:9" x14ac:dyDescent="0.3">
      <c r="A43" s="36" t="str">
        <f t="shared" si="5"/>
        <v>BAHÍA DE ALGECIRAS</v>
      </c>
      <c r="B43" s="37">
        <f t="shared" si="3"/>
        <v>2898100</v>
      </c>
      <c r="C43" s="37">
        <f t="shared" si="4"/>
        <v>2857128</v>
      </c>
      <c r="D43" s="37">
        <f t="shared" si="7"/>
        <v>3</v>
      </c>
      <c r="E43" s="36" t="str">
        <f t="shared" si="6"/>
        <v>LAS PALMAS</v>
      </c>
      <c r="F43" s="36">
        <f t="shared" si="8"/>
        <v>1486651</v>
      </c>
      <c r="G43" s="36">
        <f t="shared" si="9"/>
        <v>1297798</v>
      </c>
    </row>
    <row r="44" spans="1:9" x14ac:dyDescent="0.3">
      <c r="A44" s="36" t="str">
        <f t="shared" si="5"/>
        <v>BAHÍA DE CÁDIZ</v>
      </c>
      <c r="B44" s="37">
        <f t="shared" si="3"/>
        <v>225429</v>
      </c>
      <c r="C44" s="37">
        <f t="shared" si="4"/>
        <v>183207</v>
      </c>
      <c r="D44" s="37">
        <f t="shared" si="7"/>
        <v>11</v>
      </c>
      <c r="E44" s="36" t="str">
        <f t="shared" si="6"/>
        <v>CEUTA</v>
      </c>
      <c r="F44" s="36">
        <f t="shared" si="8"/>
        <v>1069856</v>
      </c>
      <c r="G44" s="36">
        <f t="shared" si="9"/>
        <v>982597</v>
      </c>
    </row>
    <row r="45" spans="1:9" x14ac:dyDescent="0.3">
      <c r="A45" s="36" t="str">
        <f t="shared" si="5"/>
        <v>BALEARES</v>
      </c>
      <c r="B45" s="37">
        <f t="shared" si="3"/>
        <v>4742812</v>
      </c>
      <c r="C45" s="37">
        <f t="shared" si="4"/>
        <v>4353106</v>
      </c>
      <c r="D45" s="37">
        <f t="shared" si="7"/>
        <v>1</v>
      </c>
      <c r="E45" s="36" t="str">
        <f t="shared" si="6"/>
        <v>VALENCIA</v>
      </c>
      <c r="F45" s="36">
        <f t="shared" si="8"/>
        <v>542233</v>
      </c>
      <c r="G45" s="36">
        <f t="shared" si="9"/>
        <v>536294</v>
      </c>
    </row>
    <row r="46" spans="1:9" x14ac:dyDescent="0.3">
      <c r="A46" s="36" t="str">
        <f t="shared" si="5"/>
        <v>BARCELONA</v>
      </c>
      <c r="B46" s="37">
        <f t="shared" si="3"/>
        <v>2358609</v>
      </c>
      <c r="C46" s="37">
        <f t="shared" si="4"/>
        <v>2115387</v>
      </c>
      <c r="D46" s="37">
        <f t="shared" si="7"/>
        <v>4</v>
      </c>
      <c r="E46" s="36" t="str">
        <f t="shared" si="6"/>
        <v>ALMERÍA</v>
      </c>
      <c r="F46" s="36">
        <f t="shared" si="8"/>
        <v>442634</v>
      </c>
      <c r="G46" s="36">
        <f t="shared" si="9"/>
        <v>450524</v>
      </c>
    </row>
    <row r="47" spans="1:9" x14ac:dyDescent="0.3">
      <c r="A47" s="36" t="str">
        <f t="shared" si="5"/>
        <v>BILBAO</v>
      </c>
      <c r="B47" s="37">
        <f t="shared" si="3"/>
        <v>109357</v>
      </c>
      <c r="C47" s="37">
        <f t="shared" si="4"/>
        <v>98134</v>
      </c>
      <c r="D47" s="37">
        <f t="shared" si="7"/>
        <v>14</v>
      </c>
      <c r="E47" s="36" t="str">
        <f t="shared" si="6"/>
        <v>MELILLA</v>
      </c>
      <c r="F47" s="36">
        <f t="shared" si="8"/>
        <v>432522</v>
      </c>
      <c r="G47" s="36">
        <f t="shared" si="9"/>
        <v>430078</v>
      </c>
    </row>
    <row r="48" spans="1:9" x14ac:dyDescent="0.3">
      <c r="A48" s="36" t="str">
        <f t="shared" si="5"/>
        <v>CARTAGENA</v>
      </c>
      <c r="B48" s="37">
        <f t="shared" si="3"/>
        <v>100477</v>
      </c>
      <c r="C48" s="37">
        <f t="shared" si="4"/>
        <v>116794</v>
      </c>
      <c r="D48" s="37">
        <f t="shared" si="7"/>
        <v>16</v>
      </c>
      <c r="E48" s="36" t="str">
        <f t="shared" si="6"/>
        <v>MÁLAGA</v>
      </c>
      <c r="F48" s="36">
        <f t="shared" si="8"/>
        <v>411373</v>
      </c>
      <c r="G48" s="36">
        <f t="shared" si="9"/>
        <v>399743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411</v>
      </c>
      <c r="D49" s="37">
        <f t="shared" si="7"/>
        <v>28</v>
      </c>
      <c r="E49" s="36" t="str">
        <f t="shared" si="6"/>
        <v>BAHÍA DE CÁDIZ</v>
      </c>
      <c r="F49" s="36">
        <f t="shared" si="8"/>
        <v>225429</v>
      </c>
      <c r="G49" s="36">
        <f t="shared" si="9"/>
        <v>183207</v>
      </c>
    </row>
    <row r="50" spans="1:7" x14ac:dyDescent="0.3">
      <c r="A50" s="36" t="str">
        <f t="shared" si="5"/>
        <v>CEUTA</v>
      </c>
      <c r="B50" s="37">
        <f t="shared" si="3"/>
        <v>1069856</v>
      </c>
      <c r="C50" s="37">
        <f t="shared" si="4"/>
        <v>982597</v>
      </c>
      <c r="D50" s="37">
        <f t="shared" si="7"/>
        <v>6</v>
      </c>
      <c r="E50" s="36" t="str">
        <f t="shared" si="6"/>
        <v>MOTRIL</v>
      </c>
      <c r="F50" s="36">
        <f t="shared" si="8"/>
        <v>144152</v>
      </c>
      <c r="G50" s="36">
        <f t="shared" si="9"/>
        <v>165638</v>
      </c>
    </row>
    <row r="51" spans="1:7" x14ac:dyDescent="0.3">
      <c r="A51" s="36" t="str">
        <f t="shared" si="5"/>
        <v>FERROL-SAN CIBRAO</v>
      </c>
      <c r="B51" s="37">
        <f t="shared" si="3"/>
        <v>8297</v>
      </c>
      <c r="C51" s="37">
        <f t="shared" si="4"/>
        <v>8348</v>
      </c>
      <c r="D51" s="37">
        <f t="shared" si="7"/>
        <v>22</v>
      </c>
      <c r="E51" s="36" t="str">
        <f t="shared" si="6"/>
        <v>SANTANDER</v>
      </c>
      <c r="F51" s="36">
        <f t="shared" si="8"/>
        <v>137292</v>
      </c>
      <c r="G51" s="36">
        <f t="shared" si="9"/>
        <v>130092</v>
      </c>
    </row>
    <row r="52" spans="1:7" x14ac:dyDescent="0.3">
      <c r="A52" s="36" t="str">
        <f t="shared" si="5"/>
        <v>GIJÓN</v>
      </c>
      <c r="B52" s="37">
        <f t="shared" si="3"/>
        <v>15166</v>
      </c>
      <c r="C52" s="37">
        <f t="shared" si="4"/>
        <v>7317</v>
      </c>
      <c r="D52" s="37">
        <f t="shared" si="7"/>
        <v>21</v>
      </c>
      <c r="E52" s="36" t="str">
        <f t="shared" si="6"/>
        <v>BILBAO</v>
      </c>
      <c r="F52" s="36">
        <f t="shared" si="8"/>
        <v>109357</v>
      </c>
      <c r="G52" s="36">
        <f t="shared" si="9"/>
        <v>98134</v>
      </c>
    </row>
    <row r="53" spans="1:7" x14ac:dyDescent="0.3">
      <c r="A53" s="36" t="str">
        <f t="shared" si="5"/>
        <v>HUELVA</v>
      </c>
      <c r="B53" s="37">
        <f t="shared" si="3"/>
        <v>26684</v>
      </c>
      <c r="C53" s="37">
        <f t="shared" si="4"/>
        <v>22882</v>
      </c>
      <c r="D53" s="37">
        <f t="shared" si="7"/>
        <v>20</v>
      </c>
      <c r="E53" s="36" t="str">
        <f t="shared" si="6"/>
        <v>ALICANTE</v>
      </c>
      <c r="F53" s="36">
        <f t="shared" si="8"/>
        <v>103226</v>
      </c>
      <c r="G53" s="36">
        <f t="shared" si="9"/>
        <v>104241</v>
      </c>
    </row>
    <row r="54" spans="1:7" x14ac:dyDescent="0.3">
      <c r="A54" s="36" t="str">
        <f t="shared" si="5"/>
        <v>LAS PALMAS</v>
      </c>
      <c r="B54" s="37">
        <f t="shared" si="3"/>
        <v>1486651</v>
      </c>
      <c r="C54" s="37">
        <f t="shared" si="4"/>
        <v>1297798</v>
      </c>
      <c r="D54" s="37">
        <f t="shared" si="7"/>
        <v>5</v>
      </c>
      <c r="E54" s="36" t="str">
        <f t="shared" si="6"/>
        <v>CARTAGENA</v>
      </c>
      <c r="F54" s="36">
        <f t="shared" si="8"/>
        <v>100477</v>
      </c>
      <c r="G54" s="36">
        <f t="shared" si="9"/>
        <v>116794</v>
      </c>
    </row>
    <row r="55" spans="1:7" x14ac:dyDescent="0.3">
      <c r="A55" s="36" t="str">
        <f t="shared" si="5"/>
        <v>MÁLAGA</v>
      </c>
      <c r="B55" s="37">
        <f t="shared" si="3"/>
        <v>411373</v>
      </c>
      <c r="C55" s="37">
        <f t="shared" si="4"/>
        <v>399743</v>
      </c>
      <c r="D55" s="37">
        <f t="shared" si="7"/>
        <v>10</v>
      </c>
      <c r="E55" s="36" t="str">
        <f t="shared" si="6"/>
        <v>VIGO</v>
      </c>
      <c r="F55" s="36">
        <f t="shared" si="8"/>
        <v>95665</v>
      </c>
      <c r="G55" s="36">
        <f t="shared" si="9"/>
        <v>72728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A CORUÑA</v>
      </c>
      <c r="F56" s="36">
        <f t="shared" ref="F56:F66" si="10">LOOKUP(E56,$A$39:$A$66,$B$39:$B$66)</f>
        <v>73850</v>
      </c>
      <c r="G56" s="36">
        <f t="shared" si="9"/>
        <v>78758</v>
      </c>
    </row>
    <row r="57" spans="1:7" x14ac:dyDescent="0.3">
      <c r="A57" s="36" t="str">
        <f t="shared" si="5"/>
        <v>MELILLA</v>
      </c>
      <c r="B57" s="37">
        <f t="shared" si="3"/>
        <v>432522</v>
      </c>
      <c r="C57" s="37">
        <f t="shared" si="4"/>
        <v>430078</v>
      </c>
      <c r="D57" s="37">
        <f t="shared" si="7"/>
        <v>9</v>
      </c>
      <c r="E57" s="36" t="str">
        <f t="shared" si="6"/>
        <v>TARRAGONA</v>
      </c>
      <c r="F57" s="36">
        <f t="shared" si="10"/>
        <v>51630</v>
      </c>
      <c r="G57" s="36">
        <f t="shared" si="9"/>
        <v>21743</v>
      </c>
    </row>
    <row r="58" spans="1:7" x14ac:dyDescent="0.3">
      <c r="A58" s="36" t="str">
        <f t="shared" si="5"/>
        <v>MOTRIL</v>
      </c>
      <c r="B58" s="37">
        <f t="shared" si="3"/>
        <v>144152</v>
      </c>
      <c r="C58" s="37">
        <f t="shared" si="4"/>
        <v>165638</v>
      </c>
      <c r="D58" s="37">
        <f t="shared" si="7"/>
        <v>12</v>
      </c>
      <c r="E58" s="36" t="str">
        <f t="shared" si="6"/>
        <v>HUELVA</v>
      </c>
      <c r="F58" s="36">
        <f t="shared" si="10"/>
        <v>26684</v>
      </c>
      <c r="G58" s="36">
        <f t="shared" si="9"/>
        <v>22882</v>
      </c>
    </row>
    <row r="59" spans="1:7" x14ac:dyDescent="0.3">
      <c r="A59" s="36" t="str">
        <f t="shared" si="5"/>
        <v>PASAIA</v>
      </c>
      <c r="B59" s="37">
        <f t="shared" si="3"/>
        <v>401</v>
      </c>
      <c r="C59" s="37">
        <f t="shared" si="4"/>
        <v>237</v>
      </c>
      <c r="D59" s="37">
        <f t="shared" si="7"/>
        <v>26</v>
      </c>
      <c r="E59" s="36" t="str">
        <f t="shared" si="6"/>
        <v>GIJÓN</v>
      </c>
      <c r="F59" s="36">
        <f t="shared" si="10"/>
        <v>15166</v>
      </c>
      <c r="G59" s="36">
        <f t="shared" si="9"/>
        <v>7317</v>
      </c>
    </row>
    <row r="60" spans="1:7" x14ac:dyDescent="0.3">
      <c r="A60" s="36" t="str">
        <f t="shared" si="5"/>
        <v>SANTA CRUZ DE TENERIFE</v>
      </c>
      <c r="B60" s="37">
        <f t="shared" si="3"/>
        <v>3385139</v>
      </c>
      <c r="C60" s="37">
        <f t="shared" si="4"/>
        <v>3109943</v>
      </c>
      <c r="D60" s="37">
        <f t="shared" si="7"/>
        <v>2</v>
      </c>
      <c r="E60" s="36" t="str">
        <f t="shared" si="6"/>
        <v>FERROL-SAN CIBRAO</v>
      </c>
      <c r="F60" s="36">
        <f t="shared" si="10"/>
        <v>8297</v>
      </c>
      <c r="G60" s="36">
        <f t="shared" si="9"/>
        <v>8348</v>
      </c>
    </row>
    <row r="61" spans="1:7" x14ac:dyDescent="0.3">
      <c r="A61" s="36" t="str">
        <f t="shared" si="5"/>
        <v>SANTANDER</v>
      </c>
      <c r="B61" s="37">
        <f t="shared" si="3"/>
        <v>137292</v>
      </c>
      <c r="C61" s="37">
        <f t="shared" si="4"/>
        <v>130092</v>
      </c>
      <c r="D61" s="37">
        <f t="shared" si="7"/>
        <v>13</v>
      </c>
      <c r="E61" s="36" t="str">
        <f t="shared" si="6"/>
        <v>SEVILLA</v>
      </c>
      <c r="F61" s="36">
        <f t="shared" si="10"/>
        <v>8258</v>
      </c>
      <c r="G61" s="36">
        <f t="shared" si="9"/>
        <v>11945</v>
      </c>
    </row>
    <row r="62" spans="1:7" x14ac:dyDescent="0.3">
      <c r="A62" s="36" t="str">
        <f t="shared" si="5"/>
        <v>SEVILLA</v>
      </c>
      <c r="B62" s="37">
        <f t="shared" si="3"/>
        <v>8258</v>
      </c>
      <c r="C62" s="37">
        <f t="shared" si="4"/>
        <v>11945</v>
      </c>
      <c r="D62" s="37">
        <f t="shared" si="7"/>
        <v>23</v>
      </c>
      <c r="E62" s="36" t="str">
        <f t="shared" si="6"/>
        <v>AVILÉS</v>
      </c>
      <c r="F62" s="36">
        <f t="shared" si="10"/>
        <v>1986</v>
      </c>
      <c r="G62" s="36">
        <f t="shared" si="9"/>
        <v>752</v>
      </c>
    </row>
    <row r="63" spans="1:7" x14ac:dyDescent="0.3">
      <c r="A63" s="36" t="str">
        <f t="shared" si="5"/>
        <v>TARRAGONA</v>
      </c>
      <c r="B63" s="37">
        <f t="shared" si="3"/>
        <v>51630</v>
      </c>
      <c r="C63" s="37">
        <f t="shared" si="4"/>
        <v>21743</v>
      </c>
      <c r="D63" s="37">
        <f t="shared" si="7"/>
        <v>19</v>
      </c>
      <c r="E63" s="36" t="str">
        <f t="shared" si="6"/>
        <v>VILAGARCÍA</v>
      </c>
      <c r="F63" s="36">
        <f t="shared" si="10"/>
        <v>502</v>
      </c>
      <c r="G63" s="36">
        <f t="shared" si="9"/>
        <v>92</v>
      </c>
    </row>
    <row r="64" spans="1:7" x14ac:dyDescent="0.3">
      <c r="A64" s="36" t="str">
        <f t="shared" si="5"/>
        <v>VALENCIA</v>
      </c>
      <c r="B64" s="37">
        <f t="shared" si="3"/>
        <v>542233</v>
      </c>
      <c r="C64" s="37">
        <f t="shared" si="4"/>
        <v>536294</v>
      </c>
      <c r="D64" s="37">
        <f t="shared" si="7"/>
        <v>7</v>
      </c>
      <c r="E64" s="36" t="str">
        <f t="shared" si="6"/>
        <v>PASAIA</v>
      </c>
      <c r="F64" s="36">
        <f t="shared" si="10"/>
        <v>401</v>
      </c>
      <c r="G64" s="36">
        <f t="shared" si="9"/>
        <v>237</v>
      </c>
    </row>
    <row r="65" spans="1:7" x14ac:dyDescent="0.3">
      <c r="A65" s="36" t="str">
        <f t="shared" si="5"/>
        <v>VIGO</v>
      </c>
      <c r="B65" s="37">
        <f t="shared" si="3"/>
        <v>95665</v>
      </c>
      <c r="C65" s="37">
        <f t="shared" si="4"/>
        <v>72728</v>
      </c>
      <c r="D65" s="37">
        <f t="shared" si="7"/>
        <v>17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502</v>
      </c>
      <c r="C66" s="37">
        <f t="shared" si="4"/>
        <v>92</v>
      </c>
      <c r="D66" s="37">
        <f t="shared" si="7"/>
        <v>25</v>
      </c>
      <c r="E66" s="36" t="str">
        <f t="shared" si="6"/>
        <v>CASTELLÓN</v>
      </c>
      <c r="F66" s="36">
        <f t="shared" si="10"/>
        <v>0</v>
      </c>
      <c r="G66" s="36">
        <f t="shared" si="9"/>
        <v>411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173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3996</v>
      </c>
      <c r="C7" s="10">
        <v>19036</v>
      </c>
      <c r="D7" s="10">
        <v>78758</v>
      </c>
      <c r="E7" s="10">
        <v>73850</v>
      </c>
      <c r="F7" s="11">
        <f>((E7*100)/D7)-100</f>
        <v>-6.2317478859290532</v>
      </c>
      <c r="G7" s="1"/>
      <c r="H7" s="1"/>
      <c r="I7" s="1"/>
    </row>
    <row r="8" spans="1:12" x14ac:dyDescent="0.3">
      <c r="A8" s="12" t="s">
        <v>31</v>
      </c>
      <c r="B8" s="13">
        <v>220</v>
      </c>
      <c r="C8" s="13">
        <v>3784</v>
      </c>
      <c r="D8" s="13">
        <v>39009</v>
      </c>
      <c r="E8" s="13">
        <v>45873</v>
      </c>
      <c r="F8" s="14">
        <f t="shared" ref="F8:F34" si="0">((E8*100)/D8)-100</f>
        <v>17.595939398600322</v>
      </c>
      <c r="G8" s="1"/>
      <c r="H8" s="1"/>
      <c r="I8" s="1"/>
    </row>
    <row r="9" spans="1:12" x14ac:dyDescent="0.3">
      <c r="A9" s="9" t="s">
        <v>157</v>
      </c>
      <c r="B9" s="10">
        <v>3587</v>
      </c>
      <c r="C9" s="10">
        <v>4267</v>
      </c>
      <c r="D9" s="10">
        <v>17093</v>
      </c>
      <c r="E9" s="10">
        <v>14334</v>
      </c>
      <c r="F9" s="11">
        <f t="shared" si="0"/>
        <v>-16.141110396068569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752</v>
      </c>
      <c r="E10" s="13">
        <v>1986</v>
      </c>
      <c r="F10" s="18">
        <f t="shared" si="0"/>
        <v>164.09574468085106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308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32724</v>
      </c>
      <c r="C12" s="13">
        <v>24943</v>
      </c>
      <c r="D12" s="13">
        <v>170603</v>
      </c>
      <c r="E12" s="13">
        <v>213112</v>
      </c>
      <c r="F12" s="14">
        <f t="shared" si="0"/>
        <v>24.916912363791965</v>
      </c>
      <c r="G12" s="1"/>
      <c r="H12" s="1"/>
      <c r="I12" s="1"/>
    </row>
    <row r="13" spans="1:12" x14ac:dyDescent="0.3">
      <c r="A13" s="9" t="s">
        <v>32</v>
      </c>
      <c r="B13" s="10">
        <v>311464</v>
      </c>
      <c r="C13" s="10">
        <v>348407</v>
      </c>
      <c r="D13" s="10">
        <v>1066973</v>
      </c>
      <c r="E13" s="10">
        <v>1313811</v>
      </c>
      <c r="F13" s="11">
        <f t="shared" si="0"/>
        <v>23.134418584162859</v>
      </c>
      <c r="G13" s="1"/>
      <c r="H13" s="1"/>
      <c r="I13" s="1"/>
    </row>
    <row r="14" spans="1:12" x14ac:dyDescent="0.3">
      <c r="A14" s="12" t="s">
        <v>33</v>
      </c>
      <c r="B14" s="13">
        <v>319132</v>
      </c>
      <c r="C14" s="13">
        <v>352509</v>
      </c>
      <c r="D14" s="13">
        <v>1361569</v>
      </c>
      <c r="E14" s="13">
        <v>1607570</v>
      </c>
      <c r="F14" s="14">
        <f t="shared" si="0"/>
        <v>18.067464814489753</v>
      </c>
      <c r="G14" s="1"/>
      <c r="H14" s="1"/>
      <c r="I14" s="1"/>
    </row>
    <row r="15" spans="1:12" x14ac:dyDescent="0.3">
      <c r="A15" s="9" t="s">
        <v>34</v>
      </c>
      <c r="B15" s="10">
        <v>5675</v>
      </c>
      <c r="C15" s="10">
        <v>3479</v>
      </c>
      <c r="D15" s="10">
        <v>43404</v>
      </c>
      <c r="E15" s="10">
        <v>45967</v>
      </c>
      <c r="F15" s="11">
        <f t="shared" si="0"/>
        <v>5.9049857156022512</v>
      </c>
      <c r="G15" s="1"/>
      <c r="H15" s="1"/>
      <c r="I15" s="1"/>
    </row>
    <row r="16" spans="1:12" x14ac:dyDescent="0.3">
      <c r="A16" s="12" t="s">
        <v>35</v>
      </c>
      <c r="B16" s="13">
        <v>24959</v>
      </c>
      <c r="C16" s="13">
        <v>13939</v>
      </c>
      <c r="D16" s="13">
        <v>116794</v>
      </c>
      <c r="E16" s="13">
        <v>100477</v>
      </c>
      <c r="F16" s="14">
        <f t="shared" si="0"/>
        <v>-13.970751922187787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411</v>
      </c>
      <c r="E17" s="10">
        <v>0</v>
      </c>
      <c r="F17" s="11">
        <f t="shared" si="0"/>
        <v>-100</v>
      </c>
      <c r="G17" s="1"/>
      <c r="H17" s="1"/>
      <c r="I17" s="1"/>
    </row>
    <row r="18" spans="1:9" x14ac:dyDescent="0.3">
      <c r="A18" s="12" t="s">
        <v>36</v>
      </c>
      <c r="B18" s="13">
        <v>4039</v>
      </c>
      <c r="C18" s="13">
        <v>3161</v>
      </c>
      <c r="D18" s="13">
        <v>6549</v>
      </c>
      <c r="E18" s="13">
        <v>4389</v>
      </c>
      <c r="F18" s="14">
        <f t="shared" si="0"/>
        <v>-32.982134677049928</v>
      </c>
      <c r="G18" s="1"/>
      <c r="H18" s="1"/>
      <c r="I18" s="1"/>
    </row>
    <row r="19" spans="1:9" x14ac:dyDescent="0.3">
      <c r="A19" s="9" t="s">
        <v>37</v>
      </c>
      <c r="B19" s="10">
        <v>1844</v>
      </c>
      <c r="C19" s="10">
        <v>0</v>
      </c>
      <c r="D19" s="10">
        <v>8348</v>
      </c>
      <c r="E19" s="10">
        <v>8297</v>
      </c>
      <c r="F19" s="11">
        <f t="shared" si="0"/>
        <v>-0.61092477240057974</v>
      </c>
      <c r="G19" s="1"/>
      <c r="H19" s="1"/>
      <c r="I19" s="1"/>
    </row>
    <row r="20" spans="1:9" x14ac:dyDescent="0.3">
      <c r="A20" s="12" t="s">
        <v>163</v>
      </c>
      <c r="B20" s="13">
        <v>517</v>
      </c>
      <c r="C20" s="13">
        <v>3373</v>
      </c>
      <c r="D20" s="13">
        <v>7306</v>
      </c>
      <c r="E20" s="13">
        <v>15143</v>
      </c>
      <c r="F20" s="14">
        <f t="shared" si="0"/>
        <v>107.26799890500959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0</v>
      </c>
      <c r="D21" s="10">
        <v>2281</v>
      </c>
      <c r="E21" s="10">
        <v>5984</v>
      </c>
      <c r="F21" s="19">
        <f t="shared" si="0"/>
        <v>162.34107847435337</v>
      </c>
      <c r="G21" s="1"/>
      <c r="H21" s="1"/>
      <c r="I21" s="1"/>
    </row>
    <row r="22" spans="1:9" x14ac:dyDescent="0.3">
      <c r="A22" s="12" t="s">
        <v>59</v>
      </c>
      <c r="B22" s="13">
        <v>14017</v>
      </c>
      <c r="C22" s="13">
        <v>19850</v>
      </c>
      <c r="D22" s="13">
        <v>577918</v>
      </c>
      <c r="E22" s="13">
        <v>767426</v>
      </c>
      <c r="F22" s="14">
        <f t="shared" si="0"/>
        <v>32.791503292854685</v>
      </c>
      <c r="G22" s="1"/>
      <c r="H22" s="1"/>
      <c r="I22" s="1"/>
    </row>
    <row r="23" spans="1:9" x14ac:dyDescent="0.3">
      <c r="A23" s="9" t="s">
        <v>164</v>
      </c>
      <c r="B23" s="10">
        <v>36102</v>
      </c>
      <c r="C23" s="10">
        <v>28142</v>
      </c>
      <c r="D23" s="10">
        <v>237986</v>
      </c>
      <c r="E23" s="10">
        <v>237606</v>
      </c>
      <c r="F23" s="11">
        <f t="shared" si="0"/>
        <v>-0.15967325809080535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179</v>
      </c>
      <c r="C26" s="13">
        <v>0</v>
      </c>
      <c r="D26" s="13">
        <v>1858</v>
      </c>
      <c r="E26" s="13">
        <v>2442</v>
      </c>
      <c r="F26" s="14">
        <f t="shared" si="0"/>
        <v>31.431646932185146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230</v>
      </c>
      <c r="E27" s="10">
        <v>389</v>
      </c>
      <c r="F27" s="19">
        <f t="shared" si="0"/>
        <v>69.130434782608688</v>
      </c>
      <c r="G27" s="1"/>
      <c r="H27" s="1"/>
      <c r="I27" s="1"/>
    </row>
    <row r="28" spans="1:9" x14ac:dyDescent="0.3">
      <c r="A28" s="12" t="s">
        <v>42</v>
      </c>
      <c r="B28" s="13">
        <v>10622</v>
      </c>
      <c r="C28" s="13">
        <v>7481</v>
      </c>
      <c r="D28" s="13">
        <v>408843</v>
      </c>
      <c r="E28" s="13">
        <v>563468</v>
      </c>
      <c r="F28" s="14">
        <f t="shared" si="0"/>
        <v>37.820141227806261</v>
      </c>
      <c r="G28" s="1"/>
      <c r="H28" s="1"/>
      <c r="I28" s="1"/>
    </row>
    <row r="29" spans="1:9" x14ac:dyDescent="0.3">
      <c r="A29" s="9" t="s">
        <v>43</v>
      </c>
      <c r="B29" s="10">
        <v>2052</v>
      </c>
      <c r="C29" s="10">
        <v>4211</v>
      </c>
      <c r="D29" s="10">
        <v>10268</v>
      </c>
      <c r="E29" s="10">
        <v>9598</v>
      </c>
      <c r="F29" s="11">
        <f t="shared" si="0"/>
        <v>-6.5251266069341654</v>
      </c>
      <c r="G29" s="1"/>
      <c r="H29" s="1"/>
      <c r="I29" s="1"/>
    </row>
    <row r="30" spans="1:9" x14ac:dyDescent="0.3">
      <c r="A30" s="12" t="s">
        <v>44</v>
      </c>
      <c r="B30" s="13">
        <v>1999</v>
      </c>
      <c r="C30" s="13">
        <v>1755</v>
      </c>
      <c r="D30" s="13">
        <v>11945</v>
      </c>
      <c r="E30" s="13">
        <v>8258</v>
      </c>
      <c r="F30" s="14">
        <f t="shared" si="0"/>
        <v>-30.866471326915033</v>
      </c>
      <c r="G30" s="1"/>
      <c r="H30" s="1"/>
      <c r="I30" s="1"/>
    </row>
    <row r="31" spans="1:9" x14ac:dyDescent="0.3">
      <c r="A31" s="9" t="s">
        <v>45</v>
      </c>
      <c r="B31" s="10">
        <v>11260</v>
      </c>
      <c r="C31" s="10">
        <v>14089</v>
      </c>
      <c r="D31" s="10">
        <v>21743</v>
      </c>
      <c r="E31" s="10">
        <v>51630</v>
      </c>
      <c r="F31" s="11">
        <f t="shared" si="0"/>
        <v>137.45573287954744</v>
      </c>
      <c r="G31" s="1"/>
      <c r="H31" s="1"/>
      <c r="I31" s="1"/>
    </row>
    <row r="32" spans="1:9" x14ac:dyDescent="0.3">
      <c r="A32" s="12" t="s">
        <v>46</v>
      </c>
      <c r="B32" s="13">
        <v>35148</v>
      </c>
      <c r="C32" s="13">
        <v>28371</v>
      </c>
      <c r="D32" s="13">
        <v>185373</v>
      </c>
      <c r="E32" s="13">
        <v>187371</v>
      </c>
      <c r="F32" s="14">
        <f t="shared" si="0"/>
        <v>1.0778268679904812</v>
      </c>
      <c r="G32" s="1"/>
      <c r="H32" s="1"/>
      <c r="I32" s="1"/>
    </row>
    <row r="33" spans="1:9" x14ac:dyDescent="0.3">
      <c r="A33" s="9" t="s">
        <v>47</v>
      </c>
      <c r="B33" s="10">
        <v>4970</v>
      </c>
      <c r="C33" s="10">
        <v>19007</v>
      </c>
      <c r="D33" s="10">
        <v>72728</v>
      </c>
      <c r="E33" s="10">
        <v>95665</v>
      </c>
      <c r="F33" s="11">
        <f t="shared" si="0"/>
        <v>31.538059619403811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92</v>
      </c>
      <c r="E34" s="13">
        <v>502</v>
      </c>
      <c r="F34" s="14">
        <f t="shared" si="0"/>
        <v>445.6521739130435</v>
      </c>
      <c r="G34" s="1"/>
      <c r="H34" s="1"/>
      <c r="I34" s="1"/>
    </row>
    <row r="35" spans="1:9" x14ac:dyDescent="0.3">
      <c r="A35" s="15" t="s">
        <v>48</v>
      </c>
      <c r="B35" s="16">
        <f>SUM(B7:B34)</f>
        <v>824506</v>
      </c>
      <c r="C35" s="16">
        <f t="shared" ref="C35:E35" si="1">SUM(C7:C34)</f>
        <v>899804</v>
      </c>
      <c r="D35" s="16">
        <f t="shared" si="1"/>
        <v>4449142</v>
      </c>
      <c r="E35" s="16">
        <f t="shared" si="1"/>
        <v>5375148</v>
      </c>
      <c r="F35" s="17">
        <f t="shared" ref="F35" si="2">((E35*100)/D35)-100</f>
        <v>20.813136555317854</v>
      </c>
      <c r="G35" s="1"/>
      <c r="H35" s="1"/>
      <c r="I35" s="1"/>
    </row>
    <row r="36" spans="1:9" x14ac:dyDescent="0.3">
      <c r="A36" s="59" t="s">
        <v>124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73850</v>
      </c>
      <c r="C39" s="37">
        <f t="shared" si="4"/>
        <v>78758</v>
      </c>
      <c r="D39" s="37">
        <f>_xlfn.RANK.EQ(B39,$B$39:$B$66)+COUNTIF($B$39:$B$66,B39)-1</f>
        <v>10</v>
      </c>
      <c r="E39" s="36" t="str">
        <f t="shared" ref="E39:E66" si="6">INDEX($A$39:$B$66,MATCH(ROW()-38,$D$39:$D$66,0),1)</f>
        <v>BARCELONA</v>
      </c>
      <c r="F39" s="36">
        <f>LOOKUP(E39,$A$39:$A$66,$B$39:$B$66)</f>
        <v>1607570</v>
      </c>
      <c r="G39" s="36">
        <f>LOOKUP(E39,$A$39:$A$66,$C$39:$C$66)</f>
        <v>1361569</v>
      </c>
    </row>
    <row r="40" spans="1:9" x14ac:dyDescent="0.3">
      <c r="A40" s="36" t="str">
        <f t="shared" si="5"/>
        <v>ALICANTE</v>
      </c>
      <c r="B40" s="37">
        <f t="shared" si="3"/>
        <v>45873</v>
      </c>
      <c r="C40" s="37">
        <f t="shared" si="4"/>
        <v>39009</v>
      </c>
      <c r="D40" s="37">
        <f t="shared" ref="D40:D66" si="7">_xlfn.RANK.EQ(B40,$B$39:$B$66)+COUNTIF($B$39:$B$66,B40)-1</f>
        <v>13</v>
      </c>
      <c r="E40" s="36" t="str">
        <f t="shared" si="6"/>
        <v>BALEARES</v>
      </c>
      <c r="F40" s="36">
        <f t="shared" ref="F40:F55" si="8">LOOKUP(E40,$A$39:$A$66,$B$39:$B$66)</f>
        <v>1313811</v>
      </c>
      <c r="G40" s="36">
        <f t="shared" ref="G40:G66" si="9">LOOKUP(E40,$A$39:$A$66,$C$39:$C$66)</f>
        <v>1066973</v>
      </c>
    </row>
    <row r="41" spans="1:9" x14ac:dyDescent="0.3">
      <c r="A41" s="36" t="str">
        <f t="shared" si="5"/>
        <v>ALMERÍA</v>
      </c>
      <c r="B41" s="37">
        <f t="shared" si="3"/>
        <v>14334</v>
      </c>
      <c r="C41" s="37">
        <f t="shared" si="4"/>
        <v>17093</v>
      </c>
      <c r="D41" s="37">
        <f t="shared" si="7"/>
        <v>15</v>
      </c>
      <c r="E41" s="36" t="str">
        <f t="shared" si="6"/>
        <v>LAS PALMAS</v>
      </c>
      <c r="F41" s="36">
        <f t="shared" si="8"/>
        <v>767426</v>
      </c>
      <c r="G41" s="36">
        <f t="shared" si="9"/>
        <v>577918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752</v>
      </c>
      <c r="D42" s="37">
        <f t="shared" si="7"/>
        <v>22</v>
      </c>
      <c r="E42" s="36" t="str">
        <f t="shared" si="6"/>
        <v>SANTA CRUZ DE TENERIFE</v>
      </c>
      <c r="F42" s="36">
        <f t="shared" si="8"/>
        <v>563468</v>
      </c>
      <c r="G42" s="36">
        <f t="shared" si="9"/>
        <v>408843</v>
      </c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308</v>
      </c>
      <c r="D43" s="37">
        <f t="shared" si="7"/>
        <v>28</v>
      </c>
      <c r="E43" s="36" t="str">
        <f t="shared" si="6"/>
        <v>MÁLAGA</v>
      </c>
      <c r="F43" s="36">
        <f t="shared" si="8"/>
        <v>237606</v>
      </c>
      <c r="G43" s="36">
        <f t="shared" si="9"/>
        <v>237986</v>
      </c>
    </row>
    <row r="44" spans="1:9" x14ac:dyDescent="0.3">
      <c r="A44" s="36" t="str">
        <f t="shared" si="5"/>
        <v>BAHÍA DE CÁDIZ</v>
      </c>
      <c r="B44" s="37">
        <f t="shared" si="3"/>
        <v>213112</v>
      </c>
      <c r="C44" s="37">
        <f t="shared" si="4"/>
        <v>170603</v>
      </c>
      <c r="D44" s="37">
        <f t="shared" si="7"/>
        <v>6</v>
      </c>
      <c r="E44" s="36" t="str">
        <f t="shared" si="6"/>
        <v>BAHÍA DE CÁDIZ</v>
      </c>
      <c r="F44" s="36">
        <f t="shared" si="8"/>
        <v>213112</v>
      </c>
      <c r="G44" s="36">
        <f t="shared" si="9"/>
        <v>170603</v>
      </c>
    </row>
    <row r="45" spans="1:9" x14ac:dyDescent="0.3">
      <c r="A45" s="36" t="str">
        <f t="shared" si="5"/>
        <v>BALEARES</v>
      </c>
      <c r="B45" s="37">
        <f t="shared" si="3"/>
        <v>1313811</v>
      </c>
      <c r="C45" s="37">
        <f t="shared" si="4"/>
        <v>1066973</v>
      </c>
      <c r="D45" s="37">
        <f t="shared" si="7"/>
        <v>2</v>
      </c>
      <c r="E45" s="36" t="str">
        <f t="shared" si="6"/>
        <v>VALENCIA</v>
      </c>
      <c r="F45" s="36">
        <f t="shared" si="8"/>
        <v>187371</v>
      </c>
      <c r="G45" s="36">
        <f t="shared" si="9"/>
        <v>185373</v>
      </c>
    </row>
    <row r="46" spans="1:9" x14ac:dyDescent="0.3">
      <c r="A46" s="36" t="str">
        <f t="shared" si="5"/>
        <v>BARCELONA</v>
      </c>
      <c r="B46" s="37">
        <f t="shared" si="3"/>
        <v>1607570</v>
      </c>
      <c r="C46" s="37">
        <f t="shared" si="4"/>
        <v>1361569</v>
      </c>
      <c r="D46" s="37">
        <f t="shared" si="7"/>
        <v>1</v>
      </c>
      <c r="E46" s="36" t="str">
        <f t="shared" si="6"/>
        <v>CARTAGENA</v>
      </c>
      <c r="F46" s="36">
        <f t="shared" si="8"/>
        <v>100477</v>
      </c>
      <c r="G46" s="36">
        <f t="shared" si="9"/>
        <v>116794</v>
      </c>
    </row>
    <row r="47" spans="1:9" x14ac:dyDescent="0.3">
      <c r="A47" s="36" t="str">
        <f t="shared" si="5"/>
        <v>BILBAO</v>
      </c>
      <c r="B47" s="37">
        <f t="shared" si="3"/>
        <v>45967</v>
      </c>
      <c r="C47" s="37">
        <f t="shared" si="4"/>
        <v>43404</v>
      </c>
      <c r="D47" s="37">
        <f t="shared" si="7"/>
        <v>12</v>
      </c>
      <c r="E47" s="36" t="str">
        <f t="shared" si="6"/>
        <v>VIGO</v>
      </c>
      <c r="F47" s="36">
        <f t="shared" si="8"/>
        <v>95665</v>
      </c>
      <c r="G47" s="36">
        <f t="shared" si="9"/>
        <v>72728</v>
      </c>
    </row>
    <row r="48" spans="1:9" x14ac:dyDescent="0.3">
      <c r="A48" s="36" t="str">
        <f t="shared" si="5"/>
        <v>CARTAGENA</v>
      </c>
      <c r="B48" s="37">
        <f t="shared" si="3"/>
        <v>100477</v>
      </c>
      <c r="C48" s="37">
        <f t="shared" si="4"/>
        <v>116794</v>
      </c>
      <c r="D48" s="37">
        <f t="shared" si="7"/>
        <v>8</v>
      </c>
      <c r="E48" s="36" t="str">
        <f t="shared" si="6"/>
        <v>A CORUÑA</v>
      </c>
      <c r="F48" s="36">
        <f t="shared" si="8"/>
        <v>73850</v>
      </c>
      <c r="G48" s="36">
        <f t="shared" si="9"/>
        <v>78758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411</v>
      </c>
      <c r="D49" s="37">
        <f t="shared" si="7"/>
        <v>28</v>
      </c>
      <c r="E49" s="36" t="str">
        <f t="shared" si="6"/>
        <v>TARRAGONA</v>
      </c>
      <c r="F49" s="36">
        <f t="shared" si="8"/>
        <v>51630</v>
      </c>
      <c r="G49" s="36">
        <f t="shared" si="9"/>
        <v>21743</v>
      </c>
    </row>
    <row r="50" spans="1:7" x14ac:dyDescent="0.3">
      <c r="A50" s="36" t="str">
        <f t="shared" si="5"/>
        <v>CEUTA</v>
      </c>
      <c r="B50" s="37">
        <f t="shared" si="3"/>
        <v>4389</v>
      </c>
      <c r="C50" s="37">
        <f t="shared" si="4"/>
        <v>6549</v>
      </c>
      <c r="D50" s="37">
        <f t="shared" si="7"/>
        <v>20</v>
      </c>
      <c r="E50" s="36" t="str">
        <f t="shared" si="6"/>
        <v>BILBAO</v>
      </c>
      <c r="F50" s="36">
        <f t="shared" si="8"/>
        <v>45967</v>
      </c>
      <c r="G50" s="36">
        <f t="shared" si="9"/>
        <v>43404</v>
      </c>
    </row>
    <row r="51" spans="1:7" x14ac:dyDescent="0.3">
      <c r="A51" s="36" t="str">
        <f t="shared" si="5"/>
        <v>FERROL-SAN CIBRAO</v>
      </c>
      <c r="B51" s="37">
        <f t="shared" si="3"/>
        <v>8297</v>
      </c>
      <c r="C51" s="37">
        <f t="shared" si="4"/>
        <v>8348</v>
      </c>
      <c r="D51" s="37">
        <f t="shared" si="7"/>
        <v>17</v>
      </c>
      <c r="E51" s="36" t="str">
        <f t="shared" si="6"/>
        <v>ALICANTE</v>
      </c>
      <c r="F51" s="36">
        <f t="shared" si="8"/>
        <v>45873</v>
      </c>
      <c r="G51" s="36">
        <f t="shared" si="9"/>
        <v>39009</v>
      </c>
    </row>
    <row r="52" spans="1:7" x14ac:dyDescent="0.3">
      <c r="A52" s="36" t="str">
        <f t="shared" si="5"/>
        <v>GIJÓN</v>
      </c>
      <c r="B52" s="37">
        <f t="shared" si="3"/>
        <v>15143</v>
      </c>
      <c r="C52" s="37">
        <f t="shared" si="4"/>
        <v>7306</v>
      </c>
      <c r="D52" s="37">
        <f t="shared" si="7"/>
        <v>14</v>
      </c>
      <c r="E52" s="36" t="str">
        <f t="shared" si="6"/>
        <v>GIJÓN</v>
      </c>
      <c r="F52" s="36">
        <f t="shared" si="8"/>
        <v>15143</v>
      </c>
      <c r="G52" s="36">
        <f t="shared" si="9"/>
        <v>7306</v>
      </c>
    </row>
    <row r="53" spans="1:7" x14ac:dyDescent="0.3">
      <c r="A53" s="36" t="str">
        <f t="shared" si="5"/>
        <v>HUELVA</v>
      </c>
      <c r="B53" s="37">
        <f t="shared" si="3"/>
        <v>5984</v>
      </c>
      <c r="C53" s="37">
        <f t="shared" si="4"/>
        <v>2281</v>
      </c>
      <c r="D53" s="37">
        <f t="shared" si="7"/>
        <v>19</v>
      </c>
      <c r="E53" s="36" t="str">
        <f t="shared" si="6"/>
        <v>ALMERÍA</v>
      </c>
      <c r="F53" s="36">
        <f t="shared" si="8"/>
        <v>14334</v>
      </c>
      <c r="G53" s="36">
        <f t="shared" si="9"/>
        <v>17093</v>
      </c>
    </row>
    <row r="54" spans="1:7" x14ac:dyDescent="0.3">
      <c r="A54" s="36" t="str">
        <f t="shared" si="5"/>
        <v>LAS PALMAS</v>
      </c>
      <c r="B54" s="37">
        <f t="shared" si="3"/>
        <v>767426</v>
      </c>
      <c r="C54" s="37">
        <f t="shared" si="4"/>
        <v>577918</v>
      </c>
      <c r="D54" s="37">
        <f t="shared" si="7"/>
        <v>3</v>
      </c>
      <c r="E54" s="36" t="str">
        <f t="shared" si="6"/>
        <v>SANTANDER</v>
      </c>
      <c r="F54" s="36">
        <f t="shared" si="8"/>
        <v>9598</v>
      </c>
      <c r="G54" s="36">
        <f t="shared" si="9"/>
        <v>10268</v>
      </c>
    </row>
    <row r="55" spans="1:7" x14ac:dyDescent="0.3">
      <c r="A55" s="36" t="str">
        <f t="shared" si="5"/>
        <v>MÁLAGA</v>
      </c>
      <c r="B55" s="37">
        <f t="shared" si="3"/>
        <v>237606</v>
      </c>
      <c r="C55" s="37">
        <f t="shared" si="4"/>
        <v>237986</v>
      </c>
      <c r="D55" s="37">
        <f t="shared" si="7"/>
        <v>5</v>
      </c>
      <c r="E55" s="36" t="str">
        <f t="shared" si="6"/>
        <v>FERROL-SAN CIBRAO</v>
      </c>
      <c r="F55" s="36">
        <f t="shared" si="8"/>
        <v>8297</v>
      </c>
      <c r="G55" s="36">
        <f t="shared" si="9"/>
        <v>8348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SEVILLA</v>
      </c>
      <c r="F56" s="36">
        <f t="shared" ref="F56:F66" si="10">LOOKUP(E56,$A$39:$A$66,$B$39:$B$66)</f>
        <v>8258</v>
      </c>
      <c r="G56" s="36">
        <f t="shared" si="9"/>
        <v>11945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HUELVA</v>
      </c>
      <c r="F57" s="36">
        <f t="shared" si="10"/>
        <v>5984</v>
      </c>
      <c r="G57" s="36">
        <f t="shared" si="9"/>
        <v>2281</v>
      </c>
    </row>
    <row r="58" spans="1:7" x14ac:dyDescent="0.3">
      <c r="A58" s="36" t="str">
        <f t="shared" si="5"/>
        <v>MOTRIL</v>
      </c>
      <c r="B58" s="37">
        <f t="shared" si="3"/>
        <v>2442</v>
      </c>
      <c r="C58" s="37">
        <f t="shared" si="4"/>
        <v>1858</v>
      </c>
      <c r="D58" s="37">
        <f t="shared" si="7"/>
        <v>21</v>
      </c>
      <c r="E58" s="36" t="str">
        <f t="shared" si="6"/>
        <v>CEUTA</v>
      </c>
      <c r="F58" s="36">
        <f t="shared" si="10"/>
        <v>4389</v>
      </c>
      <c r="G58" s="36">
        <f t="shared" si="9"/>
        <v>6549</v>
      </c>
    </row>
    <row r="59" spans="1:7" x14ac:dyDescent="0.3">
      <c r="A59" s="36" t="str">
        <f t="shared" si="5"/>
        <v>PASAIA</v>
      </c>
      <c r="B59" s="37">
        <f t="shared" si="3"/>
        <v>389</v>
      </c>
      <c r="C59" s="37">
        <f t="shared" si="4"/>
        <v>230</v>
      </c>
      <c r="D59" s="37">
        <f t="shared" si="7"/>
        <v>24</v>
      </c>
      <c r="E59" s="36" t="str">
        <f t="shared" si="6"/>
        <v>MOTRIL</v>
      </c>
      <c r="F59" s="36">
        <f t="shared" si="10"/>
        <v>2442</v>
      </c>
      <c r="G59" s="36">
        <f t="shared" si="9"/>
        <v>1858</v>
      </c>
    </row>
    <row r="60" spans="1:7" x14ac:dyDescent="0.3">
      <c r="A60" s="36" t="str">
        <f t="shared" si="5"/>
        <v>SANTA CRUZ DE TENERIFE</v>
      </c>
      <c r="B60" s="37">
        <f t="shared" si="3"/>
        <v>563468</v>
      </c>
      <c r="C60" s="37">
        <f t="shared" si="4"/>
        <v>408843</v>
      </c>
      <c r="D60" s="37">
        <f t="shared" si="7"/>
        <v>4</v>
      </c>
      <c r="E60" s="36" t="str">
        <f t="shared" si="6"/>
        <v>AVILÉS</v>
      </c>
      <c r="F60" s="36">
        <f t="shared" si="10"/>
        <v>1986</v>
      </c>
      <c r="G60" s="36">
        <f t="shared" si="9"/>
        <v>752</v>
      </c>
    </row>
    <row r="61" spans="1:7" x14ac:dyDescent="0.3">
      <c r="A61" s="36" t="str">
        <f t="shared" si="5"/>
        <v>SANTANDER</v>
      </c>
      <c r="B61" s="37">
        <f t="shared" si="3"/>
        <v>9598</v>
      </c>
      <c r="C61" s="37">
        <f t="shared" si="4"/>
        <v>10268</v>
      </c>
      <c r="D61" s="37">
        <f t="shared" si="7"/>
        <v>16</v>
      </c>
      <c r="E61" s="36" t="str">
        <f t="shared" si="6"/>
        <v>VILAGARCÍA</v>
      </c>
      <c r="F61" s="36">
        <f t="shared" si="10"/>
        <v>502</v>
      </c>
      <c r="G61" s="36">
        <f t="shared" si="9"/>
        <v>92</v>
      </c>
    </row>
    <row r="62" spans="1:7" x14ac:dyDescent="0.3">
      <c r="A62" s="36" t="str">
        <f t="shared" si="5"/>
        <v>SEVILLA</v>
      </c>
      <c r="B62" s="37">
        <f t="shared" si="3"/>
        <v>8258</v>
      </c>
      <c r="C62" s="37">
        <f t="shared" si="4"/>
        <v>11945</v>
      </c>
      <c r="D62" s="37">
        <f t="shared" si="7"/>
        <v>18</v>
      </c>
      <c r="E62" s="36" t="str">
        <f t="shared" si="6"/>
        <v>PASAIA</v>
      </c>
      <c r="F62" s="36">
        <f t="shared" si="10"/>
        <v>389</v>
      </c>
      <c r="G62" s="36">
        <f t="shared" si="9"/>
        <v>230</v>
      </c>
    </row>
    <row r="63" spans="1:7" x14ac:dyDescent="0.3">
      <c r="A63" s="36" t="str">
        <f t="shared" si="5"/>
        <v>TARRAGONA</v>
      </c>
      <c r="B63" s="37">
        <f t="shared" si="3"/>
        <v>51630</v>
      </c>
      <c r="C63" s="37">
        <f t="shared" si="4"/>
        <v>21743</v>
      </c>
      <c r="D63" s="37">
        <f t="shared" si="7"/>
        <v>11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187371</v>
      </c>
      <c r="C64" s="37">
        <f t="shared" si="4"/>
        <v>185373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95665</v>
      </c>
      <c r="C65" s="37">
        <f t="shared" si="4"/>
        <v>72728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502</v>
      </c>
      <c r="C66" s="37">
        <f t="shared" si="4"/>
        <v>92</v>
      </c>
      <c r="D66" s="37">
        <f t="shared" si="7"/>
        <v>23</v>
      </c>
      <c r="E66" s="36" t="str">
        <f t="shared" si="6"/>
        <v>BAHÍA DE ALGECIRAS</v>
      </c>
      <c r="F66" s="36">
        <f t="shared" si="10"/>
        <v>0</v>
      </c>
      <c r="G66" s="36">
        <f t="shared" si="9"/>
        <v>308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154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8463</v>
      </c>
      <c r="C8" s="13">
        <v>7424</v>
      </c>
      <c r="D8" s="13">
        <v>18435</v>
      </c>
      <c r="E8" s="13">
        <v>15570</v>
      </c>
      <c r="F8" s="14">
        <f t="shared" si="0"/>
        <v>-15.541090317331168</v>
      </c>
      <c r="G8" s="1"/>
      <c r="H8" s="1"/>
      <c r="I8" s="1"/>
    </row>
    <row r="9" spans="1:12" x14ac:dyDescent="0.3">
      <c r="A9" s="9" t="s">
        <v>157</v>
      </c>
      <c r="B9" s="10">
        <v>44412</v>
      </c>
      <c r="C9" s="10">
        <v>41460</v>
      </c>
      <c r="D9" s="10">
        <v>95549</v>
      </c>
      <c r="E9" s="10">
        <v>100437</v>
      </c>
      <c r="F9" s="11">
        <f t="shared" si="0"/>
        <v>5.1156997980094019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195324</v>
      </c>
      <c r="C11" s="10">
        <v>183370</v>
      </c>
      <c r="D11" s="10">
        <v>600623</v>
      </c>
      <c r="E11" s="10">
        <v>567445</v>
      </c>
      <c r="F11" s="11">
        <f t="shared" si="0"/>
        <v>-5.5239309849939104</v>
      </c>
      <c r="G11" s="1"/>
      <c r="H11" s="1"/>
      <c r="I11" s="1"/>
    </row>
    <row r="12" spans="1:12" x14ac:dyDescent="0.3">
      <c r="A12" s="12" t="s">
        <v>161</v>
      </c>
      <c r="B12" s="13">
        <v>1447</v>
      </c>
      <c r="C12" s="13">
        <v>1380</v>
      </c>
      <c r="D12" s="13">
        <v>6717</v>
      </c>
      <c r="E12" s="13">
        <v>6827</v>
      </c>
      <c r="F12" s="14">
        <f t="shared" si="0"/>
        <v>1.6376358493374994</v>
      </c>
      <c r="G12" s="1"/>
      <c r="H12" s="1"/>
      <c r="I12" s="1"/>
    </row>
    <row r="13" spans="1:12" x14ac:dyDescent="0.3">
      <c r="A13" s="9" t="s">
        <v>32</v>
      </c>
      <c r="B13" s="10">
        <v>79688</v>
      </c>
      <c r="C13" s="10">
        <v>86250</v>
      </c>
      <c r="D13" s="10">
        <v>319822</v>
      </c>
      <c r="E13" s="10">
        <v>355649</v>
      </c>
      <c r="F13" s="11">
        <f t="shared" si="0"/>
        <v>11.202168706342903</v>
      </c>
      <c r="G13" s="1"/>
      <c r="H13" s="1"/>
      <c r="I13" s="1"/>
    </row>
    <row r="14" spans="1:12" x14ac:dyDescent="0.3">
      <c r="A14" s="12" t="s">
        <v>33</v>
      </c>
      <c r="B14" s="13">
        <v>58045</v>
      </c>
      <c r="C14" s="13">
        <v>59322</v>
      </c>
      <c r="D14" s="13">
        <v>175594</v>
      </c>
      <c r="E14" s="13">
        <v>191210</v>
      </c>
      <c r="F14" s="14">
        <f t="shared" si="0"/>
        <v>8.8932423659122719</v>
      </c>
      <c r="G14" s="1"/>
      <c r="H14" s="1"/>
      <c r="I14" s="1"/>
    </row>
    <row r="15" spans="1:12" x14ac:dyDescent="0.3">
      <c r="A15" s="9" t="s">
        <v>34</v>
      </c>
      <c r="B15" s="10">
        <v>4785</v>
      </c>
      <c r="C15" s="10">
        <v>5140</v>
      </c>
      <c r="D15" s="10">
        <v>24804</v>
      </c>
      <c r="E15" s="10">
        <v>29596</v>
      </c>
      <c r="F15" s="11">
        <f t="shared" si="0"/>
        <v>19.319464602483464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9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44094</v>
      </c>
      <c r="C18" s="13">
        <v>52656</v>
      </c>
      <c r="D18" s="13">
        <v>181397</v>
      </c>
      <c r="E18" s="13">
        <v>229980</v>
      </c>
      <c r="F18" s="14">
        <f t="shared" si="0"/>
        <v>26.782692106264165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2857</v>
      </c>
      <c r="C21" s="10">
        <v>2433</v>
      </c>
      <c r="D21" s="10">
        <v>11563</v>
      </c>
      <c r="E21" s="10">
        <v>12349</v>
      </c>
      <c r="F21" s="11">
        <f t="shared" si="0"/>
        <v>6.7975438899939462</v>
      </c>
      <c r="G21" s="1"/>
      <c r="H21" s="1"/>
      <c r="I21" s="1"/>
    </row>
    <row r="22" spans="1:9" x14ac:dyDescent="0.3">
      <c r="A22" s="12" t="s">
        <v>59</v>
      </c>
      <c r="B22" s="13">
        <v>56744</v>
      </c>
      <c r="C22" s="13">
        <v>59423</v>
      </c>
      <c r="D22" s="13">
        <v>245059</v>
      </c>
      <c r="E22" s="13">
        <v>266649</v>
      </c>
      <c r="F22" s="14">
        <f t="shared" si="0"/>
        <v>8.8101232764354762</v>
      </c>
      <c r="G22" s="1"/>
      <c r="H22" s="1"/>
      <c r="I22" s="1"/>
    </row>
    <row r="23" spans="1:9" x14ac:dyDescent="0.3">
      <c r="A23" s="9" t="s">
        <v>164</v>
      </c>
      <c r="B23" s="10">
        <v>5137</v>
      </c>
      <c r="C23" s="10">
        <v>8972</v>
      </c>
      <c r="D23" s="10">
        <v>20058</v>
      </c>
      <c r="E23" s="10">
        <v>23048</v>
      </c>
      <c r="F23" s="11">
        <f t="shared" si="0"/>
        <v>14.906770365938783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23937</v>
      </c>
      <c r="C25" s="10">
        <v>24371</v>
      </c>
      <c r="D25" s="10">
        <v>76331</v>
      </c>
      <c r="E25" s="10">
        <v>80210</v>
      </c>
      <c r="F25" s="11">
        <f t="shared" si="0"/>
        <v>5.0818147279611168</v>
      </c>
      <c r="G25" s="1"/>
      <c r="H25" s="1"/>
      <c r="I25" s="1"/>
    </row>
    <row r="26" spans="1:9" x14ac:dyDescent="0.3">
      <c r="A26" s="12" t="s">
        <v>40</v>
      </c>
      <c r="B26" s="13">
        <v>16938</v>
      </c>
      <c r="C26" s="13">
        <v>10034</v>
      </c>
      <c r="D26" s="13">
        <v>37024</v>
      </c>
      <c r="E26" s="13">
        <v>29783</v>
      </c>
      <c r="F26" s="14">
        <f t="shared" si="0"/>
        <v>-19.557584269662925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143256</v>
      </c>
      <c r="C28" s="13">
        <v>144423</v>
      </c>
      <c r="D28" s="13">
        <v>669544</v>
      </c>
      <c r="E28" s="13">
        <v>735943</v>
      </c>
      <c r="F28" s="14">
        <f t="shared" si="0"/>
        <v>9.9170480207424703</v>
      </c>
      <c r="G28" s="1"/>
      <c r="H28" s="1"/>
      <c r="I28" s="1"/>
    </row>
    <row r="29" spans="1:9" x14ac:dyDescent="0.3">
      <c r="A29" s="9" t="s">
        <v>43</v>
      </c>
      <c r="B29" s="10">
        <v>10990</v>
      </c>
      <c r="C29" s="10">
        <v>12300</v>
      </c>
      <c r="D29" s="10">
        <v>52126</v>
      </c>
      <c r="E29" s="10">
        <v>55832</v>
      </c>
      <c r="F29" s="11">
        <f t="shared" si="0"/>
        <v>7.1096957372520393</v>
      </c>
      <c r="G29" s="1"/>
      <c r="H29" s="1"/>
      <c r="I29" s="1"/>
    </row>
    <row r="30" spans="1:9" x14ac:dyDescent="0.3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18944</v>
      </c>
      <c r="C32" s="13">
        <v>16440</v>
      </c>
      <c r="D32" s="13">
        <v>77074</v>
      </c>
      <c r="E32" s="13">
        <v>77283</v>
      </c>
      <c r="F32" s="14">
        <f t="shared" si="0"/>
        <v>0.27116796844590851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715061</v>
      </c>
      <c r="C35" s="16">
        <f t="shared" ref="C35:E35" si="1">SUM(C7:C34)</f>
        <v>715398</v>
      </c>
      <c r="D35" s="16">
        <f t="shared" si="1"/>
        <v>2611720</v>
      </c>
      <c r="E35" s="16">
        <f t="shared" si="1"/>
        <v>2777811</v>
      </c>
      <c r="F35" s="17">
        <f t="shared" ref="F35" si="2">((E35*100)/D35)-100</f>
        <v>6.3594489455224874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735943</v>
      </c>
      <c r="G39" s="36">
        <f>LOOKUP(E39,$A$39:$A$66,$C$39:$C$66)</f>
        <v>669544</v>
      </c>
    </row>
    <row r="40" spans="1:9" x14ac:dyDescent="0.3">
      <c r="A40" s="36" t="str">
        <f t="shared" si="5"/>
        <v>ALICANTE</v>
      </c>
      <c r="B40" s="37">
        <f t="shared" si="3"/>
        <v>15570</v>
      </c>
      <c r="C40" s="37">
        <f t="shared" si="4"/>
        <v>18435</v>
      </c>
      <c r="D40" s="37">
        <f t="shared" ref="D40:D66" si="7">_xlfn.RANK.EQ(B40,$B$39:$B$66)+COUNTIF($B$39:$B$66,B40)-1</f>
        <v>14</v>
      </c>
      <c r="E40" s="36" t="str">
        <f t="shared" si="6"/>
        <v>BAHÍA DE ALGECIRAS</v>
      </c>
      <c r="F40" s="36">
        <f t="shared" ref="F40:F55" si="8">LOOKUP(E40,$A$39:$A$66,$B$39:$B$66)</f>
        <v>567445</v>
      </c>
      <c r="G40" s="36">
        <f t="shared" ref="G40:G66" si="9">LOOKUP(E40,$A$39:$A$66,$C$39:$C$66)</f>
        <v>600623</v>
      </c>
    </row>
    <row r="41" spans="1:9" x14ac:dyDescent="0.3">
      <c r="A41" s="36" t="str">
        <f t="shared" si="5"/>
        <v>ALMERÍA</v>
      </c>
      <c r="B41" s="37">
        <f t="shared" si="3"/>
        <v>100437</v>
      </c>
      <c r="C41" s="37">
        <f t="shared" si="4"/>
        <v>95549</v>
      </c>
      <c r="D41" s="37">
        <f t="shared" si="7"/>
        <v>7</v>
      </c>
      <c r="E41" s="36" t="str">
        <f t="shared" si="6"/>
        <v>BALEARES</v>
      </c>
      <c r="F41" s="36">
        <f t="shared" si="8"/>
        <v>355649</v>
      </c>
      <c r="G41" s="36">
        <f t="shared" si="9"/>
        <v>319822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266649</v>
      </c>
      <c r="G42" s="36">
        <f t="shared" si="9"/>
        <v>245059</v>
      </c>
    </row>
    <row r="43" spans="1:9" x14ac:dyDescent="0.3">
      <c r="A43" s="36" t="str">
        <f t="shared" si="5"/>
        <v>BAHÍA DE ALGECIRAS</v>
      </c>
      <c r="B43" s="37">
        <f t="shared" si="3"/>
        <v>567445</v>
      </c>
      <c r="C43" s="37">
        <f t="shared" si="4"/>
        <v>600623</v>
      </c>
      <c r="D43" s="37">
        <f t="shared" si="7"/>
        <v>2</v>
      </c>
      <c r="E43" s="36" t="str">
        <f t="shared" si="6"/>
        <v>CEUTA</v>
      </c>
      <c r="F43" s="36">
        <f t="shared" si="8"/>
        <v>229980</v>
      </c>
      <c r="G43" s="36">
        <f t="shared" si="9"/>
        <v>181397</v>
      </c>
    </row>
    <row r="44" spans="1:9" x14ac:dyDescent="0.3">
      <c r="A44" s="36" t="str">
        <f t="shared" si="5"/>
        <v>BAHÍA DE CÁDIZ</v>
      </c>
      <c r="B44" s="37">
        <f t="shared" si="3"/>
        <v>6827</v>
      </c>
      <c r="C44" s="37">
        <f t="shared" si="4"/>
        <v>6717</v>
      </c>
      <c r="D44" s="37">
        <f t="shared" si="7"/>
        <v>16</v>
      </c>
      <c r="E44" s="36" t="str">
        <f t="shared" si="6"/>
        <v>BARCELONA</v>
      </c>
      <c r="F44" s="36">
        <f t="shared" si="8"/>
        <v>191210</v>
      </c>
      <c r="G44" s="36">
        <f t="shared" si="9"/>
        <v>175594</v>
      </c>
    </row>
    <row r="45" spans="1:9" x14ac:dyDescent="0.3">
      <c r="A45" s="36" t="str">
        <f t="shared" si="5"/>
        <v>BALEARES</v>
      </c>
      <c r="B45" s="37">
        <f t="shared" si="3"/>
        <v>355649</v>
      </c>
      <c r="C45" s="37">
        <f t="shared" si="4"/>
        <v>319822</v>
      </c>
      <c r="D45" s="37">
        <f t="shared" si="7"/>
        <v>3</v>
      </c>
      <c r="E45" s="36" t="str">
        <f t="shared" si="6"/>
        <v>ALMERÍA</v>
      </c>
      <c r="F45" s="36">
        <f t="shared" si="8"/>
        <v>100437</v>
      </c>
      <c r="G45" s="36">
        <f t="shared" si="9"/>
        <v>95549</v>
      </c>
    </row>
    <row r="46" spans="1:9" x14ac:dyDescent="0.3">
      <c r="A46" s="36" t="str">
        <f t="shared" si="5"/>
        <v>BARCELONA</v>
      </c>
      <c r="B46" s="37">
        <f t="shared" si="3"/>
        <v>191210</v>
      </c>
      <c r="C46" s="37">
        <f t="shared" si="4"/>
        <v>175594</v>
      </c>
      <c r="D46" s="37">
        <f t="shared" si="7"/>
        <v>6</v>
      </c>
      <c r="E46" s="36" t="str">
        <f t="shared" si="6"/>
        <v>MELILLA</v>
      </c>
      <c r="F46" s="36">
        <f t="shared" si="8"/>
        <v>80210</v>
      </c>
      <c r="G46" s="36">
        <f t="shared" si="9"/>
        <v>76331</v>
      </c>
    </row>
    <row r="47" spans="1:9" x14ac:dyDescent="0.3">
      <c r="A47" s="36" t="str">
        <f t="shared" si="5"/>
        <v>BILBAO</v>
      </c>
      <c r="B47" s="37">
        <f t="shared" si="3"/>
        <v>29596</v>
      </c>
      <c r="C47" s="37">
        <f t="shared" si="4"/>
        <v>24804</v>
      </c>
      <c r="D47" s="37">
        <f t="shared" si="7"/>
        <v>12</v>
      </c>
      <c r="E47" s="36" t="str">
        <f t="shared" si="6"/>
        <v>VALENCIA</v>
      </c>
      <c r="F47" s="36">
        <f t="shared" si="8"/>
        <v>77283</v>
      </c>
      <c r="G47" s="36">
        <f t="shared" si="9"/>
        <v>77074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55832</v>
      </c>
      <c r="G48" s="36">
        <f t="shared" si="9"/>
        <v>52126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MOTRIL</v>
      </c>
      <c r="F49" s="36">
        <f t="shared" si="8"/>
        <v>29783</v>
      </c>
      <c r="G49" s="36">
        <f t="shared" si="9"/>
        <v>37024</v>
      </c>
    </row>
    <row r="50" spans="1:7" x14ac:dyDescent="0.3">
      <c r="A50" s="36" t="str">
        <f t="shared" si="5"/>
        <v>CEUTA</v>
      </c>
      <c r="B50" s="37">
        <f t="shared" si="3"/>
        <v>229980</v>
      </c>
      <c r="C50" s="37">
        <f t="shared" si="4"/>
        <v>181397</v>
      </c>
      <c r="D50" s="37">
        <f t="shared" si="7"/>
        <v>5</v>
      </c>
      <c r="E50" s="36" t="str">
        <f t="shared" si="6"/>
        <v>BILBAO</v>
      </c>
      <c r="F50" s="36">
        <f t="shared" si="8"/>
        <v>29596</v>
      </c>
      <c r="G50" s="36">
        <f t="shared" si="9"/>
        <v>24804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MÁLAGA</v>
      </c>
      <c r="F51" s="36">
        <f t="shared" si="8"/>
        <v>23048</v>
      </c>
      <c r="G51" s="36">
        <f t="shared" si="9"/>
        <v>20058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ALICANTE</v>
      </c>
      <c r="F52" s="36">
        <f t="shared" si="8"/>
        <v>15570</v>
      </c>
      <c r="G52" s="36">
        <f t="shared" si="9"/>
        <v>18435</v>
      </c>
    </row>
    <row r="53" spans="1:7" x14ac:dyDescent="0.3">
      <c r="A53" s="36" t="str">
        <f t="shared" si="5"/>
        <v>HUELVA</v>
      </c>
      <c r="B53" s="37">
        <f t="shared" si="3"/>
        <v>12349</v>
      </c>
      <c r="C53" s="37">
        <f t="shared" si="4"/>
        <v>11563</v>
      </c>
      <c r="D53" s="37">
        <f t="shared" si="7"/>
        <v>15</v>
      </c>
      <c r="E53" s="36" t="str">
        <f t="shared" si="6"/>
        <v>HUELVA</v>
      </c>
      <c r="F53" s="36">
        <f t="shared" si="8"/>
        <v>12349</v>
      </c>
      <c r="G53" s="36">
        <f t="shared" si="9"/>
        <v>11563</v>
      </c>
    </row>
    <row r="54" spans="1:7" x14ac:dyDescent="0.3">
      <c r="A54" s="36" t="str">
        <f t="shared" si="5"/>
        <v>LAS PALMAS</v>
      </c>
      <c r="B54" s="37">
        <f t="shared" si="3"/>
        <v>266649</v>
      </c>
      <c r="C54" s="37">
        <f t="shared" si="4"/>
        <v>245059</v>
      </c>
      <c r="D54" s="37">
        <f t="shared" si="7"/>
        <v>4</v>
      </c>
      <c r="E54" s="36" t="str">
        <f t="shared" si="6"/>
        <v>BAHÍA DE CÁDIZ</v>
      </c>
      <c r="F54" s="36">
        <f t="shared" si="8"/>
        <v>6827</v>
      </c>
      <c r="G54" s="36">
        <f t="shared" si="9"/>
        <v>6717</v>
      </c>
    </row>
    <row r="55" spans="1:7" x14ac:dyDescent="0.3">
      <c r="A55" s="36" t="str">
        <f t="shared" si="5"/>
        <v>MÁLAGA</v>
      </c>
      <c r="B55" s="37">
        <f t="shared" si="3"/>
        <v>23048</v>
      </c>
      <c r="C55" s="37">
        <f t="shared" si="4"/>
        <v>20058</v>
      </c>
      <c r="D55" s="37">
        <f t="shared" si="7"/>
        <v>13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80210</v>
      </c>
      <c r="C57" s="37">
        <f t="shared" si="4"/>
        <v>76331</v>
      </c>
      <c r="D57" s="37">
        <f t="shared" si="7"/>
        <v>8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29783</v>
      </c>
      <c r="C58" s="37">
        <f t="shared" si="4"/>
        <v>37024</v>
      </c>
      <c r="D58" s="37">
        <f t="shared" si="7"/>
        <v>11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735943</v>
      </c>
      <c r="C60" s="37">
        <f t="shared" si="4"/>
        <v>669544</v>
      </c>
      <c r="D60" s="37">
        <f t="shared" si="7"/>
        <v>1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55832</v>
      </c>
      <c r="C61" s="37">
        <f t="shared" si="4"/>
        <v>52126</v>
      </c>
      <c r="D61" s="37">
        <f t="shared" si="7"/>
        <v>10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77283</v>
      </c>
      <c r="C64" s="37">
        <f t="shared" si="4"/>
        <v>77074</v>
      </c>
      <c r="D64" s="37">
        <f t="shared" si="7"/>
        <v>9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0</v>
      </c>
      <c r="C65" s="37">
        <f t="shared" si="4"/>
        <v>0</v>
      </c>
      <c r="D65" s="37">
        <f t="shared" si="7"/>
        <v>28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4" t="s">
        <v>116</v>
      </c>
    </row>
    <row r="2" spans="1:12" s="2" customFormat="1" ht="21" x14ac:dyDescent="0.4">
      <c r="F2" s="3"/>
      <c r="H2" s="35" t="s">
        <v>58</v>
      </c>
    </row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si="0"/>
        <v>#DIV/0!</v>
      </c>
      <c r="G8" s="1"/>
      <c r="H8" s="1"/>
      <c r="I8" s="1"/>
    </row>
    <row r="9" spans="1:12" x14ac:dyDescent="0.3">
      <c r="A9" s="9" t="s">
        <v>157</v>
      </c>
      <c r="B9" s="30">
        <v>35</v>
      </c>
      <c r="C9" s="30">
        <v>76</v>
      </c>
      <c r="D9" s="30">
        <v>220</v>
      </c>
      <c r="E9" s="30">
        <v>225</v>
      </c>
      <c r="F9" s="11">
        <f t="shared" si="0"/>
        <v>2.2727272727272663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1223</v>
      </c>
      <c r="C11" s="30">
        <v>685</v>
      </c>
      <c r="D11" s="30">
        <v>7599</v>
      </c>
      <c r="E11" s="30">
        <v>3107</v>
      </c>
      <c r="F11" s="11">
        <f t="shared" si="0"/>
        <v>-59.113041189630216</v>
      </c>
      <c r="G11" s="1"/>
      <c r="H11" s="1"/>
      <c r="I11" s="1"/>
    </row>
    <row r="12" spans="1:12" x14ac:dyDescent="0.3">
      <c r="A12" s="12" t="s">
        <v>161</v>
      </c>
      <c r="B12" s="31">
        <v>1580</v>
      </c>
      <c r="C12" s="31">
        <v>1061</v>
      </c>
      <c r="D12" s="31">
        <v>9061</v>
      </c>
      <c r="E12" s="31">
        <v>9216</v>
      </c>
      <c r="F12" s="14">
        <f t="shared" si="0"/>
        <v>1.7106279660081611</v>
      </c>
      <c r="G12" s="1"/>
      <c r="H12" s="1"/>
      <c r="I12" s="1"/>
    </row>
    <row r="13" spans="1:12" x14ac:dyDescent="0.3">
      <c r="A13" s="9" t="s">
        <v>32</v>
      </c>
      <c r="B13" s="30">
        <v>7643</v>
      </c>
      <c r="C13" s="30">
        <v>9578</v>
      </c>
      <c r="D13" s="30">
        <v>90895</v>
      </c>
      <c r="E13" s="30">
        <v>98990</v>
      </c>
      <c r="F13" s="11">
        <f t="shared" si="0"/>
        <v>8.9058804114637837</v>
      </c>
      <c r="G13" s="1"/>
      <c r="H13" s="1"/>
      <c r="I13" s="1"/>
    </row>
    <row r="14" spans="1:12" x14ac:dyDescent="0.3">
      <c r="A14" s="12" t="s">
        <v>33</v>
      </c>
      <c r="B14" s="31">
        <v>75318</v>
      </c>
      <c r="C14" s="31">
        <v>62114</v>
      </c>
      <c r="D14" s="31">
        <v>510928</v>
      </c>
      <c r="E14" s="31">
        <v>520283</v>
      </c>
      <c r="F14" s="14">
        <f t="shared" si="0"/>
        <v>1.8309820561801331</v>
      </c>
      <c r="G14" s="1"/>
      <c r="H14" s="1"/>
      <c r="I14" s="1"/>
    </row>
    <row r="15" spans="1:12" x14ac:dyDescent="0.3">
      <c r="A15" s="9" t="s">
        <v>34</v>
      </c>
      <c r="B15" s="30">
        <v>708</v>
      </c>
      <c r="C15" s="30">
        <v>736</v>
      </c>
      <c r="D15" s="30">
        <v>4402</v>
      </c>
      <c r="E15" s="30">
        <v>6843</v>
      </c>
      <c r="F15" s="11">
        <f t="shared" si="0"/>
        <v>55.452067242162656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1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2</v>
      </c>
      <c r="D17" s="30">
        <v>0</v>
      </c>
      <c r="E17" s="30">
        <v>93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118</v>
      </c>
      <c r="C18" s="31">
        <v>125</v>
      </c>
      <c r="D18" s="31">
        <v>804</v>
      </c>
      <c r="E18" s="31">
        <v>700</v>
      </c>
      <c r="F18" s="14">
        <f t="shared" si="0"/>
        <v>-12.93532338308458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0</v>
      </c>
      <c r="E21" s="30">
        <v>0</v>
      </c>
      <c r="F21" s="11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11179</v>
      </c>
      <c r="C22" s="31">
        <v>13243</v>
      </c>
      <c r="D22" s="31">
        <v>60324</v>
      </c>
      <c r="E22" s="31">
        <v>65346</v>
      </c>
      <c r="F22" s="14">
        <f t="shared" si="0"/>
        <v>8.3250447583051539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131</v>
      </c>
      <c r="C25" s="30">
        <v>151</v>
      </c>
      <c r="D25" s="30">
        <v>775</v>
      </c>
      <c r="E25" s="30">
        <v>918</v>
      </c>
      <c r="F25" s="11">
        <f t="shared" si="0"/>
        <v>18.451612903225808</v>
      </c>
      <c r="G25" s="1"/>
      <c r="H25" s="1"/>
      <c r="I25" s="1"/>
    </row>
    <row r="26" spans="1:9" x14ac:dyDescent="0.3">
      <c r="A26" s="12" t="s">
        <v>40</v>
      </c>
      <c r="B26" s="31">
        <v>4</v>
      </c>
      <c r="C26" s="31">
        <v>4</v>
      </c>
      <c r="D26" s="31">
        <v>273</v>
      </c>
      <c r="E26" s="31">
        <v>8</v>
      </c>
      <c r="F26" s="14">
        <f t="shared" si="0"/>
        <v>-97.069597069597066</v>
      </c>
      <c r="G26" s="1"/>
      <c r="H26" s="1"/>
      <c r="I26" s="1"/>
    </row>
    <row r="27" spans="1:9" x14ac:dyDescent="0.3">
      <c r="A27" s="9" t="s">
        <v>41</v>
      </c>
      <c r="B27" s="30">
        <v>18836</v>
      </c>
      <c r="C27" s="30">
        <v>22595</v>
      </c>
      <c r="D27" s="30">
        <v>142109</v>
      </c>
      <c r="E27" s="30">
        <v>164423</v>
      </c>
      <c r="F27" s="11">
        <f t="shared" si="0"/>
        <v>15.702031539170633</v>
      </c>
      <c r="G27" s="1"/>
      <c r="H27" s="1"/>
      <c r="I27" s="1"/>
    </row>
    <row r="28" spans="1:9" x14ac:dyDescent="0.3">
      <c r="A28" s="12" t="s">
        <v>42</v>
      </c>
      <c r="B28" s="31">
        <v>7375</v>
      </c>
      <c r="C28" s="31">
        <v>7484</v>
      </c>
      <c r="D28" s="31">
        <v>43483</v>
      </c>
      <c r="E28" s="31">
        <v>43490</v>
      </c>
      <c r="F28" s="14">
        <f t="shared" si="0"/>
        <v>1.6098245291260582E-2</v>
      </c>
      <c r="G28" s="1"/>
      <c r="H28" s="1"/>
      <c r="I28" s="1"/>
    </row>
    <row r="29" spans="1:9" x14ac:dyDescent="0.3">
      <c r="A29" s="9" t="s">
        <v>43</v>
      </c>
      <c r="B29" s="30">
        <v>37477</v>
      </c>
      <c r="C29" s="30">
        <v>45525</v>
      </c>
      <c r="D29" s="30">
        <v>308314</v>
      </c>
      <c r="E29" s="30">
        <v>305979</v>
      </c>
      <c r="F29" s="11">
        <f t="shared" si="0"/>
        <v>-0.75734478486218393</v>
      </c>
      <c r="G29" s="1"/>
      <c r="H29" s="1"/>
      <c r="I29" s="1"/>
    </row>
    <row r="30" spans="1:9" x14ac:dyDescent="0.3">
      <c r="A30" s="12" t="s">
        <v>44</v>
      </c>
      <c r="B30" s="31">
        <v>186</v>
      </c>
      <c r="C30" s="31">
        <v>165</v>
      </c>
      <c r="D30" s="31">
        <v>1494</v>
      </c>
      <c r="E30" s="31">
        <v>743</v>
      </c>
      <c r="F30" s="14">
        <f t="shared" si="0"/>
        <v>-50.267737617135211</v>
      </c>
      <c r="G30" s="1"/>
      <c r="H30" s="1"/>
      <c r="I30" s="1"/>
    </row>
    <row r="31" spans="1:9" x14ac:dyDescent="0.3">
      <c r="A31" s="9" t="s">
        <v>45</v>
      </c>
      <c r="B31" s="30">
        <v>17175</v>
      </c>
      <c r="C31" s="30">
        <v>11795</v>
      </c>
      <c r="D31" s="30">
        <v>124792</v>
      </c>
      <c r="E31" s="30">
        <v>116632</v>
      </c>
      <c r="F31" s="11">
        <f t="shared" si="0"/>
        <v>-6.5388806974806073</v>
      </c>
      <c r="G31" s="1"/>
      <c r="H31" s="1"/>
      <c r="I31" s="1"/>
    </row>
    <row r="32" spans="1:9" x14ac:dyDescent="0.3">
      <c r="A32" s="12" t="s">
        <v>46</v>
      </c>
      <c r="B32" s="31">
        <v>66216</v>
      </c>
      <c r="C32" s="31">
        <v>60661</v>
      </c>
      <c r="D32" s="31">
        <v>478851</v>
      </c>
      <c r="E32" s="31">
        <v>504970</v>
      </c>
      <c r="F32" s="14">
        <f t="shared" si="0"/>
        <v>5.4545150788032117</v>
      </c>
      <c r="G32" s="1"/>
      <c r="H32" s="1"/>
      <c r="I32" s="1"/>
    </row>
    <row r="33" spans="1:9" x14ac:dyDescent="0.3">
      <c r="A33" s="9" t="s">
        <v>47</v>
      </c>
      <c r="B33" s="30">
        <v>47705</v>
      </c>
      <c r="C33" s="30">
        <v>41807</v>
      </c>
      <c r="D33" s="30">
        <v>295727</v>
      </c>
      <c r="E33" s="30">
        <v>280350</v>
      </c>
      <c r="F33" s="11">
        <f t="shared" si="0"/>
        <v>-5.1997281276312322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292909</v>
      </c>
      <c r="C35" s="16">
        <f t="shared" ref="C35:E35" si="1">SUM(C7:C34)</f>
        <v>277807</v>
      </c>
      <c r="D35" s="16">
        <f t="shared" si="1"/>
        <v>2080051</v>
      </c>
      <c r="E35" s="16">
        <f t="shared" si="1"/>
        <v>2122317</v>
      </c>
      <c r="F35" s="17">
        <f t="shared" ref="F35" si="2">((E35*100)/D35)-100</f>
        <v>2.0319694084423929</v>
      </c>
      <c r="G35" s="1"/>
      <c r="H35" s="1"/>
      <c r="I35" s="1"/>
    </row>
    <row r="36" spans="1:9" x14ac:dyDescent="0.3">
      <c r="A36" s="59" t="s">
        <v>125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BARCELONA</v>
      </c>
      <c r="F39" s="36">
        <f>LOOKUP(E39,$A$39:$A$66,$B$39:$B$66)</f>
        <v>520283</v>
      </c>
      <c r="G39" s="36">
        <f>LOOKUP(E39,$A$39:$A$66,$C$39:$C$66)</f>
        <v>510928</v>
      </c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VALENCIA</v>
      </c>
      <c r="F40" s="36">
        <f t="shared" ref="F40:F66" si="8">LOOKUP(E40,$A$39:$A$66,$B$39:$B$66)</f>
        <v>504970</v>
      </c>
      <c r="G40" s="36">
        <f t="shared" ref="G40:G66" si="9">LOOKUP(E40,$A$39:$A$66,$C$39:$C$66)</f>
        <v>478851</v>
      </c>
    </row>
    <row r="41" spans="1:9" x14ac:dyDescent="0.3">
      <c r="A41" s="36" t="str">
        <f t="shared" si="5"/>
        <v>ALMERÍA</v>
      </c>
      <c r="B41" s="37">
        <f t="shared" si="3"/>
        <v>225</v>
      </c>
      <c r="C41" s="37">
        <f t="shared" si="4"/>
        <v>220</v>
      </c>
      <c r="D41" s="37">
        <f t="shared" si="7"/>
        <v>16</v>
      </c>
      <c r="E41" s="36" t="str">
        <f t="shared" si="6"/>
        <v>SANTANDER</v>
      </c>
      <c r="F41" s="36">
        <f t="shared" si="8"/>
        <v>305979</v>
      </c>
      <c r="G41" s="36">
        <f t="shared" si="9"/>
        <v>308314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VIGO</v>
      </c>
      <c r="F42" s="36">
        <f t="shared" si="8"/>
        <v>280350</v>
      </c>
      <c r="G42" s="36">
        <f t="shared" si="9"/>
        <v>295727</v>
      </c>
    </row>
    <row r="43" spans="1:9" x14ac:dyDescent="0.3">
      <c r="A43" s="36" t="str">
        <f t="shared" si="5"/>
        <v>BAHÍA DE ALGECIRAS</v>
      </c>
      <c r="B43" s="37">
        <f t="shared" si="3"/>
        <v>3107</v>
      </c>
      <c r="C43" s="37">
        <f t="shared" si="4"/>
        <v>7599</v>
      </c>
      <c r="D43" s="37">
        <f t="shared" si="7"/>
        <v>12</v>
      </c>
      <c r="E43" s="36" t="str">
        <f t="shared" si="6"/>
        <v>PASAIA</v>
      </c>
      <c r="F43" s="36">
        <f t="shared" si="8"/>
        <v>164423</v>
      </c>
      <c r="G43" s="36">
        <f t="shared" si="9"/>
        <v>142109</v>
      </c>
    </row>
    <row r="44" spans="1:9" x14ac:dyDescent="0.3">
      <c r="A44" s="36" t="str">
        <f t="shared" si="5"/>
        <v>BAHÍA DE CÁDIZ</v>
      </c>
      <c r="B44" s="37">
        <f t="shared" si="3"/>
        <v>9216</v>
      </c>
      <c r="C44" s="37">
        <f t="shared" si="4"/>
        <v>9061</v>
      </c>
      <c r="D44" s="37">
        <f t="shared" si="7"/>
        <v>10</v>
      </c>
      <c r="E44" s="36" t="str">
        <f t="shared" si="6"/>
        <v>TARRAGONA</v>
      </c>
      <c r="F44" s="36">
        <f t="shared" si="8"/>
        <v>116632</v>
      </c>
      <c r="G44" s="36">
        <f t="shared" si="9"/>
        <v>124792</v>
      </c>
    </row>
    <row r="45" spans="1:9" x14ac:dyDescent="0.3">
      <c r="A45" s="36" t="str">
        <f t="shared" si="5"/>
        <v>BALEARES</v>
      </c>
      <c r="B45" s="37">
        <f t="shared" si="3"/>
        <v>98990</v>
      </c>
      <c r="C45" s="37">
        <f t="shared" si="4"/>
        <v>90895</v>
      </c>
      <c r="D45" s="37">
        <f t="shared" si="7"/>
        <v>7</v>
      </c>
      <c r="E45" s="36" t="str">
        <f t="shared" si="6"/>
        <v>BALEARES</v>
      </c>
      <c r="F45" s="36">
        <f t="shared" si="8"/>
        <v>98990</v>
      </c>
      <c r="G45" s="36">
        <f t="shared" si="9"/>
        <v>90895</v>
      </c>
    </row>
    <row r="46" spans="1:9" x14ac:dyDescent="0.3">
      <c r="A46" s="36" t="str">
        <f t="shared" si="5"/>
        <v>BARCELONA</v>
      </c>
      <c r="B46" s="37">
        <f t="shared" si="3"/>
        <v>520283</v>
      </c>
      <c r="C46" s="37">
        <f t="shared" si="4"/>
        <v>510928</v>
      </c>
      <c r="D46" s="37">
        <f t="shared" si="7"/>
        <v>1</v>
      </c>
      <c r="E46" s="36" t="str">
        <f t="shared" si="6"/>
        <v>LAS PALMAS</v>
      </c>
      <c r="F46" s="36">
        <f t="shared" si="8"/>
        <v>65346</v>
      </c>
      <c r="G46" s="36">
        <f t="shared" si="9"/>
        <v>60324</v>
      </c>
    </row>
    <row r="47" spans="1:9" x14ac:dyDescent="0.3">
      <c r="A47" s="36" t="str">
        <f t="shared" si="5"/>
        <v>BILBAO</v>
      </c>
      <c r="B47" s="37">
        <f t="shared" si="3"/>
        <v>6843</v>
      </c>
      <c r="C47" s="37">
        <f t="shared" si="4"/>
        <v>4402</v>
      </c>
      <c r="D47" s="37">
        <f t="shared" si="7"/>
        <v>11</v>
      </c>
      <c r="E47" s="36" t="str">
        <f t="shared" si="6"/>
        <v>SANTA CRUZ DE TENERIFE</v>
      </c>
      <c r="F47" s="36">
        <f t="shared" si="8"/>
        <v>43490</v>
      </c>
      <c r="G47" s="36">
        <f t="shared" si="9"/>
        <v>43483</v>
      </c>
    </row>
    <row r="48" spans="1:9" x14ac:dyDescent="0.3">
      <c r="A48" s="36" t="str">
        <f t="shared" si="5"/>
        <v>CARTAGENA</v>
      </c>
      <c r="B48" s="37">
        <f t="shared" si="3"/>
        <v>1</v>
      </c>
      <c r="C48" s="37">
        <f t="shared" si="4"/>
        <v>0</v>
      </c>
      <c r="D48" s="37">
        <f t="shared" si="7"/>
        <v>19</v>
      </c>
      <c r="E48" s="36" t="str">
        <f t="shared" si="6"/>
        <v>BAHÍA DE CÁDIZ</v>
      </c>
      <c r="F48" s="36">
        <f t="shared" si="8"/>
        <v>9216</v>
      </c>
      <c r="G48" s="36">
        <f t="shared" si="9"/>
        <v>9061</v>
      </c>
    </row>
    <row r="49" spans="1:7" x14ac:dyDescent="0.3">
      <c r="A49" s="36" t="str">
        <f t="shared" si="5"/>
        <v>CASTELLÓN</v>
      </c>
      <c r="B49" s="37">
        <f t="shared" si="3"/>
        <v>93</v>
      </c>
      <c r="C49" s="37">
        <f t="shared" si="4"/>
        <v>0</v>
      </c>
      <c r="D49" s="37">
        <f t="shared" si="7"/>
        <v>17</v>
      </c>
      <c r="E49" s="36" t="str">
        <f t="shared" si="6"/>
        <v>BILBAO</v>
      </c>
      <c r="F49" s="36">
        <f t="shared" si="8"/>
        <v>6843</v>
      </c>
      <c r="G49" s="36">
        <f t="shared" si="9"/>
        <v>4402</v>
      </c>
    </row>
    <row r="50" spans="1:7" x14ac:dyDescent="0.3">
      <c r="A50" s="36" t="str">
        <f t="shared" si="5"/>
        <v>CEUTA</v>
      </c>
      <c r="B50" s="37">
        <f t="shared" si="3"/>
        <v>700</v>
      </c>
      <c r="C50" s="37">
        <f t="shared" si="4"/>
        <v>804</v>
      </c>
      <c r="D50" s="37">
        <f t="shared" si="7"/>
        <v>15</v>
      </c>
      <c r="E50" s="36" t="str">
        <f t="shared" si="6"/>
        <v>BAHÍA DE ALGECIRAS</v>
      </c>
      <c r="F50" s="36">
        <f t="shared" si="8"/>
        <v>3107</v>
      </c>
      <c r="G50" s="36">
        <f t="shared" si="9"/>
        <v>7599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MELILLA</v>
      </c>
      <c r="F51" s="36">
        <f t="shared" si="8"/>
        <v>918</v>
      </c>
      <c r="G51" s="36">
        <f t="shared" si="9"/>
        <v>775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SEVILLA</v>
      </c>
      <c r="F52" s="36">
        <f t="shared" si="8"/>
        <v>743</v>
      </c>
      <c r="G52" s="36">
        <f t="shared" si="9"/>
        <v>1494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str">
        <f t="shared" si="6"/>
        <v>CEUTA</v>
      </c>
      <c r="F53" s="36">
        <f t="shared" si="8"/>
        <v>700</v>
      </c>
      <c r="G53" s="36">
        <f t="shared" si="9"/>
        <v>804</v>
      </c>
    </row>
    <row r="54" spans="1:7" x14ac:dyDescent="0.3">
      <c r="A54" s="36" t="str">
        <f t="shared" si="5"/>
        <v>LAS PALMAS</v>
      </c>
      <c r="B54" s="37">
        <f t="shared" si="3"/>
        <v>65346</v>
      </c>
      <c r="C54" s="37">
        <f t="shared" si="4"/>
        <v>60324</v>
      </c>
      <c r="D54" s="37">
        <f t="shared" si="7"/>
        <v>8</v>
      </c>
      <c r="E54" s="36" t="str">
        <f t="shared" si="6"/>
        <v>ALMERÍA</v>
      </c>
      <c r="F54" s="36">
        <f t="shared" si="8"/>
        <v>225</v>
      </c>
      <c r="G54" s="36">
        <f t="shared" si="9"/>
        <v>220</v>
      </c>
    </row>
    <row r="55" spans="1:7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str">
        <f t="shared" si="6"/>
        <v>CASTELLÓN</v>
      </c>
      <c r="F55" s="36">
        <f t="shared" si="8"/>
        <v>93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MOTRIL</v>
      </c>
      <c r="F56" s="36">
        <f t="shared" si="8"/>
        <v>8</v>
      </c>
      <c r="G56" s="36">
        <f t="shared" si="9"/>
        <v>273</v>
      </c>
    </row>
    <row r="57" spans="1:7" x14ac:dyDescent="0.3">
      <c r="A57" s="36" t="str">
        <f t="shared" si="5"/>
        <v>MELILLA</v>
      </c>
      <c r="B57" s="37">
        <f t="shared" si="3"/>
        <v>918</v>
      </c>
      <c r="C57" s="37">
        <f t="shared" si="4"/>
        <v>775</v>
      </c>
      <c r="D57" s="37">
        <f t="shared" si="7"/>
        <v>13</v>
      </c>
      <c r="E57" s="36" t="str">
        <f t="shared" si="6"/>
        <v>CARTAGENA</v>
      </c>
      <c r="F57" s="36">
        <f t="shared" si="8"/>
        <v>1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8</v>
      </c>
      <c r="C58" s="37">
        <f t="shared" si="4"/>
        <v>273</v>
      </c>
      <c r="D58" s="37">
        <f t="shared" si="7"/>
        <v>18</v>
      </c>
      <c r="E58" s="36" t="e">
        <f t="shared" si="6"/>
        <v>#N/A</v>
      </c>
      <c r="F58" s="36" t="e">
        <f t="shared" si="8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164423</v>
      </c>
      <c r="C59" s="37">
        <f t="shared" si="4"/>
        <v>142109</v>
      </c>
      <c r="D59" s="37">
        <f t="shared" si="7"/>
        <v>5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43490</v>
      </c>
      <c r="C60" s="37">
        <f t="shared" si="4"/>
        <v>43483</v>
      </c>
      <c r="D60" s="37">
        <f t="shared" si="7"/>
        <v>9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305979</v>
      </c>
      <c r="C61" s="37">
        <f t="shared" si="4"/>
        <v>308314</v>
      </c>
      <c r="D61" s="37">
        <f t="shared" si="7"/>
        <v>3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743</v>
      </c>
      <c r="C62" s="37">
        <f t="shared" si="4"/>
        <v>1494</v>
      </c>
      <c r="D62" s="37">
        <f t="shared" si="7"/>
        <v>14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116632</v>
      </c>
      <c r="C63" s="37">
        <f t="shared" si="4"/>
        <v>124792</v>
      </c>
      <c r="D63" s="37">
        <f t="shared" si="7"/>
        <v>6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504970</v>
      </c>
      <c r="C64" s="37">
        <f t="shared" si="4"/>
        <v>478851</v>
      </c>
      <c r="D64" s="37">
        <f t="shared" si="7"/>
        <v>2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280350</v>
      </c>
      <c r="C65" s="37">
        <f t="shared" si="4"/>
        <v>295727</v>
      </c>
      <c r="D65" s="37">
        <f t="shared" si="7"/>
        <v>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7" priority="2">
      <formula>ISERROR(F7)</formula>
    </cfRule>
  </conditionalFormatting>
  <conditionalFormatting sqref="F8 F10 F12 F14 F16 F18 F20 F22 F24 F26 F28 F30 F32 F34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149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98</v>
      </c>
      <c r="C7" s="10">
        <v>96</v>
      </c>
      <c r="D7" s="10">
        <v>654</v>
      </c>
      <c r="E7" s="10">
        <v>690</v>
      </c>
      <c r="F7" s="11">
        <f>((E7*100)/D7)-100</f>
        <v>5.5045871559633071</v>
      </c>
      <c r="G7" s="1"/>
      <c r="H7" s="1"/>
      <c r="I7" s="1"/>
    </row>
    <row r="8" spans="1:12" x14ac:dyDescent="0.3">
      <c r="A8" s="12" t="s">
        <v>31</v>
      </c>
      <c r="B8" s="13">
        <v>77</v>
      </c>
      <c r="C8" s="13">
        <v>67</v>
      </c>
      <c r="D8" s="13">
        <v>487</v>
      </c>
      <c r="E8" s="13">
        <v>429</v>
      </c>
      <c r="F8" s="14">
        <f t="shared" ref="F8:F34" si="0">((E8*100)/D8)-100</f>
        <v>-11.909650924024646</v>
      </c>
      <c r="G8" s="1"/>
      <c r="H8" s="1"/>
      <c r="I8" s="1"/>
    </row>
    <row r="9" spans="1:12" x14ac:dyDescent="0.3">
      <c r="A9" s="9" t="s">
        <v>157</v>
      </c>
      <c r="B9" s="10">
        <v>302</v>
      </c>
      <c r="C9" s="10">
        <v>248</v>
      </c>
      <c r="D9" s="10">
        <v>1152</v>
      </c>
      <c r="E9" s="10">
        <v>1094</v>
      </c>
      <c r="F9" s="11">
        <f t="shared" si="0"/>
        <v>-5.0347222222222285</v>
      </c>
      <c r="G9" s="1"/>
      <c r="H9" s="1"/>
      <c r="I9" s="1"/>
    </row>
    <row r="10" spans="1:12" x14ac:dyDescent="0.3">
      <c r="A10" s="12" t="s">
        <v>159</v>
      </c>
      <c r="B10" s="13">
        <v>77</v>
      </c>
      <c r="C10" s="13">
        <v>72</v>
      </c>
      <c r="D10" s="13">
        <v>490</v>
      </c>
      <c r="E10" s="13">
        <v>485</v>
      </c>
      <c r="F10" s="14">
        <f t="shared" si="0"/>
        <v>-1.0204081632653015</v>
      </c>
      <c r="G10" s="1"/>
      <c r="H10" s="1"/>
      <c r="I10" s="1"/>
    </row>
    <row r="11" spans="1:12" x14ac:dyDescent="0.3">
      <c r="A11" s="9" t="s">
        <v>160</v>
      </c>
      <c r="B11" s="10">
        <v>2811</v>
      </c>
      <c r="C11" s="10">
        <v>2992</v>
      </c>
      <c r="D11" s="10">
        <v>16035</v>
      </c>
      <c r="E11" s="10">
        <v>15861</v>
      </c>
      <c r="F11" s="11">
        <f t="shared" si="0"/>
        <v>-1.0851262862488369</v>
      </c>
      <c r="G11" s="1"/>
      <c r="H11" s="1"/>
      <c r="I11" s="1"/>
    </row>
    <row r="12" spans="1:12" x14ac:dyDescent="0.3">
      <c r="A12" s="12" t="s">
        <v>161</v>
      </c>
      <c r="B12" s="13">
        <v>100</v>
      </c>
      <c r="C12" s="13">
        <v>92</v>
      </c>
      <c r="D12" s="13">
        <v>635</v>
      </c>
      <c r="E12" s="13">
        <v>710</v>
      </c>
      <c r="F12" s="14">
        <f t="shared" si="0"/>
        <v>11.811023622047244</v>
      </c>
      <c r="G12" s="1"/>
      <c r="H12" s="1"/>
      <c r="I12" s="1"/>
    </row>
    <row r="13" spans="1:12" x14ac:dyDescent="0.3">
      <c r="A13" s="9" t="s">
        <v>32</v>
      </c>
      <c r="B13" s="10">
        <v>6003</v>
      </c>
      <c r="C13" s="10">
        <v>6918</v>
      </c>
      <c r="D13" s="10">
        <v>24998</v>
      </c>
      <c r="E13" s="10">
        <v>27135</v>
      </c>
      <c r="F13" s="11">
        <f t="shared" si="0"/>
        <v>8.5486838947115729</v>
      </c>
      <c r="G13" s="1"/>
      <c r="H13" s="1"/>
      <c r="I13" s="1"/>
    </row>
    <row r="14" spans="1:12" x14ac:dyDescent="0.3">
      <c r="A14" s="12" t="s">
        <v>33</v>
      </c>
      <c r="B14" s="13">
        <v>858</v>
      </c>
      <c r="C14" s="13">
        <v>835</v>
      </c>
      <c r="D14" s="13">
        <v>5073</v>
      </c>
      <c r="E14" s="13">
        <v>5307</v>
      </c>
      <c r="F14" s="14">
        <f t="shared" si="0"/>
        <v>4.6126552335895923</v>
      </c>
      <c r="G14" s="1"/>
      <c r="H14" s="1"/>
      <c r="I14" s="1"/>
    </row>
    <row r="15" spans="1:12" x14ac:dyDescent="0.3">
      <c r="A15" s="9" t="s">
        <v>34</v>
      </c>
      <c r="B15" s="10">
        <v>255</v>
      </c>
      <c r="C15" s="10">
        <v>248</v>
      </c>
      <c r="D15" s="10">
        <v>1641</v>
      </c>
      <c r="E15" s="10">
        <v>1721</v>
      </c>
      <c r="F15" s="11">
        <f t="shared" si="0"/>
        <v>4.8750761730652101</v>
      </c>
      <c r="G15" s="1"/>
      <c r="H15" s="1"/>
      <c r="I15" s="1"/>
    </row>
    <row r="16" spans="1:12" x14ac:dyDescent="0.3">
      <c r="A16" s="12" t="s">
        <v>35</v>
      </c>
      <c r="B16" s="13">
        <v>194</v>
      </c>
      <c r="C16" s="13">
        <v>189</v>
      </c>
      <c r="D16" s="13">
        <v>1160</v>
      </c>
      <c r="E16" s="13">
        <v>1251</v>
      </c>
      <c r="F16" s="14">
        <f t="shared" si="0"/>
        <v>7.8448275862068897</v>
      </c>
      <c r="G16" s="1"/>
      <c r="H16" s="1"/>
      <c r="I16" s="1"/>
    </row>
    <row r="17" spans="1:9" x14ac:dyDescent="0.3">
      <c r="A17" s="9" t="s">
        <v>162</v>
      </c>
      <c r="B17" s="10">
        <v>149</v>
      </c>
      <c r="C17" s="10">
        <v>167</v>
      </c>
      <c r="D17" s="10">
        <v>987</v>
      </c>
      <c r="E17" s="10">
        <v>1118</v>
      </c>
      <c r="F17" s="11">
        <f t="shared" si="0"/>
        <v>13.272543059777107</v>
      </c>
      <c r="G17" s="1"/>
      <c r="H17" s="1"/>
      <c r="I17" s="1"/>
    </row>
    <row r="18" spans="1:9" x14ac:dyDescent="0.3">
      <c r="A18" s="12" t="s">
        <v>36</v>
      </c>
      <c r="B18" s="13">
        <v>927</v>
      </c>
      <c r="C18" s="13">
        <v>981</v>
      </c>
      <c r="D18" s="13">
        <v>6108</v>
      </c>
      <c r="E18" s="13">
        <v>6463</v>
      </c>
      <c r="F18" s="14">
        <f t="shared" si="0"/>
        <v>5.8120497707923988</v>
      </c>
      <c r="G18" s="1"/>
      <c r="H18" s="1"/>
      <c r="I18" s="1"/>
    </row>
    <row r="19" spans="1:9" x14ac:dyDescent="0.3">
      <c r="A19" s="9" t="s">
        <v>37</v>
      </c>
      <c r="B19" s="10">
        <v>95</v>
      </c>
      <c r="C19" s="10">
        <v>103</v>
      </c>
      <c r="D19" s="10">
        <v>641</v>
      </c>
      <c r="E19" s="10">
        <v>677</v>
      </c>
      <c r="F19" s="11">
        <f t="shared" si="0"/>
        <v>5.6162246489859626</v>
      </c>
      <c r="G19" s="1"/>
      <c r="H19" s="1"/>
      <c r="I19" s="1"/>
    </row>
    <row r="20" spans="1:9" x14ac:dyDescent="0.3">
      <c r="A20" s="12" t="s">
        <v>163</v>
      </c>
      <c r="B20" s="13">
        <v>111</v>
      </c>
      <c r="C20" s="13">
        <v>106</v>
      </c>
      <c r="D20" s="13">
        <v>731</v>
      </c>
      <c r="E20" s="13">
        <v>714</v>
      </c>
      <c r="F20" s="14">
        <f t="shared" si="0"/>
        <v>-2.3255813953488342</v>
      </c>
      <c r="G20" s="1"/>
      <c r="H20" s="1"/>
      <c r="I20" s="1"/>
    </row>
    <row r="21" spans="1:9" x14ac:dyDescent="0.3">
      <c r="A21" s="9" t="s">
        <v>38</v>
      </c>
      <c r="B21" s="10">
        <v>191</v>
      </c>
      <c r="C21" s="10">
        <v>188</v>
      </c>
      <c r="D21" s="10">
        <v>1320</v>
      </c>
      <c r="E21" s="10">
        <v>1393</v>
      </c>
      <c r="F21" s="11">
        <f t="shared" si="0"/>
        <v>5.5303030303030312</v>
      </c>
      <c r="G21" s="1"/>
      <c r="H21" s="1"/>
      <c r="I21" s="1"/>
    </row>
    <row r="22" spans="1:9" x14ac:dyDescent="0.3">
      <c r="A22" s="12" t="s">
        <v>59</v>
      </c>
      <c r="B22" s="13">
        <v>914</v>
      </c>
      <c r="C22" s="13">
        <v>1021</v>
      </c>
      <c r="D22" s="13">
        <v>6527</v>
      </c>
      <c r="E22" s="13">
        <v>6923</v>
      </c>
      <c r="F22" s="14">
        <f t="shared" si="0"/>
        <v>6.0671058679331935</v>
      </c>
      <c r="G22" s="1"/>
      <c r="H22" s="1"/>
      <c r="I22" s="1"/>
    </row>
    <row r="23" spans="1:9" x14ac:dyDescent="0.3">
      <c r="A23" s="9" t="s">
        <v>164</v>
      </c>
      <c r="B23" s="10">
        <v>123</v>
      </c>
      <c r="C23" s="10">
        <v>158</v>
      </c>
      <c r="D23" s="10">
        <v>877</v>
      </c>
      <c r="E23" s="10">
        <v>896</v>
      </c>
      <c r="F23" s="11">
        <f t="shared" si="0"/>
        <v>2.1664766248574665</v>
      </c>
      <c r="G23" s="1"/>
      <c r="H23" s="1"/>
      <c r="I23" s="1"/>
    </row>
    <row r="24" spans="1:9" x14ac:dyDescent="0.3">
      <c r="A24" s="12" t="s">
        <v>166</v>
      </c>
      <c r="B24" s="13">
        <v>40</v>
      </c>
      <c r="C24" s="13">
        <v>41</v>
      </c>
      <c r="D24" s="13">
        <v>302</v>
      </c>
      <c r="E24" s="13">
        <v>301</v>
      </c>
      <c r="F24" s="14">
        <f t="shared" si="0"/>
        <v>-0.33112582781457434</v>
      </c>
      <c r="G24" s="1"/>
      <c r="H24" s="1"/>
      <c r="I24" s="1"/>
    </row>
    <row r="25" spans="1:9" x14ac:dyDescent="0.3">
      <c r="A25" s="9" t="s">
        <v>39</v>
      </c>
      <c r="B25" s="10">
        <v>180</v>
      </c>
      <c r="C25" s="10">
        <v>172</v>
      </c>
      <c r="D25" s="10">
        <v>1117</v>
      </c>
      <c r="E25" s="10">
        <v>1048</v>
      </c>
      <c r="F25" s="11">
        <f t="shared" si="0"/>
        <v>-6.1772605192479801</v>
      </c>
      <c r="G25" s="1"/>
      <c r="H25" s="1"/>
      <c r="I25" s="1"/>
    </row>
    <row r="26" spans="1:9" x14ac:dyDescent="0.3">
      <c r="A26" s="12" t="s">
        <v>40</v>
      </c>
      <c r="B26" s="13">
        <v>160</v>
      </c>
      <c r="C26" s="13">
        <v>126</v>
      </c>
      <c r="D26" s="13">
        <v>762</v>
      </c>
      <c r="E26" s="13">
        <v>777</v>
      </c>
      <c r="F26" s="14">
        <f t="shared" si="0"/>
        <v>1.968503937007867</v>
      </c>
      <c r="G26" s="1"/>
      <c r="H26" s="1"/>
      <c r="I26" s="1"/>
    </row>
    <row r="27" spans="1:9" x14ac:dyDescent="0.3">
      <c r="A27" s="9" t="s">
        <v>41</v>
      </c>
      <c r="B27" s="10">
        <v>70</v>
      </c>
      <c r="C27" s="10">
        <v>88</v>
      </c>
      <c r="D27" s="10">
        <v>483</v>
      </c>
      <c r="E27" s="10">
        <v>552</v>
      </c>
      <c r="F27" s="11">
        <f t="shared" si="0"/>
        <v>14.285714285714292</v>
      </c>
      <c r="G27" s="1"/>
      <c r="H27" s="1"/>
      <c r="I27" s="1"/>
    </row>
    <row r="28" spans="1:9" x14ac:dyDescent="0.3">
      <c r="A28" s="12" t="s">
        <v>42</v>
      </c>
      <c r="B28" s="13">
        <v>1086</v>
      </c>
      <c r="C28" s="13">
        <v>1485</v>
      </c>
      <c r="D28" s="13">
        <v>7319</v>
      </c>
      <c r="E28" s="13">
        <v>9164</v>
      </c>
      <c r="F28" s="14">
        <f t="shared" si="0"/>
        <v>25.20836179805984</v>
      </c>
      <c r="G28" s="1"/>
      <c r="H28" s="1"/>
      <c r="I28" s="1"/>
    </row>
    <row r="29" spans="1:9" x14ac:dyDescent="0.3">
      <c r="A29" s="9" t="s">
        <v>43</v>
      </c>
      <c r="B29" s="10">
        <v>130</v>
      </c>
      <c r="C29" s="10">
        <v>151</v>
      </c>
      <c r="D29" s="10">
        <v>879</v>
      </c>
      <c r="E29" s="10">
        <v>942</v>
      </c>
      <c r="F29" s="11">
        <f t="shared" si="0"/>
        <v>7.1672354948805435</v>
      </c>
      <c r="G29" s="1"/>
      <c r="H29" s="1"/>
      <c r="I29" s="1"/>
    </row>
    <row r="30" spans="1:9" x14ac:dyDescent="0.3">
      <c r="A30" s="12" t="s">
        <v>44</v>
      </c>
      <c r="B30" s="13">
        <v>86</v>
      </c>
      <c r="C30" s="13">
        <v>74</v>
      </c>
      <c r="D30" s="13">
        <v>550</v>
      </c>
      <c r="E30" s="13">
        <v>576</v>
      </c>
      <c r="F30" s="14">
        <f t="shared" si="0"/>
        <v>4.7272727272727337</v>
      </c>
      <c r="G30" s="1"/>
      <c r="H30" s="1"/>
      <c r="I30" s="1"/>
    </row>
    <row r="31" spans="1:9" x14ac:dyDescent="0.3">
      <c r="A31" s="9" t="s">
        <v>45</v>
      </c>
      <c r="B31" s="10">
        <v>236</v>
      </c>
      <c r="C31" s="10">
        <v>217</v>
      </c>
      <c r="D31" s="10">
        <v>1546</v>
      </c>
      <c r="E31" s="10">
        <v>1538</v>
      </c>
      <c r="F31" s="11">
        <f t="shared" si="0"/>
        <v>-0.51746442432083484</v>
      </c>
      <c r="G31" s="1"/>
      <c r="H31" s="1"/>
      <c r="I31" s="1"/>
    </row>
    <row r="32" spans="1:9" x14ac:dyDescent="0.3">
      <c r="A32" s="12" t="s">
        <v>46</v>
      </c>
      <c r="B32" s="13">
        <v>701</v>
      </c>
      <c r="C32" s="13">
        <v>669</v>
      </c>
      <c r="D32" s="13">
        <v>4417</v>
      </c>
      <c r="E32" s="13">
        <v>4515</v>
      </c>
      <c r="F32" s="14">
        <f t="shared" si="0"/>
        <v>2.2187004754358099</v>
      </c>
      <c r="G32" s="1"/>
      <c r="H32" s="1"/>
      <c r="I32" s="1"/>
    </row>
    <row r="33" spans="1:9" x14ac:dyDescent="0.3">
      <c r="A33" s="9" t="s">
        <v>47</v>
      </c>
      <c r="B33" s="10">
        <v>157</v>
      </c>
      <c r="C33" s="10">
        <v>144</v>
      </c>
      <c r="D33" s="10">
        <v>941</v>
      </c>
      <c r="E33" s="10">
        <v>1028</v>
      </c>
      <c r="F33" s="11">
        <f t="shared" si="0"/>
        <v>9.2454835281615289</v>
      </c>
      <c r="G33" s="1"/>
      <c r="H33" s="1"/>
      <c r="I33" s="1"/>
    </row>
    <row r="34" spans="1:9" x14ac:dyDescent="0.3">
      <c r="A34" s="12" t="s">
        <v>165</v>
      </c>
      <c r="B34" s="13">
        <v>31</v>
      </c>
      <c r="C34" s="13">
        <v>28</v>
      </c>
      <c r="D34" s="13">
        <v>177</v>
      </c>
      <c r="E34" s="13">
        <v>198</v>
      </c>
      <c r="F34" s="14">
        <f t="shared" si="0"/>
        <v>11.86440677966101</v>
      </c>
      <c r="G34" s="1"/>
      <c r="H34" s="1"/>
      <c r="I34" s="1"/>
    </row>
    <row r="35" spans="1:9" x14ac:dyDescent="0.3">
      <c r="A35" s="15" t="s">
        <v>48</v>
      </c>
      <c r="B35" s="16">
        <f>SUM(B7:B34)</f>
        <v>16162</v>
      </c>
      <c r="C35" s="16">
        <f t="shared" ref="C35:E35" si="1">SUM(C7:C34)</f>
        <v>17676</v>
      </c>
      <c r="D35" s="16">
        <f t="shared" si="1"/>
        <v>88009</v>
      </c>
      <c r="E35" s="16">
        <f t="shared" si="1"/>
        <v>93506</v>
      </c>
      <c r="F35" s="17">
        <f t="shared" ref="F35" si="2">((E35*100)/D35)-100</f>
        <v>6.2459521185333386</v>
      </c>
      <c r="G35" s="1"/>
      <c r="H35" s="1"/>
      <c r="I35" s="1"/>
    </row>
    <row r="36" spans="1:9" x14ac:dyDescent="0.3">
      <c r="A36" s="59" t="s">
        <v>126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690</v>
      </c>
      <c r="C39" s="37">
        <f t="shared" si="4"/>
        <v>654</v>
      </c>
      <c r="D39" s="37">
        <f>_xlfn.RANK.EQ(B39,$B$39:$B$66)+COUNTIF($B$39:$B$66,B39)-1</f>
        <v>21</v>
      </c>
      <c r="E39" s="36" t="str">
        <f t="shared" ref="E39:E66" si="6">INDEX($A$39:$B$66,MATCH(ROW()-38,$D$39:$D$66,0),1)</f>
        <v>BALEARES</v>
      </c>
      <c r="F39" s="36">
        <f>LOOKUP(E39,$A$39:$A$66,$B$39:$B$66)</f>
        <v>27135</v>
      </c>
      <c r="G39" s="36">
        <f>LOOKUP(E39,$A$39:$A$66,$C$39:$C$66)</f>
        <v>24998</v>
      </c>
    </row>
    <row r="40" spans="1:9" x14ac:dyDescent="0.3">
      <c r="A40" s="36" t="str">
        <f t="shared" si="5"/>
        <v>ALICANTE</v>
      </c>
      <c r="B40" s="37">
        <f t="shared" si="3"/>
        <v>429</v>
      </c>
      <c r="C40" s="37">
        <f t="shared" si="4"/>
        <v>487</v>
      </c>
      <c r="D40" s="37">
        <f t="shared" ref="D40:D66" si="7">_xlfn.RANK.EQ(B40,$B$39:$B$66)+COUNTIF($B$39:$B$66,B40)-1</f>
        <v>26</v>
      </c>
      <c r="E40" s="36" t="str">
        <f t="shared" si="6"/>
        <v>BAHÍA DE ALGECIRAS</v>
      </c>
      <c r="F40" s="36">
        <f t="shared" ref="F40:F55" si="8">LOOKUP(E40,$A$39:$A$66,$B$39:$B$66)</f>
        <v>15861</v>
      </c>
      <c r="G40" s="36">
        <f t="shared" ref="G40:G66" si="9">LOOKUP(E40,$A$39:$A$66,$C$39:$C$66)</f>
        <v>16035</v>
      </c>
    </row>
    <row r="41" spans="1:9" x14ac:dyDescent="0.3">
      <c r="A41" s="36" t="str">
        <f t="shared" si="5"/>
        <v>ALMERÍA</v>
      </c>
      <c r="B41" s="37">
        <f t="shared" si="3"/>
        <v>1094</v>
      </c>
      <c r="C41" s="37">
        <f t="shared" si="4"/>
        <v>1152</v>
      </c>
      <c r="D41" s="37">
        <f t="shared" si="7"/>
        <v>13</v>
      </c>
      <c r="E41" s="36" t="str">
        <f t="shared" si="6"/>
        <v>SANTA CRUZ DE TENERIFE</v>
      </c>
      <c r="F41" s="36">
        <f t="shared" si="8"/>
        <v>9164</v>
      </c>
      <c r="G41" s="36">
        <f t="shared" si="9"/>
        <v>7319</v>
      </c>
    </row>
    <row r="42" spans="1:9" x14ac:dyDescent="0.3">
      <c r="A42" s="36" t="str">
        <f t="shared" si="5"/>
        <v>AVILÉS</v>
      </c>
      <c r="B42" s="37">
        <f t="shared" si="3"/>
        <v>485</v>
      </c>
      <c r="C42" s="37">
        <f t="shared" si="4"/>
        <v>490</v>
      </c>
      <c r="D42" s="37">
        <f t="shared" si="7"/>
        <v>25</v>
      </c>
      <c r="E42" s="36" t="str">
        <f t="shared" si="6"/>
        <v>LAS PALMAS</v>
      </c>
      <c r="F42" s="36">
        <f t="shared" si="8"/>
        <v>6923</v>
      </c>
      <c r="G42" s="36">
        <f t="shared" si="9"/>
        <v>6527</v>
      </c>
    </row>
    <row r="43" spans="1:9" x14ac:dyDescent="0.3">
      <c r="A43" s="36" t="str">
        <f t="shared" si="5"/>
        <v>BAHÍA DE ALGECIRAS</v>
      </c>
      <c r="B43" s="37">
        <f t="shared" si="3"/>
        <v>15861</v>
      </c>
      <c r="C43" s="37">
        <f t="shared" si="4"/>
        <v>16035</v>
      </c>
      <c r="D43" s="37">
        <f t="shared" si="7"/>
        <v>2</v>
      </c>
      <c r="E43" s="36" t="str">
        <f t="shared" si="6"/>
        <v>CEUTA</v>
      </c>
      <c r="F43" s="36">
        <f t="shared" si="8"/>
        <v>6463</v>
      </c>
      <c r="G43" s="36">
        <f t="shared" si="9"/>
        <v>6108</v>
      </c>
    </row>
    <row r="44" spans="1:9" x14ac:dyDescent="0.3">
      <c r="A44" s="36" t="str">
        <f t="shared" si="5"/>
        <v>BAHÍA DE CÁDIZ</v>
      </c>
      <c r="B44" s="37">
        <f t="shared" si="3"/>
        <v>710</v>
      </c>
      <c r="C44" s="37">
        <f t="shared" si="4"/>
        <v>635</v>
      </c>
      <c r="D44" s="37">
        <f t="shared" si="7"/>
        <v>20</v>
      </c>
      <c r="E44" s="36" t="str">
        <f t="shared" si="6"/>
        <v>BARCELONA</v>
      </c>
      <c r="F44" s="36">
        <f t="shared" si="8"/>
        <v>5307</v>
      </c>
      <c r="G44" s="36">
        <f t="shared" si="9"/>
        <v>5073</v>
      </c>
    </row>
    <row r="45" spans="1:9" x14ac:dyDescent="0.3">
      <c r="A45" s="36" t="str">
        <f t="shared" si="5"/>
        <v>BALEARES</v>
      </c>
      <c r="B45" s="37">
        <f t="shared" si="3"/>
        <v>27135</v>
      </c>
      <c r="C45" s="37">
        <f t="shared" si="4"/>
        <v>24998</v>
      </c>
      <c r="D45" s="37">
        <f t="shared" si="7"/>
        <v>1</v>
      </c>
      <c r="E45" s="36" t="str">
        <f t="shared" si="6"/>
        <v>VALENCIA</v>
      </c>
      <c r="F45" s="36">
        <f t="shared" si="8"/>
        <v>4515</v>
      </c>
      <c r="G45" s="36">
        <f t="shared" si="9"/>
        <v>4417</v>
      </c>
    </row>
    <row r="46" spans="1:9" x14ac:dyDescent="0.3">
      <c r="A46" s="36" t="str">
        <f t="shared" si="5"/>
        <v>BARCELONA</v>
      </c>
      <c r="B46" s="37">
        <f t="shared" si="3"/>
        <v>5307</v>
      </c>
      <c r="C46" s="37">
        <f t="shared" si="4"/>
        <v>5073</v>
      </c>
      <c r="D46" s="37">
        <f t="shared" si="7"/>
        <v>6</v>
      </c>
      <c r="E46" s="36" t="str">
        <f t="shared" si="6"/>
        <v>BILBAO</v>
      </c>
      <c r="F46" s="36">
        <f t="shared" si="8"/>
        <v>1721</v>
      </c>
      <c r="G46" s="36">
        <f t="shared" si="9"/>
        <v>1641</v>
      </c>
    </row>
    <row r="47" spans="1:9" x14ac:dyDescent="0.3">
      <c r="A47" s="36" t="str">
        <f t="shared" si="5"/>
        <v>BILBAO</v>
      </c>
      <c r="B47" s="37">
        <f t="shared" si="3"/>
        <v>1721</v>
      </c>
      <c r="C47" s="37">
        <f t="shared" si="4"/>
        <v>1641</v>
      </c>
      <c r="D47" s="37">
        <f t="shared" si="7"/>
        <v>8</v>
      </c>
      <c r="E47" s="36" t="str">
        <f t="shared" si="6"/>
        <v>TARRAGONA</v>
      </c>
      <c r="F47" s="36">
        <f t="shared" si="8"/>
        <v>1538</v>
      </c>
      <c r="G47" s="36">
        <f t="shared" si="9"/>
        <v>1546</v>
      </c>
    </row>
    <row r="48" spans="1:9" x14ac:dyDescent="0.3">
      <c r="A48" s="36" t="str">
        <f t="shared" si="5"/>
        <v>CARTAGENA</v>
      </c>
      <c r="B48" s="37">
        <f t="shared" si="3"/>
        <v>1251</v>
      </c>
      <c r="C48" s="37">
        <f t="shared" si="4"/>
        <v>1160</v>
      </c>
      <c r="D48" s="37">
        <f t="shared" si="7"/>
        <v>11</v>
      </c>
      <c r="E48" s="36" t="str">
        <f t="shared" si="6"/>
        <v>HUELVA</v>
      </c>
      <c r="F48" s="36">
        <f t="shared" si="8"/>
        <v>1393</v>
      </c>
      <c r="G48" s="36">
        <f t="shared" si="9"/>
        <v>1320</v>
      </c>
    </row>
    <row r="49" spans="1:7" x14ac:dyDescent="0.3">
      <c r="A49" s="36" t="str">
        <f t="shared" si="5"/>
        <v>CASTELLÓN</v>
      </c>
      <c r="B49" s="37">
        <f t="shared" si="3"/>
        <v>1118</v>
      </c>
      <c r="C49" s="37">
        <f t="shared" si="4"/>
        <v>987</v>
      </c>
      <c r="D49" s="37">
        <f t="shared" si="7"/>
        <v>12</v>
      </c>
      <c r="E49" s="36" t="str">
        <f t="shared" si="6"/>
        <v>CARTAGENA</v>
      </c>
      <c r="F49" s="36">
        <f t="shared" si="8"/>
        <v>1251</v>
      </c>
      <c r="G49" s="36">
        <f t="shared" si="9"/>
        <v>1160</v>
      </c>
    </row>
    <row r="50" spans="1:7" x14ac:dyDescent="0.3">
      <c r="A50" s="36" t="str">
        <f t="shared" si="5"/>
        <v>CEUTA</v>
      </c>
      <c r="B50" s="37">
        <f t="shared" si="3"/>
        <v>6463</v>
      </c>
      <c r="C50" s="37">
        <f t="shared" si="4"/>
        <v>6108</v>
      </c>
      <c r="D50" s="37">
        <f t="shared" si="7"/>
        <v>5</v>
      </c>
      <c r="E50" s="36" t="str">
        <f t="shared" si="6"/>
        <v>CASTELLÓN</v>
      </c>
      <c r="F50" s="36">
        <f t="shared" si="8"/>
        <v>1118</v>
      </c>
      <c r="G50" s="36">
        <f t="shared" si="9"/>
        <v>987</v>
      </c>
    </row>
    <row r="51" spans="1:7" x14ac:dyDescent="0.3">
      <c r="A51" s="36" t="str">
        <f t="shared" si="5"/>
        <v>FERROL-SAN CIBRAO</v>
      </c>
      <c r="B51" s="37">
        <f t="shared" si="3"/>
        <v>677</v>
      </c>
      <c r="C51" s="37">
        <f t="shared" si="4"/>
        <v>641</v>
      </c>
      <c r="D51" s="37">
        <f t="shared" si="7"/>
        <v>22</v>
      </c>
      <c r="E51" s="36" t="str">
        <f t="shared" si="6"/>
        <v>ALMERÍA</v>
      </c>
      <c r="F51" s="36">
        <f t="shared" si="8"/>
        <v>1094</v>
      </c>
      <c r="G51" s="36">
        <f t="shared" si="9"/>
        <v>1152</v>
      </c>
    </row>
    <row r="52" spans="1:7" x14ac:dyDescent="0.3">
      <c r="A52" s="36" t="str">
        <f t="shared" si="5"/>
        <v>GIJÓN</v>
      </c>
      <c r="B52" s="37">
        <f t="shared" si="3"/>
        <v>714</v>
      </c>
      <c r="C52" s="37">
        <f t="shared" si="4"/>
        <v>731</v>
      </c>
      <c r="D52" s="37">
        <f t="shared" si="7"/>
        <v>19</v>
      </c>
      <c r="E52" s="36" t="str">
        <f t="shared" si="6"/>
        <v>MELILLA</v>
      </c>
      <c r="F52" s="36">
        <f t="shared" si="8"/>
        <v>1048</v>
      </c>
      <c r="G52" s="36">
        <f t="shared" si="9"/>
        <v>1117</v>
      </c>
    </row>
    <row r="53" spans="1:7" x14ac:dyDescent="0.3">
      <c r="A53" s="36" t="str">
        <f t="shared" si="5"/>
        <v>HUELVA</v>
      </c>
      <c r="B53" s="37">
        <f t="shared" si="3"/>
        <v>1393</v>
      </c>
      <c r="C53" s="37">
        <f t="shared" si="4"/>
        <v>1320</v>
      </c>
      <c r="D53" s="37">
        <f t="shared" si="7"/>
        <v>10</v>
      </c>
      <c r="E53" s="36" t="str">
        <f t="shared" si="6"/>
        <v>VIGO</v>
      </c>
      <c r="F53" s="36">
        <f t="shared" si="8"/>
        <v>1028</v>
      </c>
      <c r="G53" s="36">
        <f t="shared" si="9"/>
        <v>941</v>
      </c>
    </row>
    <row r="54" spans="1:7" x14ac:dyDescent="0.3">
      <c r="A54" s="36" t="str">
        <f t="shared" si="5"/>
        <v>LAS PALMAS</v>
      </c>
      <c r="B54" s="37">
        <f t="shared" si="3"/>
        <v>6923</v>
      </c>
      <c r="C54" s="37">
        <f t="shared" si="4"/>
        <v>6527</v>
      </c>
      <c r="D54" s="37">
        <f t="shared" si="7"/>
        <v>4</v>
      </c>
      <c r="E54" s="36" t="str">
        <f t="shared" si="6"/>
        <v>SANTANDER</v>
      </c>
      <c r="F54" s="36">
        <f t="shared" si="8"/>
        <v>942</v>
      </c>
      <c r="G54" s="36">
        <f t="shared" si="9"/>
        <v>879</v>
      </c>
    </row>
    <row r="55" spans="1:7" x14ac:dyDescent="0.3">
      <c r="A55" s="36" t="str">
        <f t="shared" si="5"/>
        <v>MÁLAGA</v>
      </c>
      <c r="B55" s="37">
        <f t="shared" si="3"/>
        <v>896</v>
      </c>
      <c r="C55" s="37">
        <f t="shared" si="4"/>
        <v>877</v>
      </c>
      <c r="D55" s="37">
        <f t="shared" si="7"/>
        <v>17</v>
      </c>
      <c r="E55" s="36" t="str">
        <f t="shared" si="6"/>
        <v>MÁLAGA</v>
      </c>
      <c r="F55" s="36">
        <f t="shared" si="8"/>
        <v>896</v>
      </c>
      <c r="G55" s="36">
        <f t="shared" si="9"/>
        <v>877</v>
      </c>
    </row>
    <row r="56" spans="1:7" x14ac:dyDescent="0.3">
      <c r="A56" s="36" t="str">
        <f t="shared" si="5"/>
        <v>MARÍN Y RÍA DE PONTEVEDRA</v>
      </c>
      <c r="B56" s="37">
        <f t="shared" si="3"/>
        <v>301</v>
      </c>
      <c r="C56" s="37">
        <f t="shared" si="4"/>
        <v>302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777</v>
      </c>
      <c r="G56" s="36">
        <f t="shared" si="9"/>
        <v>762</v>
      </c>
    </row>
    <row r="57" spans="1:7" x14ac:dyDescent="0.3">
      <c r="A57" s="36" t="str">
        <f t="shared" si="5"/>
        <v>MELILLA</v>
      </c>
      <c r="B57" s="37">
        <f t="shared" si="3"/>
        <v>1048</v>
      </c>
      <c r="C57" s="37">
        <f t="shared" si="4"/>
        <v>1117</v>
      </c>
      <c r="D57" s="37">
        <f t="shared" si="7"/>
        <v>14</v>
      </c>
      <c r="E57" s="36" t="str">
        <f t="shared" si="6"/>
        <v>GIJÓN</v>
      </c>
      <c r="F57" s="36">
        <f t="shared" si="10"/>
        <v>714</v>
      </c>
      <c r="G57" s="36">
        <f t="shared" si="9"/>
        <v>731</v>
      </c>
    </row>
    <row r="58" spans="1:7" x14ac:dyDescent="0.3">
      <c r="A58" s="36" t="str">
        <f t="shared" si="5"/>
        <v>MOTRIL</v>
      </c>
      <c r="B58" s="37">
        <f t="shared" si="3"/>
        <v>777</v>
      </c>
      <c r="C58" s="37">
        <f t="shared" si="4"/>
        <v>762</v>
      </c>
      <c r="D58" s="37">
        <f t="shared" si="7"/>
        <v>18</v>
      </c>
      <c r="E58" s="36" t="str">
        <f t="shared" si="6"/>
        <v>BAHÍA DE CÁDIZ</v>
      </c>
      <c r="F58" s="36">
        <f t="shared" si="10"/>
        <v>710</v>
      </c>
      <c r="G58" s="36">
        <f t="shared" si="9"/>
        <v>635</v>
      </c>
    </row>
    <row r="59" spans="1:7" x14ac:dyDescent="0.3">
      <c r="A59" s="36" t="str">
        <f t="shared" si="5"/>
        <v>PASAIA</v>
      </c>
      <c r="B59" s="37">
        <f t="shared" si="3"/>
        <v>552</v>
      </c>
      <c r="C59" s="37">
        <f t="shared" si="4"/>
        <v>483</v>
      </c>
      <c r="D59" s="37">
        <f t="shared" si="7"/>
        <v>24</v>
      </c>
      <c r="E59" s="36" t="str">
        <f t="shared" si="6"/>
        <v>A CORUÑA</v>
      </c>
      <c r="F59" s="36">
        <f t="shared" si="10"/>
        <v>690</v>
      </c>
      <c r="G59" s="36">
        <f t="shared" si="9"/>
        <v>654</v>
      </c>
    </row>
    <row r="60" spans="1:7" x14ac:dyDescent="0.3">
      <c r="A60" s="36" t="str">
        <f t="shared" si="5"/>
        <v>SANTA CRUZ DE TENERIFE</v>
      </c>
      <c r="B60" s="37">
        <f t="shared" si="3"/>
        <v>9164</v>
      </c>
      <c r="C60" s="37">
        <f t="shared" si="4"/>
        <v>7319</v>
      </c>
      <c r="D60" s="37">
        <f t="shared" si="7"/>
        <v>3</v>
      </c>
      <c r="E60" s="36" t="str">
        <f t="shared" si="6"/>
        <v>FERROL-SAN CIBRAO</v>
      </c>
      <c r="F60" s="36">
        <f t="shared" si="10"/>
        <v>677</v>
      </c>
      <c r="G60" s="36">
        <f t="shared" si="9"/>
        <v>641</v>
      </c>
    </row>
    <row r="61" spans="1:7" x14ac:dyDescent="0.3">
      <c r="A61" s="36" t="str">
        <f t="shared" si="5"/>
        <v>SANTANDER</v>
      </c>
      <c r="B61" s="37">
        <f t="shared" si="3"/>
        <v>942</v>
      </c>
      <c r="C61" s="37">
        <f t="shared" si="4"/>
        <v>879</v>
      </c>
      <c r="D61" s="37">
        <f t="shared" si="7"/>
        <v>16</v>
      </c>
      <c r="E61" s="36" t="str">
        <f t="shared" si="6"/>
        <v>SEVILLA</v>
      </c>
      <c r="F61" s="36">
        <f t="shared" si="10"/>
        <v>576</v>
      </c>
      <c r="G61" s="36">
        <f t="shared" si="9"/>
        <v>550</v>
      </c>
    </row>
    <row r="62" spans="1:7" x14ac:dyDescent="0.3">
      <c r="A62" s="36" t="str">
        <f t="shared" si="5"/>
        <v>SEVILLA</v>
      </c>
      <c r="B62" s="37">
        <f t="shared" si="3"/>
        <v>576</v>
      </c>
      <c r="C62" s="37">
        <f t="shared" si="4"/>
        <v>550</v>
      </c>
      <c r="D62" s="37">
        <f t="shared" si="7"/>
        <v>23</v>
      </c>
      <c r="E62" s="36" t="str">
        <f t="shared" si="6"/>
        <v>PASAIA</v>
      </c>
      <c r="F62" s="36">
        <f t="shared" si="10"/>
        <v>552</v>
      </c>
      <c r="G62" s="36">
        <f t="shared" si="9"/>
        <v>483</v>
      </c>
    </row>
    <row r="63" spans="1:7" x14ac:dyDescent="0.3">
      <c r="A63" s="36" t="str">
        <f t="shared" si="5"/>
        <v>TARRAGONA</v>
      </c>
      <c r="B63" s="37">
        <f t="shared" si="3"/>
        <v>1538</v>
      </c>
      <c r="C63" s="37">
        <f t="shared" si="4"/>
        <v>1546</v>
      </c>
      <c r="D63" s="37">
        <f t="shared" si="7"/>
        <v>9</v>
      </c>
      <c r="E63" s="36" t="str">
        <f t="shared" si="6"/>
        <v>AVILÉS</v>
      </c>
      <c r="F63" s="36">
        <f t="shared" si="10"/>
        <v>485</v>
      </c>
      <c r="G63" s="36">
        <f t="shared" si="9"/>
        <v>490</v>
      </c>
    </row>
    <row r="64" spans="1:7" x14ac:dyDescent="0.3">
      <c r="A64" s="36" t="str">
        <f t="shared" si="5"/>
        <v>VALENCIA</v>
      </c>
      <c r="B64" s="37">
        <f t="shared" si="3"/>
        <v>4515</v>
      </c>
      <c r="C64" s="37">
        <f t="shared" si="4"/>
        <v>4417</v>
      </c>
      <c r="D64" s="37">
        <f t="shared" si="7"/>
        <v>7</v>
      </c>
      <c r="E64" s="36" t="str">
        <f t="shared" si="6"/>
        <v>ALICANTE</v>
      </c>
      <c r="F64" s="36">
        <f t="shared" si="10"/>
        <v>429</v>
      </c>
      <c r="G64" s="36">
        <f t="shared" si="9"/>
        <v>487</v>
      </c>
    </row>
    <row r="65" spans="1:7" x14ac:dyDescent="0.3">
      <c r="A65" s="36" t="str">
        <f t="shared" si="5"/>
        <v>VIGO</v>
      </c>
      <c r="B65" s="37">
        <f t="shared" si="3"/>
        <v>1028</v>
      </c>
      <c r="C65" s="37">
        <f t="shared" si="4"/>
        <v>941</v>
      </c>
      <c r="D65" s="37">
        <f t="shared" si="7"/>
        <v>15</v>
      </c>
      <c r="E65" s="36" t="str">
        <f t="shared" si="6"/>
        <v>MARÍN Y RÍA DE PONTEVEDRA</v>
      </c>
      <c r="F65" s="36">
        <f t="shared" si="10"/>
        <v>301</v>
      </c>
      <c r="G65" s="36">
        <f t="shared" si="9"/>
        <v>302</v>
      </c>
    </row>
    <row r="66" spans="1:7" x14ac:dyDescent="0.3">
      <c r="A66" s="36" t="str">
        <f t="shared" si="5"/>
        <v>VILAGARCÍA</v>
      </c>
      <c r="B66" s="37">
        <f t="shared" si="3"/>
        <v>198</v>
      </c>
      <c r="C66" s="37">
        <f t="shared" si="4"/>
        <v>177</v>
      </c>
      <c r="D66" s="37">
        <f t="shared" si="7"/>
        <v>28</v>
      </c>
      <c r="E66" s="36" t="str">
        <f t="shared" si="6"/>
        <v>VILAGARCÍA</v>
      </c>
      <c r="F66" s="36">
        <f t="shared" si="10"/>
        <v>198</v>
      </c>
      <c r="G66" s="36">
        <f t="shared" si="9"/>
        <v>177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138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1516416</v>
      </c>
      <c r="C7" s="10">
        <v>1930396</v>
      </c>
      <c r="D7" s="10">
        <v>11241080</v>
      </c>
      <c r="E7" s="10">
        <v>11451564</v>
      </c>
      <c r="F7" s="11">
        <f>((E7*100)/D7)-100</f>
        <v>1.8724535364929409</v>
      </c>
      <c r="G7" s="1"/>
      <c r="H7" s="1"/>
      <c r="I7" s="1"/>
    </row>
    <row r="8" spans="1:12" x14ac:dyDescent="0.3">
      <c r="A8" s="12" t="s">
        <v>31</v>
      </c>
      <c r="B8" s="13">
        <v>1036907</v>
      </c>
      <c r="C8" s="13">
        <v>989981</v>
      </c>
      <c r="D8" s="13">
        <v>6723546</v>
      </c>
      <c r="E8" s="13">
        <v>6160191</v>
      </c>
      <c r="F8" s="14">
        <f t="shared" ref="F8:F34" si="0">((E8*100)/D8)-100</f>
        <v>-8.3788375955187888</v>
      </c>
      <c r="G8" s="1"/>
      <c r="H8" s="1"/>
      <c r="I8" s="1"/>
    </row>
    <row r="9" spans="1:12" x14ac:dyDescent="0.3">
      <c r="A9" s="9" t="s">
        <v>157</v>
      </c>
      <c r="B9" s="10">
        <v>4491751</v>
      </c>
      <c r="C9" s="10">
        <v>4456445</v>
      </c>
      <c r="D9" s="10">
        <v>18447210</v>
      </c>
      <c r="E9" s="10">
        <v>19118980</v>
      </c>
      <c r="F9" s="11">
        <f t="shared" si="0"/>
        <v>3.6415804883231715</v>
      </c>
      <c r="G9" s="1"/>
      <c r="H9" s="1"/>
      <c r="I9" s="1"/>
    </row>
    <row r="10" spans="1:12" x14ac:dyDescent="0.3">
      <c r="A10" s="12" t="s">
        <v>159</v>
      </c>
      <c r="B10" s="13">
        <v>578507</v>
      </c>
      <c r="C10" s="13">
        <v>424817</v>
      </c>
      <c r="D10" s="13">
        <v>3533027</v>
      </c>
      <c r="E10" s="13">
        <v>3212024</v>
      </c>
      <c r="F10" s="14">
        <f t="shared" si="0"/>
        <v>-9.0857782858721379</v>
      </c>
      <c r="G10" s="1"/>
      <c r="H10" s="1"/>
      <c r="I10" s="1"/>
    </row>
    <row r="11" spans="1:12" x14ac:dyDescent="0.3">
      <c r="A11" s="9" t="s">
        <v>160</v>
      </c>
      <c r="B11" s="10">
        <v>37715487</v>
      </c>
      <c r="C11" s="10">
        <v>40122866</v>
      </c>
      <c r="D11" s="10">
        <v>234992997</v>
      </c>
      <c r="E11" s="10">
        <v>228461006</v>
      </c>
      <c r="F11" s="11">
        <f t="shared" si="0"/>
        <v>-2.7796534719713435</v>
      </c>
      <c r="G11" s="1"/>
      <c r="H11" s="1"/>
      <c r="I11" s="1"/>
    </row>
    <row r="12" spans="1:12" x14ac:dyDescent="0.3">
      <c r="A12" s="12" t="s">
        <v>161</v>
      </c>
      <c r="B12" s="13">
        <v>2244891</v>
      </c>
      <c r="C12" s="13">
        <v>1841927</v>
      </c>
      <c r="D12" s="13">
        <v>13203548</v>
      </c>
      <c r="E12" s="13">
        <v>14713843</v>
      </c>
      <c r="F12" s="14">
        <f t="shared" si="0"/>
        <v>11.438554243147365</v>
      </c>
      <c r="G12" s="1"/>
      <c r="H12" s="1"/>
      <c r="I12" s="1"/>
    </row>
    <row r="13" spans="1:12" x14ac:dyDescent="0.3">
      <c r="A13" s="9" t="s">
        <v>32</v>
      </c>
      <c r="B13" s="10">
        <v>24404602</v>
      </c>
      <c r="C13" s="10">
        <v>26969337</v>
      </c>
      <c r="D13" s="10">
        <v>125673725</v>
      </c>
      <c r="E13" s="10">
        <v>135210485</v>
      </c>
      <c r="F13" s="11">
        <f t="shared" si="0"/>
        <v>7.5885074624787308</v>
      </c>
      <c r="G13" s="1"/>
      <c r="H13" s="1"/>
      <c r="I13" s="1"/>
    </row>
    <row r="14" spans="1:12" x14ac:dyDescent="0.3">
      <c r="A14" s="12" t="s">
        <v>33</v>
      </c>
      <c r="B14" s="13">
        <v>32139245</v>
      </c>
      <c r="C14" s="13">
        <v>32410263</v>
      </c>
      <c r="D14" s="13">
        <v>181006723</v>
      </c>
      <c r="E14" s="13">
        <v>198630166</v>
      </c>
      <c r="F14" s="14">
        <f t="shared" si="0"/>
        <v>9.736347196341427</v>
      </c>
      <c r="G14" s="1"/>
      <c r="H14" s="1"/>
      <c r="I14" s="1"/>
    </row>
    <row r="15" spans="1:12" x14ac:dyDescent="0.3">
      <c r="A15" s="9" t="s">
        <v>34</v>
      </c>
      <c r="B15" s="10">
        <v>4328791</v>
      </c>
      <c r="C15" s="10">
        <v>4100501</v>
      </c>
      <c r="D15" s="10">
        <v>26674134</v>
      </c>
      <c r="E15" s="10">
        <v>28075847</v>
      </c>
      <c r="F15" s="11">
        <f t="shared" si="0"/>
        <v>5.2549522320012301</v>
      </c>
      <c r="G15" s="1"/>
      <c r="H15" s="1"/>
      <c r="I15" s="1"/>
    </row>
    <row r="16" spans="1:12" x14ac:dyDescent="0.3">
      <c r="A16" s="12" t="s">
        <v>35</v>
      </c>
      <c r="B16" s="13">
        <v>4091685</v>
      </c>
      <c r="C16" s="13">
        <v>3382279</v>
      </c>
      <c r="D16" s="13">
        <v>23029026</v>
      </c>
      <c r="E16" s="13">
        <v>23390863</v>
      </c>
      <c r="F16" s="14">
        <f t="shared" si="0"/>
        <v>1.5712214663355724</v>
      </c>
      <c r="G16" s="1"/>
      <c r="H16" s="1"/>
      <c r="I16" s="1"/>
    </row>
    <row r="17" spans="1:9" x14ac:dyDescent="0.3">
      <c r="A17" s="9" t="s">
        <v>162</v>
      </c>
      <c r="B17" s="10">
        <v>2164376</v>
      </c>
      <c r="C17" s="10">
        <v>2553420</v>
      </c>
      <c r="D17" s="10">
        <v>14307264</v>
      </c>
      <c r="E17" s="10">
        <v>16532962</v>
      </c>
      <c r="F17" s="11">
        <f t="shared" si="0"/>
        <v>15.556419452384461</v>
      </c>
      <c r="G17" s="1"/>
      <c r="H17" s="1"/>
      <c r="I17" s="1"/>
    </row>
    <row r="18" spans="1:9" x14ac:dyDescent="0.3">
      <c r="A18" s="12" t="s">
        <v>36</v>
      </c>
      <c r="B18" s="13">
        <v>5317476</v>
      </c>
      <c r="C18" s="13">
        <v>6251461</v>
      </c>
      <c r="D18" s="13">
        <v>35714432</v>
      </c>
      <c r="E18" s="13">
        <v>40921076</v>
      </c>
      <c r="F18" s="14">
        <f t="shared" si="0"/>
        <v>14.578543486285881</v>
      </c>
      <c r="G18" s="1"/>
      <c r="H18" s="1"/>
      <c r="I18" s="1"/>
    </row>
    <row r="19" spans="1:9" x14ac:dyDescent="0.3">
      <c r="A19" s="9" t="s">
        <v>37</v>
      </c>
      <c r="B19" s="10">
        <v>1176712</v>
      </c>
      <c r="C19" s="10">
        <v>1183930</v>
      </c>
      <c r="D19" s="10">
        <v>8518823</v>
      </c>
      <c r="E19" s="10">
        <v>9465310</v>
      </c>
      <c r="F19" s="11">
        <f t="shared" si="0"/>
        <v>11.110537218580546</v>
      </c>
      <c r="G19" s="1"/>
      <c r="H19" s="1"/>
      <c r="I19" s="1"/>
    </row>
    <row r="20" spans="1:9" x14ac:dyDescent="0.3">
      <c r="A20" s="12" t="s">
        <v>163</v>
      </c>
      <c r="B20" s="13">
        <v>1589477</v>
      </c>
      <c r="C20" s="13">
        <v>1685685</v>
      </c>
      <c r="D20" s="13">
        <v>11201520</v>
      </c>
      <c r="E20" s="13">
        <v>10330933</v>
      </c>
      <c r="F20" s="14">
        <f t="shared" si="0"/>
        <v>-7.7720434369621216</v>
      </c>
      <c r="G20" s="1"/>
      <c r="H20" s="1"/>
      <c r="I20" s="1"/>
    </row>
    <row r="21" spans="1:9" x14ac:dyDescent="0.3">
      <c r="A21" s="9" t="s">
        <v>38</v>
      </c>
      <c r="B21" s="10">
        <v>2913265</v>
      </c>
      <c r="C21" s="10">
        <v>2681744</v>
      </c>
      <c r="D21" s="10">
        <v>19766508</v>
      </c>
      <c r="E21" s="10">
        <v>20957953</v>
      </c>
      <c r="F21" s="11">
        <f t="shared" si="0"/>
        <v>6.0275947577589335</v>
      </c>
      <c r="G21" s="1"/>
      <c r="H21" s="1"/>
      <c r="I21" s="1"/>
    </row>
    <row r="22" spans="1:9" x14ac:dyDescent="0.3">
      <c r="A22" s="12" t="s">
        <v>59</v>
      </c>
      <c r="B22" s="13">
        <v>18275603</v>
      </c>
      <c r="C22" s="13">
        <v>18223547</v>
      </c>
      <c r="D22" s="13">
        <v>131984809</v>
      </c>
      <c r="E22" s="13">
        <v>142189497</v>
      </c>
      <c r="F22" s="14">
        <f t="shared" si="0"/>
        <v>7.7317140338476378</v>
      </c>
      <c r="G22" s="1"/>
      <c r="H22" s="1"/>
      <c r="I22" s="1"/>
    </row>
    <row r="23" spans="1:9" x14ac:dyDescent="0.3">
      <c r="A23" s="9" t="s">
        <v>164</v>
      </c>
      <c r="B23" s="10">
        <v>2639763</v>
      </c>
      <c r="C23" s="10">
        <v>2928778</v>
      </c>
      <c r="D23" s="10">
        <v>20234532</v>
      </c>
      <c r="E23" s="10">
        <v>20323633</v>
      </c>
      <c r="F23" s="11">
        <f t="shared" si="0"/>
        <v>0.4403412937843143</v>
      </c>
      <c r="G23" s="1"/>
      <c r="H23" s="1"/>
      <c r="I23" s="1"/>
    </row>
    <row r="24" spans="1:9" x14ac:dyDescent="0.3">
      <c r="A24" s="12" t="s">
        <v>166</v>
      </c>
      <c r="B24" s="13">
        <v>358111</v>
      </c>
      <c r="C24" s="13">
        <v>365716</v>
      </c>
      <c r="D24" s="13">
        <v>2687917</v>
      </c>
      <c r="E24" s="13">
        <v>2678639</v>
      </c>
      <c r="F24" s="14">
        <f t="shared" si="0"/>
        <v>-0.34517434876151754</v>
      </c>
      <c r="G24" s="1"/>
      <c r="H24" s="1"/>
      <c r="I24" s="1"/>
    </row>
    <row r="25" spans="1:9" x14ac:dyDescent="0.3">
      <c r="A25" s="9" t="s">
        <v>39</v>
      </c>
      <c r="B25" s="10">
        <v>3055921</v>
      </c>
      <c r="C25" s="10">
        <v>2945249</v>
      </c>
      <c r="D25" s="10">
        <v>21861864</v>
      </c>
      <c r="E25" s="10">
        <v>21432619</v>
      </c>
      <c r="F25" s="11">
        <f t="shared" si="0"/>
        <v>-1.9634419096194193</v>
      </c>
      <c r="G25" s="1"/>
      <c r="H25" s="1"/>
      <c r="I25" s="1"/>
    </row>
    <row r="26" spans="1:9" x14ac:dyDescent="0.3">
      <c r="A26" s="12" t="s">
        <v>40</v>
      </c>
      <c r="B26" s="13">
        <v>2430279</v>
      </c>
      <c r="C26" s="13">
        <v>1446169</v>
      </c>
      <c r="D26" s="13">
        <v>11871608</v>
      </c>
      <c r="E26" s="13">
        <v>11831034</v>
      </c>
      <c r="F26" s="14">
        <f t="shared" si="0"/>
        <v>-0.34177341435128028</v>
      </c>
      <c r="G26" s="1"/>
      <c r="H26" s="1"/>
      <c r="I26" s="1"/>
    </row>
    <row r="27" spans="1:9" x14ac:dyDescent="0.3">
      <c r="A27" s="9" t="s">
        <v>41</v>
      </c>
      <c r="B27" s="10">
        <v>478735</v>
      </c>
      <c r="C27" s="10">
        <v>611709</v>
      </c>
      <c r="D27" s="10">
        <v>3692552</v>
      </c>
      <c r="E27" s="10">
        <v>4021492</v>
      </c>
      <c r="F27" s="11">
        <f t="shared" si="0"/>
        <v>8.908202240618408</v>
      </c>
      <c r="G27" s="1"/>
      <c r="H27" s="1"/>
      <c r="I27" s="1"/>
    </row>
    <row r="28" spans="1:9" x14ac:dyDescent="0.3">
      <c r="A28" s="12" t="s">
        <v>42</v>
      </c>
      <c r="B28" s="13">
        <v>13636529</v>
      </c>
      <c r="C28" s="13">
        <v>15056414</v>
      </c>
      <c r="D28" s="13">
        <v>100180580</v>
      </c>
      <c r="E28" s="13">
        <v>109137352</v>
      </c>
      <c r="F28" s="14">
        <f t="shared" si="0"/>
        <v>8.9406270157349894</v>
      </c>
      <c r="G28" s="1"/>
      <c r="H28" s="1"/>
      <c r="I28" s="1"/>
    </row>
    <row r="29" spans="1:9" x14ac:dyDescent="0.3">
      <c r="A29" s="9" t="s">
        <v>43</v>
      </c>
      <c r="B29" s="10">
        <v>2492746</v>
      </c>
      <c r="C29" s="10">
        <v>2874357</v>
      </c>
      <c r="D29" s="10">
        <v>16869749</v>
      </c>
      <c r="E29" s="10">
        <v>17913764</v>
      </c>
      <c r="F29" s="11">
        <f t="shared" si="0"/>
        <v>6.188681289804606</v>
      </c>
      <c r="G29" s="1"/>
      <c r="H29" s="1"/>
      <c r="I29" s="1"/>
    </row>
    <row r="30" spans="1:9" x14ac:dyDescent="0.3">
      <c r="A30" s="12" t="s">
        <v>44</v>
      </c>
      <c r="B30" s="13">
        <v>463724</v>
      </c>
      <c r="C30" s="13">
        <v>401534</v>
      </c>
      <c r="D30" s="13">
        <v>2874033</v>
      </c>
      <c r="E30" s="13">
        <v>2912303</v>
      </c>
      <c r="F30" s="14">
        <f t="shared" si="0"/>
        <v>1.3315783082518493</v>
      </c>
      <c r="G30" s="1"/>
      <c r="H30" s="1"/>
      <c r="I30" s="1"/>
    </row>
    <row r="31" spans="1:9" x14ac:dyDescent="0.3">
      <c r="A31" s="9" t="s">
        <v>45</v>
      </c>
      <c r="B31" s="10">
        <v>4607495</v>
      </c>
      <c r="C31" s="10">
        <v>3831273</v>
      </c>
      <c r="D31" s="10">
        <v>28063834</v>
      </c>
      <c r="E31" s="10">
        <v>26873639</v>
      </c>
      <c r="F31" s="11">
        <f t="shared" si="0"/>
        <v>-4.2410277939927994</v>
      </c>
      <c r="G31" s="1"/>
      <c r="H31" s="1"/>
      <c r="I31" s="1"/>
    </row>
    <row r="32" spans="1:9" x14ac:dyDescent="0.3">
      <c r="A32" s="12" t="s">
        <v>46</v>
      </c>
      <c r="B32" s="13">
        <v>21757902</v>
      </c>
      <c r="C32" s="13">
        <v>21905726</v>
      </c>
      <c r="D32" s="13">
        <v>144507466</v>
      </c>
      <c r="E32" s="13">
        <v>150688021</v>
      </c>
      <c r="F32" s="14">
        <f t="shared" si="0"/>
        <v>4.2769797098234363</v>
      </c>
      <c r="G32" s="1"/>
      <c r="H32" s="1"/>
      <c r="I32" s="1"/>
    </row>
    <row r="33" spans="1:9" x14ac:dyDescent="0.3">
      <c r="A33" s="9" t="s">
        <v>47</v>
      </c>
      <c r="B33" s="10">
        <v>3182567</v>
      </c>
      <c r="C33" s="10">
        <v>3174966</v>
      </c>
      <c r="D33" s="10">
        <v>20647549</v>
      </c>
      <c r="E33" s="10">
        <v>22025778</v>
      </c>
      <c r="F33" s="11">
        <f t="shared" si="0"/>
        <v>6.6750247208518516</v>
      </c>
      <c r="G33" s="1"/>
      <c r="H33" s="1"/>
      <c r="I33" s="1"/>
    </row>
    <row r="34" spans="1:9" x14ac:dyDescent="0.3">
      <c r="A34" s="12" t="s">
        <v>165</v>
      </c>
      <c r="B34" s="13">
        <v>182964</v>
      </c>
      <c r="C34" s="13">
        <v>191207</v>
      </c>
      <c r="D34" s="13">
        <v>1117349</v>
      </c>
      <c r="E34" s="13">
        <v>1513838</v>
      </c>
      <c r="F34" s="14">
        <f t="shared" si="0"/>
        <v>35.484794813437873</v>
      </c>
      <c r="G34" s="1"/>
      <c r="H34" s="1"/>
      <c r="I34" s="1"/>
    </row>
    <row r="35" spans="1:9" x14ac:dyDescent="0.3">
      <c r="A35" s="15" t="s">
        <v>48</v>
      </c>
      <c r="B35" s="16">
        <f>SUM(B7:B34)</f>
        <v>199271927</v>
      </c>
      <c r="C35" s="16">
        <f t="shared" ref="C35:E35" si="1">SUM(C7:C34)</f>
        <v>204941697</v>
      </c>
      <c r="D35" s="16">
        <f t="shared" si="1"/>
        <v>1240627405</v>
      </c>
      <c r="E35" s="16">
        <f t="shared" si="1"/>
        <v>1300174812</v>
      </c>
      <c r="F35" s="17">
        <f t="shared" ref="F35" si="2">((E35*100)/D35)-100</f>
        <v>4.7997816878791326</v>
      </c>
      <c r="G35" s="1"/>
      <c r="H35" s="1"/>
      <c r="I35" s="1"/>
    </row>
    <row r="36" spans="1:9" x14ac:dyDescent="0.3">
      <c r="A36" s="59" t="s">
        <v>127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11451564</v>
      </c>
      <c r="C39" s="37">
        <f t="shared" si="4"/>
        <v>11241080</v>
      </c>
      <c r="D39" s="37">
        <f>_xlfn.RANK.EQ(B39,$B$39:$B$66)+COUNTIF($B$39:$B$66,B39)-1</f>
        <v>20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228461006</v>
      </c>
      <c r="G39" s="36">
        <f>LOOKUP(E39,$A$39:$A$66,$C$39:$C$66)</f>
        <v>234992997</v>
      </c>
    </row>
    <row r="40" spans="1:9" x14ac:dyDescent="0.3">
      <c r="A40" s="36" t="str">
        <f t="shared" si="5"/>
        <v>ALICANTE</v>
      </c>
      <c r="B40" s="37">
        <f t="shared" si="3"/>
        <v>6160191</v>
      </c>
      <c r="C40" s="37">
        <f t="shared" si="4"/>
        <v>6723546</v>
      </c>
      <c r="D40" s="37">
        <f t="shared" ref="D40:D66" si="7">_xlfn.RANK.EQ(B40,$B$39:$B$66)+COUNTIF($B$39:$B$66,B40)-1</f>
        <v>23</v>
      </c>
      <c r="E40" s="36" t="str">
        <f t="shared" si="6"/>
        <v>BARCELONA</v>
      </c>
      <c r="F40" s="36">
        <f t="shared" ref="F40:F55" si="8">LOOKUP(E40,$A$39:$A$66,$B$39:$B$66)</f>
        <v>198630166</v>
      </c>
      <c r="G40" s="36">
        <f t="shared" ref="G40:G66" si="9">LOOKUP(E40,$A$39:$A$66,$C$39:$C$66)</f>
        <v>181006723</v>
      </c>
    </row>
    <row r="41" spans="1:9" x14ac:dyDescent="0.3">
      <c r="A41" s="36" t="str">
        <f t="shared" si="5"/>
        <v>ALMERÍA</v>
      </c>
      <c r="B41" s="37">
        <f t="shared" si="3"/>
        <v>19118980</v>
      </c>
      <c r="C41" s="37">
        <f t="shared" si="4"/>
        <v>18447210</v>
      </c>
      <c r="D41" s="37">
        <f t="shared" si="7"/>
        <v>15</v>
      </c>
      <c r="E41" s="36" t="str">
        <f t="shared" si="6"/>
        <v>VALENCIA</v>
      </c>
      <c r="F41" s="36">
        <f t="shared" si="8"/>
        <v>150688021</v>
      </c>
      <c r="G41" s="36">
        <f t="shared" si="9"/>
        <v>144507466</v>
      </c>
    </row>
    <row r="42" spans="1:9" x14ac:dyDescent="0.3">
      <c r="A42" s="36" t="str">
        <f t="shared" si="5"/>
        <v>AVILÉS</v>
      </c>
      <c r="B42" s="37">
        <f t="shared" si="3"/>
        <v>3212024</v>
      </c>
      <c r="C42" s="37">
        <f t="shared" si="4"/>
        <v>3533027</v>
      </c>
      <c r="D42" s="37">
        <f t="shared" si="7"/>
        <v>25</v>
      </c>
      <c r="E42" s="36" t="str">
        <f t="shared" si="6"/>
        <v>LAS PALMAS</v>
      </c>
      <c r="F42" s="36">
        <f t="shared" si="8"/>
        <v>142189497</v>
      </c>
      <c r="G42" s="36">
        <f t="shared" si="9"/>
        <v>131984809</v>
      </c>
    </row>
    <row r="43" spans="1:9" x14ac:dyDescent="0.3">
      <c r="A43" s="36" t="str">
        <f t="shared" si="5"/>
        <v>BAHÍA DE ALGECIRAS</v>
      </c>
      <c r="B43" s="37">
        <f t="shared" si="3"/>
        <v>228461006</v>
      </c>
      <c r="C43" s="37">
        <f t="shared" si="4"/>
        <v>234992997</v>
      </c>
      <c r="D43" s="37">
        <f t="shared" si="7"/>
        <v>1</v>
      </c>
      <c r="E43" s="36" t="str">
        <f t="shared" si="6"/>
        <v>BALEARES</v>
      </c>
      <c r="F43" s="36">
        <f t="shared" si="8"/>
        <v>135210485</v>
      </c>
      <c r="G43" s="36">
        <f t="shared" si="9"/>
        <v>125673725</v>
      </c>
    </row>
    <row r="44" spans="1:9" x14ac:dyDescent="0.3">
      <c r="A44" s="36" t="str">
        <f t="shared" si="5"/>
        <v>BAHÍA DE CÁDIZ</v>
      </c>
      <c r="B44" s="37">
        <f t="shared" si="3"/>
        <v>14713843</v>
      </c>
      <c r="C44" s="37">
        <f t="shared" si="4"/>
        <v>13203548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109137352</v>
      </c>
      <c r="G44" s="36">
        <f t="shared" si="9"/>
        <v>100180580</v>
      </c>
    </row>
    <row r="45" spans="1:9" x14ac:dyDescent="0.3">
      <c r="A45" s="36" t="str">
        <f t="shared" si="5"/>
        <v>BALEARES</v>
      </c>
      <c r="B45" s="37">
        <f t="shared" si="3"/>
        <v>135210485</v>
      </c>
      <c r="C45" s="37">
        <f t="shared" si="4"/>
        <v>125673725</v>
      </c>
      <c r="D45" s="37">
        <f t="shared" si="7"/>
        <v>5</v>
      </c>
      <c r="E45" s="36" t="str">
        <f t="shared" si="6"/>
        <v>CEUTA</v>
      </c>
      <c r="F45" s="36">
        <f t="shared" si="8"/>
        <v>40921076</v>
      </c>
      <c r="G45" s="36">
        <f t="shared" si="9"/>
        <v>35714432</v>
      </c>
    </row>
    <row r="46" spans="1:9" x14ac:dyDescent="0.3">
      <c r="A46" s="36" t="str">
        <f t="shared" si="5"/>
        <v>BARCELONA</v>
      </c>
      <c r="B46" s="37">
        <f t="shared" si="3"/>
        <v>198630166</v>
      </c>
      <c r="C46" s="37">
        <f t="shared" si="4"/>
        <v>181006723</v>
      </c>
      <c r="D46" s="37">
        <f t="shared" si="7"/>
        <v>2</v>
      </c>
      <c r="E46" s="36" t="str">
        <f t="shared" si="6"/>
        <v>BILBAO</v>
      </c>
      <c r="F46" s="36">
        <f t="shared" si="8"/>
        <v>28075847</v>
      </c>
      <c r="G46" s="36">
        <f t="shared" si="9"/>
        <v>26674134</v>
      </c>
    </row>
    <row r="47" spans="1:9" x14ac:dyDescent="0.3">
      <c r="A47" s="36" t="str">
        <f t="shared" si="5"/>
        <v>BILBAO</v>
      </c>
      <c r="B47" s="37">
        <f t="shared" si="3"/>
        <v>28075847</v>
      </c>
      <c r="C47" s="37">
        <f t="shared" si="4"/>
        <v>26674134</v>
      </c>
      <c r="D47" s="37">
        <f t="shared" si="7"/>
        <v>8</v>
      </c>
      <c r="E47" s="36" t="str">
        <f t="shared" si="6"/>
        <v>TARRAGONA</v>
      </c>
      <c r="F47" s="36">
        <f t="shared" si="8"/>
        <v>26873639</v>
      </c>
      <c r="G47" s="36">
        <f t="shared" si="9"/>
        <v>28063834</v>
      </c>
    </row>
    <row r="48" spans="1:9" x14ac:dyDescent="0.3">
      <c r="A48" s="36" t="str">
        <f t="shared" si="5"/>
        <v>CARTAGENA</v>
      </c>
      <c r="B48" s="37">
        <f t="shared" si="3"/>
        <v>23390863</v>
      </c>
      <c r="C48" s="37">
        <f t="shared" si="4"/>
        <v>23029026</v>
      </c>
      <c r="D48" s="37">
        <f t="shared" si="7"/>
        <v>10</v>
      </c>
      <c r="E48" s="36" t="str">
        <f t="shared" si="6"/>
        <v>CARTAGENA</v>
      </c>
      <c r="F48" s="36">
        <f t="shared" si="8"/>
        <v>23390863</v>
      </c>
      <c r="G48" s="36">
        <f t="shared" si="9"/>
        <v>23029026</v>
      </c>
    </row>
    <row r="49" spans="1:7" x14ac:dyDescent="0.3">
      <c r="A49" s="36" t="str">
        <f t="shared" si="5"/>
        <v>CASTELLÓN</v>
      </c>
      <c r="B49" s="37">
        <f t="shared" si="3"/>
        <v>16532962</v>
      </c>
      <c r="C49" s="37">
        <f t="shared" si="4"/>
        <v>14307264</v>
      </c>
      <c r="D49" s="37">
        <f t="shared" si="7"/>
        <v>17</v>
      </c>
      <c r="E49" s="36" t="str">
        <f t="shared" si="6"/>
        <v>VIGO</v>
      </c>
      <c r="F49" s="36">
        <f t="shared" si="8"/>
        <v>22025778</v>
      </c>
      <c r="G49" s="36">
        <f t="shared" si="9"/>
        <v>20647549</v>
      </c>
    </row>
    <row r="50" spans="1:7" x14ac:dyDescent="0.3">
      <c r="A50" s="36" t="str">
        <f t="shared" si="5"/>
        <v>CEUTA</v>
      </c>
      <c r="B50" s="37">
        <f t="shared" si="3"/>
        <v>40921076</v>
      </c>
      <c r="C50" s="37">
        <f t="shared" si="4"/>
        <v>35714432</v>
      </c>
      <c r="D50" s="37">
        <f t="shared" si="7"/>
        <v>7</v>
      </c>
      <c r="E50" s="36" t="str">
        <f t="shared" si="6"/>
        <v>MELILLA</v>
      </c>
      <c r="F50" s="36">
        <f t="shared" si="8"/>
        <v>21432619</v>
      </c>
      <c r="G50" s="36">
        <f t="shared" si="9"/>
        <v>21861864</v>
      </c>
    </row>
    <row r="51" spans="1:7" x14ac:dyDescent="0.3">
      <c r="A51" s="36" t="str">
        <f t="shared" si="5"/>
        <v>FERROL-SAN CIBRAO</v>
      </c>
      <c r="B51" s="37">
        <f t="shared" si="3"/>
        <v>9465310</v>
      </c>
      <c r="C51" s="37">
        <f t="shared" si="4"/>
        <v>8518823</v>
      </c>
      <c r="D51" s="37">
        <f t="shared" si="7"/>
        <v>22</v>
      </c>
      <c r="E51" s="36" t="str">
        <f t="shared" si="6"/>
        <v>HUELVA</v>
      </c>
      <c r="F51" s="36">
        <f t="shared" si="8"/>
        <v>20957953</v>
      </c>
      <c r="G51" s="36">
        <f t="shared" si="9"/>
        <v>19766508</v>
      </c>
    </row>
    <row r="52" spans="1:7" x14ac:dyDescent="0.3">
      <c r="A52" s="36" t="str">
        <f t="shared" si="5"/>
        <v>GIJÓN</v>
      </c>
      <c r="B52" s="37">
        <f t="shared" si="3"/>
        <v>10330933</v>
      </c>
      <c r="C52" s="37">
        <f t="shared" si="4"/>
        <v>11201520</v>
      </c>
      <c r="D52" s="37">
        <f t="shared" si="7"/>
        <v>21</v>
      </c>
      <c r="E52" s="36" t="str">
        <f t="shared" si="6"/>
        <v>MÁLAGA</v>
      </c>
      <c r="F52" s="36">
        <f t="shared" si="8"/>
        <v>20323633</v>
      </c>
      <c r="G52" s="36">
        <f t="shared" si="9"/>
        <v>20234532</v>
      </c>
    </row>
    <row r="53" spans="1:7" x14ac:dyDescent="0.3">
      <c r="A53" s="36" t="str">
        <f t="shared" si="5"/>
        <v>HUELVA</v>
      </c>
      <c r="B53" s="37">
        <f t="shared" si="3"/>
        <v>20957953</v>
      </c>
      <c r="C53" s="37">
        <f t="shared" si="4"/>
        <v>19766508</v>
      </c>
      <c r="D53" s="37">
        <f t="shared" si="7"/>
        <v>13</v>
      </c>
      <c r="E53" s="36" t="str">
        <f t="shared" si="6"/>
        <v>ALMERÍA</v>
      </c>
      <c r="F53" s="36">
        <f t="shared" si="8"/>
        <v>19118980</v>
      </c>
      <c r="G53" s="36">
        <f t="shared" si="9"/>
        <v>18447210</v>
      </c>
    </row>
    <row r="54" spans="1:7" x14ac:dyDescent="0.3">
      <c r="A54" s="36" t="str">
        <f t="shared" si="5"/>
        <v>LAS PALMAS</v>
      </c>
      <c r="B54" s="37">
        <f t="shared" si="3"/>
        <v>142189497</v>
      </c>
      <c r="C54" s="37">
        <f t="shared" si="4"/>
        <v>131984809</v>
      </c>
      <c r="D54" s="37">
        <f t="shared" si="7"/>
        <v>4</v>
      </c>
      <c r="E54" s="36" t="str">
        <f t="shared" si="6"/>
        <v>SANTANDER</v>
      </c>
      <c r="F54" s="36">
        <f t="shared" si="8"/>
        <v>17913764</v>
      </c>
      <c r="G54" s="36">
        <f t="shared" si="9"/>
        <v>16869749</v>
      </c>
    </row>
    <row r="55" spans="1:7" x14ac:dyDescent="0.3">
      <c r="A55" s="36" t="str">
        <f t="shared" si="5"/>
        <v>MÁLAGA</v>
      </c>
      <c r="B55" s="37">
        <f t="shared" si="3"/>
        <v>20323633</v>
      </c>
      <c r="C55" s="37">
        <f t="shared" si="4"/>
        <v>20234532</v>
      </c>
      <c r="D55" s="37">
        <f t="shared" si="7"/>
        <v>14</v>
      </c>
      <c r="E55" s="36" t="str">
        <f t="shared" si="6"/>
        <v>CASTELLÓN</v>
      </c>
      <c r="F55" s="36">
        <f t="shared" si="8"/>
        <v>16532962</v>
      </c>
      <c r="G55" s="36">
        <f t="shared" si="9"/>
        <v>14307264</v>
      </c>
    </row>
    <row r="56" spans="1:7" x14ac:dyDescent="0.3">
      <c r="A56" s="36" t="str">
        <f t="shared" si="5"/>
        <v>MARÍN Y RÍA DE PONTEVEDRA</v>
      </c>
      <c r="B56" s="37">
        <f t="shared" si="3"/>
        <v>2678639</v>
      </c>
      <c r="C56" s="37">
        <f t="shared" si="4"/>
        <v>2687917</v>
      </c>
      <c r="D56" s="37">
        <f t="shared" si="7"/>
        <v>27</v>
      </c>
      <c r="E56" s="36" t="str">
        <f t="shared" si="6"/>
        <v>BAHÍA DE CÁDIZ</v>
      </c>
      <c r="F56" s="36">
        <f t="shared" ref="F56:F66" si="10">LOOKUP(E56,$A$39:$A$66,$B$39:$B$66)</f>
        <v>14713843</v>
      </c>
      <c r="G56" s="36">
        <f t="shared" si="9"/>
        <v>13203548</v>
      </c>
    </row>
    <row r="57" spans="1:7" x14ac:dyDescent="0.3">
      <c r="A57" s="36" t="str">
        <f t="shared" si="5"/>
        <v>MELILLA</v>
      </c>
      <c r="B57" s="37">
        <f t="shared" si="3"/>
        <v>21432619</v>
      </c>
      <c r="C57" s="37">
        <f t="shared" si="4"/>
        <v>21861864</v>
      </c>
      <c r="D57" s="37">
        <f t="shared" si="7"/>
        <v>12</v>
      </c>
      <c r="E57" s="36" t="str">
        <f t="shared" si="6"/>
        <v>MOTRIL</v>
      </c>
      <c r="F57" s="36">
        <f t="shared" si="10"/>
        <v>11831034</v>
      </c>
      <c r="G57" s="36">
        <f t="shared" si="9"/>
        <v>11871608</v>
      </c>
    </row>
    <row r="58" spans="1:7" x14ac:dyDescent="0.3">
      <c r="A58" s="36" t="str">
        <f t="shared" si="5"/>
        <v>MOTRIL</v>
      </c>
      <c r="B58" s="37">
        <f t="shared" si="3"/>
        <v>11831034</v>
      </c>
      <c r="C58" s="37">
        <f t="shared" si="4"/>
        <v>11871608</v>
      </c>
      <c r="D58" s="37">
        <f t="shared" si="7"/>
        <v>19</v>
      </c>
      <c r="E58" s="36" t="str">
        <f t="shared" si="6"/>
        <v>A CORUÑA</v>
      </c>
      <c r="F58" s="36">
        <f t="shared" si="10"/>
        <v>11451564</v>
      </c>
      <c r="G58" s="36">
        <f t="shared" si="9"/>
        <v>11241080</v>
      </c>
    </row>
    <row r="59" spans="1:7" x14ac:dyDescent="0.3">
      <c r="A59" s="36" t="str">
        <f t="shared" si="5"/>
        <v>PASAIA</v>
      </c>
      <c r="B59" s="37">
        <f t="shared" si="3"/>
        <v>4021492</v>
      </c>
      <c r="C59" s="37">
        <f t="shared" si="4"/>
        <v>3692552</v>
      </c>
      <c r="D59" s="37">
        <f t="shared" si="7"/>
        <v>24</v>
      </c>
      <c r="E59" s="36" t="str">
        <f t="shared" si="6"/>
        <v>GIJÓN</v>
      </c>
      <c r="F59" s="36">
        <f t="shared" si="10"/>
        <v>10330933</v>
      </c>
      <c r="G59" s="36">
        <f t="shared" si="9"/>
        <v>11201520</v>
      </c>
    </row>
    <row r="60" spans="1:7" x14ac:dyDescent="0.3">
      <c r="A60" s="36" t="str">
        <f t="shared" si="5"/>
        <v>SANTA CRUZ DE TENERIFE</v>
      </c>
      <c r="B60" s="37">
        <f t="shared" si="3"/>
        <v>109137352</v>
      </c>
      <c r="C60" s="37">
        <f t="shared" si="4"/>
        <v>100180580</v>
      </c>
      <c r="D60" s="37">
        <f t="shared" si="7"/>
        <v>6</v>
      </c>
      <c r="E60" s="36" t="str">
        <f t="shared" si="6"/>
        <v>FERROL-SAN CIBRAO</v>
      </c>
      <c r="F60" s="36">
        <f t="shared" si="10"/>
        <v>9465310</v>
      </c>
      <c r="G60" s="36">
        <f t="shared" si="9"/>
        <v>8518823</v>
      </c>
    </row>
    <row r="61" spans="1:7" x14ac:dyDescent="0.3">
      <c r="A61" s="36" t="str">
        <f t="shared" si="5"/>
        <v>SANTANDER</v>
      </c>
      <c r="B61" s="37">
        <f t="shared" si="3"/>
        <v>17913764</v>
      </c>
      <c r="C61" s="37">
        <f t="shared" si="4"/>
        <v>16869749</v>
      </c>
      <c r="D61" s="37">
        <f t="shared" si="7"/>
        <v>16</v>
      </c>
      <c r="E61" s="36" t="str">
        <f t="shared" si="6"/>
        <v>ALICANTE</v>
      </c>
      <c r="F61" s="36">
        <f t="shared" si="10"/>
        <v>6160191</v>
      </c>
      <c r="G61" s="36">
        <f t="shared" si="9"/>
        <v>6723546</v>
      </c>
    </row>
    <row r="62" spans="1:7" x14ac:dyDescent="0.3">
      <c r="A62" s="36" t="str">
        <f t="shared" si="5"/>
        <v>SEVILLA</v>
      </c>
      <c r="B62" s="37">
        <f t="shared" si="3"/>
        <v>2912303</v>
      </c>
      <c r="C62" s="37">
        <f t="shared" si="4"/>
        <v>2874033</v>
      </c>
      <c r="D62" s="37">
        <f t="shared" si="7"/>
        <v>26</v>
      </c>
      <c r="E62" s="36" t="str">
        <f t="shared" si="6"/>
        <v>PASAIA</v>
      </c>
      <c r="F62" s="36">
        <f t="shared" si="10"/>
        <v>4021492</v>
      </c>
      <c r="G62" s="36">
        <f t="shared" si="9"/>
        <v>3692552</v>
      </c>
    </row>
    <row r="63" spans="1:7" x14ac:dyDescent="0.3">
      <c r="A63" s="36" t="str">
        <f t="shared" si="5"/>
        <v>TARRAGONA</v>
      </c>
      <c r="B63" s="37">
        <f t="shared" si="3"/>
        <v>26873639</v>
      </c>
      <c r="C63" s="37">
        <f t="shared" si="4"/>
        <v>28063834</v>
      </c>
      <c r="D63" s="37">
        <f t="shared" si="7"/>
        <v>9</v>
      </c>
      <c r="E63" s="36" t="str">
        <f t="shared" si="6"/>
        <v>AVILÉS</v>
      </c>
      <c r="F63" s="36">
        <f t="shared" si="10"/>
        <v>3212024</v>
      </c>
      <c r="G63" s="36">
        <f t="shared" si="9"/>
        <v>3533027</v>
      </c>
    </row>
    <row r="64" spans="1:7" x14ac:dyDescent="0.3">
      <c r="A64" s="36" t="str">
        <f t="shared" si="5"/>
        <v>VALENCIA</v>
      </c>
      <c r="B64" s="37">
        <f t="shared" si="3"/>
        <v>150688021</v>
      </c>
      <c r="C64" s="37">
        <f t="shared" si="4"/>
        <v>144507466</v>
      </c>
      <c r="D64" s="37">
        <f t="shared" si="7"/>
        <v>3</v>
      </c>
      <c r="E64" s="36" t="str">
        <f t="shared" si="6"/>
        <v>SEVILLA</v>
      </c>
      <c r="F64" s="36">
        <f t="shared" si="10"/>
        <v>2912303</v>
      </c>
      <c r="G64" s="36">
        <f t="shared" si="9"/>
        <v>2874033</v>
      </c>
    </row>
    <row r="65" spans="1:7" x14ac:dyDescent="0.3">
      <c r="A65" s="36" t="str">
        <f t="shared" si="5"/>
        <v>VIGO</v>
      </c>
      <c r="B65" s="37">
        <f t="shared" si="3"/>
        <v>22025778</v>
      </c>
      <c r="C65" s="37">
        <f t="shared" si="4"/>
        <v>20647549</v>
      </c>
      <c r="D65" s="37">
        <f t="shared" si="7"/>
        <v>11</v>
      </c>
      <c r="E65" s="36" t="str">
        <f t="shared" si="6"/>
        <v>MARÍN Y RÍA DE PONTEVEDRA</v>
      </c>
      <c r="F65" s="36">
        <f t="shared" si="10"/>
        <v>2678639</v>
      </c>
      <c r="G65" s="36">
        <f t="shared" si="9"/>
        <v>2687917</v>
      </c>
    </row>
    <row r="66" spans="1:7" x14ac:dyDescent="0.3">
      <c r="A66" s="36" t="str">
        <f t="shared" si="5"/>
        <v>VILAGARCÍA</v>
      </c>
      <c r="B66" s="37">
        <f t="shared" si="3"/>
        <v>1513838</v>
      </c>
      <c r="C66" s="37">
        <f t="shared" si="4"/>
        <v>1117349</v>
      </c>
      <c r="D66" s="37">
        <f t="shared" si="7"/>
        <v>28</v>
      </c>
      <c r="E66" s="36" t="str">
        <f t="shared" si="6"/>
        <v>VILAGARCÍA</v>
      </c>
      <c r="F66" s="36">
        <f t="shared" si="10"/>
        <v>1513838</v>
      </c>
      <c r="G66" s="36">
        <f t="shared" si="9"/>
        <v>1117349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150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julio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6</v>
      </c>
      <c r="C7" s="10">
        <v>8</v>
      </c>
      <c r="D7" s="10">
        <v>59</v>
      </c>
      <c r="E7" s="10">
        <v>44</v>
      </c>
      <c r="F7" s="11">
        <f>((E7*100)/D7)-100</f>
        <v>-25.423728813559322</v>
      </c>
      <c r="G7" s="1"/>
      <c r="H7" s="1"/>
      <c r="I7" s="1"/>
    </row>
    <row r="8" spans="1:12" x14ac:dyDescent="0.3">
      <c r="A8" s="12" t="s">
        <v>31</v>
      </c>
      <c r="B8" s="13">
        <v>1</v>
      </c>
      <c r="C8" s="13">
        <v>1</v>
      </c>
      <c r="D8" s="13">
        <v>27</v>
      </c>
      <c r="E8" s="13">
        <v>25</v>
      </c>
      <c r="F8" s="14">
        <f t="shared" ref="F8:F34" si="0">((E8*100)/D8)-100</f>
        <v>-7.4074074074074048</v>
      </c>
      <c r="G8" s="1"/>
      <c r="H8" s="1"/>
      <c r="I8" s="1"/>
    </row>
    <row r="9" spans="1:12" x14ac:dyDescent="0.3">
      <c r="A9" s="9" t="s">
        <v>157</v>
      </c>
      <c r="B9" s="10">
        <v>4</v>
      </c>
      <c r="C9" s="10">
        <v>4</v>
      </c>
      <c r="D9" s="10">
        <v>22</v>
      </c>
      <c r="E9" s="10">
        <v>20</v>
      </c>
      <c r="F9" s="11">
        <f t="shared" si="0"/>
        <v>-9.0909090909090935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1</v>
      </c>
      <c r="E10" s="13">
        <v>4</v>
      </c>
      <c r="F10" s="14">
        <f t="shared" si="0"/>
        <v>300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1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24</v>
      </c>
      <c r="C12" s="13">
        <v>21</v>
      </c>
      <c r="D12" s="13">
        <v>139</v>
      </c>
      <c r="E12" s="13">
        <v>174</v>
      </c>
      <c r="F12" s="14">
        <f t="shared" si="0"/>
        <v>25.17985611510791</v>
      </c>
      <c r="G12" s="1"/>
      <c r="H12" s="1"/>
      <c r="I12" s="1"/>
    </row>
    <row r="13" spans="1:12" x14ac:dyDescent="0.3">
      <c r="A13" s="9" t="s">
        <v>32</v>
      </c>
      <c r="B13" s="10">
        <v>105</v>
      </c>
      <c r="C13" s="10">
        <v>118</v>
      </c>
      <c r="D13" s="10">
        <v>426</v>
      </c>
      <c r="E13" s="10">
        <v>463</v>
      </c>
      <c r="F13" s="11">
        <f t="shared" si="0"/>
        <v>8.6854460093896648</v>
      </c>
      <c r="G13" s="1"/>
      <c r="H13" s="1"/>
      <c r="I13" s="1"/>
    </row>
    <row r="14" spans="1:12" x14ac:dyDescent="0.3">
      <c r="A14" s="12" t="s">
        <v>33</v>
      </c>
      <c r="B14" s="13">
        <v>74</v>
      </c>
      <c r="C14" s="13">
        <v>79</v>
      </c>
      <c r="D14" s="13">
        <v>391</v>
      </c>
      <c r="E14" s="13">
        <v>429</v>
      </c>
      <c r="F14" s="14">
        <f t="shared" si="0"/>
        <v>9.7186700767263403</v>
      </c>
      <c r="G14" s="1"/>
      <c r="H14" s="1"/>
      <c r="I14" s="1"/>
    </row>
    <row r="15" spans="1:12" x14ac:dyDescent="0.3">
      <c r="A15" s="9" t="s">
        <v>34</v>
      </c>
      <c r="B15" s="10">
        <v>4</v>
      </c>
      <c r="C15" s="10">
        <v>2</v>
      </c>
      <c r="D15" s="10">
        <v>28</v>
      </c>
      <c r="E15" s="10">
        <v>32</v>
      </c>
      <c r="F15" s="11">
        <f t="shared" si="0"/>
        <v>14.285714285714292</v>
      </c>
      <c r="G15" s="1"/>
      <c r="H15" s="1"/>
      <c r="I15" s="1"/>
    </row>
    <row r="16" spans="1:12" x14ac:dyDescent="0.3">
      <c r="A16" s="12" t="s">
        <v>35</v>
      </c>
      <c r="B16" s="13">
        <v>13</v>
      </c>
      <c r="C16" s="13">
        <v>9</v>
      </c>
      <c r="D16" s="13">
        <v>70</v>
      </c>
      <c r="E16" s="13">
        <v>67</v>
      </c>
      <c r="F16" s="14">
        <f t="shared" si="0"/>
        <v>-4.2857142857142918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1</v>
      </c>
      <c r="E17" s="10">
        <v>0</v>
      </c>
      <c r="F17" s="11">
        <f t="shared" si="0"/>
        <v>-100</v>
      </c>
      <c r="G17" s="1"/>
      <c r="H17" s="1"/>
      <c r="I17" s="1"/>
    </row>
    <row r="18" spans="1:9" x14ac:dyDescent="0.3">
      <c r="A18" s="12" t="s">
        <v>36</v>
      </c>
      <c r="B18" s="13">
        <v>2</v>
      </c>
      <c r="C18" s="13">
        <v>3</v>
      </c>
      <c r="D18" s="13">
        <v>5</v>
      </c>
      <c r="E18" s="13">
        <v>9</v>
      </c>
      <c r="F18" s="14">
        <f t="shared" si="0"/>
        <v>80</v>
      </c>
      <c r="G18" s="1"/>
      <c r="H18" s="1"/>
      <c r="I18" s="1"/>
    </row>
    <row r="19" spans="1:9" x14ac:dyDescent="0.3">
      <c r="A19" s="9" t="s">
        <v>37</v>
      </c>
      <c r="B19" s="10">
        <v>1</v>
      </c>
      <c r="C19" s="10">
        <v>0</v>
      </c>
      <c r="D19" s="10">
        <v>9</v>
      </c>
      <c r="E19" s="10">
        <v>7</v>
      </c>
      <c r="F19" s="11">
        <f t="shared" si="0"/>
        <v>-22.222222222222229</v>
      </c>
      <c r="G19" s="1"/>
      <c r="H19" s="1"/>
      <c r="I19" s="1"/>
    </row>
    <row r="20" spans="1:9" x14ac:dyDescent="0.3">
      <c r="A20" s="12" t="s">
        <v>163</v>
      </c>
      <c r="B20" s="13">
        <v>1</v>
      </c>
      <c r="C20" s="13">
        <v>1</v>
      </c>
      <c r="D20" s="13">
        <v>7</v>
      </c>
      <c r="E20" s="13">
        <v>9</v>
      </c>
      <c r="F20" s="14">
        <f t="shared" si="0"/>
        <v>28.571428571428584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0</v>
      </c>
      <c r="D21" s="10">
        <v>3</v>
      </c>
      <c r="E21" s="10">
        <v>7</v>
      </c>
      <c r="F21" s="19">
        <f t="shared" si="0"/>
        <v>133.33333333333334</v>
      </c>
      <c r="G21" s="1"/>
      <c r="H21" s="1"/>
      <c r="I21" s="1"/>
    </row>
    <row r="22" spans="1:9" x14ac:dyDescent="0.3">
      <c r="A22" s="12" t="s">
        <v>59</v>
      </c>
      <c r="B22" s="13">
        <v>5</v>
      </c>
      <c r="C22" s="13">
        <v>9</v>
      </c>
      <c r="D22" s="13">
        <v>259</v>
      </c>
      <c r="E22" s="13">
        <v>336</v>
      </c>
      <c r="F22" s="14">
        <f t="shared" si="0"/>
        <v>29.72972972972974</v>
      </c>
      <c r="G22" s="1"/>
      <c r="H22" s="1"/>
      <c r="I22" s="1"/>
    </row>
    <row r="23" spans="1:9" x14ac:dyDescent="0.3">
      <c r="A23" s="9" t="s">
        <v>164</v>
      </c>
      <c r="B23" s="10">
        <v>20</v>
      </c>
      <c r="C23" s="10">
        <v>17</v>
      </c>
      <c r="D23" s="10">
        <v>145</v>
      </c>
      <c r="E23" s="10">
        <v>144</v>
      </c>
      <c r="F23" s="11">
        <f t="shared" si="0"/>
        <v>-0.68965517241379359</v>
      </c>
      <c r="G23" s="1"/>
      <c r="H23" s="1"/>
      <c r="I23" s="1"/>
    </row>
    <row r="24" spans="1:9" x14ac:dyDescent="0.3">
      <c r="A24" s="12" t="s">
        <v>166</v>
      </c>
      <c r="B24" s="13">
        <v>1</v>
      </c>
      <c r="C24" s="13">
        <v>0</v>
      </c>
      <c r="D24" s="13">
        <v>1</v>
      </c>
      <c r="E24" s="13">
        <v>0</v>
      </c>
      <c r="F24" s="18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5</v>
      </c>
      <c r="C26" s="13">
        <v>0</v>
      </c>
      <c r="D26" s="13">
        <v>15</v>
      </c>
      <c r="E26" s="13">
        <v>16</v>
      </c>
      <c r="F26" s="14">
        <f t="shared" si="0"/>
        <v>6.6666666666666714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3</v>
      </c>
      <c r="E27" s="10">
        <v>1</v>
      </c>
      <c r="F27" s="19">
        <f t="shared" si="0"/>
        <v>-66.666666666666657</v>
      </c>
      <c r="G27" s="1"/>
      <c r="H27" s="1"/>
      <c r="I27" s="1"/>
    </row>
    <row r="28" spans="1:9" x14ac:dyDescent="0.3">
      <c r="A28" s="12" t="s">
        <v>42</v>
      </c>
      <c r="B28" s="13">
        <v>4</v>
      </c>
      <c r="C28" s="13">
        <v>4</v>
      </c>
      <c r="D28" s="13">
        <v>241</v>
      </c>
      <c r="E28" s="13">
        <v>299</v>
      </c>
      <c r="F28" s="14">
        <f t="shared" si="0"/>
        <v>24.066390041493776</v>
      </c>
      <c r="G28" s="1"/>
      <c r="H28" s="1"/>
      <c r="I28" s="1"/>
    </row>
    <row r="29" spans="1:9" x14ac:dyDescent="0.3">
      <c r="A29" s="9" t="s">
        <v>43</v>
      </c>
      <c r="B29" s="10">
        <v>1</v>
      </c>
      <c r="C29" s="10">
        <v>1</v>
      </c>
      <c r="D29" s="10">
        <v>7</v>
      </c>
      <c r="E29" s="10">
        <v>5</v>
      </c>
      <c r="F29" s="11">
        <f t="shared" si="0"/>
        <v>-28.571428571428569</v>
      </c>
      <c r="G29" s="1"/>
      <c r="H29" s="1"/>
      <c r="I29" s="1"/>
    </row>
    <row r="30" spans="1:9" x14ac:dyDescent="0.3">
      <c r="A30" s="12" t="s">
        <v>44</v>
      </c>
      <c r="B30" s="13">
        <v>7</v>
      </c>
      <c r="C30" s="13">
        <v>8</v>
      </c>
      <c r="D30" s="13">
        <v>38</v>
      </c>
      <c r="E30" s="13">
        <v>39</v>
      </c>
      <c r="F30" s="14">
        <f t="shared" si="0"/>
        <v>2.6315789473684248</v>
      </c>
      <c r="G30" s="1"/>
      <c r="H30" s="1"/>
      <c r="I30" s="1"/>
    </row>
    <row r="31" spans="1:9" x14ac:dyDescent="0.3">
      <c r="A31" s="9" t="s">
        <v>45</v>
      </c>
      <c r="B31" s="10">
        <v>6</v>
      </c>
      <c r="C31" s="10">
        <v>6</v>
      </c>
      <c r="D31" s="10">
        <v>17</v>
      </c>
      <c r="E31" s="10">
        <v>31</v>
      </c>
      <c r="F31" s="11">
        <f t="shared" si="0"/>
        <v>82.35294117647058</v>
      </c>
      <c r="G31" s="1"/>
      <c r="H31" s="1"/>
      <c r="I31" s="1"/>
    </row>
    <row r="32" spans="1:9" x14ac:dyDescent="0.3">
      <c r="A32" s="12" t="s">
        <v>46</v>
      </c>
      <c r="B32" s="13">
        <v>13</v>
      </c>
      <c r="C32" s="13">
        <v>12</v>
      </c>
      <c r="D32" s="13">
        <v>87</v>
      </c>
      <c r="E32" s="13">
        <v>92</v>
      </c>
      <c r="F32" s="14">
        <f t="shared" si="0"/>
        <v>5.7471264367816133</v>
      </c>
      <c r="G32" s="1"/>
      <c r="H32" s="1"/>
      <c r="I32" s="1"/>
    </row>
    <row r="33" spans="1:9" x14ac:dyDescent="0.3">
      <c r="A33" s="9" t="s">
        <v>47</v>
      </c>
      <c r="B33" s="10">
        <v>3</v>
      </c>
      <c r="C33" s="10">
        <v>5</v>
      </c>
      <c r="D33" s="10">
        <v>36</v>
      </c>
      <c r="E33" s="10">
        <v>43</v>
      </c>
      <c r="F33" s="11">
        <f t="shared" si="0"/>
        <v>19.444444444444443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1</v>
      </c>
      <c r="E34" s="13">
        <v>4</v>
      </c>
      <c r="F34" s="14">
        <f t="shared" si="0"/>
        <v>300</v>
      </c>
      <c r="G34" s="1"/>
      <c r="H34" s="1"/>
      <c r="I34" s="1"/>
    </row>
    <row r="35" spans="1:9" x14ac:dyDescent="0.3">
      <c r="A35" s="15" t="s">
        <v>48</v>
      </c>
      <c r="B35" s="16">
        <f>SUM(B7:B34)</f>
        <v>300</v>
      </c>
      <c r="C35" s="16">
        <f t="shared" ref="C35:E35" si="1">SUM(C7:C34)</f>
        <v>308</v>
      </c>
      <c r="D35" s="16">
        <f t="shared" si="1"/>
        <v>2039</v>
      </c>
      <c r="E35" s="16">
        <f t="shared" si="1"/>
        <v>2300</v>
      </c>
      <c r="F35" s="17">
        <f t="shared" ref="F35" si="2">((E35*100)/D35)-100</f>
        <v>12.800392349190773</v>
      </c>
      <c r="G35" s="1"/>
      <c r="H35" s="1"/>
      <c r="I35" s="1"/>
    </row>
    <row r="37" spans="1:9" x14ac:dyDescent="0.3">
      <c r="A37" s="83"/>
      <c r="B37" s="36"/>
      <c r="C37" s="36"/>
      <c r="D37" s="36"/>
      <c r="E37" s="36"/>
      <c r="F37" s="36"/>
      <c r="G37" s="36"/>
      <c r="H37" s="36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36"/>
      <c r="I38" s="77"/>
    </row>
    <row r="39" spans="1:9" x14ac:dyDescent="0.3">
      <c r="A39" s="36" t="str">
        <f t="shared" ref="A39:A66" si="5">A7</f>
        <v>A CORUÑA</v>
      </c>
      <c r="B39" s="37">
        <f t="shared" si="3"/>
        <v>44</v>
      </c>
      <c r="C39" s="37">
        <f t="shared" si="4"/>
        <v>59</v>
      </c>
      <c r="D39" s="37">
        <f>_xlfn.RANK.EQ(B39,$B$39:$B$66)+COUNTIF($B$39:$B$66,B39)-1</f>
        <v>9</v>
      </c>
      <c r="E39" s="36" t="str">
        <f t="shared" ref="E39:E48" si="6">INDEX($A$39:$B$66,MATCH(ROW()-38,$D$39:$D$66,0),1)</f>
        <v>BALEARES</v>
      </c>
      <c r="F39" s="36">
        <f>LOOKUP(E39,$A$39:$A$66,$B$39:$B$66)</f>
        <v>463</v>
      </c>
      <c r="G39" s="36">
        <f>LOOKUP(E39,$A$39:$A$66,$C$39:$C$66)</f>
        <v>426</v>
      </c>
      <c r="H39" s="36"/>
      <c r="I39" s="77"/>
    </row>
    <row r="40" spans="1:9" x14ac:dyDescent="0.3">
      <c r="A40" s="36" t="str">
        <f t="shared" si="5"/>
        <v>ALICANTE</v>
      </c>
      <c r="B40" s="37">
        <f t="shared" si="3"/>
        <v>25</v>
      </c>
      <c r="C40" s="37">
        <f t="shared" si="4"/>
        <v>27</v>
      </c>
      <c r="D40" s="37">
        <f t="shared" ref="D40:D66" si="7">_xlfn.RANK.EQ(B40,$B$39:$B$66)+COUNTIF($B$39:$B$66,B40)-1</f>
        <v>14</v>
      </c>
      <c r="E40" s="36" t="str">
        <f t="shared" si="6"/>
        <v>BARCELONA</v>
      </c>
      <c r="F40" s="36">
        <f t="shared" ref="F40:F55" si="8">LOOKUP(E40,$A$39:$A$66,$B$39:$B$66)</f>
        <v>429</v>
      </c>
      <c r="G40" s="36">
        <f t="shared" ref="G40:G66" si="9">LOOKUP(E40,$A$39:$A$66,$C$39:$C$66)</f>
        <v>391</v>
      </c>
      <c r="H40" s="36"/>
      <c r="I40" s="77"/>
    </row>
    <row r="41" spans="1:9" x14ac:dyDescent="0.3">
      <c r="A41" s="36" t="str">
        <f t="shared" si="5"/>
        <v>ALMERÍA</v>
      </c>
      <c r="B41" s="37">
        <f t="shared" si="3"/>
        <v>20</v>
      </c>
      <c r="C41" s="37">
        <f t="shared" si="4"/>
        <v>22</v>
      </c>
      <c r="D41" s="37">
        <f t="shared" si="7"/>
        <v>15</v>
      </c>
      <c r="E41" s="36" t="str">
        <f t="shared" si="6"/>
        <v>LAS PALMAS</v>
      </c>
      <c r="F41" s="36">
        <f t="shared" si="8"/>
        <v>336</v>
      </c>
      <c r="G41" s="36">
        <f t="shared" si="9"/>
        <v>259</v>
      </c>
      <c r="H41" s="36"/>
      <c r="I41" s="77"/>
    </row>
    <row r="42" spans="1:9" x14ac:dyDescent="0.3">
      <c r="A42" s="36" t="str">
        <f t="shared" si="5"/>
        <v>AVILÉS</v>
      </c>
      <c r="B42" s="37">
        <f t="shared" si="3"/>
        <v>4</v>
      </c>
      <c r="C42" s="37">
        <f t="shared" si="4"/>
        <v>1</v>
      </c>
      <c r="D42" s="37">
        <f t="shared" si="7"/>
        <v>23</v>
      </c>
      <c r="E42" s="36" t="str">
        <f t="shared" si="6"/>
        <v>SANTA CRUZ DE TENERIFE</v>
      </c>
      <c r="F42" s="36">
        <f t="shared" si="8"/>
        <v>299</v>
      </c>
      <c r="G42" s="36">
        <f t="shared" si="9"/>
        <v>241</v>
      </c>
      <c r="H42" s="36"/>
      <c r="I42" s="77"/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1</v>
      </c>
      <c r="D43" s="37">
        <f t="shared" si="7"/>
        <v>28</v>
      </c>
      <c r="E43" s="36" t="str">
        <f t="shared" si="6"/>
        <v>BAHÍA DE CÁDIZ</v>
      </c>
      <c r="F43" s="36">
        <f t="shared" si="8"/>
        <v>174</v>
      </c>
      <c r="G43" s="36">
        <f t="shared" si="9"/>
        <v>139</v>
      </c>
      <c r="H43" s="36"/>
      <c r="I43" s="77"/>
    </row>
    <row r="44" spans="1:9" x14ac:dyDescent="0.3">
      <c r="A44" s="36" t="str">
        <f t="shared" si="5"/>
        <v>BAHÍA DE CÁDIZ</v>
      </c>
      <c r="B44" s="37">
        <f t="shared" si="3"/>
        <v>174</v>
      </c>
      <c r="C44" s="37">
        <f t="shared" si="4"/>
        <v>139</v>
      </c>
      <c r="D44" s="37">
        <f t="shared" si="7"/>
        <v>5</v>
      </c>
      <c r="E44" s="36" t="str">
        <f t="shared" si="6"/>
        <v>MÁLAGA</v>
      </c>
      <c r="F44" s="36">
        <f t="shared" si="8"/>
        <v>144</v>
      </c>
      <c r="G44" s="36">
        <f t="shared" si="9"/>
        <v>145</v>
      </c>
      <c r="H44" s="36"/>
      <c r="I44" s="77"/>
    </row>
    <row r="45" spans="1:9" x14ac:dyDescent="0.3">
      <c r="A45" s="36" t="str">
        <f t="shared" si="5"/>
        <v>BALEARES</v>
      </c>
      <c r="B45" s="37">
        <f t="shared" si="3"/>
        <v>463</v>
      </c>
      <c r="C45" s="37">
        <f t="shared" si="4"/>
        <v>426</v>
      </c>
      <c r="D45" s="37">
        <f t="shared" si="7"/>
        <v>1</v>
      </c>
      <c r="E45" s="36" t="str">
        <f t="shared" si="6"/>
        <v>VALENCIA</v>
      </c>
      <c r="F45" s="36">
        <f t="shared" si="8"/>
        <v>92</v>
      </c>
      <c r="G45" s="36">
        <f t="shared" si="9"/>
        <v>87</v>
      </c>
      <c r="H45" s="36"/>
      <c r="I45" s="77"/>
    </row>
    <row r="46" spans="1:9" x14ac:dyDescent="0.3">
      <c r="A46" s="36" t="str">
        <f t="shared" si="5"/>
        <v>BARCELONA</v>
      </c>
      <c r="B46" s="37">
        <f t="shared" si="3"/>
        <v>429</v>
      </c>
      <c r="C46" s="37">
        <f t="shared" si="4"/>
        <v>391</v>
      </c>
      <c r="D46" s="37">
        <f t="shared" si="7"/>
        <v>2</v>
      </c>
      <c r="E46" s="36" t="str">
        <f t="shared" si="6"/>
        <v>CARTAGENA</v>
      </c>
      <c r="F46" s="36">
        <f t="shared" si="8"/>
        <v>67</v>
      </c>
      <c r="G46" s="36">
        <f t="shared" si="9"/>
        <v>70</v>
      </c>
      <c r="H46" s="36"/>
      <c r="I46" s="77"/>
    </row>
    <row r="47" spans="1:9" x14ac:dyDescent="0.3">
      <c r="A47" s="36" t="str">
        <f t="shared" si="5"/>
        <v>BILBAO</v>
      </c>
      <c r="B47" s="37">
        <f t="shared" si="3"/>
        <v>32</v>
      </c>
      <c r="C47" s="37">
        <f t="shared" si="4"/>
        <v>28</v>
      </c>
      <c r="D47" s="37">
        <f t="shared" si="7"/>
        <v>12</v>
      </c>
      <c r="E47" s="36" t="str">
        <f t="shared" si="6"/>
        <v>A CORUÑA</v>
      </c>
      <c r="F47" s="36">
        <f t="shared" si="8"/>
        <v>44</v>
      </c>
      <c r="G47" s="36">
        <f t="shared" si="9"/>
        <v>59</v>
      </c>
      <c r="H47" s="36"/>
      <c r="I47" s="77"/>
    </row>
    <row r="48" spans="1:9" x14ac:dyDescent="0.3">
      <c r="A48" s="36" t="str">
        <f t="shared" si="5"/>
        <v>CARTAGENA</v>
      </c>
      <c r="B48" s="37">
        <f t="shared" si="3"/>
        <v>67</v>
      </c>
      <c r="C48" s="37">
        <f t="shared" si="4"/>
        <v>70</v>
      </c>
      <c r="D48" s="37">
        <f t="shared" si="7"/>
        <v>8</v>
      </c>
      <c r="E48" s="36" t="str">
        <f t="shared" si="6"/>
        <v>VIGO</v>
      </c>
      <c r="F48" s="36">
        <f t="shared" si="8"/>
        <v>43</v>
      </c>
      <c r="G48" s="36">
        <f t="shared" si="9"/>
        <v>36</v>
      </c>
      <c r="H48" s="36"/>
      <c r="I48" s="77"/>
    </row>
    <row r="49" spans="1:9" x14ac:dyDescent="0.3">
      <c r="A49" s="36" t="str">
        <f t="shared" si="5"/>
        <v>CASTELLÓN</v>
      </c>
      <c r="B49" s="37">
        <f t="shared" si="3"/>
        <v>0</v>
      </c>
      <c r="C49" s="37">
        <f t="shared" si="4"/>
        <v>1</v>
      </c>
      <c r="D49" s="37">
        <f t="shared" si="7"/>
        <v>28</v>
      </c>
      <c r="E49" s="36" t="str">
        <f t="shared" ref="E49:E66" si="10">INDEX($A$39:$B$66,MATCH(ROW()-38,$D$39:$D$66,0),1)</f>
        <v>SEVILLA</v>
      </c>
      <c r="F49" s="36">
        <f t="shared" si="8"/>
        <v>39</v>
      </c>
      <c r="G49" s="36">
        <f t="shared" si="9"/>
        <v>38</v>
      </c>
      <c r="H49" s="36"/>
      <c r="I49" s="77"/>
    </row>
    <row r="50" spans="1:9" x14ac:dyDescent="0.3">
      <c r="A50" s="36" t="str">
        <f t="shared" si="5"/>
        <v>CEUTA</v>
      </c>
      <c r="B50" s="37">
        <f t="shared" si="3"/>
        <v>9</v>
      </c>
      <c r="C50" s="37">
        <f t="shared" si="4"/>
        <v>5</v>
      </c>
      <c r="D50" s="37">
        <f t="shared" si="7"/>
        <v>18</v>
      </c>
      <c r="E50" s="36" t="str">
        <f t="shared" si="10"/>
        <v>BILBAO</v>
      </c>
      <c r="F50" s="36">
        <f t="shared" si="8"/>
        <v>32</v>
      </c>
      <c r="G50" s="36">
        <f t="shared" si="9"/>
        <v>28</v>
      </c>
      <c r="H50" s="36"/>
      <c r="I50" s="77"/>
    </row>
    <row r="51" spans="1:9" x14ac:dyDescent="0.3">
      <c r="A51" s="36" t="str">
        <f t="shared" si="5"/>
        <v>FERROL-SAN CIBRAO</v>
      </c>
      <c r="B51" s="37">
        <f t="shared" si="3"/>
        <v>7</v>
      </c>
      <c r="C51" s="37">
        <f t="shared" si="4"/>
        <v>9</v>
      </c>
      <c r="D51" s="37">
        <f t="shared" si="7"/>
        <v>20</v>
      </c>
      <c r="E51" s="36" t="str">
        <f t="shared" si="10"/>
        <v>TARRAGONA</v>
      </c>
      <c r="F51" s="36">
        <f t="shared" si="8"/>
        <v>31</v>
      </c>
      <c r="G51" s="36">
        <f t="shared" si="9"/>
        <v>17</v>
      </c>
      <c r="H51" s="36"/>
      <c r="I51" s="77"/>
    </row>
    <row r="52" spans="1:9" x14ac:dyDescent="0.3">
      <c r="A52" s="36" t="str">
        <f t="shared" si="5"/>
        <v>GIJÓN</v>
      </c>
      <c r="B52" s="37">
        <f t="shared" si="3"/>
        <v>9</v>
      </c>
      <c r="C52" s="37">
        <f t="shared" si="4"/>
        <v>7</v>
      </c>
      <c r="D52" s="37">
        <f t="shared" si="7"/>
        <v>18</v>
      </c>
      <c r="E52" s="36" t="str">
        <f t="shared" si="10"/>
        <v>ALICANTE</v>
      </c>
      <c r="F52" s="36">
        <f t="shared" si="8"/>
        <v>25</v>
      </c>
      <c r="G52" s="36">
        <f t="shared" si="9"/>
        <v>27</v>
      </c>
      <c r="H52" s="36"/>
      <c r="I52" s="77"/>
    </row>
    <row r="53" spans="1:9" x14ac:dyDescent="0.3">
      <c r="A53" s="36" t="str">
        <f t="shared" si="5"/>
        <v>HUELVA</v>
      </c>
      <c r="B53" s="37">
        <f t="shared" si="3"/>
        <v>7</v>
      </c>
      <c r="C53" s="37">
        <f t="shared" si="4"/>
        <v>3</v>
      </c>
      <c r="D53" s="37">
        <f t="shared" si="7"/>
        <v>20</v>
      </c>
      <c r="E53" s="36" t="str">
        <f t="shared" si="10"/>
        <v>ALMERÍA</v>
      </c>
      <c r="F53" s="36">
        <f t="shared" si="8"/>
        <v>20</v>
      </c>
      <c r="G53" s="36">
        <f t="shared" si="9"/>
        <v>22</v>
      </c>
      <c r="H53" s="36"/>
      <c r="I53" s="77"/>
    </row>
    <row r="54" spans="1:9" x14ac:dyDescent="0.3">
      <c r="A54" s="36" t="str">
        <f t="shared" si="5"/>
        <v>LAS PALMAS</v>
      </c>
      <c r="B54" s="37">
        <f t="shared" si="3"/>
        <v>336</v>
      </c>
      <c r="C54" s="37">
        <f t="shared" si="4"/>
        <v>259</v>
      </c>
      <c r="D54" s="37">
        <f t="shared" si="7"/>
        <v>3</v>
      </c>
      <c r="E54" s="36" t="str">
        <f t="shared" si="10"/>
        <v>MOTRIL</v>
      </c>
      <c r="F54" s="36">
        <f t="shared" si="8"/>
        <v>16</v>
      </c>
      <c r="G54" s="36">
        <f t="shared" si="9"/>
        <v>15</v>
      </c>
      <c r="H54" s="36"/>
      <c r="I54" s="77"/>
    </row>
    <row r="55" spans="1:9" x14ac:dyDescent="0.3">
      <c r="A55" s="36" t="str">
        <f t="shared" si="5"/>
        <v>MÁLAGA</v>
      </c>
      <c r="B55" s="37">
        <f t="shared" si="3"/>
        <v>144</v>
      </c>
      <c r="C55" s="37">
        <f t="shared" si="4"/>
        <v>145</v>
      </c>
      <c r="D55" s="37">
        <f t="shared" si="7"/>
        <v>6</v>
      </c>
      <c r="E55" s="36" t="e">
        <f t="shared" si="10"/>
        <v>#N/A</v>
      </c>
      <c r="F55" s="36" t="e">
        <f t="shared" si="8"/>
        <v>#N/A</v>
      </c>
      <c r="G55" s="36" t="e">
        <f t="shared" si="9"/>
        <v>#N/A</v>
      </c>
      <c r="H55" s="36"/>
      <c r="I55" s="77"/>
    </row>
    <row r="56" spans="1:9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1</v>
      </c>
      <c r="D56" s="37">
        <f t="shared" si="7"/>
        <v>28</v>
      </c>
      <c r="E56" s="36" t="str">
        <f t="shared" si="10"/>
        <v>CEUTA</v>
      </c>
      <c r="F56" s="36">
        <f t="shared" ref="F56:F66" si="11">LOOKUP(E56,$A$39:$A$66,$B$39:$B$66)</f>
        <v>9</v>
      </c>
      <c r="G56" s="36">
        <f t="shared" si="9"/>
        <v>5</v>
      </c>
      <c r="H56" s="36"/>
      <c r="I56" s="77"/>
    </row>
    <row r="57" spans="1:9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e">
        <f t="shared" si="10"/>
        <v>#N/A</v>
      </c>
      <c r="F57" s="36" t="e">
        <f t="shared" si="11"/>
        <v>#N/A</v>
      </c>
      <c r="G57" s="36" t="e">
        <f t="shared" si="9"/>
        <v>#N/A</v>
      </c>
      <c r="H57" s="36"/>
      <c r="I57" s="77"/>
    </row>
    <row r="58" spans="1:9" x14ac:dyDescent="0.3">
      <c r="A58" s="36" t="str">
        <f t="shared" si="5"/>
        <v>MOTRIL</v>
      </c>
      <c r="B58" s="37">
        <f t="shared" si="3"/>
        <v>16</v>
      </c>
      <c r="C58" s="37">
        <f t="shared" si="4"/>
        <v>15</v>
      </c>
      <c r="D58" s="37">
        <f t="shared" si="7"/>
        <v>16</v>
      </c>
      <c r="E58" s="36" t="str">
        <f t="shared" si="10"/>
        <v>FERROL-SAN CIBRAO</v>
      </c>
      <c r="F58" s="36">
        <f t="shared" si="11"/>
        <v>7</v>
      </c>
      <c r="G58" s="36">
        <f t="shared" si="9"/>
        <v>9</v>
      </c>
      <c r="H58" s="36"/>
      <c r="I58" s="77"/>
    </row>
    <row r="59" spans="1:9" x14ac:dyDescent="0.3">
      <c r="A59" s="36" t="str">
        <f t="shared" si="5"/>
        <v>PASAIA</v>
      </c>
      <c r="B59" s="37">
        <f t="shared" si="3"/>
        <v>1</v>
      </c>
      <c r="C59" s="37">
        <f t="shared" si="4"/>
        <v>3</v>
      </c>
      <c r="D59" s="37">
        <f t="shared" si="7"/>
        <v>24</v>
      </c>
      <c r="E59" s="36" t="str">
        <f t="shared" si="10"/>
        <v>SANTANDER</v>
      </c>
      <c r="F59" s="36">
        <f t="shared" si="11"/>
        <v>5</v>
      </c>
      <c r="G59" s="36">
        <f t="shared" si="9"/>
        <v>7</v>
      </c>
      <c r="H59" s="36"/>
      <c r="I59" s="77"/>
    </row>
    <row r="60" spans="1:9" x14ac:dyDescent="0.3">
      <c r="A60" s="36" t="str">
        <f t="shared" si="5"/>
        <v>SANTA CRUZ DE TENERIFE</v>
      </c>
      <c r="B60" s="37">
        <f t="shared" si="3"/>
        <v>299</v>
      </c>
      <c r="C60" s="37">
        <f t="shared" si="4"/>
        <v>241</v>
      </c>
      <c r="D60" s="37">
        <f t="shared" si="7"/>
        <v>4</v>
      </c>
      <c r="E60" s="36" t="e">
        <f t="shared" si="10"/>
        <v>#N/A</v>
      </c>
      <c r="F60" s="36" t="e">
        <f t="shared" si="11"/>
        <v>#N/A</v>
      </c>
      <c r="G60" s="36" t="e">
        <f t="shared" si="9"/>
        <v>#N/A</v>
      </c>
      <c r="H60" s="36"/>
      <c r="I60" s="77"/>
    </row>
    <row r="61" spans="1:9" x14ac:dyDescent="0.3">
      <c r="A61" s="36" t="str">
        <f t="shared" si="5"/>
        <v>SANTANDER</v>
      </c>
      <c r="B61" s="37">
        <f t="shared" si="3"/>
        <v>5</v>
      </c>
      <c r="C61" s="37">
        <f t="shared" si="4"/>
        <v>7</v>
      </c>
      <c r="D61" s="37">
        <f t="shared" si="7"/>
        <v>21</v>
      </c>
      <c r="E61" s="36" t="str">
        <f t="shared" si="10"/>
        <v>AVILÉS</v>
      </c>
      <c r="F61" s="36">
        <f t="shared" si="11"/>
        <v>4</v>
      </c>
      <c r="G61" s="36">
        <f t="shared" si="9"/>
        <v>1</v>
      </c>
      <c r="H61" s="36"/>
      <c r="I61" s="77"/>
    </row>
    <row r="62" spans="1:9" x14ac:dyDescent="0.3">
      <c r="A62" s="36" t="str">
        <f t="shared" si="5"/>
        <v>SEVILLA</v>
      </c>
      <c r="B62" s="37">
        <f t="shared" si="3"/>
        <v>39</v>
      </c>
      <c r="C62" s="37">
        <f t="shared" si="4"/>
        <v>38</v>
      </c>
      <c r="D62" s="37">
        <f t="shared" si="7"/>
        <v>11</v>
      </c>
      <c r="E62" s="36" t="str">
        <f t="shared" si="10"/>
        <v>PASAIA</v>
      </c>
      <c r="F62" s="36">
        <f t="shared" si="11"/>
        <v>1</v>
      </c>
      <c r="G62" s="36">
        <f t="shared" si="9"/>
        <v>3</v>
      </c>
      <c r="H62" s="36"/>
      <c r="I62" s="77"/>
    </row>
    <row r="63" spans="1:9" x14ac:dyDescent="0.3">
      <c r="A63" s="36" t="str">
        <f t="shared" si="5"/>
        <v>TARRAGONA</v>
      </c>
      <c r="B63" s="37">
        <f t="shared" si="3"/>
        <v>31</v>
      </c>
      <c r="C63" s="37">
        <f t="shared" si="4"/>
        <v>17</v>
      </c>
      <c r="D63" s="37">
        <f t="shared" si="7"/>
        <v>13</v>
      </c>
      <c r="E63" s="36" t="e">
        <f t="shared" si="10"/>
        <v>#N/A</v>
      </c>
      <c r="F63" s="36" t="e">
        <f t="shared" si="11"/>
        <v>#N/A</v>
      </c>
      <c r="G63" s="36" t="e">
        <f t="shared" si="9"/>
        <v>#N/A</v>
      </c>
      <c r="H63" s="36"/>
      <c r="I63" s="77"/>
    </row>
    <row r="64" spans="1:9" x14ac:dyDescent="0.3">
      <c r="A64" s="36" t="str">
        <f t="shared" si="5"/>
        <v>VALENCIA</v>
      </c>
      <c r="B64" s="37">
        <f t="shared" si="3"/>
        <v>92</v>
      </c>
      <c r="C64" s="37">
        <f t="shared" si="4"/>
        <v>87</v>
      </c>
      <c r="D64" s="37">
        <f t="shared" si="7"/>
        <v>7</v>
      </c>
      <c r="E64" s="36" t="e">
        <f t="shared" si="10"/>
        <v>#N/A</v>
      </c>
      <c r="F64" s="36" t="e">
        <f t="shared" si="11"/>
        <v>#N/A</v>
      </c>
      <c r="G64" s="36" t="e">
        <f t="shared" si="9"/>
        <v>#N/A</v>
      </c>
      <c r="H64" s="36"/>
      <c r="I64" s="77"/>
    </row>
    <row r="65" spans="1:9" x14ac:dyDescent="0.3">
      <c r="A65" s="36" t="str">
        <f t="shared" si="5"/>
        <v>VIGO</v>
      </c>
      <c r="B65" s="37">
        <f t="shared" si="3"/>
        <v>43</v>
      </c>
      <c r="C65" s="37">
        <f t="shared" si="4"/>
        <v>36</v>
      </c>
      <c r="D65" s="37">
        <f t="shared" si="7"/>
        <v>10</v>
      </c>
      <c r="E65" s="36" t="e">
        <f t="shared" si="10"/>
        <v>#N/A</v>
      </c>
      <c r="F65" s="36" t="e">
        <f t="shared" si="11"/>
        <v>#N/A</v>
      </c>
      <c r="G65" s="36" t="e">
        <f t="shared" si="9"/>
        <v>#N/A</v>
      </c>
      <c r="H65" s="36"/>
      <c r="I65" s="77"/>
    </row>
    <row r="66" spans="1:9" x14ac:dyDescent="0.3">
      <c r="A66" s="36" t="str">
        <f t="shared" si="5"/>
        <v>VILAGARCÍA</v>
      </c>
      <c r="B66" s="37">
        <f t="shared" si="3"/>
        <v>4</v>
      </c>
      <c r="C66" s="37">
        <f t="shared" si="4"/>
        <v>1</v>
      </c>
      <c r="D66" s="37">
        <f t="shared" si="7"/>
        <v>23</v>
      </c>
      <c r="E66" s="36" t="str">
        <f t="shared" si="10"/>
        <v>BAHÍA DE ALGECIRAS</v>
      </c>
      <c r="F66" s="36">
        <f t="shared" si="11"/>
        <v>0</v>
      </c>
      <c r="G66" s="36">
        <f t="shared" si="9"/>
        <v>1</v>
      </c>
      <c r="H66" s="36"/>
      <c r="I66" s="77"/>
    </row>
    <row r="67" spans="1:9" x14ac:dyDescent="0.3">
      <c r="A67" s="36"/>
      <c r="B67" s="36"/>
      <c r="C67" s="36"/>
      <c r="D67" s="36"/>
      <c r="E67" s="36"/>
      <c r="F67" s="36"/>
      <c r="G67" s="36"/>
      <c r="H67" s="36"/>
      <c r="I67" s="77"/>
    </row>
    <row r="68" spans="1:9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4FC9F750-B8E2-4885-A58D-960E8C27D4D3}"/>
</file>

<file path=customXml/itemProps2.xml><?xml version="1.0" encoding="utf-8"?>
<ds:datastoreItem xmlns:ds="http://schemas.openxmlformats.org/officeDocument/2006/customXml" ds:itemID="{C0BA3778-C9C5-4E5E-B331-FC5989E99F4A}"/>
</file>

<file path=customXml/itemProps3.xml><?xml version="1.0" encoding="utf-8"?>
<ds:datastoreItem xmlns:ds="http://schemas.openxmlformats.org/officeDocument/2006/customXml" ds:itemID="{F3E28895-235A-4FB8-9F9D-27ADF13950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rbj</cp:lastModifiedBy>
  <cp:lastPrinted>2018-02-01T16:32:26Z</cp:lastPrinted>
  <dcterms:created xsi:type="dcterms:W3CDTF">2015-12-29T08:33:54Z</dcterms:created>
  <dcterms:modified xsi:type="dcterms:W3CDTF">2019-02-14T12:06:10Z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