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drawings/drawing28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charts/colors25.xml" ContentType="application/vnd.ms-office.chartcolorstyle+xml"/>
  <Override PartName="/xl/charts/style25.xml" ContentType="application/vnd.ms-office.chartstyle+xml"/>
  <Override PartName="/xl/charts/chart25.xml" ContentType="application/vnd.openxmlformats-officedocument.drawingml.chart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olors19.xml" ContentType="application/vnd.ms-office.chartcolorstyle+xml"/>
  <Override PartName="/xl/charts/style19.xml" ContentType="application/vnd.ms-office.chartstyle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charts/chart19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drawings/drawing26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7.xml" ContentType="application/vnd.openxmlformats-officedocument.drawing+xml"/>
  <Override PartName="/xl/charts/colors23.xml" ContentType="application/vnd.ms-office.chartcolorstyle+xml"/>
  <Override PartName="/xl/charts/style23.xml" ContentType="application/vnd.ms-office.chartstyle+xml"/>
  <Override PartName="/xl/charts/chart23.xml" ContentType="application/vnd.openxmlformats-officedocument.drawingml.char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5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olors6.xml" ContentType="application/vnd.ms-office.chartcolorstyle+xml"/>
  <Override PartName="/xl/drawings/drawing2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style6.xml" ContentType="application/vnd.ms-office.chart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0.xml" ContentType="application/vnd.openxmlformats-officedocument.drawing+xml"/>
  <Override PartName="/xl/drawings/drawing9.xml" ContentType="application/vnd.openxmlformats-officedocument.drawing+xml"/>
  <Override PartName="/xl/charts/chart14.xml" ContentType="application/vnd.openxmlformats-officedocument.drawingml.chart+xml"/>
  <Override PartName="/xl/charts/colors15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olors11.xml" ContentType="application/vnd.ms-office.chartcolorstyle+xml"/>
  <Override PartName="/xl/charts/style14.xml" ContentType="application/vnd.ms-office.chartstyle+xml"/>
  <Override PartName="/xl/charts/colors12.xml" ContentType="application/vnd.ms-office.chartcolorstyle+xml"/>
  <Override PartName="/xl/charts/chart8.xml" ContentType="application/vnd.openxmlformats-officedocument.drawingml.chart+xml"/>
  <Override PartName="/xl/charts/style15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style16.xml" ContentType="application/vnd.ms-office.chartstyle+xml"/>
  <Override PartName="/xl/charts/style1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charts/colors17.xml" ContentType="application/vnd.ms-office.chartcolorstyle+xml"/>
  <Override PartName="/xl/drawings/drawing11.xml" ContentType="application/vnd.openxmlformats-officedocument.drawing+xml"/>
  <Override PartName="/xl/charts/colors8.xml" ContentType="application/vnd.ms-office.chartcolorstyle+xml"/>
  <Override PartName="/xl/charts/style8.xml" ContentType="application/vnd.ms-office.chartsty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style10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chart10.xml" ContentType="application/vnd.openxmlformats-officedocument.drawingml.chart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bajo\Integra\Resumen\"/>
    </mc:Choice>
  </mc:AlternateContent>
  <bookViews>
    <workbookView xWindow="480" yWindow="48" windowWidth="22116" windowHeight="13488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4" i="18" l="1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34" i="5" l="1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8" i="28"/>
  <c r="F7" i="28"/>
  <c r="F25" i="26"/>
  <c r="F9" i="28" l="1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I17" i="4" l="1"/>
  <c r="H17" i="4"/>
  <c r="I15" i="4"/>
  <c r="H15" i="4"/>
  <c r="D41" i="33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I8" i="4" l="1"/>
  <c r="H8" i="4"/>
  <c r="L5" i="28" l="1"/>
  <c r="L5" i="27"/>
  <c r="F7" i="26" l="1"/>
  <c r="F7" i="25"/>
  <c r="F7" i="24"/>
  <c r="F7" i="22"/>
  <c r="F7" i="21"/>
  <c r="F7" i="20"/>
  <c r="F7" i="19"/>
  <c r="F7" i="16"/>
  <c r="F7" i="14"/>
  <c r="F7" i="11"/>
  <c r="F7" i="10"/>
  <c r="F7" i="9"/>
  <c r="F7" i="8"/>
  <c r="F7" i="7"/>
  <c r="F7" i="6"/>
  <c r="F7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C35" i="28"/>
  <c r="E33" i="4" s="1"/>
  <c r="B35" i="28"/>
  <c r="D33" i="4" s="1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F51" i="28"/>
  <c r="G51" i="28"/>
  <c r="G45" i="28"/>
  <c r="G46" i="28"/>
  <c r="F46" i="28"/>
  <c r="G54" i="28" l="1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I24" i="4" l="1"/>
  <c r="H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45" i="27"/>
  <c r="F64" i="27" l="1"/>
  <c r="F61" i="27"/>
  <c r="F63" i="27"/>
  <c r="F43" i="27"/>
  <c r="F60" i="27"/>
  <c r="F39" i="27"/>
  <c r="G49" i="27"/>
  <c r="F40" i="27"/>
  <c r="F44" i="27"/>
  <c r="G57" i="27"/>
  <c r="G42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C35" i="6"/>
  <c r="D35" i="6"/>
  <c r="E35" i="6"/>
  <c r="C35" i="8"/>
  <c r="E9" i="4" s="1"/>
  <c r="D35" i="8"/>
  <c r="F9" i="4" s="1"/>
  <c r="E35" i="8"/>
  <c r="G9" i="4" s="1"/>
  <c r="C35" i="9"/>
  <c r="E12" i="4" s="1"/>
  <c r="D35" i="9"/>
  <c r="F12" i="4" s="1"/>
  <c r="F10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C35" i="13"/>
  <c r="E22" i="4" s="1"/>
  <c r="D35" i="13"/>
  <c r="F22" i="4" s="1"/>
  <c r="E35" i="13"/>
  <c r="G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I23" i="4" s="1"/>
  <c r="C35" i="16"/>
  <c r="E25" i="4" s="1"/>
  <c r="D35" i="16"/>
  <c r="F25" i="4" s="1"/>
  <c r="E35" i="16"/>
  <c r="G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G28" i="4" s="1"/>
  <c r="C35" i="20"/>
  <c r="E29" i="4" s="1"/>
  <c r="D35" i="20"/>
  <c r="F29" i="4" s="1"/>
  <c r="E35" i="20"/>
  <c r="G29" i="4" s="1"/>
  <c r="C35" i="21"/>
  <c r="E30" i="4" s="1"/>
  <c r="D35" i="21"/>
  <c r="F30" i="4" s="1"/>
  <c r="E35" i="21"/>
  <c r="G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C35" i="5"/>
  <c r="D35" i="5"/>
  <c r="E35" i="5"/>
  <c r="B35" i="6"/>
  <c r="B35" i="8"/>
  <c r="D9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D13" i="4" l="1"/>
  <c r="E10" i="4"/>
  <c r="D18" i="4"/>
  <c r="D19" i="4" s="1"/>
  <c r="I36" i="4"/>
  <c r="H36" i="4"/>
  <c r="I35" i="4"/>
  <c r="H35" i="4"/>
  <c r="I34" i="4"/>
  <c r="H34" i="4"/>
  <c r="I32" i="4"/>
  <c r="H32" i="4"/>
  <c r="H31" i="4"/>
  <c r="I31" i="4"/>
  <c r="I30" i="4"/>
  <c r="H30" i="4"/>
  <c r="I29" i="4"/>
  <c r="H29" i="4"/>
  <c r="I28" i="4"/>
  <c r="H28" i="4"/>
  <c r="H27" i="4"/>
  <c r="I27" i="4"/>
  <c r="I26" i="4"/>
  <c r="H26" i="4"/>
  <c r="H25" i="4"/>
  <c r="I25" i="4"/>
  <c r="H23" i="4"/>
  <c r="I21" i="4"/>
  <c r="H21" i="4"/>
  <c r="H16" i="4"/>
  <c r="I16" i="4"/>
  <c r="E18" i="4"/>
  <c r="H14" i="4"/>
  <c r="G18" i="4"/>
  <c r="I14" i="4"/>
  <c r="F18" i="4"/>
  <c r="I11" i="4"/>
  <c r="H11" i="4"/>
  <c r="D10" i="4"/>
  <c r="F13" i="4"/>
  <c r="E13" i="4"/>
  <c r="H12" i="4"/>
  <c r="I12" i="4"/>
  <c r="G10" i="4"/>
  <c r="I10" i="4" s="1"/>
  <c r="I9" i="4"/>
  <c r="H9" i="4"/>
  <c r="G13" i="4"/>
  <c r="I22" i="4"/>
  <c r="H22" i="4"/>
  <c r="E48" i="26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F35" i="15"/>
  <c r="F35" i="23"/>
  <c r="F35" i="7"/>
  <c r="F35" i="6"/>
  <c r="F35" i="12"/>
  <c r="F35" i="25"/>
  <c r="F35" i="17"/>
  <c r="F35" i="21"/>
  <c r="F35" i="19"/>
  <c r="F35" i="13"/>
  <c r="F35" i="11"/>
  <c r="F35" i="9"/>
  <c r="F35" i="26"/>
  <c r="F35" i="24"/>
  <c r="F35" i="22"/>
  <c r="F35" i="20"/>
  <c r="F35" i="18"/>
  <c r="F35" i="16"/>
  <c r="F35" i="14"/>
  <c r="F35" i="10"/>
  <c r="F35" i="8"/>
  <c r="F35" i="5"/>
  <c r="E19" i="4" l="1"/>
  <c r="F19" i="4"/>
  <c r="H18" i="4"/>
  <c r="I18" i="4"/>
  <c r="H10" i="4"/>
  <c r="G19" i="4"/>
  <c r="I13" i="4"/>
  <c r="H13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I19" i="4" l="1"/>
  <c r="H19" i="4"/>
</calcChain>
</file>

<file path=xl/sharedStrings.xml><?xml version="1.0" encoding="utf-8"?>
<sst xmlns="http://schemas.openxmlformats.org/spreadsheetml/2006/main" count="972" uniqueCount="179">
  <si>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</si>
  <si>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</si>
  <si>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</si>
  <si>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</si>
  <si>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</si>
  <si>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</si>
  <si>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</si>
  <si>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</si>
  <si>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</si>
  <si>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</si>
  <si>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</si>
  <si>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</si>
  <si>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</si>
  <si>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</si>
  <si>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</si>
  <si>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</si>
  <si>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</si>
  <si>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</si>
  <si>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</si>
  <si>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</si>
  <si>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</si>
  <si>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</si>
  <si>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</si>
  <si>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</si>
  <si>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</si>
  <si>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</si>
  <si>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</si>
  <si>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</si>
  <si>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</si>
  <si>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</si>
  <si>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</si>
  <si>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</si>
  <si>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</si>
  <si>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</si>
  <si>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</si>
  <si>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</si>
  <si>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</si>
  <si>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</si>
  <si>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</si>
  <si>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</si>
  <si>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</si>
  <si>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</si>
  <si>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</si>
  <si>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</si>
  <si>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</si>
  <si>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</si>
  <si>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</si>
  <si>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</si>
  <si>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</si>
  <si>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</si>
  <si>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</si>
  <si>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</si>
  <si>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</si>
  <si>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</si>
  <si>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</si>
  <si>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</si>
  <si>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</si>
  <si>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</si>
  <si>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</si>
  <si>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</si>
  <si>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</si>
  <si>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</si>
  <si>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</si>
  <si>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</si>
  <si>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</si>
  <si>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</si>
  <si>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</si>
  <si>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</si>
  <si>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</si>
  <si>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</si>
  <si>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</si>
  <si>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</si>
  <si>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</si>
  <si>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</si>
  <si>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</si>
  <si>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</si>
  <si>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</si>
  <si>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</si>
  <si>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</si>
  <si>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</si>
  <si>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</si>
  <si>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</si>
  <si>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</si>
  <si>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</si>
  <si>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</si>
  <si>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</si>
  <si>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</si>
  <si>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</si>
  <si>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</si>
  <si>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</si>
  <si>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</si>
  <si>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</si>
  <si>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</si>
  <si>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</si>
  <si>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</si>
  <si>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</si>
  <si>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</si>
  <si>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</si>
  <si>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</si>
  <si>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</si>
  <si>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</si>
  <si>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11.1.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</si>
  <si>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</si>
  <si>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</si>
  <si>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</si>
  <si>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</si>
  <si>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</si>
  <si>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</si>
  <si>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</si>
  <si>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</si>
  <si>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</si>
  <si>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</si>
  <si>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</si>
  <si>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</si>
  <si>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</si>
  <si>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</si>
  <si>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</si>
  <si>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</si>
  <si>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</si>
  <si>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</si>
  <si>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</si>
  <si>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</si>
  <si>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</si>
  <si>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</si>
  <si>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</si>
  <si>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</si>
  <si>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</si>
  <si>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</si>
  <si>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</si>
  <si>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</si>
  <si>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</si>
  <si>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</si>
  <si>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</si>
  <si>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</si>
  <si>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</si>
  <si>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</si>
  <si>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</si>
  <si>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</si>
  <si>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</si>
  <si>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</si>
  <si>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</si>
  <si>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</si>
  <si>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</si>
  <si>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</si>
  <si>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</si>
  <si>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EN RÉGIMEN DE PASAJE (uds)</t>
  </si>
  <si>
    <t>TOTAL BUQUES MERCANTES (uds)</t>
  </si>
  <si>
    <t>CRUCEROS (uds)</t>
  </si>
  <si>
    <t>11. PASAJEROS EN RÉGIMEN DE TRANSPORTE Y DE CRUCERO</t>
  </si>
  <si>
    <t>13. BUQUES MERCANTES (unidades)</t>
  </si>
  <si>
    <t>13.2. CRUCEROS (unidades)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</si>
  <si>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</si>
  <si>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</si>
  <si>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</si>
  <si>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</si>
  <si>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</si>
  <si>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</si>
  <si>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</si>
  <si>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</si>
  <si>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</si>
  <si>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</si>
  <si>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</si>
  <si>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</si>
  <si>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</si>
  <si>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</si>
  <si>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</si>
  <si>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</si>
  <si>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</si>
  <si>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REG. TRANSPORTE Y DE CRUCERO (nº)</t>
  </si>
  <si>
    <t>DE CRUCERO (nº)</t>
  </si>
  <si>
    <t>PASAJEROS EN RÉGIMEN DE TRANSPORTE Y DE CRUCERO (número)</t>
  </si>
  <si>
    <t>PASAJEROS DE CRUCERO (número)</t>
  </si>
  <si>
    <t>(número)</t>
  </si>
  <si>
    <t>11.1. PASAJEROS DE CRUCERO (número)</t>
  </si>
  <si>
    <t>Dirección de Planificación y Desarrollo</t>
  </si>
  <si>
    <t>Acumulado desde enero</t>
  </si>
  <si>
    <t>agosto 2018</t>
  </si>
  <si>
    <t>Mes agosto</t>
  </si>
  <si>
    <t>Fecha: 12/02/2019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</si>
</sst>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37" fillId="0" borderId="0" xfId="0" applyFont="1"/>
    <xf numFmtId="3" fontId="4" fillId="2" borderId="1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right" vertical="center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52"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</dxfs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72423309</c:v>
                </c:pt>
                <c:pt idx="1">
                  <c:v>50808270</c:v>
                </c:pt>
                <c:pt idx="2">
                  <c:v>46045201</c:v>
                </c:pt>
                <c:pt idx="3">
                  <c:v>23833023</c:v>
                </c:pt>
                <c:pt idx="4">
                  <c:v>22042089</c:v>
                </c:pt>
                <c:pt idx="5">
                  <c:v>21075312</c:v>
                </c:pt>
                <c:pt idx="6">
                  <c:v>21054897</c:v>
                </c:pt>
                <c:pt idx="7">
                  <c:v>18002926</c:v>
                </c:pt>
                <c:pt idx="8">
                  <c:v>14140032</c:v>
                </c:pt>
                <c:pt idx="9">
                  <c:v>13096993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66449678</c:v>
                </c:pt>
                <c:pt idx="1">
                  <c:v>49182612</c:v>
                </c:pt>
                <c:pt idx="2">
                  <c:v>40288797</c:v>
                </c:pt>
                <c:pt idx="3">
                  <c:v>22257445</c:v>
                </c:pt>
                <c:pt idx="4">
                  <c:v>22886731</c:v>
                </c:pt>
                <c:pt idx="5">
                  <c:v>21032248</c:v>
                </c:pt>
                <c:pt idx="6">
                  <c:v>21802032</c:v>
                </c:pt>
                <c:pt idx="7">
                  <c:v>17498468</c:v>
                </c:pt>
                <c:pt idx="8">
                  <c:v>12444764</c:v>
                </c:pt>
                <c:pt idx="9">
                  <c:v>14438452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68793027</c:v>
                </c:pt>
                <c:pt idx="1">
                  <c:v>50652587</c:v>
                </c:pt>
                <c:pt idx="2">
                  <c:v>44827785</c:v>
                </c:pt>
                <c:pt idx="3">
                  <c:v>23758018</c:v>
                </c:pt>
                <c:pt idx="4">
                  <c:v>22002125</c:v>
                </c:pt>
                <c:pt idx="5">
                  <c:v>20989161</c:v>
                </c:pt>
                <c:pt idx="6">
                  <c:v>20964177</c:v>
                </c:pt>
                <c:pt idx="7">
                  <c:v>16233904</c:v>
                </c:pt>
                <c:pt idx="8">
                  <c:v>14119347</c:v>
                </c:pt>
                <c:pt idx="9">
                  <c:v>13074222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62738761</c:v>
                </c:pt>
                <c:pt idx="1">
                  <c:v>48975612</c:v>
                </c:pt>
                <c:pt idx="2">
                  <c:v>39517482</c:v>
                </c:pt>
                <c:pt idx="3">
                  <c:v>22183571</c:v>
                </c:pt>
                <c:pt idx="4">
                  <c:v>22846246</c:v>
                </c:pt>
                <c:pt idx="5">
                  <c:v>21759010</c:v>
                </c:pt>
                <c:pt idx="6">
                  <c:v>20925828</c:v>
                </c:pt>
                <c:pt idx="7">
                  <c:v>15790160</c:v>
                </c:pt>
                <c:pt idx="8">
                  <c:v>12425843</c:v>
                </c:pt>
                <c:pt idx="9">
                  <c:v>14399283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BILBAO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20840954</c:v>
                </c:pt>
                <c:pt idx="1">
                  <c:v>16900223</c:v>
                </c:pt>
                <c:pt idx="2">
                  <c:v>15823455</c:v>
                </c:pt>
                <c:pt idx="3">
                  <c:v>13655346</c:v>
                </c:pt>
                <c:pt idx="4">
                  <c:v>12937480</c:v>
                </c:pt>
                <c:pt idx="5">
                  <c:v>10697437</c:v>
                </c:pt>
                <c:pt idx="6">
                  <c:v>7040727</c:v>
                </c:pt>
                <c:pt idx="7">
                  <c:v>6499369</c:v>
                </c:pt>
                <c:pt idx="8">
                  <c:v>4591718</c:v>
                </c:pt>
                <c:pt idx="9">
                  <c:v>3076908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BILBAO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18711285</c:v>
                </c:pt>
                <c:pt idx="1">
                  <c:v>18171997</c:v>
                </c:pt>
                <c:pt idx="2">
                  <c:v>16416275</c:v>
                </c:pt>
                <c:pt idx="3">
                  <c:v>12954031</c:v>
                </c:pt>
                <c:pt idx="4">
                  <c:v>14649625</c:v>
                </c:pt>
                <c:pt idx="5">
                  <c:v>9463002</c:v>
                </c:pt>
                <c:pt idx="6">
                  <c:v>5672708</c:v>
                </c:pt>
                <c:pt idx="7">
                  <c:v>5721891</c:v>
                </c:pt>
                <c:pt idx="8">
                  <c:v>4582617</c:v>
                </c:pt>
                <c:pt idx="9">
                  <c:v>3500804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ALMERÍA</c:v>
                </c:pt>
                <c:pt idx="6">
                  <c:v>CARTAGENA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11444072</c:v>
                </c:pt>
                <c:pt idx="1">
                  <c:v>7178785</c:v>
                </c:pt>
                <c:pt idx="2">
                  <c:v>6510952</c:v>
                </c:pt>
                <c:pt idx="3">
                  <c:v>4747559</c:v>
                </c:pt>
                <c:pt idx="4">
                  <c:v>4506358</c:v>
                </c:pt>
                <c:pt idx="5">
                  <c:v>4398942</c:v>
                </c:pt>
                <c:pt idx="6">
                  <c:v>4115488</c:v>
                </c:pt>
                <c:pt idx="7">
                  <c:v>3202173</c:v>
                </c:pt>
                <c:pt idx="8">
                  <c:v>3007023</c:v>
                </c:pt>
                <c:pt idx="9">
                  <c:v>2809679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ALMERÍA</c:v>
                </c:pt>
                <c:pt idx="6">
                  <c:v>CARTAGENA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12714892</c:v>
                </c:pt>
                <c:pt idx="1">
                  <c:v>6879136</c:v>
                </c:pt>
                <c:pt idx="2">
                  <c:v>5755054</c:v>
                </c:pt>
                <c:pt idx="3">
                  <c:v>4273657</c:v>
                </c:pt>
                <c:pt idx="4">
                  <c:v>4004977</c:v>
                </c:pt>
                <c:pt idx="5">
                  <c:v>3654056</c:v>
                </c:pt>
                <c:pt idx="6">
                  <c:v>3638396</c:v>
                </c:pt>
                <c:pt idx="7">
                  <c:v>2959812</c:v>
                </c:pt>
                <c:pt idx="8">
                  <c:v>3117447</c:v>
                </c:pt>
                <c:pt idx="9">
                  <c:v>2758689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47702975</c:v>
                </c:pt>
                <c:pt idx="1">
                  <c:v>46749798</c:v>
                </c:pt>
                <c:pt idx="2">
                  <c:v>31320669</c:v>
                </c:pt>
                <c:pt idx="3">
                  <c:v>11307151</c:v>
                </c:pt>
                <c:pt idx="4">
                  <c:v>8963191</c:v>
                </c:pt>
                <c:pt idx="5">
                  <c:v>6900499</c:v>
                </c:pt>
                <c:pt idx="6">
                  <c:v>5000127</c:v>
                </c:pt>
                <c:pt idx="7">
                  <c:v>2532260</c:v>
                </c:pt>
                <c:pt idx="8">
                  <c:v>2331061</c:v>
                </c:pt>
                <c:pt idx="9">
                  <c:v>1540729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45264071</c:v>
                </c:pt>
                <c:pt idx="1">
                  <c:v>42717229</c:v>
                </c:pt>
                <c:pt idx="2">
                  <c:v>27295791</c:v>
                </c:pt>
                <c:pt idx="3">
                  <c:v>10774576</c:v>
                </c:pt>
                <c:pt idx="4">
                  <c:v>8633889</c:v>
                </c:pt>
                <c:pt idx="5">
                  <c:v>6269728</c:v>
                </c:pt>
                <c:pt idx="6">
                  <c:v>4494042</c:v>
                </c:pt>
                <c:pt idx="7">
                  <c:v>2371250</c:v>
                </c:pt>
                <c:pt idx="8">
                  <c:v>2479478</c:v>
                </c:pt>
                <c:pt idx="9">
                  <c:v>1354331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40912354</c:v>
                </c:pt>
                <c:pt idx="1">
                  <c:v>38301203</c:v>
                </c:pt>
                <c:pt idx="2">
                  <c:v>23354670</c:v>
                </c:pt>
                <c:pt idx="3">
                  <c:v>8360136</c:v>
                </c:pt>
                <c:pt idx="4">
                  <c:v>4544087</c:v>
                </c:pt>
                <c:pt idx="5">
                  <c:v>2475011</c:v>
                </c:pt>
                <c:pt idx="6">
                  <c:v>2181376</c:v>
                </c:pt>
                <c:pt idx="7">
                  <c:v>1814425</c:v>
                </c:pt>
                <c:pt idx="8">
                  <c:v>830124</c:v>
                </c:pt>
                <c:pt idx="9">
                  <c:v>765707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37220391</c:v>
                </c:pt>
                <c:pt idx="1">
                  <c:v>37786599</c:v>
                </c:pt>
                <c:pt idx="2">
                  <c:v>19658560</c:v>
                </c:pt>
                <c:pt idx="3">
                  <c:v>8039726</c:v>
                </c:pt>
                <c:pt idx="4">
                  <c:v>4070787</c:v>
                </c:pt>
                <c:pt idx="5">
                  <c:v>2054720</c:v>
                </c:pt>
                <c:pt idx="6">
                  <c:v>2294415</c:v>
                </c:pt>
                <c:pt idx="7">
                  <c:v>1701448</c:v>
                </c:pt>
                <c:pt idx="8">
                  <c:v>832651</c:v>
                </c:pt>
                <c:pt idx="9">
                  <c:v>804516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CASTELLÓN</c:v>
                </c:pt>
                <c:pt idx="6">
                  <c:v>GIJÓN</c:v>
                </c:pt>
                <c:pt idx="7">
                  <c:v>SANTANDER</c:v>
                </c:pt>
                <c:pt idx="8">
                  <c:v>SANTA CRUZ DE TENERIFE</c:v>
                </c:pt>
                <c:pt idx="9">
                  <c:v>BARCELONA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43110</c:v>
                </c:pt>
                <c:pt idx="1">
                  <c:v>32945</c:v>
                </c:pt>
                <c:pt idx="2">
                  <c:v>16512</c:v>
                </c:pt>
                <c:pt idx="3">
                  <c:v>13000</c:v>
                </c:pt>
                <c:pt idx="4">
                  <c:v>10226</c:v>
                </c:pt>
                <c:pt idx="5">
                  <c:v>3867</c:v>
                </c:pt>
                <c:pt idx="6">
                  <c:v>3486</c:v>
                </c:pt>
                <c:pt idx="7">
                  <c:v>3203</c:v>
                </c:pt>
                <c:pt idx="8">
                  <c:v>3112</c:v>
                </c:pt>
                <c:pt idx="9">
                  <c:v>2590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CASTELLÓN</c:v>
                </c:pt>
                <c:pt idx="6">
                  <c:v>GIJÓN</c:v>
                </c:pt>
                <c:pt idx="7">
                  <c:v>SANTANDER</c:v>
                </c:pt>
                <c:pt idx="8">
                  <c:v>SANTA CRUZ DE TENERIFE</c:v>
                </c:pt>
                <c:pt idx="9">
                  <c:v>BARCELONA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49501</c:v>
                </c:pt>
                <c:pt idx="1">
                  <c:v>38485</c:v>
                </c:pt>
                <c:pt idx="2">
                  <c:v>18467</c:v>
                </c:pt>
                <c:pt idx="3">
                  <c:v>12135</c:v>
                </c:pt>
                <c:pt idx="4">
                  <c:v>10323</c:v>
                </c:pt>
                <c:pt idx="5">
                  <c:v>2787</c:v>
                </c:pt>
                <c:pt idx="6">
                  <c:v>6483</c:v>
                </c:pt>
                <c:pt idx="7">
                  <c:v>2555</c:v>
                </c:pt>
                <c:pt idx="8">
                  <c:v>4528</c:v>
                </c:pt>
                <c:pt idx="9">
                  <c:v>2515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VALENCIA</c:v>
                </c:pt>
                <c:pt idx="7">
                  <c:v>HUELVA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1768445</c:v>
                </c:pt>
                <c:pt idx="1">
                  <c:v>1640074</c:v>
                </c:pt>
                <c:pt idx="2">
                  <c:v>1214826</c:v>
                </c:pt>
                <c:pt idx="3">
                  <c:v>501693</c:v>
                </c:pt>
                <c:pt idx="4">
                  <c:v>413672</c:v>
                </c:pt>
                <c:pt idx="5">
                  <c:v>164555</c:v>
                </c:pt>
                <c:pt idx="6">
                  <c:v>153240</c:v>
                </c:pt>
                <c:pt idx="7">
                  <c:v>109878</c:v>
                </c:pt>
                <c:pt idx="8">
                  <c:v>102068</c:v>
                </c:pt>
                <c:pt idx="9">
                  <c:v>75005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VALENCIA</c:v>
                </c:pt>
                <c:pt idx="7">
                  <c:v>HUELVA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1708023</c:v>
                </c:pt>
                <c:pt idx="1">
                  <c:v>1928251</c:v>
                </c:pt>
                <c:pt idx="2">
                  <c:v>768800</c:v>
                </c:pt>
                <c:pt idx="3">
                  <c:v>389113</c:v>
                </c:pt>
                <c:pt idx="4">
                  <c:v>471643</c:v>
                </c:pt>
                <c:pt idx="5">
                  <c:v>153274</c:v>
                </c:pt>
                <c:pt idx="6">
                  <c:v>205804</c:v>
                </c:pt>
                <c:pt idx="7">
                  <c:v>99452</c:v>
                </c:pt>
                <c:pt idx="8">
                  <c:v>117382</c:v>
                </c:pt>
                <c:pt idx="9">
                  <c:v>73874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ALMERÍA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1581464</c:v>
                </c:pt>
                <c:pt idx="1">
                  <c:v>1536595</c:v>
                </c:pt>
                <c:pt idx="2">
                  <c:v>969796</c:v>
                </c:pt>
                <c:pt idx="3">
                  <c:v>489932</c:v>
                </c:pt>
                <c:pt idx="4">
                  <c:v>338398</c:v>
                </c:pt>
                <c:pt idx="5">
                  <c:v>100077</c:v>
                </c:pt>
                <c:pt idx="6">
                  <c:v>97425</c:v>
                </c:pt>
                <c:pt idx="7">
                  <c:v>46980</c:v>
                </c:pt>
                <c:pt idx="8">
                  <c:v>46786</c:v>
                </c:pt>
                <c:pt idx="9">
                  <c:v>30448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ALMERÍA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1519451</c:v>
                </c:pt>
                <c:pt idx="1">
                  <c:v>1810266</c:v>
                </c:pt>
                <c:pt idx="2">
                  <c:v>554928</c:v>
                </c:pt>
                <c:pt idx="3">
                  <c:v>373466</c:v>
                </c:pt>
                <c:pt idx="4">
                  <c:v>363737</c:v>
                </c:pt>
                <c:pt idx="5">
                  <c:v>149165</c:v>
                </c:pt>
                <c:pt idx="6">
                  <c:v>87375</c:v>
                </c:pt>
                <c:pt idx="7">
                  <c:v>53242</c:v>
                </c:pt>
                <c:pt idx="8">
                  <c:v>44216</c:v>
                </c:pt>
                <c:pt idx="9">
                  <c:v>26870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TARRAGONA</c:v>
                </c:pt>
                <c:pt idx="3">
                  <c:v>FERROL-SAN CIBRAO</c:v>
                </c:pt>
                <c:pt idx="4">
                  <c:v>BALEARES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SEVILLA</c:v>
                </c:pt>
                <c:pt idx="8">
                  <c:v>BAHÍA DE CÁDIZ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1989747</c:v>
                </c:pt>
                <c:pt idx="1">
                  <c:v>207511</c:v>
                </c:pt>
                <c:pt idx="2">
                  <c:v>3368</c:v>
                </c:pt>
                <c:pt idx="3">
                  <c:v>2947</c:v>
                </c:pt>
                <c:pt idx="4">
                  <c:v>1045</c:v>
                </c:pt>
                <c:pt idx="5">
                  <c:v>800</c:v>
                </c:pt>
                <c:pt idx="6">
                  <c:v>421</c:v>
                </c:pt>
                <c:pt idx="7">
                  <c:v>236</c:v>
                </c:pt>
                <c:pt idx="8">
                  <c:v>91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TARRAGONA</c:v>
                </c:pt>
                <c:pt idx="3">
                  <c:v>FERROL-SAN CIBRAO</c:v>
                </c:pt>
                <c:pt idx="4">
                  <c:v>BALEARES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SEVILLA</c:v>
                </c:pt>
                <c:pt idx="8">
                  <c:v>BAHÍA DE CÁDIZ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1782006</c:v>
                </c:pt>
                <c:pt idx="1">
                  <c:v>193449</c:v>
                </c:pt>
                <c:pt idx="2">
                  <c:v>0</c:v>
                </c:pt>
                <c:pt idx="3">
                  <c:v>2260</c:v>
                </c:pt>
                <c:pt idx="4">
                  <c:v>511</c:v>
                </c:pt>
                <c:pt idx="5">
                  <c:v>8</c:v>
                </c:pt>
                <c:pt idx="6">
                  <c:v>501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BAHÍA DE CÁDIZ</c:v>
                </c:pt>
                <c:pt idx="8">
                  <c:v>VIGO</c:v>
                </c:pt>
                <c:pt idx="9">
                  <c:v>MÁLAGA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46747092</c:v>
                </c:pt>
                <c:pt idx="1">
                  <c:v>23143285</c:v>
                </c:pt>
                <c:pt idx="2">
                  <c:v>15248704</c:v>
                </c:pt>
                <c:pt idx="3">
                  <c:v>7347051</c:v>
                </c:pt>
                <c:pt idx="4">
                  <c:v>3098468</c:v>
                </c:pt>
                <c:pt idx="5">
                  <c:v>1697609</c:v>
                </c:pt>
                <c:pt idx="6">
                  <c:v>428885</c:v>
                </c:pt>
                <c:pt idx="7">
                  <c:v>423723</c:v>
                </c:pt>
                <c:pt idx="8">
                  <c:v>159384</c:v>
                </c:pt>
                <c:pt idx="9">
                  <c:v>130538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BAHÍA DE CÁDIZ</c:v>
                </c:pt>
                <c:pt idx="8">
                  <c:v>VIGO</c:v>
                </c:pt>
                <c:pt idx="9">
                  <c:v>MÁLAGA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42424171</c:v>
                </c:pt>
                <c:pt idx="1">
                  <c:v>22818814</c:v>
                </c:pt>
                <c:pt idx="2">
                  <c:v>11727986</c:v>
                </c:pt>
                <c:pt idx="3">
                  <c:v>6812013</c:v>
                </c:pt>
                <c:pt idx="4">
                  <c:v>1627780</c:v>
                </c:pt>
                <c:pt idx="5">
                  <c:v>2082295</c:v>
                </c:pt>
                <c:pt idx="6">
                  <c:v>80595</c:v>
                </c:pt>
                <c:pt idx="7">
                  <c:v>378905</c:v>
                </c:pt>
                <c:pt idx="8">
                  <c:v>166955</c:v>
                </c:pt>
                <c:pt idx="9">
                  <c:v>180199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HUELVA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37463223</c:v>
                </c:pt>
                <c:pt idx="1">
                  <c:v>22743704</c:v>
                </c:pt>
                <c:pt idx="2">
                  <c:v>11162972</c:v>
                </c:pt>
                <c:pt idx="3">
                  <c:v>5462510</c:v>
                </c:pt>
                <c:pt idx="4">
                  <c:v>423506</c:v>
                </c:pt>
                <c:pt idx="5">
                  <c:v>119464</c:v>
                </c:pt>
                <c:pt idx="6">
                  <c:v>112827</c:v>
                </c:pt>
                <c:pt idx="7">
                  <c:v>66005</c:v>
                </c:pt>
                <c:pt idx="8">
                  <c:v>36553</c:v>
                </c:pt>
                <c:pt idx="9">
                  <c:v>17558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HUELVA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34324881</c:v>
                </c:pt>
                <c:pt idx="1">
                  <c:v>22504448</c:v>
                </c:pt>
                <c:pt idx="2">
                  <c:v>7951340</c:v>
                </c:pt>
                <c:pt idx="3">
                  <c:v>5232449</c:v>
                </c:pt>
                <c:pt idx="4">
                  <c:v>74360</c:v>
                </c:pt>
                <c:pt idx="5">
                  <c:v>174295</c:v>
                </c:pt>
                <c:pt idx="6">
                  <c:v>112354</c:v>
                </c:pt>
                <c:pt idx="7">
                  <c:v>419316</c:v>
                </c:pt>
                <c:pt idx="8">
                  <c:v>76828</c:v>
                </c:pt>
                <c:pt idx="9">
                  <c:v>8716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8891157</c:v>
                </c:pt>
                <c:pt idx="1">
                  <c:v>7997190</c:v>
                </c:pt>
                <c:pt idx="2">
                  <c:v>7490955</c:v>
                </c:pt>
                <c:pt idx="3">
                  <c:v>5617143</c:v>
                </c:pt>
                <c:pt idx="4">
                  <c:v>2751881</c:v>
                </c:pt>
                <c:pt idx="5">
                  <c:v>2590425</c:v>
                </c:pt>
                <c:pt idx="6">
                  <c:v>1180347</c:v>
                </c:pt>
                <c:pt idx="7">
                  <c:v>716807</c:v>
                </c:pt>
                <c:pt idx="8">
                  <c:v>713497</c:v>
                </c:pt>
                <c:pt idx="9">
                  <c:v>567206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8569110</c:v>
                </c:pt>
                <c:pt idx="1">
                  <c:v>6145636</c:v>
                </c:pt>
                <c:pt idx="2">
                  <c:v>7142176</c:v>
                </c:pt>
                <c:pt idx="3">
                  <c:v>5334975</c:v>
                </c:pt>
                <c:pt idx="4">
                  <c:v>2793989</c:v>
                </c:pt>
                <c:pt idx="5">
                  <c:v>2516215</c:v>
                </c:pt>
                <c:pt idx="6">
                  <c:v>1033108</c:v>
                </c:pt>
                <c:pt idx="7">
                  <c:v>702201</c:v>
                </c:pt>
                <c:pt idx="8">
                  <c:v>669143</c:v>
                </c:pt>
                <c:pt idx="9">
                  <c:v>537822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MOTRIL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189925</c:v>
                </c:pt>
                <c:pt idx="1">
                  <c:v>175490</c:v>
                </c:pt>
                <c:pt idx="2">
                  <c:v>157008</c:v>
                </c:pt>
                <c:pt idx="3">
                  <c:v>141022</c:v>
                </c:pt>
                <c:pt idx="4">
                  <c:v>102188</c:v>
                </c:pt>
                <c:pt idx="5">
                  <c:v>85554</c:v>
                </c:pt>
                <c:pt idx="6">
                  <c:v>21630</c:v>
                </c:pt>
                <c:pt idx="7">
                  <c:v>20476</c:v>
                </c:pt>
                <c:pt idx="8">
                  <c:v>17816</c:v>
                </c:pt>
                <c:pt idx="9">
                  <c:v>15320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MOTRIL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186094</c:v>
                </c:pt>
                <c:pt idx="1">
                  <c:v>141601</c:v>
                </c:pt>
                <c:pt idx="2">
                  <c:v>152474</c:v>
                </c:pt>
                <c:pt idx="3">
                  <c:v>138030</c:v>
                </c:pt>
                <c:pt idx="4">
                  <c:v>96514</c:v>
                </c:pt>
                <c:pt idx="5">
                  <c:v>80885</c:v>
                </c:pt>
                <c:pt idx="6">
                  <c:v>18653</c:v>
                </c:pt>
                <c:pt idx="7">
                  <c:v>16040</c:v>
                </c:pt>
                <c:pt idx="8">
                  <c:v>23794</c:v>
                </c:pt>
                <c:pt idx="9">
                  <c:v>12655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3401787</c:v>
                </c:pt>
                <c:pt idx="1">
                  <c:v>3177402</c:v>
                </c:pt>
                <c:pt idx="2">
                  <c:v>2273179</c:v>
                </c:pt>
                <c:pt idx="3">
                  <c:v>771336</c:v>
                </c:pt>
                <c:pt idx="4">
                  <c:v>430022</c:v>
                </c:pt>
                <c:pt idx="5">
                  <c:v>362140</c:v>
                </c:pt>
                <c:pt idx="6">
                  <c:v>164248</c:v>
                </c:pt>
                <c:pt idx="7">
                  <c:v>125591</c:v>
                </c:pt>
                <c:pt idx="8">
                  <c:v>106571</c:v>
                </c:pt>
                <c:pt idx="9">
                  <c:v>88032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3203131</c:v>
                </c:pt>
                <c:pt idx="1">
                  <c:v>2857690</c:v>
                </c:pt>
                <c:pt idx="2">
                  <c:v>1994159</c:v>
                </c:pt>
                <c:pt idx="3">
                  <c:v>735588</c:v>
                </c:pt>
                <c:pt idx="4">
                  <c:v>382559</c:v>
                </c:pt>
                <c:pt idx="5">
                  <c:v>261704</c:v>
                </c:pt>
                <c:pt idx="6">
                  <c:v>166666</c:v>
                </c:pt>
                <c:pt idx="7">
                  <c:v>122454</c:v>
                </c:pt>
                <c:pt idx="8">
                  <c:v>107476</c:v>
                </c:pt>
                <c:pt idx="9">
                  <c:v>69548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CASTELLÓN</c:v>
                </c:pt>
                <c:pt idx="9">
                  <c:v>HUELVA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2830935</c:v>
                </c:pt>
                <c:pt idx="1">
                  <c:v>1852408</c:v>
                </c:pt>
                <c:pt idx="2">
                  <c:v>936780</c:v>
                </c:pt>
                <c:pt idx="3">
                  <c:v>399896</c:v>
                </c:pt>
                <c:pt idx="4">
                  <c:v>94908</c:v>
                </c:pt>
                <c:pt idx="5">
                  <c:v>31087</c:v>
                </c:pt>
                <c:pt idx="6">
                  <c:v>7052</c:v>
                </c:pt>
                <c:pt idx="7">
                  <c:v>5899</c:v>
                </c:pt>
                <c:pt idx="8">
                  <c:v>5501</c:v>
                </c:pt>
                <c:pt idx="9">
                  <c:v>1268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CASTELLÓN</c:v>
                </c:pt>
                <c:pt idx="9">
                  <c:v>HUELVA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2612552</c:v>
                </c:pt>
                <c:pt idx="1">
                  <c:v>1735934</c:v>
                </c:pt>
                <c:pt idx="2">
                  <c:v>710980</c:v>
                </c:pt>
                <c:pt idx="3">
                  <c:v>372398</c:v>
                </c:pt>
                <c:pt idx="4">
                  <c:v>6133</c:v>
                </c:pt>
                <c:pt idx="5">
                  <c:v>46836</c:v>
                </c:pt>
                <c:pt idx="6">
                  <c:v>6817</c:v>
                </c:pt>
                <c:pt idx="7">
                  <c:v>10143</c:v>
                </c:pt>
                <c:pt idx="8">
                  <c:v>25451</c:v>
                </c:pt>
                <c:pt idx="9">
                  <c:v>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315646</c:v>
                </c:pt>
                <c:pt idx="1">
                  <c:v>236473</c:v>
                </c:pt>
                <c:pt idx="2">
                  <c:v>165197</c:v>
                </c:pt>
                <c:pt idx="3">
                  <c:v>150752</c:v>
                </c:pt>
                <c:pt idx="4">
                  <c:v>97515</c:v>
                </c:pt>
                <c:pt idx="5">
                  <c:v>85451</c:v>
                </c:pt>
                <c:pt idx="6">
                  <c:v>83917</c:v>
                </c:pt>
                <c:pt idx="7">
                  <c:v>47337</c:v>
                </c:pt>
                <c:pt idx="8">
                  <c:v>35290</c:v>
                </c:pt>
                <c:pt idx="9">
                  <c:v>34284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307005</c:v>
                </c:pt>
                <c:pt idx="1">
                  <c:v>228037</c:v>
                </c:pt>
                <c:pt idx="2">
                  <c:v>168224</c:v>
                </c:pt>
                <c:pt idx="3">
                  <c:v>133524</c:v>
                </c:pt>
                <c:pt idx="4">
                  <c:v>93446</c:v>
                </c:pt>
                <c:pt idx="5">
                  <c:v>85812</c:v>
                </c:pt>
                <c:pt idx="6">
                  <c:v>65527</c:v>
                </c:pt>
                <c:pt idx="7">
                  <c:v>45528</c:v>
                </c:pt>
                <c:pt idx="8">
                  <c:v>36273</c:v>
                </c:pt>
                <c:pt idx="9">
                  <c:v>28062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1398627</c:v>
                </c:pt>
                <c:pt idx="1">
                  <c:v>1171202</c:v>
                </c:pt>
                <c:pt idx="2">
                  <c:v>381938</c:v>
                </c:pt>
                <c:pt idx="3">
                  <c:v>345271</c:v>
                </c:pt>
                <c:pt idx="4">
                  <c:v>152305</c:v>
                </c:pt>
                <c:pt idx="5">
                  <c:v>104196</c:v>
                </c:pt>
                <c:pt idx="6">
                  <c:v>55794</c:v>
                </c:pt>
                <c:pt idx="7">
                  <c:v>48940</c:v>
                </c:pt>
                <c:pt idx="8">
                  <c:v>47842</c:v>
                </c:pt>
                <c:pt idx="9">
                  <c:v>39145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1333673</c:v>
                </c:pt>
                <c:pt idx="1">
                  <c:v>1114955</c:v>
                </c:pt>
                <c:pt idx="2">
                  <c:v>335195</c:v>
                </c:pt>
                <c:pt idx="3">
                  <c:v>242976</c:v>
                </c:pt>
                <c:pt idx="4">
                  <c:v>139096</c:v>
                </c:pt>
                <c:pt idx="5">
                  <c:v>100371</c:v>
                </c:pt>
                <c:pt idx="6">
                  <c:v>56185</c:v>
                </c:pt>
                <c:pt idx="7">
                  <c:v>46669</c:v>
                </c:pt>
                <c:pt idx="8">
                  <c:v>51394</c:v>
                </c:pt>
                <c:pt idx="9">
                  <c:v>38461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BAHÍA DE ALGECIRAS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1549379</c:v>
                </c:pt>
                <c:pt idx="1">
                  <c:v>1336399</c:v>
                </c:pt>
                <c:pt idx="2">
                  <c:v>429275</c:v>
                </c:pt>
                <c:pt idx="3">
                  <c:v>371440</c:v>
                </c:pt>
                <c:pt idx="4">
                  <c:v>346467</c:v>
                </c:pt>
                <c:pt idx="5">
                  <c:v>267232</c:v>
                </c:pt>
                <c:pt idx="6">
                  <c:v>158747</c:v>
                </c:pt>
                <c:pt idx="7">
                  <c:v>118539</c:v>
                </c:pt>
                <c:pt idx="8">
                  <c:v>105997</c:v>
                </c:pt>
                <c:pt idx="9">
                  <c:v>87990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BAHÍA DE ALGECIRAS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1467197</c:v>
                </c:pt>
                <c:pt idx="1">
                  <c:v>1283179</c:v>
                </c:pt>
                <c:pt idx="2">
                  <c:v>380723</c:v>
                </c:pt>
                <c:pt idx="3">
                  <c:v>363190</c:v>
                </c:pt>
                <c:pt idx="4">
                  <c:v>245138</c:v>
                </c:pt>
                <c:pt idx="5">
                  <c:v>255571</c:v>
                </c:pt>
                <c:pt idx="6">
                  <c:v>141215</c:v>
                </c:pt>
                <c:pt idx="7">
                  <c:v>115637</c:v>
                </c:pt>
                <c:pt idx="8">
                  <c:v>105834</c:v>
                </c:pt>
                <c:pt idx="9">
                  <c:v>69548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6269434</c:v>
                </c:pt>
                <c:pt idx="1">
                  <c:v>4214789</c:v>
                </c:pt>
                <c:pt idx="2">
                  <c:v>3974565</c:v>
                </c:pt>
                <c:pt idx="3">
                  <c:v>3004828</c:v>
                </c:pt>
                <c:pt idx="4">
                  <c:v>1700028</c:v>
                </c:pt>
                <c:pt idx="5">
                  <c:v>1372057</c:v>
                </c:pt>
                <c:pt idx="6">
                  <c:v>682414</c:v>
                </c:pt>
                <c:pt idx="7">
                  <c:v>682016</c:v>
                </c:pt>
                <c:pt idx="8">
                  <c:v>584648</c:v>
                </c:pt>
                <c:pt idx="9">
                  <c:v>506208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5834111</c:v>
                </c:pt>
                <c:pt idx="1">
                  <c:v>3962149</c:v>
                </c:pt>
                <c:pt idx="2">
                  <c:v>3703183</c:v>
                </c:pt>
                <c:pt idx="3">
                  <c:v>2758699</c:v>
                </c:pt>
                <c:pt idx="4">
                  <c:v>1503489</c:v>
                </c:pt>
                <c:pt idx="5">
                  <c:v>1268957</c:v>
                </c:pt>
                <c:pt idx="6">
                  <c:v>701059</c:v>
                </c:pt>
                <c:pt idx="7">
                  <c:v>689154</c:v>
                </c:pt>
                <c:pt idx="8">
                  <c:v>580588</c:v>
                </c:pt>
                <c:pt idx="9">
                  <c:v>495812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1937225</c:v>
                </c:pt>
                <c:pt idx="1">
                  <c:v>1647875</c:v>
                </c:pt>
                <c:pt idx="2">
                  <c:v>783084</c:v>
                </c:pt>
                <c:pt idx="3">
                  <c:v>573539</c:v>
                </c:pt>
                <c:pt idx="4">
                  <c:v>268423</c:v>
                </c:pt>
                <c:pt idx="5">
                  <c:v>249225</c:v>
                </c:pt>
                <c:pt idx="6">
                  <c:v>229832</c:v>
                </c:pt>
                <c:pt idx="7">
                  <c:v>129944</c:v>
                </c:pt>
                <c:pt idx="8">
                  <c:v>103075</c:v>
                </c:pt>
                <c:pt idx="9">
                  <c:v>93709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1693409</c:v>
                </c:pt>
                <c:pt idx="1">
                  <c:v>1417893</c:v>
                </c:pt>
                <c:pt idx="2">
                  <c:v>580420</c:v>
                </c:pt>
                <c:pt idx="3">
                  <c:v>413966</c:v>
                </c:pt>
                <c:pt idx="4">
                  <c:v>289995</c:v>
                </c:pt>
                <c:pt idx="5">
                  <c:v>210626</c:v>
                </c:pt>
                <c:pt idx="6">
                  <c:v>234265</c:v>
                </c:pt>
                <c:pt idx="7">
                  <c:v>145179</c:v>
                </c:pt>
                <c:pt idx="8">
                  <c:v>94689</c:v>
                </c:pt>
                <c:pt idx="9">
                  <c:v>90716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901824</c:v>
                </c:pt>
                <c:pt idx="1">
                  <c:v>867626</c:v>
                </c:pt>
                <c:pt idx="2">
                  <c:v>478699</c:v>
                </c:pt>
                <c:pt idx="3">
                  <c:v>335476</c:v>
                </c:pt>
                <c:pt idx="4">
                  <c:v>298550</c:v>
                </c:pt>
                <c:pt idx="5">
                  <c:v>281677</c:v>
                </c:pt>
                <c:pt idx="6">
                  <c:v>153279</c:v>
                </c:pt>
                <c:pt idx="7">
                  <c:v>111457</c:v>
                </c:pt>
                <c:pt idx="8">
                  <c:v>101960</c:v>
                </c:pt>
                <c:pt idx="9">
                  <c:v>68565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833280</c:v>
                </c:pt>
                <c:pt idx="1">
                  <c:v>863531</c:v>
                </c:pt>
                <c:pt idx="2">
                  <c:v>428160</c:v>
                </c:pt>
                <c:pt idx="3">
                  <c:v>312447</c:v>
                </c:pt>
                <c:pt idx="4">
                  <c:v>247635</c:v>
                </c:pt>
                <c:pt idx="5">
                  <c:v>265029</c:v>
                </c:pt>
                <c:pt idx="6">
                  <c:v>149854</c:v>
                </c:pt>
                <c:pt idx="7">
                  <c:v>105479</c:v>
                </c:pt>
                <c:pt idx="8">
                  <c:v>102941</c:v>
                </c:pt>
                <c:pt idx="9">
                  <c:v>63106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559712</c:v>
                </c:pt>
                <c:pt idx="1">
                  <c:v>547828</c:v>
                </c:pt>
                <c:pt idx="2">
                  <c:v>335667</c:v>
                </c:pt>
                <c:pt idx="3">
                  <c:v>299696</c:v>
                </c:pt>
                <c:pt idx="4">
                  <c:v>172291</c:v>
                </c:pt>
                <c:pt idx="5">
                  <c:v>126672</c:v>
                </c:pt>
                <c:pt idx="6">
                  <c:v>104975</c:v>
                </c:pt>
                <c:pt idx="7">
                  <c:v>71799</c:v>
                </c:pt>
                <c:pt idx="8">
                  <c:v>49097</c:v>
                </c:pt>
                <c:pt idx="9">
                  <c:v>10025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554128</c:v>
                </c:pt>
                <c:pt idx="1">
                  <c:v>513980</c:v>
                </c:pt>
                <c:pt idx="2">
                  <c:v>329467</c:v>
                </c:pt>
                <c:pt idx="3">
                  <c:v>318693</c:v>
                </c:pt>
                <c:pt idx="4">
                  <c:v>151243</c:v>
                </c:pt>
                <c:pt idx="5">
                  <c:v>134261</c:v>
                </c:pt>
                <c:pt idx="6">
                  <c:v>96408</c:v>
                </c:pt>
                <c:pt idx="7">
                  <c:v>68638</c:v>
                </c:pt>
                <c:pt idx="8">
                  <c:v>48426</c:v>
                </c:pt>
                <c:pt idx="9">
                  <c:v>9971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34218</c:v>
                </c:pt>
                <c:pt idx="1">
                  <c:v>19060</c:v>
                </c:pt>
                <c:pt idx="2">
                  <c:v>10682</c:v>
                </c:pt>
                <c:pt idx="3">
                  <c:v>7906</c:v>
                </c:pt>
                <c:pt idx="4">
                  <c:v>7443</c:v>
                </c:pt>
                <c:pt idx="5">
                  <c:v>6087</c:v>
                </c:pt>
                <c:pt idx="6">
                  <c:v>5156</c:v>
                </c:pt>
                <c:pt idx="7">
                  <c:v>1964</c:v>
                </c:pt>
                <c:pt idx="8">
                  <c:v>1742</c:v>
                </c:pt>
                <c:pt idx="9">
                  <c:v>1575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30867</c:v>
                </c:pt>
                <c:pt idx="1">
                  <c:v>18998</c:v>
                </c:pt>
                <c:pt idx="2">
                  <c:v>8427</c:v>
                </c:pt>
                <c:pt idx="3">
                  <c:v>7452</c:v>
                </c:pt>
                <c:pt idx="4">
                  <c:v>7063</c:v>
                </c:pt>
                <c:pt idx="5">
                  <c:v>5921</c:v>
                </c:pt>
                <c:pt idx="6">
                  <c:v>5087</c:v>
                </c:pt>
                <c:pt idx="7">
                  <c:v>1893</c:v>
                </c:pt>
                <c:pt idx="8">
                  <c:v>1757</c:v>
                </c:pt>
                <c:pt idx="9">
                  <c:v>1528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BALEARES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268975935</c:v>
                </c:pt>
                <c:pt idx="1">
                  <c:v>229014363</c:v>
                </c:pt>
                <c:pt idx="2">
                  <c:v>172154696</c:v>
                </c:pt>
                <c:pt idx="3">
                  <c:v>161298598</c:v>
                </c:pt>
                <c:pt idx="4">
                  <c:v>159607026</c:v>
                </c:pt>
                <c:pt idx="5">
                  <c:v>124960834</c:v>
                </c:pt>
                <c:pt idx="6">
                  <c:v>47021542</c:v>
                </c:pt>
                <c:pt idx="7">
                  <c:v>32296498</c:v>
                </c:pt>
                <c:pt idx="8">
                  <c:v>30572894</c:v>
                </c:pt>
                <c:pt idx="9">
                  <c:v>27406185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BALEARES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272530857</c:v>
                </c:pt>
                <c:pt idx="1">
                  <c:v>212787802</c:v>
                </c:pt>
                <c:pt idx="2">
                  <c:v>165660532</c:v>
                </c:pt>
                <c:pt idx="3">
                  <c:v>151864149</c:v>
                </c:pt>
                <c:pt idx="4">
                  <c:v>149414736</c:v>
                </c:pt>
                <c:pt idx="5">
                  <c:v>113462489</c:v>
                </c:pt>
                <c:pt idx="6">
                  <c:v>41103708</c:v>
                </c:pt>
                <c:pt idx="7">
                  <c:v>31108732</c:v>
                </c:pt>
                <c:pt idx="8">
                  <c:v>31813598</c:v>
                </c:pt>
                <c:pt idx="9">
                  <c:v>27122402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563</c:v>
                </c:pt>
                <c:pt idx="1">
                  <c:v>500</c:v>
                </c:pt>
                <c:pt idx="2">
                  <c:v>343</c:v>
                </c:pt>
                <c:pt idx="3">
                  <c:v>303</c:v>
                </c:pt>
                <c:pt idx="4">
                  <c:v>198</c:v>
                </c:pt>
                <c:pt idx="5">
                  <c:v>157</c:v>
                </c:pt>
                <c:pt idx="6">
                  <c:v>105</c:v>
                </c:pt>
                <c:pt idx="7">
                  <c:v>77</c:v>
                </c:pt>
                <c:pt idx="8">
                  <c:v>54</c:v>
                </c:pt>
                <c:pt idx="9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553</c:v>
                </c:pt>
                <c:pt idx="1">
                  <c:v>470</c:v>
                </c:pt>
                <c:pt idx="2">
                  <c:v>261</c:v>
                </c:pt>
                <c:pt idx="3">
                  <c:v>244</c:v>
                </c:pt>
                <c:pt idx="4">
                  <c:v>163</c:v>
                </c:pt>
                <c:pt idx="5">
                  <c:v>167</c:v>
                </c:pt>
                <c:pt idx="6">
                  <c:v>106</c:v>
                </c:pt>
                <c:pt idx="7">
                  <c:v>82</c:v>
                </c:pt>
                <c:pt idx="8">
                  <c:v>64</c:v>
                </c:pt>
                <c:pt idx="9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37721</xdr:rowOff>
    </xdr:from>
    <xdr:to>
      <xdr:col>4</xdr:col>
      <xdr:colOff>733425</xdr:colOff>
      <xdr:row>2</xdr:row>
      <xdr:rowOff>103121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1" y="37721"/>
          <a:ext cx="3552824" cy="55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57658</xdr:colOff>
      <xdr:row>0</xdr:row>
      <xdr:rowOff>0</xdr:rowOff>
    </xdr:from>
    <xdr:to>
      <xdr:col>2</xdr:col>
      <xdr:colOff>121592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658" y="0"/>
          <a:ext cx="3016684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7570604-88B9-40BA-9042-5796934A16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D2AC9EE8-96EB-4D4C-AE97-9B79845A4F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47801944-CCCF-4357-B844-314B9BA83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063DF60-6659-4827-B2D0-CC8563DBB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7" name="LogoRes06">
          <a:extLst>
            <a:ext uri="{FF2B5EF4-FFF2-40B4-BE49-F238E27FC236}">
              <a16:creationId xmlns:a16="http://schemas.microsoft.com/office/drawing/2014/main" id="{93A0C2C3-F124-49F7-87CD-5049E45B7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2EAEB3D6-D4DD-439F-8F0F-453EBFABD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1A2D803-8246-4C9A-988B-E52183BDA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F27A6F29-7F6D-4E9F-A2A0-E27BD3EB27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3D8BAA7-E43F-4065-89B8-0AD650E6E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9CF7C86-B204-47F4-87F2-738E85C62C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EC816915-DC74-43B7-A691-50887BA704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712BCF7-B80A-4124-A5C2-FA0EA52A1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4032BA2-E57F-42E5-8706-76A6D82E1D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21A06734-1C52-466A-9677-B3D6AAB677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42B0255-833F-4EA6-AE17-372C4F710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F03AE1D-E1C0-4D7B-8982-92A9F086F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9AA4C9F-2B80-46AA-88E9-D6A3D82F6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74770088-6616-4DB7-8D2B-1604403229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A9ED84AE-965F-4C9A-AAEB-D45998B15B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6FBCFCAB-F0D0-4F57-91FC-193A33100B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05DD21D-084C-4628-80DA-8426AAD3E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ACAECAE-8ADF-4CE2-B537-A1F17B976F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8799528D-FEA2-4DFC-A5EB-EF9C384D36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2D97AD72-2229-4A82-AD4C-7666319EE0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B7602D8-B3B8-4B07-8384-68B31AA3F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24FECA2-65AB-4CCA-A294-184495262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2"/>
  <sheetViews>
    <sheetView tabSelected="1" workbookViewId="0">
      <selection activeCell="G17" sqref="G17"/>
    </sheetView>
  </sheetViews>
  <sheetFormatPr baseColWidth="10" defaultColWidth="11.5546875" defaultRowHeight="14.4" x14ac:dyDescent="0.3"/>
  <cols>
    <col min="1" max="1" width="8.6640625" style="60" customWidth="1"/>
    <col min="2" max="4" width="11.5546875" style="60"/>
    <col min="5" max="5" width="11.5546875" style="60" customWidth="1"/>
    <col min="6" max="10" width="11.5546875" style="60"/>
    <col min="11" max="11" width="9.6640625" style="60" customWidth="1"/>
    <col min="12" max="12" width="0" style="60" hidden="1" customWidth="1"/>
    <col min="13" max="16384" width="11.5546875" style="60"/>
  </cols>
  <sheetData>
    <row r="1" spans="7:9" ht="19.8" x14ac:dyDescent="0.3">
      <c r="I1" s="61" t="s">
        <v>174</v>
      </c>
    </row>
    <row r="2" spans="7:9" ht="18" x14ac:dyDescent="0.3">
      <c r="I2" s="62" t="s">
        <v>60</v>
      </c>
    </row>
    <row r="15" spans="7:9" ht="31.2" x14ac:dyDescent="0.3">
      <c r="G15" s="63" t="s">
        <v>61</v>
      </c>
    </row>
    <row r="16" spans="7:9" ht="23.4" x14ac:dyDescent="0.3">
      <c r="G16" s="64" t="s">
        <v>176</v>
      </c>
    </row>
    <row r="28" spans="6:11" x14ac:dyDescent="0.3">
      <c r="G28" s="65"/>
      <c r="H28" s="65"/>
      <c r="I28" s="65"/>
      <c r="J28" s="65"/>
    </row>
    <row r="29" spans="6:11" ht="14.4" customHeight="1" x14ac:dyDescent="0.3">
      <c r="F29" s="65"/>
      <c r="G29" s="65"/>
      <c r="H29" s="65"/>
      <c r="I29" s="65"/>
      <c r="J29" s="65"/>
      <c r="K29" s="66" t="s">
        <v>62</v>
      </c>
    </row>
    <row r="31" spans="6:11" x14ac:dyDescent="0.3">
      <c r="K31" s="67"/>
    </row>
    <row r="33" spans="2:6" ht="15.6" x14ac:dyDescent="0.3">
      <c r="F33" s="68" t="s">
        <v>63</v>
      </c>
    </row>
    <row r="34" spans="2:6" ht="15.6" x14ac:dyDescent="0.3">
      <c r="F34" s="68"/>
    </row>
    <row r="35" spans="2:6" ht="15.6" x14ac:dyDescent="0.3">
      <c r="C35" s="82"/>
    </row>
    <row r="36" spans="2:6" s="71" customFormat="1" ht="15.6" x14ac:dyDescent="0.3">
      <c r="B36" s="69" t="s">
        <v>64</v>
      </c>
      <c r="C36" s="70" t="s">
        <v>65</v>
      </c>
    </row>
    <row r="37" spans="2:6" s="71" customFormat="1" ht="15.6" x14ac:dyDescent="0.3">
      <c r="B37" s="69" t="s">
        <v>66</v>
      </c>
      <c r="C37" s="69" t="s">
        <v>67</v>
      </c>
    </row>
    <row r="38" spans="2:6" s="71" customFormat="1" ht="15.6" x14ac:dyDescent="0.3">
      <c r="B38" s="72" t="s">
        <v>68</v>
      </c>
      <c r="C38" s="72" t="s">
        <v>69</v>
      </c>
    </row>
    <row r="39" spans="2:6" s="71" customFormat="1" ht="15.6" x14ac:dyDescent="0.3">
      <c r="B39" s="69" t="s">
        <v>70</v>
      </c>
      <c r="C39" s="69" t="s">
        <v>71</v>
      </c>
    </row>
    <row r="40" spans="2:6" s="71" customFormat="1" ht="15.6" x14ac:dyDescent="0.3">
      <c r="B40" s="69" t="s">
        <v>72</v>
      </c>
      <c r="C40" s="69" t="s">
        <v>73</v>
      </c>
    </row>
    <row r="41" spans="2:6" s="71" customFormat="1" ht="15.6" x14ac:dyDescent="0.3">
      <c r="B41" s="69" t="s">
        <v>74</v>
      </c>
      <c r="C41" s="69" t="s">
        <v>75</v>
      </c>
    </row>
    <row r="42" spans="2:6" s="71" customFormat="1" ht="15.6" x14ac:dyDescent="0.3">
      <c r="B42" s="72" t="s">
        <v>76</v>
      </c>
      <c r="C42" s="72" t="s">
        <v>77</v>
      </c>
    </row>
    <row r="43" spans="2:6" s="71" customFormat="1" ht="15.6" x14ac:dyDescent="0.3">
      <c r="B43" s="69" t="s">
        <v>78</v>
      </c>
      <c r="C43" s="69" t="s">
        <v>4</v>
      </c>
    </row>
    <row r="44" spans="2:6" s="71" customFormat="1" ht="15.6" x14ac:dyDescent="0.3">
      <c r="B44" s="69" t="s">
        <v>79</v>
      </c>
      <c r="C44" s="69" t="s">
        <v>6</v>
      </c>
    </row>
    <row r="45" spans="2:6" s="71" customFormat="1" ht="15.6" x14ac:dyDescent="0.3">
      <c r="B45" s="72" t="s">
        <v>80</v>
      </c>
      <c r="C45" s="72" t="s">
        <v>155</v>
      </c>
    </row>
    <row r="46" spans="2:6" s="71" customFormat="1" ht="15.6" x14ac:dyDescent="0.3">
      <c r="B46" s="69" t="s">
        <v>81</v>
      </c>
      <c r="C46" s="69" t="s">
        <v>82</v>
      </c>
    </row>
    <row r="47" spans="2:6" s="71" customFormat="1" ht="15.6" x14ac:dyDescent="0.3">
      <c r="B47" s="69" t="s">
        <v>83</v>
      </c>
      <c r="C47" s="69" t="s">
        <v>84</v>
      </c>
    </row>
    <row r="48" spans="2:6" s="71" customFormat="1" ht="15.6" x14ac:dyDescent="0.3">
      <c r="B48" s="72" t="s">
        <v>85</v>
      </c>
      <c r="C48" s="72" t="s">
        <v>86</v>
      </c>
    </row>
    <row r="49" spans="2:3" s="71" customFormat="1" ht="15.6" x14ac:dyDescent="0.3">
      <c r="B49" s="69" t="s">
        <v>87</v>
      </c>
      <c r="C49" s="69" t="s">
        <v>21</v>
      </c>
    </row>
    <row r="50" spans="2:3" s="71" customFormat="1" ht="15.6" x14ac:dyDescent="0.3">
      <c r="B50" s="72" t="s">
        <v>88</v>
      </c>
      <c r="C50" s="72" t="s">
        <v>89</v>
      </c>
    </row>
    <row r="51" spans="2:3" s="71" customFormat="1" ht="15.6" x14ac:dyDescent="0.3">
      <c r="B51" s="69" t="s">
        <v>90</v>
      </c>
      <c r="C51" s="69" t="s">
        <v>91</v>
      </c>
    </row>
    <row r="52" spans="2:3" s="71" customFormat="1" ht="15.6" x14ac:dyDescent="0.3">
      <c r="B52" s="72" t="s">
        <v>92</v>
      </c>
      <c r="C52" s="72" t="s">
        <v>93</v>
      </c>
    </row>
    <row r="53" spans="2:3" s="71" customFormat="1" ht="15.6" x14ac:dyDescent="0.3">
      <c r="B53" s="72" t="s">
        <v>94</v>
      </c>
      <c r="C53" s="72" t="s">
        <v>95</v>
      </c>
    </row>
    <row r="54" spans="2:3" s="71" customFormat="1" ht="15.6" x14ac:dyDescent="0.3">
      <c r="B54" s="72" t="s">
        <v>96</v>
      </c>
      <c r="C54" s="72" t="s">
        <v>97</v>
      </c>
    </row>
    <row r="55" spans="2:3" s="71" customFormat="1" ht="15.6" x14ac:dyDescent="0.3">
      <c r="B55" s="72" t="s">
        <v>98</v>
      </c>
      <c r="C55" s="72" t="s">
        <v>99</v>
      </c>
    </row>
    <row r="56" spans="2:3" s="71" customFormat="1" ht="15.6" x14ac:dyDescent="0.3">
      <c r="B56" s="69" t="s">
        <v>100</v>
      </c>
      <c r="C56" s="69" t="s">
        <v>170</v>
      </c>
    </row>
    <row r="57" spans="2:3" s="71" customFormat="1" ht="15.6" x14ac:dyDescent="0.3">
      <c r="B57" s="72" t="s">
        <v>101</v>
      </c>
      <c r="C57" s="72" t="s">
        <v>171</v>
      </c>
    </row>
    <row r="58" spans="2:3" s="71" customFormat="1" ht="15.6" x14ac:dyDescent="0.3">
      <c r="B58" s="69" t="s">
        <v>112</v>
      </c>
      <c r="C58" s="69" t="s">
        <v>151</v>
      </c>
    </row>
    <row r="59" spans="2:3" s="71" customFormat="1" ht="15.6" x14ac:dyDescent="0.3">
      <c r="B59" s="69" t="s">
        <v>113</v>
      </c>
      <c r="C59" s="69" t="s">
        <v>102</v>
      </c>
    </row>
    <row r="60" spans="2:3" s="71" customFormat="1" ht="15.6" x14ac:dyDescent="0.3">
      <c r="B60" s="69" t="s">
        <v>103</v>
      </c>
      <c r="C60" s="69" t="s">
        <v>104</v>
      </c>
    </row>
    <row r="61" spans="2:3" s="71" customFormat="1" ht="15.6" x14ac:dyDescent="0.3">
      <c r="B61" s="72" t="s">
        <v>105</v>
      </c>
      <c r="C61" s="72" t="s">
        <v>106</v>
      </c>
    </row>
    <row r="62" spans="2:3" s="71" customFormat="1" ht="15.6" x14ac:dyDescent="0.3">
      <c r="B62" s="72" t="s">
        <v>107</v>
      </c>
      <c r="C62" s="72" t="s">
        <v>108</v>
      </c>
    </row>
    <row r="63" spans="2:3" ht="15.6" x14ac:dyDescent="0.3">
      <c r="B63" s="69"/>
      <c r="C63" s="69"/>
    </row>
    <row r="64" spans="2:3" x14ac:dyDescent="0.3">
      <c r="B64" s="71"/>
    </row>
    <row r="65" spans="2:2" x14ac:dyDescent="0.3">
      <c r="B65" s="71"/>
    </row>
    <row r="66" spans="2:2" x14ac:dyDescent="0.3">
      <c r="B66" s="71"/>
    </row>
    <row r="67" spans="2:2" x14ac:dyDescent="0.3">
      <c r="B67" s="71"/>
    </row>
    <row r="68" spans="2:2" x14ac:dyDescent="0.3">
      <c r="B68" s="71"/>
    </row>
    <row r="69" spans="2:2" x14ac:dyDescent="0.3">
      <c r="B69" s="71"/>
    </row>
    <row r="70" spans="2:2" x14ac:dyDescent="0.3">
      <c r="B70" s="71"/>
    </row>
    <row r="71" spans="2:2" x14ac:dyDescent="0.3">
      <c r="B71" s="71"/>
    </row>
    <row r="72" spans="2:2" x14ac:dyDescent="0.3">
      <c r="B72" s="71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workbookViewId="0">
      <selection activeCell="I5" sqref="I5"/>
    </sheetView>
  </sheetViews>
  <sheetFormatPr baseColWidth="10" defaultColWidth="11.44140625" defaultRowHeight="14.4" x14ac:dyDescent="0.3"/>
  <cols>
    <col min="1" max="1" width="28.33203125" style="39" bestFit="1" customWidth="1"/>
    <col min="2" max="2" width="16" style="39" bestFit="1" customWidth="1"/>
    <col min="3" max="3" width="28.44140625" style="39" customWidth="1"/>
    <col min="4" max="16384" width="11.44140625" style="39"/>
  </cols>
  <sheetData>
    <row r="1" spans="1:13" ht="22.5" customHeight="1" x14ac:dyDescent="0.4">
      <c r="D1" s="40" t="s">
        <v>26</v>
      </c>
    </row>
    <row r="4" spans="1:13" x14ac:dyDescent="0.3">
      <c r="F4" s="41"/>
      <c r="G4" s="41"/>
      <c r="I4" s="4" t="s">
        <v>178</v>
      </c>
    </row>
    <row r="6" spans="1:13" x14ac:dyDescent="0.3">
      <c r="A6" s="89" t="s">
        <v>28</v>
      </c>
      <c r="B6" s="90"/>
      <c r="C6" s="90"/>
      <c r="D6" s="86" t="s">
        <v>177</v>
      </c>
      <c r="E6" s="87"/>
      <c r="F6" s="86" t="s">
        <v>175</v>
      </c>
      <c r="G6" s="87"/>
      <c r="H6" s="88" t="s">
        <v>27</v>
      </c>
      <c r="I6" s="87"/>
    </row>
    <row r="7" spans="1:13" x14ac:dyDescent="0.3">
      <c r="A7" s="91"/>
      <c r="B7" s="91"/>
      <c r="C7" s="91"/>
      <c r="D7" s="42">
        <v>2017</v>
      </c>
      <c r="E7" s="42">
        <v>2018</v>
      </c>
      <c r="F7" s="42">
        <v>2017</v>
      </c>
      <c r="G7" s="42">
        <v>2018</v>
      </c>
      <c r="H7" s="42" t="s">
        <v>0</v>
      </c>
      <c r="I7" s="42" t="s">
        <v>2</v>
      </c>
    </row>
    <row r="8" spans="1:13" x14ac:dyDescent="0.3">
      <c r="A8" s="92" t="s">
        <v>10</v>
      </c>
      <c r="B8" s="92" t="s">
        <v>11</v>
      </c>
      <c r="C8" s="43" t="s">
        <v>12</v>
      </c>
      <c r="D8" s="84">
        <f>Líquidos!B35</f>
        <v>15792861</v>
      </c>
      <c r="E8" s="84">
        <f>Líquidos!C35</f>
        <v>15310231</v>
      </c>
      <c r="F8" s="84">
        <f>Líquidos!D35</f>
        <v>118275908</v>
      </c>
      <c r="G8" s="84">
        <f>Líquidos!E35</f>
        <v>119475865</v>
      </c>
      <c r="H8" s="44">
        <f>G8-F8</f>
        <v>1199957</v>
      </c>
      <c r="I8" s="45">
        <f>((G8*100/F8)-100)</f>
        <v>1.0145405098052578</v>
      </c>
    </row>
    <row r="9" spans="1:13" x14ac:dyDescent="0.3">
      <c r="A9" s="93"/>
      <c r="B9" s="94"/>
      <c r="C9" s="43" t="s">
        <v>13</v>
      </c>
      <c r="D9" s="84">
        <f>Sólidos!B35</f>
        <v>9433373</v>
      </c>
      <c r="E9" s="84">
        <f>Sólidos!C35</f>
        <v>9078213</v>
      </c>
      <c r="F9" s="84">
        <f>Sólidos!D35</f>
        <v>64687276</v>
      </c>
      <c r="G9" s="84">
        <f>Sólidos!E35</f>
        <v>67181219</v>
      </c>
      <c r="H9" s="44">
        <f t="shared" ref="H9:H19" si="0">G9-F9</f>
        <v>2493943</v>
      </c>
      <c r="I9" s="45">
        <f t="shared" ref="I9:I19" si="1">((G9*100/F9)-100)</f>
        <v>3.8553841716878026</v>
      </c>
    </row>
    <row r="10" spans="1:13" x14ac:dyDescent="0.3">
      <c r="A10" s="93"/>
      <c r="B10" s="92" t="s">
        <v>14</v>
      </c>
      <c r="C10" s="43" t="s">
        <v>15</v>
      </c>
      <c r="D10" s="84">
        <f>D12-D11</f>
        <v>5525866</v>
      </c>
      <c r="E10" s="84">
        <f t="shared" ref="E10:G10" si="2">E12-E11</f>
        <v>5856954</v>
      </c>
      <c r="F10" s="84">
        <f t="shared" si="2"/>
        <v>47797684</v>
      </c>
      <c r="G10" s="84">
        <f t="shared" si="2"/>
        <v>51540341</v>
      </c>
      <c r="H10" s="44">
        <f t="shared" si="0"/>
        <v>3742657</v>
      </c>
      <c r="I10" s="45">
        <f t="shared" si="1"/>
        <v>7.8302057480441931</v>
      </c>
    </row>
    <row r="11" spans="1:13" x14ac:dyDescent="0.3">
      <c r="A11" s="93"/>
      <c r="B11" s="93"/>
      <c r="C11" s="43" t="s">
        <v>16</v>
      </c>
      <c r="D11" s="84">
        <f>'Mercancías contenedores'!B35</f>
        <v>16389671</v>
      </c>
      <c r="E11" s="84">
        <f>'Mercancías contenedores'!C35</f>
        <v>16249077</v>
      </c>
      <c r="F11" s="84">
        <f>'Mercancías contenedores'!D35</f>
        <v>118922786</v>
      </c>
      <c r="G11" s="84">
        <f>'Mercancías contenedores'!E35</f>
        <v>127977994</v>
      </c>
      <c r="H11" s="44">
        <f t="shared" si="0"/>
        <v>9055208</v>
      </c>
      <c r="I11" s="45">
        <f t="shared" si="1"/>
        <v>7.6143591186974078</v>
      </c>
    </row>
    <row r="12" spans="1:13" x14ac:dyDescent="0.3">
      <c r="A12" s="94"/>
      <c r="B12" s="94"/>
      <c r="C12" s="43" t="s">
        <v>1</v>
      </c>
      <c r="D12" s="84">
        <f>'Mercancía general'!B35</f>
        <v>21915537</v>
      </c>
      <c r="E12" s="84">
        <f>'Mercancía general'!C35</f>
        <v>22106031</v>
      </c>
      <c r="F12" s="84">
        <f>'Mercancía general'!D35</f>
        <v>166720470</v>
      </c>
      <c r="G12" s="84">
        <f>'Mercancía general'!E35</f>
        <v>179518335</v>
      </c>
      <c r="H12" s="44">
        <f t="shared" si="0"/>
        <v>12797865</v>
      </c>
      <c r="I12" s="45">
        <f t="shared" si="1"/>
        <v>7.6762409558946132</v>
      </c>
    </row>
    <row r="13" spans="1:13" x14ac:dyDescent="0.3">
      <c r="A13" s="46"/>
      <c r="B13" s="46"/>
      <c r="C13" s="81" t="s">
        <v>1</v>
      </c>
      <c r="D13" s="85">
        <f>+D8+D9+D12</f>
        <v>47141771</v>
      </c>
      <c r="E13" s="85">
        <f t="shared" ref="E13:G13" si="3">+E8+E9+E12</f>
        <v>46494475</v>
      </c>
      <c r="F13" s="85">
        <f t="shared" si="3"/>
        <v>349683654</v>
      </c>
      <c r="G13" s="85">
        <f t="shared" si="3"/>
        <v>366175419</v>
      </c>
      <c r="H13" s="47">
        <f t="shared" si="0"/>
        <v>16491765</v>
      </c>
      <c r="I13" s="48">
        <f t="shared" si="1"/>
        <v>4.7161955702968044</v>
      </c>
    </row>
    <row r="14" spans="1:13" x14ac:dyDescent="0.3">
      <c r="A14" s="92" t="s">
        <v>3</v>
      </c>
      <c r="B14" s="49" t="s">
        <v>4</v>
      </c>
      <c r="C14" s="43" t="s">
        <v>5</v>
      </c>
      <c r="D14" s="84">
        <f>Pesca!B35</f>
        <v>25021</v>
      </c>
      <c r="E14" s="84">
        <f>Pesca!C35</f>
        <v>21472</v>
      </c>
      <c r="F14" s="84">
        <f>Pesca!D35</f>
        <v>162419</v>
      </c>
      <c r="G14" s="84">
        <f>Pesca!E35</f>
        <v>147437</v>
      </c>
      <c r="H14" s="44">
        <f>G14-F14</f>
        <v>-14982</v>
      </c>
      <c r="I14" s="45">
        <f t="shared" si="1"/>
        <v>-9.2242902616073223</v>
      </c>
    </row>
    <row r="15" spans="1:13" x14ac:dyDescent="0.3">
      <c r="A15" s="93"/>
      <c r="B15" s="92" t="s">
        <v>6</v>
      </c>
      <c r="C15" s="58" t="s">
        <v>167</v>
      </c>
      <c r="D15" s="84">
        <f>'Avit. combustibles'!B35</f>
        <v>677018</v>
      </c>
      <c r="E15" s="84">
        <f>'Avit. combustibles'!C35</f>
        <v>669182</v>
      </c>
      <c r="F15" s="84">
        <f>'Avit. combustibles'!D35</f>
        <v>5122234</v>
      </c>
      <c r="G15" s="84">
        <f>'Avit. combustibles'!E35</f>
        <v>5370608</v>
      </c>
      <c r="H15" s="44">
        <f>G15-F15</f>
        <v>248374</v>
      </c>
      <c r="I15" s="45">
        <f t="shared" si="1"/>
        <v>4.8489389590557579</v>
      </c>
      <c r="J15" s="50"/>
      <c r="K15" s="50"/>
      <c r="L15" s="50"/>
      <c r="M15" s="50"/>
    </row>
    <row r="16" spans="1:13" x14ac:dyDescent="0.3">
      <c r="A16" s="93"/>
      <c r="B16" s="94"/>
      <c r="C16" s="43" t="s">
        <v>7</v>
      </c>
      <c r="D16" s="84">
        <f>Avituallamiento!B35-'Resumen general'!D15</f>
        <v>193554</v>
      </c>
      <c r="E16" s="84">
        <f>Avituallamiento!C35-'Resumen general'!E15</f>
        <v>167763</v>
      </c>
      <c r="F16" s="84">
        <f>Avituallamiento!D35-'Resumen general'!F15</f>
        <v>1295601</v>
      </c>
      <c r="G16" s="84">
        <f>Avituallamiento!E35-'Resumen general'!G15</f>
        <v>1288354</v>
      </c>
      <c r="H16" s="44">
        <f>G16-F16</f>
        <v>-7247</v>
      </c>
      <c r="I16" s="45">
        <f t="shared" si="1"/>
        <v>-0.55935430738321656</v>
      </c>
    </row>
    <row r="17" spans="1:9" x14ac:dyDescent="0.3">
      <c r="A17" s="94"/>
      <c r="B17" s="49" t="s">
        <v>8</v>
      </c>
      <c r="C17" s="43" t="s">
        <v>9</v>
      </c>
      <c r="D17" s="84">
        <f>'Tráfico interior'!B35</f>
        <v>306958</v>
      </c>
      <c r="E17" s="84">
        <f>'Tráfico interior'!C35</f>
        <v>51693</v>
      </c>
      <c r="F17" s="84">
        <f>'Tráfico interior'!D35</f>
        <v>1989633</v>
      </c>
      <c r="G17" s="84">
        <f>'Tráfico interior'!E35</f>
        <v>2206172</v>
      </c>
      <c r="H17" s="44">
        <f t="shared" si="0"/>
        <v>216539</v>
      </c>
      <c r="I17" s="45">
        <f t="shared" si="1"/>
        <v>10.883363916863061</v>
      </c>
    </row>
    <row r="18" spans="1:9" x14ac:dyDescent="0.3">
      <c r="A18" s="51"/>
      <c r="B18" s="51"/>
      <c r="C18" s="81" t="s">
        <v>1</v>
      </c>
      <c r="D18" s="85">
        <f>+D14+D15+D16+D17</f>
        <v>1202551</v>
      </c>
      <c r="E18" s="85">
        <f t="shared" ref="E18:F18" si="4">+E14+E15+E16+E17</f>
        <v>910110</v>
      </c>
      <c r="F18" s="85">
        <f t="shared" si="4"/>
        <v>8569887</v>
      </c>
      <c r="G18" s="85">
        <f>+G14+G15+G16+G17</f>
        <v>9012571</v>
      </c>
      <c r="H18" s="47">
        <f t="shared" si="0"/>
        <v>442684</v>
      </c>
      <c r="I18" s="48">
        <f t="shared" si="1"/>
        <v>5.1655756954554874</v>
      </c>
    </row>
    <row r="19" spans="1:9" x14ac:dyDescent="0.3">
      <c r="A19" s="52"/>
      <c r="B19" s="52"/>
      <c r="C19" s="57" t="s">
        <v>109</v>
      </c>
      <c r="D19" s="53">
        <f>+D13+D18</f>
        <v>48344322</v>
      </c>
      <c r="E19" s="53">
        <f t="shared" ref="E19:F19" si="5">+E13+E18</f>
        <v>47404585</v>
      </c>
      <c r="F19" s="53">
        <f t="shared" si="5"/>
        <v>358253541</v>
      </c>
      <c r="G19" s="53">
        <f>+G13+G18</f>
        <v>375187990</v>
      </c>
      <c r="H19" s="53">
        <f t="shared" si="0"/>
        <v>16934449</v>
      </c>
      <c r="I19" s="54">
        <f t="shared" si="1"/>
        <v>4.7269453227818872</v>
      </c>
    </row>
    <row r="20" spans="1:9" x14ac:dyDescent="0.3">
      <c r="A20" s="51"/>
      <c r="B20" s="51"/>
      <c r="I20" s="55"/>
    </row>
    <row r="21" spans="1:9" x14ac:dyDescent="0.3">
      <c r="A21" s="92" t="s">
        <v>17</v>
      </c>
      <c r="B21" s="92" t="s">
        <v>18</v>
      </c>
      <c r="C21" s="43" t="s">
        <v>19</v>
      </c>
      <c r="D21" s="84">
        <f>'Mercancías tránsito'!B35</f>
        <v>12941889</v>
      </c>
      <c r="E21" s="84">
        <f>'Mercancías tránsito'!C35</f>
        <v>12701815</v>
      </c>
      <c r="F21" s="84">
        <f>'Mercancías tránsito'!D35</f>
        <v>89140210</v>
      </c>
      <c r="G21" s="84">
        <f>'Mercancías tránsito'!E35</f>
        <v>98713954</v>
      </c>
      <c r="H21" s="44">
        <f>G21-F21</f>
        <v>9573744</v>
      </c>
      <c r="I21" s="45">
        <f t="shared" ref="I21:I36" si="6">((G21*100/F21)-100)</f>
        <v>10.740095855731099</v>
      </c>
    </row>
    <row r="22" spans="1:9" x14ac:dyDescent="0.3">
      <c r="A22" s="93"/>
      <c r="B22" s="94"/>
      <c r="C22" s="43" t="s">
        <v>20</v>
      </c>
      <c r="D22" s="84">
        <f>'Mercan. contene. tránsito'!B35</f>
        <v>10219120</v>
      </c>
      <c r="E22" s="84">
        <f>'Mercan. contene. tránsito'!C35</f>
        <v>10048240</v>
      </c>
      <c r="F22" s="84">
        <f>'Mercan. contene. tránsito'!D35</f>
        <v>70971070</v>
      </c>
      <c r="G22" s="84">
        <f>'Mercan. contene. tránsito'!E35</f>
        <v>77635694</v>
      </c>
      <c r="H22" s="44">
        <f>G22-F22</f>
        <v>6664624</v>
      </c>
      <c r="I22" s="45">
        <f t="shared" si="6"/>
        <v>9.3906207134822637</v>
      </c>
    </row>
    <row r="23" spans="1:9" x14ac:dyDescent="0.3">
      <c r="A23" s="93"/>
      <c r="B23" s="92" t="s">
        <v>21</v>
      </c>
      <c r="C23" s="43" t="s">
        <v>22</v>
      </c>
      <c r="D23" s="84">
        <f>'Ro-Ro'!B35</f>
        <v>4498873</v>
      </c>
      <c r="E23" s="84">
        <f>'Ro-Ro'!C35</f>
        <v>4703730</v>
      </c>
      <c r="F23" s="84">
        <f>'Ro-Ro'!D35</f>
        <v>39010148</v>
      </c>
      <c r="G23" s="84">
        <f>'Ro-Ro'!E35</f>
        <v>41845742</v>
      </c>
      <c r="H23" s="44">
        <f t="shared" ref="H23:H36" si="7">G23-F23</f>
        <v>2835594</v>
      </c>
      <c r="I23" s="45">
        <f t="shared" si="6"/>
        <v>7.268862450867914</v>
      </c>
    </row>
    <row r="24" spans="1:9" x14ac:dyDescent="0.3">
      <c r="A24" s="93"/>
      <c r="B24" s="94"/>
      <c r="C24" s="58" t="s">
        <v>152</v>
      </c>
      <c r="D24" s="84">
        <f>'Ro-Ro remolques'!B35</f>
        <v>114811</v>
      </c>
      <c r="E24" s="84">
        <f>'Ro-Ro remolques'!C35</f>
        <v>118203</v>
      </c>
      <c r="F24" s="84">
        <f>'Ro-Ro remolques'!D35</f>
        <v>938839</v>
      </c>
      <c r="G24" s="84">
        <f>'Ro-Ro remolques'!E35</f>
        <v>1001983</v>
      </c>
      <c r="H24" s="44">
        <f t="shared" si="7"/>
        <v>63144</v>
      </c>
      <c r="I24" s="45">
        <f t="shared" si="6"/>
        <v>6.7257538299964068</v>
      </c>
    </row>
    <row r="25" spans="1:9" x14ac:dyDescent="0.3">
      <c r="A25" s="93"/>
      <c r="B25" s="96" t="s">
        <v>140</v>
      </c>
      <c r="C25" s="58" t="s">
        <v>139</v>
      </c>
      <c r="D25" s="84">
        <f>TEUS!B35</f>
        <v>1431199</v>
      </c>
      <c r="E25" s="84">
        <f>TEUS!C35</f>
        <v>1475977</v>
      </c>
      <c r="F25" s="84">
        <f>TEUS!D35</f>
        <v>10431206</v>
      </c>
      <c r="G25" s="84">
        <f>TEUS!E35</f>
        <v>11404800</v>
      </c>
      <c r="H25" s="44">
        <f t="shared" si="7"/>
        <v>973594</v>
      </c>
      <c r="I25" s="45">
        <f t="shared" si="6"/>
        <v>9.3334749596547084</v>
      </c>
    </row>
    <row r="26" spans="1:9" x14ac:dyDescent="0.3">
      <c r="A26" s="93"/>
      <c r="B26" s="93"/>
      <c r="C26" s="43" t="s">
        <v>141</v>
      </c>
      <c r="D26" s="84">
        <f>'TEUS tránsito'!B35</f>
        <v>772646</v>
      </c>
      <c r="E26" s="84">
        <f>'TEUS tránsito'!C35</f>
        <v>795168</v>
      </c>
      <c r="F26" s="84">
        <f>'TEUS tránsito'!D35</f>
        <v>5535638</v>
      </c>
      <c r="G26" s="84">
        <f>'TEUS tránsito'!E35</f>
        <v>6167902</v>
      </c>
      <c r="H26" s="44">
        <f t="shared" si="7"/>
        <v>632264</v>
      </c>
      <c r="I26" s="45">
        <f t="shared" si="6"/>
        <v>11.42170062420989</v>
      </c>
    </row>
    <row r="27" spans="1:9" x14ac:dyDescent="0.3">
      <c r="A27" s="93"/>
      <c r="B27" s="93"/>
      <c r="C27" s="43" t="s">
        <v>142</v>
      </c>
      <c r="D27" s="84">
        <f>'TEUS nacional'!B35</f>
        <v>168171</v>
      </c>
      <c r="E27" s="84">
        <f>'TEUS nacional'!C35</f>
        <v>172394</v>
      </c>
      <c r="F27" s="84">
        <f>'TEUS nacional'!D35</f>
        <v>1306015</v>
      </c>
      <c r="G27" s="84">
        <f>'TEUS nacional'!E35</f>
        <v>1358577</v>
      </c>
      <c r="H27" s="44">
        <f t="shared" si="7"/>
        <v>52562</v>
      </c>
      <c r="I27" s="45">
        <f t="shared" si="6"/>
        <v>4.0246092119921997</v>
      </c>
    </row>
    <row r="28" spans="1:9" x14ac:dyDescent="0.3">
      <c r="A28" s="93"/>
      <c r="B28" s="93"/>
      <c r="C28" s="43" t="s">
        <v>143</v>
      </c>
      <c r="D28" s="84">
        <f>'TEUS exterior'!B35</f>
        <v>490382</v>
      </c>
      <c r="E28" s="84">
        <f>'TEUS exterior'!C35</f>
        <v>508417</v>
      </c>
      <c r="F28" s="84">
        <f>'TEUS exterior'!D35</f>
        <v>3589553</v>
      </c>
      <c r="G28" s="84">
        <f>'TEUS exterior'!E35</f>
        <v>3878321</v>
      </c>
      <c r="H28" s="44">
        <f t="shared" si="7"/>
        <v>288768</v>
      </c>
      <c r="I28" s="45">
        <f t="shared" si="6"/>
        <v>8.0446785435401011</v>
      </c>
    </row>
    <row r="29" spans="1:9" x14ac:dyDescent="0.3">
      <c r="A29" s="93"/>
      <c r="B29" s="94"/>
      <c r="C29" s="43" t="s">
        <v>144</v>
      </c>
      <c r="D29" s="84">
        <f>'TEUS nacional y exterior'!B35</f>
        <v>658553</v>
      </c>
      <c r="E29" s="84">
        <f>'TEUS nacional y exterior'!C35</f>
        <v>680811</v>
      </c>
      <c r="F29" s="84">
        <f>'TEUS nacional y exterior'!D35</f>
        <v>4895568</v>
      </c>
      <c r="G29" s="84">
        <f>'TEUS nacional y exterior'!E35</f>
        <v>5236898</v>
      </c>
      <c r="H29" s="44">
        <f t="shared" si="7"/>
        <v>341330</v>
      </c>
      <c r="I29" s="45">
        <f t="shared" si="6"/>
        <v>6.9722246734188928</v>
      </c>
    </row>
    <row r="30" spans="1:9" x14ac:dyDescent="0.3">
      <c r="A30" s="93"/>
      <c r="B30" s="92" t="s">
        <v>23</v>
      </c>
      <c r="C30" s="58" t="s">
        <v>168</v>
      </c>
      <c r="D30" s="84">
        <f>'Pasajeros total'!B35</f>
        <v>5297863</v>
      </c>
      <c r="E30" s="84">
        <f>'Pasajeros total'!C35</f>
        <v>5525824</v>
      </c>
      <c r="F30" s="84">
        <f>'Pasajeros total'!D35</f>
        <v>22853780</v>
      </c>
      <c r="G30" s="84">
        <f>'Pasajeros total'!E35</f>
        <v>24398125</v>
      </c>
      <c r="H30" s="44">
        <f t="shared" si="7"/>
        <v>1544345</v>
      </c>
      <c r="I30" s="45">
        <f t="shared" si="6"/>
        <v>6.7575035727131336</v>
      </c>
    </row>
    <row r="31" spans="1:9" x14ac:dyDescent="0.3">
      <c r="A31" s="93"/>
      <c r="B31" s="94"/>
      <c r="C31" s="58" t="s">
        <v>169</v>
      </c>
      <c r="D31" s="84">
        <f>'Pasajeros crucero'!B35</f>
        <v>935358</v>
      </c>
      <c r="E31" s="84">
        <f>'Pasajeros crucero'!C35</f>
        <v>906130</v>
      </c>
      <c r="F31" s="84">
        <f>'Pasajeros crucero'!D35</f>
        <v>5384500</v>
      </c>
      <c r="G31" s="84">
        <f>'Pasajeros crucero'!E35</f>
        <v>6281278</v>
      </c>
      <c r="H31" s="44">
        <f t="shared" si="7"/>
        <v>896778</v>
      </c>
      <c r="I31" s="45">
        <f t="shared" si="6"/>
        <v>16.654805460117004</v>
      </c>
    </row>
    <row r="32" spans="1:9" x14ac:dyDescent="0.3">
      <c r="A32" s="93"/>
      <c r="B32" s="96" t="s">
        <v>153</v>
      </c>
      <c r="C32" s="43" t="s">
        <v>145</v>
      </c>
      <c r="D32" s="84">
        <f>'Automóviles régimen pasaje'!B35</f>
        <v>925410</v>
      </c>
      <c r="E32" s="84">
        <f>'Automóviles régimen pasaje'!C35</f>
        <v>982912</v>
      </c>
      <c r="F32" s="84">
        <f>'Automóviles régimen pasaje'!D35</f>
        <v>3537130</v>
      </c>
      <c r="G32" s="84">
        <f>'Automóviles régimen pasaje'!E35</f>
        <v>3760723</v>
      </c>
      <c r="H32" s="44">
        <f t="shared" si="7"/>
        <v>223593</v>
      </c>
      <c r="I32" s="45">
        <f t="shared" si="6"/>
        <v>6.3213113456389749</v>
      </c>
    </row>
    <row r="33" spans="1:9" x14ac:dyDescent="0.3">
      <c r="A33" s="93"/>
      <c r="B33" s="94"/>
      <c r="C33" s="58" t="s">
        <v>117</v>
      </c>
      <c r="D33" s="84">
        <f>'Automóviles régimen mercancía'!B35</f>
        <v>162558</v>
      </c>
      <c r="E33" s="84">
        <f>'Automóviles régimen mercancía'!C35</f>
        <v>169668</v>
      </c>
      <c r="F33" s="84">
        <f>'Automóviles régimen mercancía'!D35</f>
        <v>2242609</v>
      </c>
      <c r="G33" s="84">
        <f>'Automóviles régimen mercancía'!E35</f>
        <v>2291985</v>
      </c>
      <c r="H33" s="44">
        <f t="shared" si="7"/>
        <v>49376</v>
      </c>
      <c r="I33" s="45">
        <f t="shared" si="6"/>
        <v>2.2017212987194767</v>
      </c>
    </row>
    <row r="34" spans="1:9" x14ac:dyDescent="0.3">
      <c r="A34" s="93"/>
      <c r="B34" s="92" t="s">
        <v>24</v>
      </c>
      <c r="C34" s="43" t="s">
        <v>146</v>
      </c>
      <c r="D34" s="84">
        <f>'Buques número'!B35</f>
        <v>16183</v>
      </c>
      <c r="E34" s="84">
        <f>'Buques número'!C35</f>
        <v>17883</v>
      </c>
      <c r="F34" s="84">
        <f>'Buques número'!D35</f>
        <v>104192</v>
      </c>
      <c r="G34" s="84">
        <f>'Buques número'!E35</f>
        <v>111389</v>
      </c>
      <c r="H34" s="44">
        <f t="shared" si="7"/>
        <v>7197</v>
      </c>
      <c r="I34" s="45">
        <f t="shared" si="6"/>
        <v>6.9074401105651049</v>
      </c>
    </row>
    <row r="35" spans="1:9" x14ac:dyDescent="0.3">
      <c r="A35" s="93"/>
      <c r="B35" s="93"/>
      <c r="C35" s="43" t="s">
        <v>25</v>
      </c>
      <c r="D35" s="84">
        <f>'Buques GT'!B35</f>
        <v>200103860</v>
      </c>
      <c r="E35" s="84">
        <f>'Buques GT'!C35</f>
        <v>204849932</v>
      </c>
      <c r="F35" s="84">
        <f>'Buques GT'!D35</f>
        <v>1440731265</v>
      </c>
      <c r="G35" s="84">
        <f>'Buques GT'!E35</f>
        <v>1505024744</v>
      </c>
      <c r="H35" s="44">
        <f t="shared" si="7"/>
        <v>64293479</v>
      </c>
      <c r="I35" s="45">
        <f t="shared" si="6"/>
        <v>4.4625587409599206</v>
      </c>
    </row>
    <row r="36" spans="1:9" x14ac:dyDescent="0.3">
      <c r="A36" s="95"/>
      <c r="B36" s="97"/>
      <c r="C36" s="43" t="s">
        <v>147</v>
      </c>
      <c r="D36" s="84">
        <f>Cruceros!B35</f>
        <v>338</v>
      </c>
      <c r="E36" s="84">
        <f>Cruceros!C35</f>
        <v>290</v>
      </c>
      <c r="F36" s="84">
        <f>Cruceros!D35</f>
        <v>2377</v>
      </c>
      <c r="G36" s="84">
        <f>Cruceros!E35</f>
        <v>2590</v>
      </c>
      <c r="H36" s="44">
        <f t="shared" si="7"/>
        <v>213</v>
      </c>
      <c r="I36" s="45">
        <f t="shared" si="6"/>
        <v>8.9608750525872978</v>
      </c>
    </row>
    <row r="37" spans="1:9" x14ac:dyDescent="0.3">
      <c r="A37" s="59" t="s">
        <v>110</v>
      </c>
    </row>
    <row r="38" spans="1:9" x14ac:dyDescent="0.3">
      <c r="A38" s="59" t="s">
        <v>111</v>
      </c>
    </row>
    <row r="39" spans="1:9" x14ac:dyDescent="0.3">
      <c r="A39" s="56"/>
    </row>
  </sheetData>
  <mergeCells count="16">
    <mergeCell ref="A21:A36"/>
    <mergeCell ref="B21:B22"/>
    <mergeCell ref="B25:B29"/>
    <mergeCell ref="B30:B31"/>
    <mergeCell ref="B34:B36"/>
    <mergeCell ref="B23:B24"/>
    <mergeCell ref="B32:B33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158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1353925</v>
      </c>
      <c r="C7" s="30">
        <v>1523119</v>
      </c>
      <c r="D7" s="30">
        <v>9750338</v>
      </c>
      <c r="E7" s="30">
        <v>10515725</v>
      </c>
      <c r="F7" s="11">
        <f>((E7*100)/D7)-100</f>
        <v>7.8498509487568526</v>
      </c>
      <c r="G7" s="1"/>
      <c r="H7" s="1"/>
      <c r="I7" s="1"/>
    </row>
    <row r="8" spans="1:12" x14ac:dyDescent="0.3">
      <c r="A8" s="12" t="s">
        <v>31</v>
      </c>
      <c r="B8" s="31">
        <v>193806</v>
      </c>
      <c r="C8" s="31">
        <v>281916</v>
      </c>
      <c r="D8" s="31">
        <v>2297986</v>
      </c>
      <c r="E8" s="31">
        <v>2039560</v>
      </c>
      <c r="F8" s="14">
        <f t="shared" ref="F8:F34" si="0">((E8*100)/D8)-100</f>
        <v>-11.245760418035616</v>
      </c>
      <c r="G8" s="1"/>
      <c r="H8" s="1"/>
      <c r="I8" s="1"/>
    </row>
    <row r="9" spans="1:12" x14ac:dyDescent="0.3">
      <c r="A9" s="9" t="s">
        <v>157</v>
      </c>
      <c r="B9" s="30">
        <v>685305</v>
      </c>
      <c r="C9" s="30">
        <v>933006</v>
      </c>
      <c r="D9" s="30">
        <v>4163676</v>
      </c>
      <c r="E9" s="30">
        <v>4822202</v>
      </c>
      <c r="F9" s="11">
        <f t="shared" si="0"/>
        <v>15.815976074987589</v>
      </c>
      <c r="G9" s="1"/>
      <c r="H9" s="1"/>
      <c r="I9" s="1"/>
    </row>
    <row r="10" spans="1:12" x14ac:dyDescent="0.3">
      <c r="A10" s="12" t="s">
        <v>159</v>
      </c>
      <c r="B10" s="31">
        <v>324754</v>
      </c>
      <c r="C10" s="31">
        <v>469388</v>
      </c>
      <c r="D10" s="31">
        <v>3124957</v>
      </c>
      <c r="E10" s="31">
        <v>3365719</v>
      </c>
      <c r="F10" s="14">
        <f t="shared" si="0"/>
        <v>7.7044900137825891</v>
      </c>
      <c r="G10" s="1"/>
      <c r="H10" s="1"/>
      <c r="I10" s="1"/>
    </row>
    <row r="11" spans="1:12" x14ac:dyDescent="0.3">
      <c r="A11" s="9" t="s">
        <v>160</v>
      </c>
      <c r="B11" s="30">
        <v>8974616</v>
      </c>
      <c r="C11" s="30">
        <v>8751793</v>
      </c>
      <c r="D11" s="30">
        <v>66449678</v>
      </c>
      <c r="E11" s="30">
        <v>72423309</v>
      </c>
      <c r="F11" s="11">
        <f t="shared" si="0"/>
        <v>8.9897064662977044</v>
      </c>
      <c r="G11" s="1"/>
      <c r="H11" s="1"/>
      <c r="I11" s="1"/>
    </row>
    <row r="12" spans="1:12" x14ac:dyDescent="0.3">
      <c r="A12" s="12" t="s">
        <v>161</v>
      </c>
      <c r="B12" s="31">
        <v>462371</v>
      </c>
      <c r="C12" s="31">
        <v>421718</v>
      </c>
      <c r="D12" s="31">
        <v>2720997</v>
      </c>
      <c r="E12" s="31">
        <v>2694031</v>
      </c>
      <c r="F12" s="14">
        <f t="shared" si="0"/>
        <v>-0.99103380121330531</v>
      </c>
      <c r="G12" s="1"/>
      <c r="H12" s="1"/>
      <c r="I12" s="1"/>
    </row>
    <row r="13" spans="1:12" x14ac:dyDescent="0.3">
      <c r="A13" s="9" t="s">
        <v>32</v>
      </c>
      <c r="B13" s="30">
        <v>1534705</v>
      </c>
      <c r="C13" s="30">
        <v>1573447</v>
      </c>
      <c r="D13" s="30">
        <v>11053026</v>
      </c>
      <c r="E13" s="30">
        <v>11319409</v>
      </c>
      <c r="F13" s="11">
        <f t="shared" si="0"/>
        <v>2.4100459005524755</v>
      </c>
      <c r="G13" s="1"/>
      <c r="H13" s="1"/>
      <c r="I13" s="1"/>
    </row>
    <row r="14" spans="1:12" x14ac:dyDescent="0.3">
      <c r="A14" s="12" t="s">
        <v>33</v>
      </c>
      <c r="B14" s="31">
        <v>5563645</v>
      </c>
      <c r="C14" s="31">
        <v>5388638</v>
      </c>
      <c r="D14" s="31">
        <v>40288797</v>
      </c>
      <c r="E14" s="31">
        <v>46045201</v>
      </c>
      <c r="F14" s="14">
        <f t="shared" si="0"/>
        <v>14.287852774556654</v>
      </c>
      <c r="G14" s="1"/>
      <c r="H14" s="1"/>
      <c r="I14" s="1"/>
    </row>
    <row r="15" spans="1:12" x14ac:dyDescent="0.3">
      <c r="A15" s="9" t="s">
        <v>34</v>
      </c>
      <c r="B15" s="30">
        <v>2917990</v>
      </c>
      <c r="C15" s="30">
        <v>2949205</v>
      </c>
      <c r="D15" s="30">
        <v>22257445</v>
      </c>
      <c r="E15" s="30">
        <v>23833023</v>
      </c>
      <c r="F15" s="11">
        <f t="shared" si="0"/>
        <v>7.0788807969647962</v>
      </c>
      <c r="G15" s="1"/>
      <c r="H15" s="1"/>
      <c r="I15" s="1"/>
    </row>
    <row r="16" spans="1:12" x14ac:dyDescent="0.3">
      <c r="A16" s="12" t="s">
        <v>35</v>
      </c>
      <c r="B16" s="31">
        <v>3193211</v>
      </c>
      <c r="C16" s="31">
        <v>2808479</v>
      </c>
      <c r="D16" s="31">
        <v>22886731</v>
      </c>
      <c r="E16" s="31">
        <v>22042089</v>
      </c>
      <c r="F16" s="14">
        <f t="shared" si="0"/>
        <v>-3.6905314262661619</v>
      </c>
      <c r="G16" s="1"/>
      <c r="H16" s="1"/>
      <c r="I16" s="1"/>
    </row>
    <row r="17" spans="1:9" x14ac:dyDescent="0.3">
      <c r="A17" s="9" t="s">
        <v>162</v>
      </c>
      <c r="B17" s="30">
        <v>1608942</v>
      </c>
      <c r="C17" s="30">
        <v>1962084</v>
      </c>
      <c r="D17" s="30">
        <v>12444764</v>
      </c>
      <c r="E17" s="30">
        <v>14140032</v>
      </c>
      <c r="F17" s="11">
        <f t="shared" si="0"/>
        <v>13.62233948349683</v>
      </c>
      <c r="G17" s="1"/>
      <c r="H17" s="1"/>
      <c r="I17" s="1"/>
    </row>
    <row r="18" spans="1:9" x14ac:dyDescent="0.3">
      <c r="A18" s="12" t="s">
        <v>36</v>
      </c>
      <c r="B18" s="31">
        <v>216848</v>
      </c>
      <c r="C18" s="31">
        <v>196495</v>
      </c>
      <c r="D18" s="31">
        <v>1655842</v>
      </c>
      <c r="E18" s="31">
        <v>1663958</v>
      </c>
      <c r="F18" s="14">
        <f t="shared" si="0"/>
        <v>0.49014338324550977</v>
      </c>
      <c r="G18" s="1"/>
      <c r="H18" s="1"/>
      <c r="I18" s="1"/>
    </row>
    <row r="19" spans="1:9" x14ac:dyDescent="0.3">
      <c r="A19" s="9" t="s">
        <v>37</v>
      </c>
      <c r="B19" s="30">
        <v>1323887</v>
      </c>
      <c r="C19" s="30">
        <v>1220934</v>
      </c>
      <c r="D19" s="30">
        <v>8945341</v>
      </c>
      <c r="E19" s="30">
        <v>9020079</v>
      </c>
      <c r="F19" s="11">
        <f t="shared" si="0"/>
        <v>0.83549637738795468</v>
      </c>
      <c r="G19" s="1"/>
      <c r="H19" s="1"/>
      <c r="I19" s="1"/>
    </row>
    <row r="20" spans="1:9" x14ac:dyDescent="0.3">
      <c r="A20" s="12" t="s">
        <v>163</v>
      </c>
      <c r="B20" s="31">
        <v>1680620</v>
      </c>
      <c r="C20" s="31">
        <v>2025819</v>
      </c>
      <c r="D20" s="31">
        <v>14438452</v>
      </c>
      <c r="E20" s="31">
        <v>13096993</v>
      </c>
      <c r="F20" s="14">
        <f t="shared" si="0"/>
        <v>-9.2908782742083389</v>
      </c>
      <c r="G20" s="1"/>
      <c r="H20" s="1"/>
      <c r="I20" s="1"/>
    </row>
    <row r="21" spans="1:9" x14ac:dyDescent="0.3">
      <c r="A21" s="9" t="s">
        <v>38</v>
      </c>
      <c r="B21" s="30">
        <v>2936492</v>
      </c>
      <c r="C21" s="30">
        <v>2560270</v>
      </c>
      <c r="D21" s="30">
        <v>21032248</v>
      </c>
      <c r="E21" s="30">
        <v>21075312</v>
      </c>
      <c r="F21" s="11">
        <f t="shared" si="0"/>
        <v>0.20475224521887014</v>
      </c>
      <c r="G21" s="1"/>
      <c r="H21" s="1"/>
      <c r="I21" s="1"/>
    </row>
    <row r="22" spans="1:9" x14ac:dyDescent="0.3">
      <c r="A22" s="12" t="s">
        <v>59</v>
      </c>
      <c r="B22" s="31">
        <v>2524727</v>
      </c>
      <c r="C22" s="31">
        <v>2350303</v>
      </c>
      <c r="D22" s="31">
        <v>17498468</v>
      </c>
      <c r="E22" s="31">
        <v>18002926</v>
      </c>
      <c r="F22" s="14">
        <f t="shared" si="0"/>
        <v>2.8828695174914714</v>
      </c>
      <c r="G22" s="1"/>
      <c r="H22" s="1"/>
      <c r="I22" s="1"/>
    </row>
    <row r="23" spans="1:9" x14ac:dyDescent="0.3">
      <c r="A23" s="9" t="s">
        <v>164</v>
      </c>
      <c r="B23" s="30">
        <v>216087</v>
      </c>
      <c r="C23" s="30">
        <v>290020</v>
      </c>
      <c r="D23" s="30">
        <v>1793059</v>
      </c>
      <c r="E23" s="30">
        <v>1916447</v>
      </c>
      <c r="F23" s="11">
        <f t="shared" si="0"/>
        <v>6.8814244260785671</v>
      </c>
      <c r="G23" s="1"/>
      <c r="H23" s="1"/>
      <c r="I23" s="1"/>
    </row>
    <row r="24" spans="1:9" x14ac:dyDescent="0.3">
      <c r="A24" s="12" t="s">
        <v>166</v>
      </c>
      <c r="B24" s="31">
        <v>243914</v>
      </c>
      <c r="C24" s="31">
        <v>214956</v>
      </c>
      <c r="D24" s="31">
        <v>1610851</v>
      </c>
      <c r="E24" s="31">
        <v>1659340</v>
      </c>
      <c r="F24" s="14">
        <f t="shared" si="0"/>
        <v>3.0101480521786357</v>
      </c>
      <c r="G24" s="1"/>
      <c r="H24" s="1"/>
      <c r="I24" s="1"/>
    </row>
    <row r="25" spans="1:9" x14ac:dyDescent="0.3">
      <c r="A25" s="9" t="s">
        <v>39</v>
      </c>
      <c r="B25" s="30">
        <v>105853</v>
      </c>
      <c r="C25" s="30">
        <v>75164</v>
      </c>
      <c r="D25" s="30">
        <v>806030</v>
      </c>
      <c r="E25" s="30">
        <v>598274</v>
      </c>
      <c r="F25" s="11">
        <f t="shared" si="0"/>
        <v>-25.775219284642006</v>
      </c>
      <c r="G25" s="1"/>
      <c r="H25" s="1"/>
      <c r="I25" s="1"/>
    </row>
    <row r="26" spans="1:9" x14ac:dyDescent="0.3">
      <c r="A26" s="12" t="s">
        <v>40</v>
      </c>
      <c r="B26" s="31">
        <v>165241</v>
      </c>
      <c r="C26" s="31">
        <v>212256</v>
      </c>
      <c r="D26" s="31">
        <v>1542086</v>
      </c>
      <c r="E26" s="31">
        <v>1948007</v>
      </c>
      <c r="F26" s="14">
        <f t="shared" si="0"/>
        <v>26.322850995340076</v>
      </c>
      <c r="G26" s="1"/>
      <c r="H26" s="1"/>
      <c r="I26" s="1"/>
    </row>
    <row r="27" spans="1:9" x14ac:dyDescent="0.3">
      <c r="A27" s="9" t="s">
        <v>41</v>
      </c>
      <c r="B27" s="30">
        <v>202696</v>
      </c>
      <c r="C27" s="30">
        <v>226938</v>
      </c>
      <c r="D27" s="30">
        <v>1850729</v>
      </c>
      <c r="E27" s="30">
        <v>2039520</v>
      </c>
      <c r="F27" s="11">
        <f t="shared" si="0"/>
        <v>10.200899213228951</v>
      </c>
      <c r="G27" s="1"/>
      <c r="H27" s="1"/>
      <c r="I27" s="1"/>
    </row>
    <row r="28" spans="1:9" x14ac:dyDescent="0.3">
      <c r="A28" s="12" t="s">
        <v>42</v>
      </c>
      <c r="B28" s="31">
        <v>1145021</v>
      </c>
      <c r="C28" s="31">
        <v>1149849</v>
      </c>
      <c r="D28" s="31">
        <v>8752859</v>
      </c>
      <c r="E28" s="31">
        <v>8816163</v>
      </c>
      <c r="F28" s="14">
        <f t="shared" si="0"/>
        <v>0.72323797287263858</v>
      </c>
      <c r="G28" s="1"/>
      <c r="H28" s="1"/>
      <c r="I28" s="1"/>
    </row>
    <row r="29" spans="1:9" x14ac:dyDescent="0.3">
      <c r="A29" s="9" t="s">
        <v>43</v>
      </c>
      <c r="B29" s="30">
        <v>560679</v>
      </c>
      <c r="C29" s="30">
        <v>496653</v>
      </c>
      <c r="D29" s="30">
        <v>3540889</v>
      </c>
      <c r="E29" s="30">
        <v>3831041</v>
      </c>
      <c r="F29" s="11">
        <f t="shared" si="0"/>
        <v>8.1943263400801385</v>
      </c>
      <c r="G29" s="1"/>
      <c r="H29" s="1"/>
      <c r="I29" s="1"/>
    </row>
    <row r="30" spans="1:9" x14ac:dyDescent="0.3">
      <c r="A30" s="12" t="s">
        <v>44</v>
      </c>
      <c r="B30" s="31">
        <v>425050</v>
      </c>
      <c r="C30" s="31">
        <v>277025</v>
      </c>
      <c r="D30" s="31">
        <v>2809477</v>
      </c>
      <c r="E30" s="31">
        <v>2716074</v>
      </c>
      <c r="F30" s="14">
        <f t="shared" si="0"/>
        <v>-3.3245689500216571</v>
      </c>
      <c r="G30" s="1"/>
      <c r="H30" s="1"/>
      <c r="I30" s="1"/>
    </row>
    <row r="31" spans="1:9" x14ac:dyDescent="0.3">
      <c r="A31" s="9" t="s">
        <v>45</v>
      </c>
      <c r="B31" s="30">
        <v>3016727</v>
      </c>
      <c r="C31" s="30">
        <v>2510447</v>
      </c>
      <c r="D31" s="30">
        <v>21802032</v>
      </c>
      <c r="E31" s="30">
        <v>21054897</v>
      </c>
      <c r="F31" s="11">
        <f t="shared" si="0"/>
        <v>-3.4269053453366212</v>
      </c>
      <c r="G31" s="1"/>
      <c r="H31" s="1"/>
      <c r="I31" s="1"/>
    </row>
    <row r="32" spans="1:9" x14ac:dyDescent="0.3">
      <c r="A32" s="12" t="s">
        <v>46</v>
      </c>
      <c r="B32" s="31">
        <v>6302486</v>
      </c>
      <c r="C32" s="31">
        <v>6154316</v>
      </c>
      <c r="D32" s="31">
        <v>49182612</v>
      </c>
      <c r="E32" s="31">
        <v>50808270</v>
      </c>
      <c r="F32" s="14">
        <f t="shared" si="0"/>
        <v>3.3053510862741433</v>
      </c>
      <c r="G32" s="1"/>
      <c r="H32" s="1"/>
      <c r="I32" s="1"/>
    </row>
    <row r="33" spans="1:9" x14ac:dyDescent="0.3">
      <c r="A33" s="9" t="s">
        <v>47</v>
      </c>
      <c r="B33" s="30">
        <v>320481</v>
      </c>
      <c r="C33" s="30">
        <v>304921</v>
      </c>
      <c r="D33" s="30">
        <v>2756273</v>
      </c>
      <c r="E33" s="30">
        <v>2927504</v>
      </c>
      <c r="F33" s="11">
        <f t="shared" si="0"/>
        <v>6.2124107445089862</v>
      </c>
      <c r="G33" s="1"/>
      <c r="H33" s="1"/>
      <c r="I33" s="1"/>
    </row>
    <row r="34" spans="1:9" x14ac:dyDescent="0.3">
      <c r="A34" s="12" t="s">
        <v>165</v>
      </c>
      <c r="B34" s="31">
        <v>144243</v>
      </c>
      <c r="C34" s="31">
        <v>75426</v>
      </c>
      <c r="D34" s="31">
        <v>797898</v>
      </c>
      <c r="E34" s="31">
        <v>772885</v>
      </c>
      <c r="F34" s="14">
        <f t="shared" si="0"/>
        <v>-3.1348618495095906</v>
      </c>
      <c r="G34" s="1"/>
      <c r="H34" s="1"/>
      <c r="I34" s="1"/>
    </row>
    <row r="35" spans="1:9" x14ac:dyDescent="0.3">
      <c r="A35" s="15" t="s">
        <v>48</v>
      </c>
      <c r="B35" s="16">
        <f>SUM(B7:B34)</f>
        <v>48344322</v>
      </c>
      <c r="C35" s="16">
        <f t="shared" ref="C35:E35" si="1">SUM(C7:C34)</f>
        <v>47404585</v>
      </c>
      <c r="D35" s="16">
        <f t="shared" si="1"/>
        <v>358253541</v>
      </c>
      <c r="E35" s="16">
        <f t="shared" si="1"/>
        <v>375187990</v>
      </c>
      <c r="F35" s="17">
        <f t="shared" ref="F35" si="2">((E35*100)/D35)-100</f>
        <v>4.7269453227818872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10515725</v>
      </c>
      <c r="C39" s="37">
        <f t="shared" si="4"/>
        <v>9750338</v>
      </c>
      <c r="D39" s="37">
        <f>_xlfn.RANK.EQ(B39,$B$39:$B$66)+COUNTIF($B$39:$B$66,B39)-1</f>
        <v>12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72423309</v>
      </c>
      <c r="G39" s="36">
        <f>LOOKUP(E39,$A$39:$A$66,$C$39:$C$66)</f>
        <v>66449678</v>
      </c>
    </row>
    <row r="40" spans="1:9" x14ac:dyDescent="0.3">
      <c r="A40" s="36" t="str">
        <f t="shared" si="5"/>
        <v>ALICANTE</v>
      </c>
      <c r="B40" s="37">
        <f t="shared" si="3"/>
        <v>2039560</v>
      </c>
      <c r="C40" s="37">
        <f t="shared" si="4"/>
        <v>2297986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66" si="8">LOOKUP(E40,$A$39:$A$66,$B$39:$B$66)</f>
        <v>50808270</v>
      </c>
      <c r="G40" s="36">
        <f t="shared" ref="G40:G66" si="9">LOOKUP(E40,$A$39:$A$66,$C$39:$C$66)</f>
        <v>49182612</v>
      </c>
    </row>
    <row r="41" spans="1:9" x14ac:dyDescent="0.3">
      <c r="A41" s="36" t="str">
        <f t="shared" si="5"/>
        <v>ALMERÍA</v>
      </c>
      <c r="B41" s="37">
        <f t="shared" si="3"/>
        <v>4822202</v>
      </c>
      <c r="C41" s="37">
        <f t="shared" si="4"/>
        <v>4163676</v>
      </c>
      <c r="D41" s="37">
        <f t="shared" si="7"/>
        <v>15</v>
      </c>
      <c r="E41" s="36" t="str">
        <f t="shared" si="6"/>
        <v>BARCELONA</v>
      </c>
      <c r="F41" s="36">
        <f t="shared" si="8"/>
        <v>46045201</v>
      </c>
      <c r="G41" s="36">
        <f t="shared" si="9"/>
        <v>40288797</v>
      </c>
    </row>
    <row r="42" spans="1:9" x14ac:dyDescent="0.3">
      <c r="A42" s="36" t="str">
        <f t="shared" si="5"/>
        <v>AVILÉS</v>
      </c>
      <c r="B42" s="37">
        <f t="shared" si="3"/>
        <v>3365719</v>
      </c>
      <c r="C42" s="37">
        <f t="shared" si="4"/>
        <v>3124957</v>
      </c>
      <c r="D42" s="37">
        <f t="shared" si="7"/>
        <v>17</v>
      </c>
      <c r="E42" s="36" t="str">
        <f t="shared" si="6"/>
        <v>BILBAO</v>
      </c>
      <c r="F42" s="36">
        <f t="shared" si="8"/>
        <v>23833023</v>
      </c>
      <c r="G42" s="36">
        <f t="shared" si="9"/>
        <v>22257445</v>
      </c>
    </row>
    <row r="43" spans="1:9" x14ac:dyDescent="0.3">
      <c r="A43" s="36" t="str">
        <f t="shared" si="5"/>
        <v>BAHÍA DE ALGECIRAS</v>
      </c>
      <c r="B43" s="37">
        <f t="shared" si="3"/>
        <v>72423309</v>
      </c>
      <c r="C43" s="37">
        <f t="shared" si="4"/>
        <v>66449678</v>
      </c>
      <c r="D43" s="37">
        <f t="shared" si="7"/>
        <v>1</v>
      </c>
      <c r="E43" s="36" t="str">
        <f t="shared" si="6"/>
        <v>CARTAGENA</v>
      </c>
      <c r="F43" s="36">
        <f t="shared" si="8"/>
        <v>22042089</v>
      </c>
      <c r="G43" s="36">
        <f t="shared" si="9"/>
        <v>22886731</v>
      </c>
    </row>
    <row r="44" spans="1:9" x14ac:dyDescent="0.3">
      <c r="A44" s="36" t="str">
        <f t="shared" si="5"/>
        <v>BAHÍA DE CÁDIZ</v>
      </c>
      <c r="B44" s="37">
        <f t="shared" si="3"/>
        <v>2694031</v>
      </c>
      <c r="C44" s="37">
        <f t="shared" si="4"/>
        <v>2720997</v>
      </c>
      <c r="D44" s="37">
        <f t="shared" si="7"/>
        <v>20</v>
      </c>
      <c r="E44" s="36" t="str">
        <f t="shared" si="6"/>
        <v>HUELVA</v>
      </c>
      <c r="F44" s="36">
        <f t="shared" si="8"/>
        <v>21075312</v>
      </c>
      <c r="G44" s="36">
        <f t="shared" si="9"/>
        <v>21032248</v>
      </c>
    </row>
    <row r="45" spans="1:9" x14ac:dyDescent="0.3">
      <c r="A45" s="36" t="str">
        <f t="shared" si="5"/>
        <v>BALEARES</v>
      </c>
      <c r="B45" s="37">
        <f t="shared" si="3"/>
        <v>11319409</v>
      </c>
      <c r="C45" s="37">
        <f t="shared" si="4"/>
        <v>11053026</v>
      </c>
      <c r="D45" s="37">
        <f t="shared" si="7"/>
        <v>11</v>
      </c>
      <c r="E45" s="36" t="str">
        <f t="shared" si="6"/>
        <v>TARRAGONA</v>
      </c>
      <c r="F45" s="36">
        <f t="shared" si="8"/>
        <v>21054897</v>
      </c>
      <c r="G45" s="36">
        <f t="shared" si="9"/>
        <v>21802032</v>
      </c>
    </row>
    <row r="46" spans="1:9" x14ac:dyDescent="0.3">
      <c r="A46" s="36" t="str">
        <f t="shared" si="5"/>
        <v>BARCELONA</v>
      </c>
      <c r="B46" s="37">
        <f t="shared" si="3"/>
        <v>46045201</v>
      </c>
      <c r="C46" s="37">
        <f t="shared" si="4"/>
        <v>40288797</v>
      </c>
      <c r="D46" s="37">
        <f t="shared" si="7"/>
        <v>3</v>
      </c>
      <c r="E46" s="36" t="str">
        <f t="shared" si="6"/>
        <v>LAS PALMAS</v>
      </c>
      <c r="F46" s="36">
        <f t="shared" si="8"/>
        <v>18002926</v>
      </c>
      <c r="G46" s="36">
        <f t="shared" si="9"/>
        <v>17498468</v>
      </c>
    </row>
    <row r="47" spans="1:9" x14ac:dyDescent="0.3">
      <c r="A47" s="36" t="str">
        <f t="shared" si="5"/>
        <v>BILBAO</v>
      </c>
      <c r="B47" s="37">
        <f t="shared" si="3"/>
        <v>23833023</v>
      </c>
      <c r="C47" s="37">
        <f t="shared" si="4"/>
        <v>22257445</v>
      </c>
      <c r="D47" s="37">
        <f t="shared" si="7"/>
        <v>4</v>
      </c>
      <c r="E47" s="36" t="str">
        <f t="shared" si="6"/>
        <v>CASTELLÓN</v>
      </c>
      <c r="F47" s="36">
        <f t="shared" si="8"/>
        <v>14140032</v>
      </c>
      <c r="G47" s="36">
        <f t="shared" si="9"/>
        <v>12444764</v>
      </c>
    </row>
    <row r="48" spans="1:9" x14ac:dyDescent="0.3">
      <c r="A48" s="36" t="str">
        <f t="shared" si="5"/>
        <v>CARTAGENA</v>
      </c>
      <c r="B48" s="37">
        <f t="shared" si="3"/>
        <v>22042089</v>
      </c>
      <c r="C48" s="37">
        <f t="shared" si="4"/>
        <v>22886731</v>
      </c>
      <c r="D48" s="37">
        <f t="shared" si="7"/>
        <v>5</v>
      </c>
      <c r="E48" s="36" t="str">
        <f t="shared" si="6"/>
        <v>GIJÓN</v>
      </c>
      <c r="F48" s="36">
        <f t="shared" si="8"/>
        <v>13096993</v>
      </c>
      <c r="G48" s="36">
        <f t="shared" si="9"/>
        <v>14438452</v>
      </c>
    </row>
    <row r="49" spans="1:7" x14ac:dyDescent="0.3">
      <c r="A49" s="36" t="str">
        <f t="shared" si="5"/>
        <v>CASTELLÓN</v>
      </c>
      <c r="B49" s="37">
        <f t="shared" si="3"/>
        <v>14140032</v>
      </c>
      <c r="C49" s="37">
        <f t="shared" si="4"/>
        <v>12444764</v>
      </c>
      <c r="D49" s="37">
        <f t="shared" si="7"/>
        <v>9</v>
      </c>
      <c r="E49" s="36" t="str">
        <f t="shared" si="6"/>
        <v>BALEARES</v>
      </c>
      <c r="F49" s="36">
        <f t="shared" si="8"/>
        <v>11319409</v>
      </c>
      <c r="G49" s="36">
        <f t="shared" si="9"/>
        <v>11053026</v>
      </c>
    </row>
    <row r="50" spans="1:7" x14ac:dyDescent="0.3">
      <c r="A50" s="36" t="str">
        <f t="shared" si="5"/>
        <v>CEUTA</v>
      </c>
      <c r="B50" s="37">
        <f t="shared" si="3"/>
        <v>1663958</v>
      </c>
      <c r="C50" s="37">
        <f t="shared" si="4"/>
        <v>1655842</v>
      </c>
      <c r="D50" s="37">
        <f t="shared" si="7"/>
        <v>25</v>
      </c>
      <c r="E50" s="36" t="str">
        <f t="shared" si="6"/>
        <v>A CORUÑA</v>
      </c>
      <c r="F50" s="36">
        <f t="shared" si="8"/>
        <v>10515725</v>
      </c>
      <c r="G50" s="36">
        <f t="shared" si="9"/>
        <v>9750338</v>
      </c>
    </row>
    <row r="51" spans="1:7" x14ac:dyDescent="0.3">
      <c r="A51" s="36" t="str">
        <f t="shared" si="5"/>
        <v>FERROL-SAN CIBRAO</v>
      </c>
      <c r="B51" s="37">
        <f t="shared" si="3"/>
        <v>9020079</v>
      </c>
      <c r="C51" s="37">
        <f t="shared" si="4"/>
        <v>8945341</v>
      </c>
      <c r="D51" s="37">
        <f t="shared" si="7"/>
        <v>13</v>
      </c>
      <c r="E51" s="36" t="str">
        <f t="shared" si="6"/>
        <v>FERROL-SAN CIBRAO</v>
      </c>
      <c r="F51" s="36">
        <f t="shared" si="8"/>
        <v>9020079</v>
      </c>
      <c r="G51" s="36">
        <f t="shared" si="9"/>
        <v>8945341</v>
      </c>
    </row>
    <row r="52" spans="1:7" x14ac:dyDescent="0.3">
      <c r="A52" s="36" t="str">
        <f t="shared" si="5"/>
        <v>GIJÓN</v>
      </c>
      <c r="B52" s="37">
        <f t="shared" si="3"/>
        <v>13096993</v>
      </c>
      <c r="C52" s="37">
        <f t="shared" si="4"/>
        <v>14438452</v>
      </c>
      <c r="D52" s="37">
        <f t="shared" si="7"/>
        <v>10</v>
      </c>
      <c r="E52" s="36" t="str">
        <f t="shared" si="6"/>
        <v>SANTA CRUZ DE TENERIFE</v>
      </c>
      <c r="F52" s="36">
        <f t="shared" si="8"/>
        <v>8816163</v>
      </c>
      <c r="G52" s="36">
        <f t="shared" si="9"/>
        <v>8752859</v>
      </c>
    </row>
    <row r="53" spans="1:7" x14ac:dyDescent="0.3">
      <c r="A53" s="36" t="str">
        <f t="shared" si="5"/>
        <v>HUELVA</v>
      </c>
      <c r="B53" s="37">
        <f t="shared" si="3"/>
        <v>21075312</v>
      </c>
      <c r="C53" s="37">
        <f t="shared" si="4"/>
        <v>21032248</v>
      </c>
      <c r="D53" s="37">
        <f t="shared" si="7"/>
        <v>6</v>
      </c>
      <c r="E53" s="36" t="str">
        <f t="shared" si="6"/>
        <v>ALMERÍA</v>
      </c>
      <c r="F53" s="36">
        <f t="shared" si="8"/>
        <v>4822202</v>
      </c>
      <c r="G53" s="36">
        <f t="shared" si="9"/>
        <v>4163676</v>
      </c>
    </row>
    <row r="54" spans="1:7" x14ac:dyDescent="0.3">
      <c r="A54" s="36" t="str">
        <f t="shared" si="5"/>
        <v>LAS PALMAS</v>
      </c>
      <c r="B54" s="37">
        <f t="shared" si="3"/>
        <v>18002926</v>
      </c>
      <c r="C54" s="37">
        <f t="shared" si="4"/>
        <v>17498468</v>
      </c>
      <c r="D54" s="37">
        <f t="shared" si="7"/>
        <v>8</v>
      </c>
      <c r="E54" s="36" t="str">
        <f t="shared" si="6"/>
        <v>SANTANDER</v>
      </c>
      <c r="F54" s="36">
        <f t="shared" si="8"/>
        <v>3831041</v>
      </c>
      <c r="G54" s="36">
        <f t="shared" si="9"/>
        <v>3540889</v>
      </c>
    </row>
    <row r="55" spans="1:7" x14ac:dyDescent="0.3">
      <c r="A55" s="36" t="str">
        <f t="shared" si="5"/>
        <v>MÁLAGA</v>
      </c>
      <c r="B55" s="37">
        <f t="shared" si="3"/>
        <v>1916447</v>
      </c>
      <c r="C55" s="37">
        <f t="shared" si="4"/>
        <v>1793059</v>
      </c>
      <c r="D55" s="37">
        <f t="shared" si="7"/>
        <v>24</v>
      </c>
      <c r="E55" s="36" t="str">
        <f t="shared" si="6"/>
        <v>AVILÉS</v>
      </c>
      <c r="F55" s="36">
        <f t="shared" si="8"/>
        <v>3365719</v>
      </c>
      <c r="G55" s="36">
        <f t="shared" si="9"/>
        <v>3124957</v>
      </c>
    </row>
    <row r="56" spans="1:7" x14ac:dyDescent="0.3">
      <c r="A56" s="36" t="str">
        <f t="shared" si="5"/>
        <v>MARÍN Y RÍA DE PONTEVEDRA</v>
      </c>
      <c r="B56" s="37">
        <f t="shared" si="3"/>
        <v>1659340</v>
      </c>
      <c r="C56" s="37">
        <f t="shared" si="4"/>
        <v>1610851</v>
      </c>
      <c r="D56" s="37">
        <f t="shared" si="7"/>
        <v>26</v>
      </c>
      <c r="E56" s="36" t="str">
        <f t="shared" si="6"/>
        <v>VIGO</v>
      </c>
      <c r="F56" s="36">
        <f t="shared" si="8"/>
        <v>2927504</v>
      </c>
      <c r="G56" s="36">
        <f t="shared" si="9"/>
        <v>2756273</v>
      </c>
    </row>
    <row r="57" spans="1:7" x14ac:dyDescent="0.3">
      <c r="A57" s="36" t="str">
        <f t="shared" si="5"/>
        <v>MELILLA</v>
      </c>
      <c r="B57" s="37">
        <f t="shared" si="3"/>
        <v>598274</v>
      </c>
      <c r="C57" s="37">
        <f t="shared" si="4"/>
        <v>806030</v>
      </c>
      <c r="D57" s="37">
        <f t="shared" si="7"/>
        <v>28</v>
      </c>
      <c r="E57" s="36" t="str">
        <f t="shared" si="6"/>
        <v>SEVILLA</v>
      </c>
      <c r="F57" s="36">
        <f t="shared" si="8"/>
        <v>2716074</v>
      </c>
      <c r="G57" s="36">
        <f t="shared" si="9"/>
        <v>2809477</v>
      </c>
    </row>
    <row r="58" spans="1:7" x14ac:dyDescent="0.3">
      <c r="A58" s="36" t="str">
        <f t="shared" si="5"/>
        <v>MOTRIL</v>
      </c>
      <c r="B58" s="37">
        <f t="shared" si="3"/>
        <v>1948007</v>
      </c>
      <c r="C58" s="37">
        <f t="shared" si="4"/>
        <v>1542086</v>
      </c>
      <c r="D58" s="37">
        <f t="shared" si="7"/>
        <v>23</v>
      </c>
      <c r="E58" s="36" t="str">
        <f t="shared" si="6"/>
        <v>BAHÍA DE CÁDIZ</v>
      </c>
      <c r="F58" s="36">
        <f t="shared" si="8"/>
        <v>2694031</v>
      </c>
      <c r="G58" s="36">
        <f t="shared" si="9"/>
        <v>2720997</v>
      </c>
    </row>
    <row r="59" spans="1:7" x14ac:dyDescent="0.3">
      <c r="A59" s="36" t="str">
        <f t="shared" si="5"/>
        <v>PASAIA</v>
      </c>
      <c r="B59" s="37">
        <f t="shared" si="3"/>
        <v>2039520</v>
      </c>
      <c r="C59" s="37">
        <f t="shared" si="4"/>
        <v>1850729</v>
      </c>
      <c r="D59" s="37">
        <f t="shared" si="7"/>
        <v>22</v>
      </c>
      <c r="E59" s="36" t="str">
        <f t="shared" si="6"/>
        <v>ALICANTE</v>
      </c>
      <c r="F59" s="36">
        <f t="shared" si="8"/>
        <v>2039560</v>
      </c>
      <c r="G59" s="36">
        <f t="shared" si="9"/>
        <v>2297986</v>
      </c>
    </row>
    <row r="60" spans="1:7" x14ac:dyDescent="0.3">
      <c r="A60" s="36" t="str">
        <f t="shared" si="5"/>
        <v>SANTA CRUZ DE TENERIFE</v>
      </c>
      <c r="B60" s="37">
        <f t="shared" si="3"/>
        <v>8816163</v>
      </c>
      <c r="C60" s="37">
        <f t="shared" si="4"/>
        <v>8752859</v>
      </c>
      <c r="D60" s="37">
        <f t="shared" si="7"/>
        <v>14</v>
      </c>
      <c r="E60" s="36" t="str">
        <f t="shared" si="6"/>
        <v>PASAIA</v>
      </c>
      <c r="F60" s="36">
        <f t="shared" si="8"/>
        <v>2039520</v>
      </c>
      <c r="G60" s="36">
        <f t="shared" si="9"/>
        <v>1850729</v>
      </c>
    </row>
    <row r="61" spans="1:7" x14ac:dyDescent="0.3">
      <c r="A61" s="36" t="str">
        <f t="shared" si="5"/>
        <v>SANTANDER</v>
      </c>
      <c r="B61" s="37">
        <f t="shared" si="3"/>
        <v>3831041</v>
      </c>
      <c r="C61" s="37">
        <f t="shared" si="4"/>
        <v>3540889</v>
      </c>
      <c r="D61" s="37">
        <f t="shared" si="7"/>
        <v>16</v>
      </c>
      <c r="E61" s="36" t="str">
        <f t="shared" si="6"/>
        <v>MOTRIL</v>
      </c>
      <c r="F61" s="36">
        <f t="shared" si="8"/>
        <v>1948007</v>
      </c>
      <c r="G61" s="36">
        <f t="shared" si="9"/>
        <v>1542086</v>
      </c>
    </row>
    <row r="62" spans="1:7" x14ac:dyDescent="0.3">
      <c r="A62" s="36" t="str">
        <f t="shared" si="5"/>
        <v>SEVILLA</v>
      </c>
      <c r="B62" s="37">
        <f t="shared" si="3"/>
        <v>2716074</v>
      </c>
      <c r="C62" s="37">
        <f t="shared" si="4"/>
        <v>2809477</v>
      </c>
      <c r="D62" s="37">
        <f t="shared" si="7"/>
        <v>19</v>
      </c>
      <c r="E62" s="36" t="str">
        <f t="shared" si="6"/>
        <v>MÁLAGA</v>
      </c>
      <c r="F62" s="36">
        <f t="shared" si="8"/>
        <v>1916447</v>
      </c>
      <c r="G62" s="36">
        <f t="shared" si="9"/>
        <v>1793059</v>
      </c>
    </row>
    <row r="63" spans="1:7" x14ac:dyDescent="0.3">
      <c r="A63" s="36" t="str">
        <f t="shared" si="5"/>
        <v>TARRAGONA</v>
      </c>
      <c r="B63" s="37">
        <f t="shared" si="3"/>
        <v>21054897</v>
      </c>
      <c r="C63" s="37">
        <f t="shared" si="4"/>
        <v>21802032</v>
      </c>
      <c r="D63" s="37">
        <f t="shared" si="7"/>
        <v>7</v>
      </c>
      <c r="E63" s="36" t="str">
        <f t="shared" si="6"/>
        <v>CEUTA</v>
      </c>
      <c r="F63" s="36">
        <f t="shared" si="8"/>
        <v>1663958</v>
      </c>
      <c r="G63" s="36">
        <f t="shared" si="9"/>
        <v>1655842</v>
      </c>
    </row>
    <row r="64" spans="1:7" x14ac:dyDescent="0.3">
      <c r="A64" s="36" t="str">
        <f t="shared" si="5"/>
        <v>VALENCIA</v>
      </c>
      <c r="B64" s="37">
        <f t="shared" si="3"/>
        <v>50808270</v>
      </c>
      <c r="C64" s="37">
        <f t="shared" si="4"/>
        <v>49182612</v>
      </c>
      <c r="D64" s="37">
        <f t="shared" si="7"/>
        <v>2</v>
      </c>
      <c r="E64" s="36" t="str">
        <f t="shared" si="6"/>
        <v>MARÍN Y RÍA DE PONTEVEDRA</v>
      </c>
      <c r="F64" s="36">
        <f t="shared" si="8"/>
        <v>1659340</v>
      </c>
      <c r="G64" s="36">
        <f t="shared" si="9"/>
        <v>1610851</v>
      </c>
    </row>
    <row r="65" spans="1:7" x14ac:dyDescent="0.3">
      <c r="A65" s="36" t="str">
        <f t="shared" si="5"/>
        <v>VIGO</v>
      </c>
      <c r="B65" s="37">
        <f t="shared" si="3"/>
        <v>2927504</v>
      </c>
      <c r="C65" s="37">
        <f t="shared" si="4"/>
        <v>2756273</v>
      </c>
      <c r="D65" s="37">
        <f t="shared" si="7"/>
        <v>18</v>
      </c>
      <c r="E65" s="36" t="str">
        <f t="shared" si="6"/>
        <v>VILAGARCÍA</v>
      </c>
      <c r="F65" s="36">
        <f t="shared" si="8"/>
        <v>772885</v>
      </c>
      <c r="G65" s="36">
        <f t="shared" si="9"/>
        <v>797898</v>
      </c>
    </row>
    <row r="66" spans="1:7" x14ac:dyDescent="0.3">
      <c r="A66" s="36" t="str">
        <f t="shared" si="5"/>
        <v>VILAGARCÍA</v>
      </c>
      <c r="B66" s="37">
        <f t="shared" si="3"/>
        <v>772885</v>
      </c>
      <c r="C66" s="37">
        <f t="shared" si="4"/>
        <v>797898</v>
      </c>
      <c r="D66" s="37">
        <f t="shared" si="7"/>
        <v>27</v>
      </c>
      <c r="E66" s="36" t="str">
        <f t="shared" si="6"/>
        <v>MELILLA</v>
      </c>
      <c r="F66" s="36">
        <f t="shared" si="8"/>
        <v>598274</v>
      </c>
      <c r="G66" s="36">
        <f t="shared" si="9"/>
        <v>806030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1" priority="2">
      <formula>ISERROR(F7)</formula>
    </cfRule>
  </conditionalFormatting>
  <conditionalFormatting sqref="F8 F10 F12 F14 F16 F18 F20 F22 F24 F26 F28 F30 F32 F34">
    <cfRule type="containsErrors" dxfId="5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50</v>
      </c>
      <c r="G1" s="3"/>
      <c r="H1" s="3"/>
      <c r="I1" s="3"/>
      <c r="J1" s="3"/>
    </row>
    <row r="2" spans="1:12" s="2" customFormat="1" ht="21" x14ac:dyDescent="0.4">
      <c r="F2" s="3"/>
      <c r="G2" s="3"/>
      <c r="H2" s="3"/>
      <c r="I2" s="3" t="s">
        <v>128</v>
      </c>
    </row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1316354</v>
      </c>
      <c r="C7" s="30">
        <v>1493234</v>
      </c>
      <c r="D7" s="30">
        <v>9483994</v>
      </c>
      <c r="E7" s="30">
        <v>10234167</v>
      </c>
      <c r="F7" s="11">
        <f>((E7*100)/D7)-100</f>
        <v>7.9098848016985244</v>
      </c>
      <c r="G7" s="1"/>
      <c r="H7" s="1"/>
      <c r="I7" s="1"/>
    </row>
    <row r="8" spans="1:12" x14ac:dyDescent="0.3">
      <c r="A8" s="12" t="s">
        <v>31</v>
      </c>
      <c r="B8" s="31">
        <v>190715</v>
      </c>
      <c r="C8" s="31">
        <v>278381</v>
      </c>
      <c r="D8" s="31">
        <v>2281106</v>
      </c>
      <c r="E8" s="31">
        <v>2017908</v>
      </c>
      <c r="F8" s="14">
        <f t="shared" ref="F8:F34" si="0">((E8*100)/D8)-100</f>
        <v>-11.538174902876065</v>
      </c>
      <c r="G8" s="1"/>
      <c r="H8" s="1"/>
      <c r="I8" s="1"/>
    </row>
    <row r="9" spans="1:12" x14ac:dyDescent="0.3">
      <c r="A9" s="9" t="s">
        <v>157</v>
      </c>
      <c r="B9" s="30">
        <v>672683</v>
      </c>
      <c r="C9" s="30">
        <v>921199</v>
      </c>
      <c r="D9" s="30">
        <v>4104182</v>
      </c>
      <c r="E9" s="30">
        <v>4760000</v>
      </c>
      <c r="F9" s="11">
        <f t="shared" si="0"/>
        <v>15.979262128238958</v>
      </c>
      <c r="G9" s="1"/>
      <c r="H9" s="1"/>
      <c r="I9" s="1"/>
    </row>
    <row r="10" spans="1:12" x14ac:dyDescent="0.3">
      <c r="A10" s="12" t="s">
        <v>159</v>
      </c>
      <c r="B10" s="31">
        <v>318293</v>
      </c>
      <c r="C10" s="31">
        <v>464884</v>
      </c>
      <c r="D10" s="31">
        <v>3085405</v>
      </c>
      <c r="E10" s="31">
        <v>3322281</v>
      </c>
      <c r="F10" s="14">
        <f t="shared" si="0"/>
        <v>7.6773065448458198</v>
      </c>
      <c r="G10" s="1"/>
      <c r="H10" s="1"/>
      <c r="I10" s="1"/>
    </row>
    <row r="11" spans="1:12" x14ac:dyDescent="0.3">
      <c r="A11" s="9" t="s">
        <v>160</v>
      </c>
      <c r="B11" s="30">
        <v>8452762</v>
      </c>
      <c r="C11" s="30">
        <v>8493227</v>
      </c>
      <c r="D11" s="30">
        <v>62738761</v>
      </c>
      <c r="E11" s="30">
        <v>68793027</v>
      </c>
      <c r="F11" s="11">
        <f t="shared" si="0"/>
        <v>9.6499610503943529</v>
      </c>
      <c r="G11" s="1"/>
      <c r="H11" s="1"/>
      <c r="I11" s="1"/>
    </row>
    <row r="12" spans="1:12" x14ac:dyDescent="0.3">
      <c r="A12" s="12" t="s">
        <v>161</v>
      </c>
      <c r="B12" s="31">
        <v>450501</v>
      </c>
      <c r="C12" s="31">
        <v>414343</v>
      </c>
      <c r="D12" s="31">
        <v>2631049</v>
      </c>
      <c r="E12" s="31">
        <v>2616270</v>
      </c>
      <c r="F12" s="14">
        <f t="shared" si="0"/>
        <v>-0.56171511819050579</v>
      </c>
      <c r="G12" s="1"/>
      <c r="H12" s="1"/>
      <c r="I12" s="1"/>
    </row>
    <row r="13" spans="1:12" x14ac:dyDescent="0.3">
      <c r="A13" s="9" t="s">
        <v>32</v>
      </c>
      <c r="B13" s="30">
        <v>1496450</v>
      </c>
      <c r="C13" s="30">
        <v>1545087</v>
      </c>
      <c r="D13" s="30">
        <v>10897067</v>
      </c>
      <c r="E13" s="30">
        <v>11152172</v>
      </c>
      <c r="F13" s="11">
        <f t="shared" si="0"/>
        <v>2.3410427778410536</v>
      </c>
      <c r="G13" s="1"/>
      <c r="H13" s="1"/>
      <c r="I13" s="1"/>
    </row>
    <row r="14" spans="1:12" x14ac:dyDescent="0.3">
      <c r="A14" s="12" t="s">
        <v>33</v>
      </c>
      <c r="B14" s="31">
        <v>5421891</v>
      </c>
      <c r="C14" s="31">
        <v>5229299</v>
      </c>
      <c r="D14" s="31">
        <v>39517482</v>
      </c>
      <c r="E14" s="31">
        <v>44827785</v>
      </c>
      <c r="F14" s="14">
        <f t="shared" si="0"/>
        <v>13.437857705609886</v>
      </c>
      <c r="G14" s="1"/>
      <c r="H14" s="1"/>
      <c r="I14" s="1"/>
    </row>
    <row r="15" spans="1:12" x14ac:dyDescent="0.3">
      <c r="A15" s="9" t="s">
        <v>34</v>
      </c>
      <c r="B15" s="30">
        <v>2908162</v>
      </c>
      <c r="C15" s="30">
        <v>2939867</v>
      </c>
      <c r="D15" s="30">
        <v>22183571</v>
      </c>
      <c r="E15" s="30">
        <v>23758018</v>
      </c>
      <c r="F15" s="11">
        <f t="shared" si="0"/>
        <v>7.0973559667196895</v>
      </c>
      <c r="G15" s="1"/>
      <c r="H15" s="1"/>
      <c r="I15" s="1"/>
    </row>
    <row r="16" spans="1:12" x14ac:dyDescent="0.3">
      <c r="A16" s="12" t="s">
        <v>35</v>
      </c>
      <c r="B16" s="31">
        <v>3186584</v>
      </c>
      <c r="C16" s="31">
        <v>2803217</v>
      </c>
      <c r="D16" s="31">
        <v>22846246</v>
      </c>
      <c r="E16" s="31">
        <v>22002125</v>
      </c>
      <c r="F16" s="14">
        <f t="shared" si="0"/>
        <v>-3.6947908203387101</v>
      </c>
      <c r="G16" s="1"/>
      <c r="H16" s="1"/>
      <c r="I16" s="1"/>
    </row>
    <row r="17" spans="1:9" x14ac:dyDescent="0.3">
      <c r="A17" s="9" t="s">
        <v>162</v>
      </c>
      <c r="B17" s="30">
        <v>1605788</v>
      </c>
      <c r="C17" s="30">
        <v>1958477</v>
      </c>
      <c r="D17" s="30">
        <v>12425843</v>
      </c>
      <c r="E17" s="30">
        <v>14119347</v>
      </c>
      <c r="F17" s="11">
        <f t="shared" si="0"/>
        <v>13.628886185025834</v>
      </c>
      <c r="G17" s="1"/>
      <c r="H17" s="1"/>
      <c r="I17" s="1"/>
    </row>
    <row r="18" spans="1:9" x14ac:dyDescent="0.3">
      <c r="A18" s="12" t="s">
        <v>36</v>
      </c>
      <c r="B18" s="31">
        <v>169270</v>
      </c>
      <c r="C18" s="31">
        <v>136658</v>
      </c>
      <c r="D18" s="31">
        <v>1266729</v>
      </c>
      <c r="E18" s="31">
        <v>1162260</v>
      </c>
      <c r="F18" s="14">
        <f t="shared" si="0"/>
        <v>-8.2471467851450484</v>
      </c>
      <c r="G18" s="1"/>
      <c r="H18" s="1"/>
      <c r="I18" s="1"/>
    </row>
    <row r="19" spans="1:9" x14ac:dyDescent="0.3">
      <c r="A19" s="9" t="s">
        <v>37</v>
      </c>
      <c r="B19" s="30">
        <v>1322195</v>
      </c>
      <c r="C19" s="30">
        <v>1216233</v>
      </c>
      <c r="D19" s="30">
        <v>8933687</v>
      </c>
      <c r="E19" s="30">
        <v>9000983</v>
      </c>
      <c r="F19" s="11">
        <f t="shared" si="0"/>
        <v>0.75328361067496985</v>
      </c>
      <c r="G19" s="1"/>
      <c r="H19" s="1"/>
      <c r="I19" s="1"/>
    </row>
    <row r="20" spans="1:9" x14ac:dyDescent="0.3">
      <c r="A20" s="12" t="s">
        <v>163</v>
      </c>
      <c r="B20" s="31">
        <v>1674290</v>
      </c>
      <c r="C20" s="31">
        <v>2024609</v>
      </c>
      <c r="D20" s="31">
        <v>14399283</v>
      </c>
      <c r="E20" s="31">
        <v>13074222</v>
      </c>
      <c r="F20" s="14">
        <f t="shared" si="0"/>
        <v>-9.2022706963950895</v>
      </c>
      <c r="G20" s="1"/>
      <c r="H20" s="1"/>
      <c r="I20" s="1"/>
    </row>
    <row r="21" spans="1:9" x14ac:dyDescent="0.3">
      <c r="A21" s="9" t="s">
        <v>38</v>
      </c>
      <c r="B21" s="30">
        <v>2925685</v>
      </c>
      <c r="C21" s="30">
        <v>2544881</v>
      </c>
      <c r="D21" s="30">
        <v>20925828</v>
      </c>
      <c r="E21" s="30">
        <v>20964177</v>
      </c>
      <c r="F21" s="11">
        <f t="shared" si="0"/>
        <v>0.18326156556385342</v>
      </c>
      <c r="G21" s="1"/>
      <c r="H21" s="1"/>
      <c r="I21" s="1"/>
    </row>
    <row r="22" spans="1:9" x14ac:dyDescent="0.3">
      <c r="A22" s="12" t="s">
        <v>59</v>
      </c>
      <c r="B22" s="31">
        <v>2309985</v>
      </c>
      <c r="C22" s="31">
        <v>2164192</v>
      </c>
      <c r="D22" s="31">
        <v>15790160</v>
      </c>
      <c r="E22" s="31">
        <v>16233904</v>
      </c>
      <c r="F22" s="14">
        <f t="shared" si="0"/>
        <v>2.8102565141835214</v>
      </c>
      <c r="G22" s="1"/>
      <c r="H22" s="1"/>
      <c r="I22" s="1"/>
    </row>
    <row r="23" spans="1:9" x14ac:dyDescent="0.3">
      <c r="A23" s="9" t="s">
        <v>164</v>
      </c>
      <c r="B23" s="30">
        <v>207305</v>
      </c>
      <c r="C23" s="30">
        <v>281951</v>
      </c>
      <c r="D23" s="30">
        <v>1722111</v>
      </c>
      <c r="E23" s="30">
        <v>1855901</v>
      </c>
      <c r="F23" s="11">
        <f t="shared" si="0"/>
        <v>7.7689533369219532</v>
      </c>
      <c r="G23" s="1"/>
      <c r="H23" s="1"/>
      <c r="I23" s="1"/>
    </row>
    <row r="24" spans="1:9" x14ac:dyDescent="0.3">
      <c r="A24" s="12" t="s">
        <v>166</v>
      </c>
      <c r="B24" s="31">
        <v>241916</v>
      </c>
      <c r="C24" s="31">
        <v>212578</v>
      </c>
      <c r="D24" s="31">
        <v>1596169</v>
      </c>
      <c r="E24" s="31">
        <v>1638869</v>
      </c>
      <c r="F24" s="14">
        <f t="shared" si="0"/>
        <v>2.6751553250313691</v>
      </c>
      <c r="G24" s="1"/>
      <c r="H24" s="1"/>
      <c r="I24" s="1"/>
    </row>
    <row r="25" spans="1:9" x14ac:dyDescent="0.3">
      <c r="A25" s="9" t="s">
        <v>39</v>
      </c>
      <c r="B25" s="30">
        <v>105737</v>
      </c>
      <c r="C25" s="30">
        <v>75133</v>
      </c>
      <c r="D25" s="30">
        <v>803134</v>
      </c>
      <c r="E25" s="30">
        <v>595210</v>
      </c>
      <c r="F25" s="11">
        <f t="shared" si="0"/>
        <v>-25.889079530937551</v>
      </c>
      <c r="G25" s="1"/>
      <c r="H25" s="1"/>
      <c r="I25" s="1"/>
    </row>
    <row r="26" spans="1:9" x14ac:dyDescent="0.3">
      <c r="A26" s="12" t="s">
        <v>40</v>
      </c>
      <c r="B26" s="31">
        <v>164755</v>
      </c>
      <c r="C26" s="31">
        <v>209751</v>
      </c>
      <c r="D26" s="31">
        <v>1522949</v>
      </c>
      <c r="E26" s="31">
        <v>1926034</v>
      </c>
      <c r="F26" s="14">
        <f t="shared" si="0"/>
        <v>26.467399761909292</v>
      </c>
      <c r="G26" s="1"/>
      <c r="H26" s="1"/>
      <c r="I26" s="1"/>
    </row>
    <row r="27" spans="1:9" x14ac:dyDescent="0.3">
      <c r="A27" s="9" t="s">
        <v>41</v>
      </c>
      <c r="B27" s="30">
        <v>199024</v>
      </c>
      <c r="C27" s="30">
        <v>223854</v>
      </c>
      <c r="D27" s="30">
        <v>1813392</v>
      </c>
      <c r="E27" s="30">
        <v>2006608</v>
      </c>
      <c r="F27" s="11">
        <f t="shared" si="0"/>
        <v>10.654949398695919</v>
      </c>
      <c r="G27" s="1"/>
      <c r="H27" s="1"/>
      <c r="I27" s="1"/>
    </row>
    <row r="28" spans="1:9" x14ac:dyDescent="0.3">
      <c r="A28" s="12" t="s">
        <v>42</v>
      </c>
      <c r="B28" s="31">
        <v>1098473</v>
      </c>
      <c r="C28" s="31">
        <v>1089265</v>
      </c>
      <c r="D28" s="31">
        <v>8276187</v>
      </c>
      <c r="E28" s="31">
        <v>8398958</v>
      </c>
      <c r="F28" s="14">
        <f t="shared" si="0"/>
        <v>1.4834246737054144</v>
      </c>
      <c r="G28" s="1"/>
      <c r="H28" s="1"/>
      <c r="I28" s="1"/>
    </row>
    <row r="29" spans="1:9" x14ac:dyDescent="0.3">
      <c r="A29" s="9" t="s">
        <v>43</v>
      </c>
      <c r="B29" s="30">
        <v>559283</v>
      </c>
      <c r="C29" s="30">
        <v>494411</v>
      </c>
      <c r="D29" s="30">
        <v>3529652</v>
      </c>
      <c r="E29" s="30">
        <v>3812299</v>
      </c>
      <c r="F29" s="11">
        <f t="shared" si="0"/>
        <v>8.0077866033252008</v>
      </c>
      <c r="G29" s="1"/>
      <c r="H29" s="1"/>
      <c r="I29" s="1"/>
    </row>
    <row r="30" spans="1:9" x14ac:dyDescent="0.3">
      <c r="A30" s="12" t="s">
        <v>44</v>
      </c>
      <c r="B30" s="31">
        <v>422593</v>
      </c>
      <c r="C30" s="31">
        <v>275481</v>
      </c>
      <c r="D30" s="31">
        <v>2795877</v>
      </c>
      <c r="E30" s="31">
        <v>2708247</v>
      </c>
      <c r="F30" s="14">
        <f t="shared" si="0"/>
        <v>-3.1342580521246077</v>
      </c>
      <c r="G30" s="1"/>
      <c r="H30" s="1"/>
      <c r="I30" s="1"/>
    </row>
    <row r="31" spans="1:9" x14ac:dyDescent="0.3">
      <c r="A31" s="9" t="s">
        <v>45</v>
      </c>
      <c r="B31" s="30">
        <v>3011448</v>
      </c>
      <c r="C31" s="30">
        <v>2499481</v>
      </c>
      <c r="D31" s="30">
        <v>21759010</v>
      </c>
      <c r="E31" s="30">
        <v>20989161</v>
      </c>
      <c r="F31" s="11">
        <f t="shared" si="0"/>
        <v>-3.5380699765292576</v>
      </c>
      <c r="G31" s="1"/>
      <c r="H31" s="1"/>
      <c r="I31" s="1"/>
    </row>
    <row r="32" spans="1:9" x14ac:dyDescent="0.3">
      <c r="A32" s="12" t="s">
        <v>46</v>
      </c>
      <c r="B32" s="31">
        <v>6271235</v>
      </c>
      <c r="C32" s="31">
        <v>6142213</v>
      </c>
      <c r="D32" s="31">
        <v>48975612</v>
      </c>
      <c r="E32" s="31">
        <v>50652587</v>
      </c>
      <c r="F32" s="14">
        <f t="shared" si="0"/>
        <v>3.4241021837562755</v>
      </c>
      <c r="G32" s="1"/>
      <c r="H32" s="1"/>
      <c r="I32" s="1"/>
    </row>
    <row r="33" spans="1:9" x14ac:dyDescent="0.3">
      <c r="A33" s="9" t="s">
        <v>47</v>
      </c>
      <c r="B33" s="30">
        <v>294311</v>
      </c>
      <c r="C33" s="30">
        <v>287385</v>
      </c>
      <c r="D33" s="30">
        <v>2584169</v>
      </c>
      <c r="E33" s="30">
        <v>2782326</v>
      </c>
      <c r="F33" s="11">
        <f t="shared" si="0"/>
        <v>7.6681130374987134</v>
      </c>
      <c r="G33" s="1"/>
      <c r="H33" s="1"/>
      <c r="I33" s="1"/>
    </row>
    <row r="34" spans="1:9" x14ac:dyDescent="0.3">
      <c r="A34" s="12" t="s">
        <v>165</v>
      </c>
      <c r="B34" s="31">
        <v>144083</v>
      </c>
      <c r="C34" s="31">
        <v>75184</v>
      </c>
      <c r="D34" s="31">
        <v>794999</v>
      </c>
      <c r="E34" s="31">
        <v>770573</v>
      </c>
      <c r="F34" s="14">
        <f t="shared" si="0"/>
        <v>-3.0724566949140808</v>
      </c>
      <c r="G34" s="1"/>
      <c r="H34" s="1"/>
      <c r="I34" s="1"/>
    </row>
    <row r="35" spans="1:9" x14ac:dyDescent="0.3">
      <c r="A35" s="15" t="s">
        <v>48</v>
      </c>
      <c r="B35" s="16">
        <f>SUM(B7:B34)</f>
        <v>47141771</v>
      </c>
      <c r="C35" s="16">
        <f t="shared" ref="C35:E35" si="1">SUM(C7:C34)</f>
        <v>46494475</v>
      </c>
      <c r="D35" s="16">
        <f t="shared" si="1"/>
        <v>349683654</v>
      </c>
      <c r="E35" s="16">
        <f t="shared" si="1"/>
        <v>366175419</v>
      </c>
      <c r="F35" s="17">
        <f t="shared" ref="F35" si="2">((E35*100)/D35)-100</f>
        <v>4.7161955702968044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10234167</v>
      </c>
      <c r="C39" s="37">
        <f t="shared" si="4"/>
        <v>9483994</v>
      </c>
      <c r="D39" s="37">
        <f>_xlfn.RANK.EQ(B39,$B$39:$B$66)+COUNTIF($B$39:$B$66,B39)-1</f>
        <v>12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68793027</v>
      </c>
      <c r="G39" s="36">
        <f>LOOKUP(E39,$A$39:$A$66,$C$39:$C$66)</f>
        <v>62738761</v>
      </c>
    </row>
    <row r="40" spans="1:9" x14ac:dyDescent="0.3">
      <c r="A40" s="36" t="str">
        <f t="shared" si="5"/>
        <v>ALICANTE</v>
      </c>
      <c r="B40" s="37">
        <f t="shared" si="3"/>
        <v>2017908</v>
      </c>
      <c r="C40" s="37">
        <f t="shared" si="4"/>
        <v>2281106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55" si="8">LOOKUP(E40,$A$39:$A$66,$B$39:$B$66)</f>
        <v>50652587</v>
      </c>
      <c r="G40" s="36">
        <f t="shared" ref="G40:G66" si="9">LOOKUP(E40,$A$39:$A$66,$C$39:$C$66)</f>
        <v>48975612</v>
      </c>
    </row>
    <row r="41" spans="1:9" x14ac:dyDescent="0.3">
      <c r="A41" s="36" t="str">
        <f t="shared" si="5"/>
        <v>ALMERÍA</v>
      </c>
      <c r="B41" s="37">
        <f t="shared" si="3"/>
        <v>4760000</v>
      </c>
      <c r="C41" s="37">
        <f t="shared" si="4"/>
        <v>4104182</v>
      </c>
      <c r="D41" s="37">
        <f t="shared" si="7"/>
        <v>15</v>
      </c>
      <c r="E41" s="36" t="str">
        <f t="shared" si="6"/>
        <v>BARCELONA</v>
      </c>
      <c r="F41" s="36">
        <f t="shared" si="8"/>
        <v>44827785</v>
      </c>
      <c r="G41" s="36">
        <f t="shared" si="9"/>
        <v>39517482</v>
      </c>
    </row>
    <row r="42" spans="1:9" x14ac:dyDescent="0.3">
      <c r="A42" s="36" t="str">
        <f t="shared" si="5"/>
        <v>AVILÉS</v>
      </c>
      <c r="B42" s="37">
        <f t="shared" si="3"/>
        <v>3322281</v>
      </c>
      <c r="C42" s="37">
        <f t="shared" si="4"/>
        <v>3085405</v>
      </c>
      <c r="D42" s="37">
        <f t="shared" si="7"/>
        <v>17</v>
      </c>
      <c r="E42" s="36" t="str">
        <f t="shared" si="6"/>
        <v>BILBAO</v>
      </c>
      <c r="F42" s="36">
        <f t="shared" si="8"/>
        <v>23758018</v>
      </c>
      <c r="G42" s="36">
        <f t="shared" si="9"/>
        <v>22183571</v>
      </c>
    </row>
    <row r="43" spans="1:9" x14ac:dyDescent="0.3">
      <c r="A43" s="36" t="str">
        <f t="shared" si="5"/>
        <v>BAHÍA DE ALGECIRAS</v>
      </c>
      <c r="B43" s="37">
        <f t="shared" si="3"/>
        <v>68793027</v>
      </c>
      <c r="C43" s="37">
        <f t="shared" si="4"/>
        <v>62738761</v>
      </c>
      <c r="D43" s="37">
        <f t="shared" si="7"/>
        <v>1</v>
      </c>
      <c r="E43" s="36" t="str">
        <f t="shared" si="6"/>
        <v>CARTAGENA</v>
      </c>
      <c r="F43" s="36">
        <f t="shared" si="8"/>
        <v>22002125</v>
      </c>
      <c r="G43" s="36">
        <f t="shared" si="9"/>
        <v>22846246</v>
      </c>
    </row>
    <row r="44" spans="1:9" x14ac:dyDescent="0.3">
      <c r="A44" s="36" t="str">
        <f t="shared" si="5"/>
        <v>BAHÍA DE CÁDIZ</v>
      </c>
      <c r="B44" s="37">
        <f t="shared" si="3"/>
        <v>2616270</v>
      </c>
      <c r="C44" s="37">
        <f t="shared" si="4"/>
        <v>2631049</v>
      </c>
      <c r="D44" s="37">
        <f t="shared" si="7"/>
        <v>20</v>
      </c>
      <c r="E44" s="36" t="str">
        <f t="shared" si="6"/>
        <v>TARRAGONA</v>
      </c>
      <c r="F44" s="36">
        <f t="shared" si="8"/>
        <v>20989161</v>
      </c>
      <c r="G44" s="36">
        <f t="shared" si="9"/>
        <v>21759010</v>
      </c>
    </row>
    <row r="45" spans="1:9" x14ac:dyDescent="0.3">
      <c r="A45" s="36" t="str">
        <f t="shared" si="5"/>
        <v>BALEARES</v>
      </c>
      <c r="B45" s="37">
        <f t="shared" si="3"/>
        <v>11152172</v>
      </c>
      <c r="C45" s="37">
        <f t="shared" si="4"/>
        <v>10897067</v>
      </c>
      <c r="D45" s="37">
        <f t="shared" si="7"/>
        <v>11</v>
      </c>
      <c r="E45" s="36" t="str">
        <f t="shared" si="6"/>
        <v>HUELVA</v>
      </c>
      <c r="F45" s="36">
        <f t="shared" si="8"/>
        <v>20964177</v>
      </c>
      <c r="G45" s="36">
        <f t="shared" si="9"/>
        <v>20925828</v>
      </c>
    </row>
    <row r="46" spans="1:9" x14ac:dyDescent="0.3">
      <c r="A46" s="36" t="str">
        <f t="shared" si="5"/>
        <v>BARCELONA</v>
      </c>
      <c r="B46" s="37">
        <f t="shared" si="3"/>
        <v>44827785</v>
      </c>
      <c r="C46" s="37">
        <f t="shared" si="4"/>
        <v>39517482</v>
      </c>
      <c r="D46" s="37">
        <f t="shared" si="7"/>
        <v>3</v>
      </c>
      <c r="E46" s="36" t="str">
        <f t="shared" si="6"/>
        <v>LAS PALMAS</v>
      </c>
      <c r="F46" s="36">
        <f t="shared" si="8"/>
        <v>16233904</v>
      </c>
      <c r="G46" s="36">
        <f t="shared" si="9"/>
        <v>15790160</v>
      </c>
    </row>
    <row r="47" spans="1:9" x14ac:dyDescent="0.3">
      <c r="A47" s="36" t="str">
        <f t="shared" si="5"/>
        <v>BILBAO</v>
      </c>
      <c r="B47" s="37">
        <f t="shared" si="3"/>
        <v>23758018</v>
      </c>
      <c r="C47" s="37">
        <f t="shared" si="4"/>
        <v>22183571</v>
      </c>
      <c r="D47" s="37">
        <f t="shared" si="7"/>
        <v>4</v>
      </c>
      <c r="E47" s="36" t="str">
        <f t="shared" si="6"/>
        <v>CASTELLÓN</v>
      </c>
      <c r="F47" s="36">
        <f t="shared" si="8"/>
        <v>14119347</v>
      </c>
      <c r="G47" s="36">
        <f t="shared" si="9"/>
        <v>12425843</v>
      </c>
    </row>
    <row r="48" spans="1:9" x14ac:dyDescent="0.3">
      <c r="A48" s="36" t="str">
        <f t="shared" si="5"/>
        <v>CARTAGENA</v>
      </c>
      <c r="B48" s="37">
        <f t="shared" si="3"/>
        <v>22002125</v>
      </c>
      <c r="C48" s="37">
        <f t="shared" si="4"/>
        <v>22846246</v>
      </c>
      <c r="D48" s="37">
        <f t="shared" si="7"/>
        <v>5</v>
      </c>
      <c r="E48" s="36" t="str">
        <f t="shared" si="6"/>
        <v>GIJÓN</v>
      </c>
      <c r="F48" s="36">
        <f t="shared" si="8"/>
        <v>13074222</v>
      </c>
      <c r="G48" s="36">
        <f t="shared" si="9"/>
        <v>14399283</v>
      </c>
    </row>
    <row r="49" spans="1:7" x14ac:dyDescent="0.3">
      <c r="A49" s="36" t="str">
        <f t="shared" si="5"/>
        <v>CASTELLÓN</v>
      </c>
      <c r="B49" s="37">
        <f t="shared" si="3"/>
        <v>14119347</v>
      </c>
      <c r="C49" s="37">
        <f t="shared" si="4"/>
        <v>12425843</v>
      </c>
      <c r="D49" s="37">
        <f t="shared" si="7"/>
        <v>9</v>
      </c>
      <c r="E49" s="36" t="str">
        <f t="shared" si="6"/>
        <v>BALEARES</v>
      </c>
      <c r="F49" s="36">
        <f t="shared" si="8"/>
        <v>11152172</v>
      </c>
      <c r="G49" s="36">
        <f t="shared" si="9"/>
        <v>10897067</v>
      </c>
    </row>
    <row r="50" spans="1:7" x14ac:dyDescent="0.3">
      <c r="A50" s="36" t="str">
        <f t="shared" si="5"/>
        <v>CEUTA</v>
      </c>
      <c r="B50" s="37">
        <f t="shared" si="3"/>
        <v>1162260</v>
      </c>
      <c r="C50" s="37">
        <f t="shared" si="4"/>
        <v>1266729</v>
      </c>
      <c r="D50" s="37">
        <f t="shared" si="7"/>
        <v>26</v>
      </c>
      <c r="E50" s="36" t="str">
        <f t="shared" si="6"/>
        <v>A CORUÑA</v>
      </c>
      <c r="F50" s="36">
        <f t="shared" si="8"/>
        <v>10234167</v>
      </c>
      <c r="G50" s="36">
        <f t="shared" si="9"/>
        <v>9483994</v>
      </c>
    </row>
    <row r="51" spans="1:7" x14ac:dyDescent="0.3">
      <c r="A51" s="36" t="str">
        <f t="shared" si="5"/>
        <v>FERROL-SAN CIBRAO</v>
      </c>
      <c r="B51" s="37">
        <f t="shared" si="3"/>
        <v>9000983</v>
      </c>
      <c r="C51" s="37">
        <f t="shared" si="4"/>
        <v>8933687</v>
      </c>
      <c r="D51" s="37">
        <f t="shared" si="7"/>
        <v>13</v>
      </c>
      <c r="E51" s="36" t="str">
        <f t="shared" si="6"/>
        <v>FERROL-SAN CIBRAO</v>
      </c>
      <c r="F51" s="36">
        <f t="shared" si="8"/>
        <v>9000983</v>
      </c>
      <c r="G51" s="36">
        <f t="shared" si="9"/>
        <v>8933687</v>
      </c>
    </row>
    <row r="52" spans="1:7" x14ac:dyDescent="0.3">
      <c r="A52" s="36" t="str">
        <f t="shared" si="5"/>
        <v>GIJÓN</v>
      </c>
      <c r="B52" s="37">
        <f t="shared" si="3"/>
        <v>13074222</v>
      </c>
      <c r="C52" s="37">
        <f t="shared" si="4"/>
        <v>14399283</v>
      </c>
      <c r="D52" s="37">
        <f t="shared" si="7"/>
        <v>10</v>
      </c>
      <c r="E52" s="36" t="str">
        <f t="shared" si="6"/>
        <v>SANTA CRUZ DE TENERIFE</v>
      </c>
      <c r="F52" s="36">
        <f t="shared" si="8"/>
        <v>8398958</v>
      </c>
      <c r="G52" s="36">
        <f t="shared" si="9"/>
        <v>8276187</v>
      </c>
    </row>
    <row r="53" spans="1:7" x14ac:dyDescent="0.3">
      <c r="A53" s="36" t="str">
        <f t="shared" si="5"/>
        <v>HUELVA</v>
      </c>
      <c r="B53" s="37">
        <f t="shared" si="3"/>
        <v>20964177</v>
      </c>
      <c r="C53" s="37">
        <f t="shared" si="4"/>
        <v>20925828</v>
      </c>
      <c r="D53" s="37">
        <f t="shared" si="7"/>
        <v>7</v>
      </c>
      <c r="E53" s="36" t="str">
        <f t="shared" si="6"/>
        <v>ALMERÍA</v>
      </c>
      <c r="F53" s="36">
        <f t="shared" si="8"/>
        <v>4760000</v>
      </c>
      <c r="G53" s="36">
        <f t="shared" si="9"/>
        <v>4104182</v>
      </c>
    </row>
    <row r="54" spans="1:7" x14ac:dyDescent="0.3">
      <c r="A54" s="36" t="str">
        <f t="shared" si="5"/>
        <v>LAS PALMAS</v>
      </c>
      <c r="B54" s="37">
        <f t="shared" si="3"/>
        <v>16233904</v>
      </c>
      <c r="C54" s="37">
        <f t="shared" si="4"/>
        <v>15790160</v>
      </c>
      <c r="D54" s="37">
        <f t="shared" si="7"/>
        <v>8</v>
      </c>
      <c r="E54" s="36" t="str">
        <f t="shared" si="6"/>
        <v>SANTANDER</v>
      </c>
      <c r="F54" s="36">
        <f t="shared" si="8"/>
        <v>3812299</v>
      </c>
      <c r="G54" s="36">
        <f t="shared" si="9"/>
        <v>3529652</v>
      </c>
    </row>
    <row r="55" spans="1:7" x14ac:dyDescent="0.3">
      <c r="A55" s="36" t="str">
        <f t="shared" si="5"/>
        <v>MÁLAGA</v>
      </c>
      <c r="B55" s="37">
        <f t="shared" si="3"/>
        <v>1855901</v>
      </c>
      <c r="C55" s="37">
        <f t="shared" si="4"/>
        <v>1722111</v>
      </c>
      <c r="D55" s="37">
        <f t="shared" si="7"/>
        <v>24</v>
      </c>
      <c r="E55" s="36" t="str">
        <f t="shared" si="6"/>
        <v>AVILÉS</v>
      </c>
      <c r="F55" s="36">
        <f t="shared" si="8"/>
        <v>3322281</v>
      </c>
      <c r="G55" s="36">
        <f t="shared" si="9"/>
        <v>3085405</v>
      </c>
    </row>
    <row r="56" spans="1:7" x14ac:dyDescent="0.3">
      <c r="A56" s="36" t="str">
        <f t="shared" si="5"/>
        <v>MARÍN Y RÍA DE PONTEVEDRA</v>
      </c>
      <c r="B56" s="37">
        <f t="shared" si="3"/>
        <v>1638869</v>
      </c>
      <c r="C56" s="37">
        <f t="shared" si="4"/>
        <v>1596169</v>
      </c>
      <c r="D56" s="37">
        <f t="shared" si="7"/>
        <v>25</v>
      </c>
      <c r="E56" s="36" t="str">
        <f t="shared" si="6"/>
        <v>VIGO</v>
      </c>
      <c r="F56" s="36">
        <f t="shared" ref="F56:F66" si="10">LOOKUP(E56,$A$39:$A$66,$B$39:$B$66)</f>
        <v>2782326</v>
      </c>
      <c r="G56" s="36">
        <f t="shared" si="9"/>
        <v>2584169</v>
      </c>
    </row>
    <row r="57" spans="1:7" x14ac:dyDescent="0.3">
      <c r="A57" s="36" t="str">
        <f t="shared" si="5"/>
        <v>MELILLA</v>
      </c>
      <c r="B57" s="37">
        <f t="shared" si="3"/>
        <v>595210</v>
      </c>
      <c r="C57" s="37">
        <f t="shared" si="4"/>
        <v>803134</v>
      </c>
      <c r="D57" s="37">
        <f t="shared" si="7"/>
        <v>28</v>
      </c>
      <c r="E57" s="36" t="str">
        <f t="shared" si="6"/>
        <v>SEVILLA</v>
      </c>
      <c r="F57" s="36">
        <f t="shared" si="10"/>
        <v>2708247</v>
      </c>
      <c r="G57" s="36">
        <f t="shared" si="9"/>
        <v>2795877</v>
      </c>
    </row>
    <row r="58" spans="1:7" x14ac:dyDescent="0.3">
      <c r="A58" s="36" t="str">
        <f t="shared" si="5"/>
        <v>MOTRIL</v>
      </c>
      <c r="B58" s="37">
        <f t="shared" si="3"/>
        <v>1926034</v>
      </c>
      <c r="C58" s="37">
        <f t="shared" si="4"/>
        <v>1522949</v>
      </c>
      <c r="D58" s="37">
        <f t="shared" si="7"/>
        <v>23</v>
      </c>
      <c r="E58" s="36" t="str">
        <f t="shared" si="6"/>
        <v>BAHÍA DE CÁDIZ</v>
      </c>
      <c r="F58" s="36">
        <f t="shared" si="10"/>
        <v>2616270</v>
      </c>
      <c r="G58" s="36">
        <f t="shared" si="9"/>
        <v>2631049</v>
      </c>
    </row>
    <row r="59" spans="1:7" x14ac:dyDescent="0.3">
      <c r="A59" s="36" t="str">
        <f t="shared" si="5"/>
        <v>PASAIA</v>
      </c>
      <c r="B59" s="37">
        <f t="shared" si="3"/>
        <v>2006608</v>
      </c>
      <c r="C59" s="37">
        <f t="shared" si="4"/>
        <v>1813392</v>
      </c>
      <c r="D59" s="37">
        <f t="shared" si="7"/>
        <v>22</v>
      </c>
      <c r="E59" s="36" t="str">
        <f t="shared" si="6"/>
        <v>ALICANTE</v>
      </c>
      <c r="F59" s="36">
        <f t="shared" si="10"/>
        <v>2017908</v>
      </c>
      <c r="G59" s="36">
        <f t="shared" si="9"/>
        <v>2281106</v>
      </c>
    </row>
    <row r="60" spans="1:7" x14ac:dyDescent="0.3">
      <c r="A60" s="36" t="str">
        <f t="shared" si="5"/>
        <v>SANTA CRUZ DE TENERIFE</v>
      </c>
      <c r="B60" s="37">
        <f t="shared" si="3"/>
        <v>8398958</v>
      </c>
      <c r="C60" s="37">
        <f t="shared" si="4"/>
        <v>8276187</v>
      </c>
      <c r="D60" s="37">
        <f t="shared" si="7"/>
        <v>14</v>
      </c>
      <c r="E60" s="36" t="str">
        <f t="shared" si="6"/>
        <v>PASAIA</v>
      </c>
      <c r="F60" s="36">
        <f t="shared" si="10"/>
        <v>2006608</v>
      </c>
      <c r="G60" s="36">
        <f t="shared" si="9"/>
        <v>1813392</v>
      </c>
    </row>
    <row r="61" spans="1:7" x14ac:dyDescent="0.3">
      <c r="A61" s="36" t="str">
        <f t="shared" si="5"/>
        <v>SANTANDER</v>
      </c>
      <c r="B61" s="37">
        <f t="shared" si="3"/>
        <v>3812299</v>
      </c>
      <c r="C61" s="37">
        <f t="shared" si="4"/>
        <v>3529652</v>
      </c>
      <c r="D61" s="37">
        <f t="shared" si="7"/>
        <v>16</v>
      </c>
      <c r="E61" s="36" t="str">
        <f t="shared" si="6"/>
        <v>MOTRIL</v>
      </c>
      <c r="F61" s="36">
        <f t="shared" si="10"/>
        <v>1926034</v>
      </c>
      <c r="G61" s="36">
        <f t="shared" si="9"/>
        <v>1522949</v>
      </c>
    </row>
    <row r="62" spans="1:7" x14ac:dyDescent="0.3">
      <c r="A62" s="36" t="str">
        <f t="shared" si="5"/>
        <v>SEVILLA</v>
      </c>
      <c r="B62" s="37">
        <f t="shared" si="3"/>
        <v>2708247</v>
      </c>
      <c r="C62" s="37">
        <f t="shared" si="4"/>
        <v>2795877</v>
      </c>
      <c r="D62" s="37">
        <f t="shared" si="7"/>
        <v>19</v>
      </c>
      <c r="E62" s="36" t="str">
        <f t="shared" si="6"/>
        <v>MÁLAGA</v>
      </c>
      <c r="F62" s="36">
        <f t="shared" si="10"/>
        <v>1855901</v>
      </c>
      <c r="G62" s="36">
        <f t="shared" si="9"/>
        <v>1722111</v>
      </c>
    </row>
    <row r="63" spans="1:7" x14ac:dyDescent="0.3">
      <c r="A63" s="36" t="str">
        <f t="shared" si="5"/>
        <v>TARRAGONA</v>
      </c>
      <c r="B63" s="37">
        <f t="shared" si="3"/>
        <v>20989161</v>
      </c>
      <c r="C63" s="37">
        <f t="shared" si="4"/>
        <v>21759010</v>
      </c>
      <c r="D63" s="37">
        <f t="shared" si="7"/>
        <v>6</v>
      </c>
      <c r="E63" s="36" t="str">
        <f t="shared" si="6"/>
        <v>MARÍN Y RÍA DE PONTEVEDRA</v>
      </c>
      <c r="F63" s="36">
        <f t="shared" si="10"/>
        <v>1638869</v>
      </c>
      <c r="G63" s="36">
        <f t="shared" si="9"/>
        <v>1596169</v>
      </c>
    </row>
    <row r="64" spans="1:7" x14ac:dyDescent="0.3">
      <c r="A64" s="36" t="str">
        <f t="shared" si="5"/>
        <v>VALENCIA</v>
      </c>
      <c r="B64" s="37">
        <f t="shared" si="3"/>
        <v>50652587</v>
      </c>
      <c r="C64" s="37">
        <f t="shared" si="4"/>
        <v>48975612</v>
      </c>
      <c r="D64" s="37">
        <f t="shared" si="7"/>
        <v>2</v>
      </c>
      <c r="E64" s="36" t="str">
        <f t="shared" si="6"/>
        <v>CEUTA</v>
      </c>
      <c r="F64" s="36">
        <f t="shared" si="10"/>
        <v>1162260</v>
      </c>
      <c r="G64" s="36">
        <f t="shared" si="9"/>
        <v>1266729</v>
      </c>
    </row>
    <row r="65" spans="1:7" x14ac:dyDescent="0.3">
      <c r="A65" s="36" t="str">
        <f t="shared" si="5"/>
        <v>VIGO</v>
      </c>
      <c r="B65" s="37">
        <f t="shared" si="3"/>
        <v>2782326</v>
      </c>
      <c r="C65" s="37">
        <f t="shared" si="4"/>
        <v>2584169</v>
      </c>
      <c r="D65" s="37">
        <f t="shared" si="7"/>
        <v>18</v>
      </c>
      <c r="E65" s="36" t="str">
        <f t="shared" si="6"/>
        <v>VILAGARCÍA</v>
      </c>
      <c r="F65" s="36">
        <f t="shared" si="10"/>
        <v>770573</v>
      </c>
      <c r="G65" s="36">
        <f t="shared" si="9"/>
        <v>794999</v>
      </c>
    </row>
    <row r="66" spans="1:7" x14ac:dyDescent="0.3">
      <c r="A66" s="36" t="str">
        <f t="shared" si="5"/>
        <v>VILAGARCÍA</v>
      </c>
      <c r="B66" s="37">
        <f t="shared" si="3"/>
        <v>770573</v>
      </c>
      <c r="C66" s="37">
        <f t="shared" si="4"/>
        <v>794999</v>
      </c>
      <c r="D66" s="37">
        <f t="shared" si="7"/>
        <v>27</v>
      </c>
      <c r="E66" s="36" t="str">
        <f t="shared" si="6"/>
        <v>MELILLA</v>
      </c>
      <c r="F66" s="36">
        <f t="shared" si="10"/>
        <v>595210</v>
      </c>
      <c r="G66" s="36">
        <f t="shared" si="9"/>
        <v>803134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9" priority="2">
      <formula>ISERROR(F7)</formula>
    </cfRule>
  </conditionalFormatting>
  <conditionalFormatting sqref="F8 F10 F12 F14 F16 F18 F20 F22 F24 F26 F28 F30 F32 F34">
    <cfRule type="containsErrors" dxfId="4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129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731137</v>
      </c>
      <c r="C7" s="30">
        <v>909406</v>
      </c>
      <c r="D7" s="30">
        <v>5721891</v>
      </c>
      <c r="E7" s="30">
        <v>6499369</v>
      </c>
      <c r="F7" s="11">
        <f>((E7*100)/D7)-100</f>
        <v>13.587780682994492</v>
      </c>
      <c r="G7" s="1"/>
      <c r="H7" s="1"/>
      <c r="I7" s="1"/>
    </row>
    <row r="8" spans="1:12" x14ac:dyDescent="0.3">
      <c r="A8" s="12" t="s">
        <v>31</v>
      </c>
      <c r="B8" s="31">
        <v>4384</v>
      </c>
      <c r="C8" s="31">
        <v>0</v>
      </c>
      <c r="D8" s="31">
        <v>29696</v>
      </c>
      <c r="E8" s="31">
        <v>37009</v>
      </c>
      <c r="F8" s="14">
        <f t="shared" ref="F8:F34" si="0">((E8*100)/D8)-100</f>
        <v>24.626212284482762</v>
      </c>
      <c r="G8" s="1"/>
      <c r="H8" s="1"/>
      <c r="I8" s="1"/>
    </row>
    <row r="9" spans="1:12" x14ac:dyDescent="0.3">
      <c r="A9" s="9" t="s">
        <v>157</v>
      </c>
      <c r="B9" s="30">
        <v>3001</v>
      </c>
      <c r="C9" s="30">
        <v>5998</v>
      </c>
      <c r="D9" s="30">
        <v>22661</v>
      </c>
      <c r="E9" s="30">
        <v>28817</v>
      </c>
      <c r="F9" s="11">
        <f t="shared" si="0"/>
        <v>27.165614933145051</v>
      </c>
      <c r="G9" s="1"/>
      <c r="H9" s="1"/>
      <c r="I9" s="1"/>
    </row>
    <row r="10" spans="1:12" x14ac:dyDescent="0.3">
      <c r="A10" s="12" t="s">
        <v>159</v>
      </c>
      <c r="B10" s="31">
        <v>48243</v>
      </c>
      <c r="C10" s="31">
        <v>49068</v>
      </c>
      <c r="D10" s="31">
        <v>421769</v>
      </c>
      <c r="E10" s="31">
        <v>423042</v>
      </c>
      <c r="F10" s="14">
        <f t="shared" si="0"/>
        <v>0.30182398421885637</v>
      </c>
      <c r="G10" s="1"/>
      <c r="H10" s="1"/>
      <c r="I10" s="1"/>
    </row>
    <row r="11" spans="1:12" x14ac:dyDescent="0.3">
      <c r="A11" s="9" t="s">
        <v>160</v>
      </c>
      <c r="B11" s="30">
        <v>2463038</v>
      </c>
      <c r="C11" s="30">
        <v>2660562</v>
      </c>
      <c r="D11" s="30">
        <v>18711285</v>
      </c>
      <c r="E11" s="30">
        <v>20840954</v>
      </c>
      <c r="F11" s="11">
        <f t="shared" si="0"/>
        <v>11.381735674487345</v>
      </c>
      <c r="G11" s="1"/>
      <c r="H11" s="1"/>
      <c r="I11" s="1"/>
    </row>
    <row r="12" spans="1:12" x14ac:dyDescent="0.3">
      <c r="A12" s="12" t="s">
        <v>161</v>
      </c>
      <c r="B12" s="31">
        <v>83151</v>
      </c>
      <c r="C12" s="31">
        <v>138408</v>
      </c>
      <c r="D12" s="31">
        <v>409981</v>
      </c>
      <c r="E12" s="31">
        <v>416985</v>
      </c>
      <c r="F12" s="14">
        <f t="shared" si="0"/>
        <v>1.7083718513784731</v>
      </c>
      <c r="G12" s="1"/>
      <c r="H12" s="1"/>
      <c r="I12" s="1"/>
    </row>
    <row r="13" spans="1:12" x14ac:dyDescent="0.3">
      <c r="A13" s="9" t="s">
        <v>32</v>
      </c>
      <c r="B13" s="30">
        <v>199699</v>
      </c>
      <c r="C13" s="30">
        <v>216752</v>
      </c>
      <c r="D13" s="30">
        <v>1139561</v>
      </c>
      <c r="E13" s="30">
        <v>1204167</v>
      </c>
      <c r="F13" s="11">
        <f t="shared" si="0"/>
        <v>5.6693761896028434</v>
      </c>
      <c r="G13" s="1"/>
      <c r="H13" s="1"/>
      <c r="I13" s="1"/>
    </row>
    <row r="14" spans="1:12" x14ac:dyDescent="0.3">
      <c r="A14" s="12" t="s">
        <v>33</v>
      </c>
      <c r="B14" s="31">
        <v>1388864</v>
      </c>
      <c r="C14" s="31">
        <v>1071817</v>
      </c>
      <c r="D14" s="31">
        <v>9463002</v>
      </c>
      <c r="E14" s="31">
        <v>10697437</v>
      </c>
      <c r="F14" s="14">
        <f t="shared" si="0"/>
        <v>13.044856167207826</v>
      </c>
      <c r="G14" s="1"/>
      <c r="H14" s="1"/>
      <c r="I14" s="1"/>
    </row>
    <row r="15" spans="1:12" x14ac:dyDescent="0.3">
      <c r="A15" s="9" t="s">
        <v>34</v>
      </c>
      <c r="B15" s="30">
        <v>1645636</v>
      </c>
      <c r="C15" s="30">
        <v>1736034</v>
      </c>
      <c r="D15" s="30">
        <v>12954031</v>
      </c>
      <c r="E15" s="30">
        <v>13655346</v>
      </c>
      <c r="F15" s="11">
        <f t="shared" si="0"/>
        <v>5.413874646432447</v>
      </c>
      <c r="G15" s="1"/>
      <c r="H15" s="1"/>
      <c r="I15" s="1"/>
    </row>
    <row r="16" spans="1:12" x14ac:dyDescent="0.3">
      <c r="A16" s="12" t="s">
        <v>35</v>
      </c>
      <c r="B16" s="31">
        <v>2488828</v>
      </c>
      <c r="C16" s="31">
        <v>2302036</v>
      </c>
      <c r="D16" s="31">
        <v>18171997</v>
      </c>
      <c r="E16" s="31">
        <v>16900223</v>
      </c>
      <c r="F16" s="14">
        <f t="shared" si="0"/>
        <v>-6.9985373649357285</v>
      </c>
      <c r="G16" s="1"/>
      <c r="H16" s="1"/>
      <c r="I16" s="1"/>
    </row>
    <row r="17" spans="1:9" x14ac:dyDescent="0.3">
      <c r="A17" s="9" t="s">
        <v>162</v>
      </c>
      <c r="B17" s="30">
        <v>679676</v>
      </c>
      <c r="C17" s="30">
        <v>993625</v>
      </c>
      <c r="D17" s="30">
        <v>5672708</v>
      </c>
      <c r="E17" s="30">
        <v>7040727</v>
      </c>
      <c r="F17" s="11">
        <f t="shared" si="0"/>
        <v>24.115801483171708</v>
      </c>
      <c r="G17" s="1"/>
      <c r="H17" s="1"/>
      <c r="I17" s="1"/>
    </row>
    <row r="18" spans="1:9" x14ac:dyDescent="0.3">
      <c r="A18" s="12" t="s">
        <v>36</v>
      </c>
      <c r="B18" s="31">
        <v>95090</v>
      </c>
      <c r="C18" s="31">
        <v>71875</v>
      </c>
      <c r="D18" s="31">
        <v>622425</v>
      </c>
      <c r="E18" s="31">
        <v>609037</v>
      </c>
      <c r="F18" s="14">
        <f t="shared" si="0"/>
        <v>-2.1509418805478617</v>
      </c>
      <c r="G18" s="1"/>
      <c r="H18" s="1"/>
      <c r="I18" s="1"/>
    </row>
    <row r="19" spans="1:9" x14ac:dyDescent="0.3">
      <c r="A19" s="9" t="s">
        <v>37</v>
      </c>
      <c r="B19" s="30">
        <v>188676</v>
      </c>
      <c r="C19" s="30">
        <v>198957</v>
      </c>
      <c r="D19" s="30">
        <v>1546180</v>
      </c>
      <c r="E19" s="30">
        <v>1300390</v>
      </c>
      <c r="F19" s="11">
        <f t="shared" si="0"/>
        <v>-15.896596773984925</v>
      </c>
      <c r="G19" s="1"/>
      <c r="H19" s="1"/>
      <c r="I19" s="1"/>
    </row>
    <row r="20" spans="1:9" x14ac:dyDescent="0.3">
      <c r="A20" s="12" t="s">
        <v>163</v>
      </c>
      <c r="B20" s="31">
        <v>105365</v>
      </c>
      <c r="C20" s="31">
        <v>60212</v>
      </c>
      <c r="D20" s="31">
        <v>570109</v>
      </c>
      <c r="E20" s="31">
        <v>526580</v>
      </c>
      <c r="F20" s="14">
        <f t="shared" si="0"/>
        <v>-7.6352066008429915</v>
      </c>
      <c r="G20" s="1"/>
      <c r="H20" s="1"/>
      <c r="I20" s="1"/>
    </row>
    <row r="21" spans="1:9" x14ac:dyDescent="0.3">
      <c r="A21" s="9" t="s">
        <v>38</v>
      </c>
      <c r="B21" s="30">
        <v>2262466</v>
      </c>
      <c r="C21" s="30">
        <v>1990500</v>
      </c>
      <c r="D21" s="30">
        <v>16416275</v>
      </c>
      <c r="E21" s="30">
        <v>15823455</v>
      </c>
      <c r="F21" s="11">
        <f t="shared" si="0"/>
        <v>-3.6111724492919421</v>
      </c>
      <c r="G21" s="1"/>
      <c r="H21" s="1"/>
      <c r="I21" s="1"/>
    </row>
    <row r="22" spans="1:9" x14ac:dyDescent="0.3">
      <c r="A22" s="12" t="s">
        <v>59</v>
      </c>
      <c r="B22" s="31">
        <v>554644</v>
      </c>
      <c r="C22" s="31">
        <v>602885</v>
      </c>
      <c r="D22" s="31">
        <v>4582617</v>
      </c>
      <c r="E22" s="31">
        <v>4591718</v>
      </c>
      <c r="F22" s="14">
        <f t="shared" si="0"/>
        <v>0.19859831183796928</v>
      </c>
      <c r="G22" s="1"/>
      <c r="H22" s="1"/>
      <c r="I22" s="1"/>
    </row>
    <row r="23" spans="1:9" x14ac:dyDescent="0.3">
      <c r="A23" s="9" t="s">
        <v>164</v>
      </c>
      <c r="B23" s="30">
        <v>10617</v>
      </c>
      <c r="C23" s="30">
        <v>996</v>
      </c>
      <c r="D23" s="30">
        <v>91778</v>
      </c>
      <c r="E23" s="30">
        <v>40594</v>
      </c>
      <c r="F23" s="11">
        <f t="shared" si="0"/>
        <v>-55.769356490662247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8460</v>
      </c>
      <c r="C25" s="30">
        <v>5426</v>
      </c>
      <c r="D25" s="30">
        <v>53735</v>
      </c>
      <c r="E25" s="30">
        <v>49135</v>
      </c>
      <c r="F25" s="11">
        <f t="shared" si="0"/>
        <v>-8.5605285195868674</v>
      </c>
      <c r="G25" s="1"/>
      <c r="H25" s="1"/>
      <c r="I25" s="1"/>
    </row>
    <row r="26" spans="1:9" x14ac:dyDescent="0.3">
      <c r="A26" s="12" t="s">
        <v>40</v>
      </c>
      <c r="B26" s="31">
        <v>78299</v>
      </c>
      <c r="C26" s="31">
        <v>107046</v>
      </c>
      <c r="D26" s="31">
        <v>654357</v>
      </c>
      <c r="E26" s="31">
        <v>906935</v>
      </c>
      <c r="F26" s="14">
        <f t="shared" si="0"/>
        <v>38.599418971601125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448970</v>
      </c>
      <c r="C28" s="31">
        <v>373778</v>
      </c>
      <c r="D28" s="31">
        <v>3500804</v>
      </c>
      <c r="E28" s="31">
        <v>3076908</v>
      </c>
      <c r="F28" s="14">
        <f t="shared" si="0"/>
        <v>-12.108532782755049</v>
      </c>
      <c r="G28" s="1"/>
      <c r="H28" s="1"/>
      <c r="I28" s="1"/>
    </row>
    <row r="29" spans="1:9" x14ac:dyDescent="0.3">
      <c r="A29" s="9" t="s">
        <v>43</v>
      </c>
      <c r="B29" s="30">
        <v>24073</v>
      </c>
      <c r="C29" s="30">
        <v>26179</v>
      </c>
      <c r="D29" s="30">
        <v>116430</v>
      </c>
      <c r="E29" s="30">
        <v>229727</v>
      </c>
      <c r="F29" s="11">
        <f t="shared" si="0"/>
        <v>97.309112771622438</v>
      </c>
      <c r="G29" s="1"/>
      <c r="H29" s="1"/>
      <c r="I29" s="1"/>
    </row>
    <row r="30" spans="1:9" x14ac:dyDescent="0.3">
      <c r="A30" s="12" t="s">
        <v>44</v>
      </c>
      <c r="B30" s="31">
        <v>19981</v>
      </c>
      <c r="C30" s="31">
        <v>21618</v>
      </c>
      <c r="D30" s="31">
        <v>276283</v>
      </c>
      <c r="E30" s="31">
        <v>166146</v>
      </c>
      <c r="F30" s="14">
        <f t="shared" si="0"/>
        <v>-39.863835270356844</v>
      </c>
      <c r="G30" s="1"/>
      <c r="H30" s="1"/>
      <c r="I30" s="1"/>
    </row>
    <row r="31" spans="1:9" x14ac:dyDescent="0.3">
      <c r="A31" s="9" t="s">
        <v>45</v>
      </c>
      <c r="B31" s="30">
        <v>1840916</v>
      </c>
      <c r="C31" s="30">
        <v>1611671</v>
      </c>
      <c r="D31" s="30">
        <v>14649625</v>
      </c>
      <c r="E31" s="30">
        <v>12937480</v>
      </c>
      <c r="F31" s="11">
        <f t="shared" si="0"/>
        <v>-11.687295749891206</v>
      </c>
      <c r="G31" s="1"/>
      <c r="H31" s="1"/>
      <c r="I31" s="1"/>
    </row>
    <row r="32" spans="1:9" x14ac:dyDescent="0.3">
      <c r="A32" s="12" t="s">
        <v>46</v>
      </c>
      <c r="B32" s="31">
        <v>369989</v>
      </c>
      <c r="C32" s="31">
        <v>131991</v>
      </c>
      <c r="D32" s="31">
        <v>2300674</v>
      </c>
      <c r="E32" s="31">
        <v>1295302</v>
      </c>
      <c r="F32" s="14">
        <f t="shared" si="0"/>
        <v>-43.699020374029523</v>
      </c>
      <c r="G32" s="1"/>
      <c r="H32" s="1"/>
      <c r="I32" s="1"/>
    </row>
    <row r="33" spans="1:9" x14ac:dyDescent="0.3">
      <c r="A33" s="9" t="s">
        <v>47</v>
      </c>
      <c r="B33" s="30">
        <v>4995</v>
      </c>
      <c r="C33" s="30">
        <v>6472</v>
      </c>
      <c r="D33" s="30">
        <v>45432</v>
      </c>
      <c r="E33" s="30">
        <v>64172</v>
      </c>
      <c r="F33" s="11">
        <f t="shared" si="0"/>
        <v>41.248459235780956</v>
      </c>
      <c r="G33" s="1"/>
      <c r="H33" s="1"/>
      <c r="I33" s="1"/>
    </row>
    <row r="34" spans="1:9" x14ac:dyDescent="0.3">
      <c r="A34" s="12" t="s">
        <v>165</v>
      </c>
      <c r="B34" s="31">
        <v>44663</v>
      </c>
      <c r="C34" s="31">
        <v>16919</v>
      </c>
      <c r="D34" s="31">
        <v>130602</v>
      </c>
      <c r="E34" s="31">
        <v>114210</v>
      </c>
      <c r="F34" s="14">
        <f t="shared" si="0"/>
        <v>-12.551109477649646</v>
      </c>
      <c r="G34" s="1"/>
      <c r="H34" s="1"/>
      <c r="I34" s="1"/>
    </row>
    <row r="35" spans="1:9" x14ac:dyDescent="0.3">
      <c r="A35" s="15" t="s">
        <v>48</v>
      </c>
      <c r="B35" s="16">
        <f>SUM(B7:B34)</f>
        <v>15792861</v>
      </c>
      <c r="C35" s="16">
        <f t="shared" ref="C35:E35" si="1">SUM(C7:C34)</f>
        <v>15310231</v>
      </c>
      <c r="D35" s="16">
        <f t="shared" si="1"/>
        <v>118275908</v>
      </c>
      <c r="E35" s="16">
        <f t="shared" si="1"/>
        <v>119475865</v>
      </c>
      <c r="F35" s="17">
        <f t="shared" ref="F35" si="2">((E35*100)/D35)-100</f>
        <v>1.0145405098052578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6499369</v>
      </c>
      <c r="C39" s="37">
        <f t="shared" si="4"/>
        <v>5721891</v>
      </c>
      <c r="D39" s="37">
        <f>_xlfn.RANK.EQ(B39,$B$39:$B$66)+COUNTIF($B$39:$B$66,B39)-1</f>
        <v>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20840954</v>
      </c>
      <c r="G39" s="36">
        <f>LOOKUP(E39,$A$39:$A$66,$C$39:$C$66)</f>
        <v>18711285</v>
      </c>
    </row>
    <row r="40" spans="1:9" x14ac:dyDescent="0.3">
      <c r="A40" s="36" t="str">
        <f t="shared" si="5"/>
        <v>ALICANTE</v>
      </c>
      <c r="B40" s="37">
        <f t="shared" si="3"/>
        <v>37009</v>
      </c>
      <c r="C40" s="37">
        <f t="shared" si="4"/>
        <v>29696</v>
      </c>
      <c r="D40" s="37">
        <f t="shared" ref="D40:D66" si="7">_xlfn.RANK.EQ(B40,$B$39:$B$66)+COUNTIF($B$39:$B$66,B40)-1</f>
        <v>25</v>
      </c>
      <c r="E40" s="36" t="str">
        <f t="shared" si="6"/>
        <v>CARTAGENA</v>
      </c>
      <c r="F40" s="36">
        <f t="shared" ref="F40:F55" si="8">LOOKUP(E40,$A$39:$A$66,$B$39:$B$66)</f>
        <v>16900223</v>
      </c>
      <c r="G40" s="36">
        <f t="shared" ref="G40:G66" si="9">LOOKUP(E40,$A$39:$A$66,$C$39:$C$66)</f>
        <v>18171997</v>
      </c>
    </row>
    <row r="41" spans="1:9" x14ac:dyDescent="0.3">
      <c r="A41" s="36" t="str">
        <f t="shared" si="5"/>
        <v>ALMERÍA</v>
      </c>
      <c r="B41" s="37">
        <f t="shared" si="3"/>
        <v>28817</v>
      </c>
      <c r="C41" s="37">
        <f t="shared" si="4"/>
        <v>22661</v>
      </c>
      <c r="D41" s="37">
        <f t="shared" si="7"/>
        <v>26</v>
      </c>
      <c r="E41" s="36" t="str">
        <f t="shared" si="6"/>
        <v>HUELVA</v>
      </c>
      <c r="F41" s="36">
        <f t="shared" si="8"/>
        <v>15823455</v>
      </c>
      <c r="G41" s="36">
        <f t="shared" si="9"/>
        <v>16416275</v>
      </c>
    </row>
    <row r="42" spans="1:9" x14ac:dyDescent="0.3">
      <c r="A42" s="36" t="str">
        <f t="shared" si="5"/>
        <v>AVILÉS</v>
      </c>
      <c r="B42" s="37">
        <f t="shared" si="3"/>
        <v>423042</v>
      </c>
      <c r="C42" s="37">
        <f t="shared" si="4"/>
        <v>421769</v>
      </c>
      <c r="D42" s="37">
        <f t="shared" si="7"/>
        <v>17</v>
      </c>
      <c r="E42" s="36" t="str">
        <f t="shared" si="6"/>
        <v>BILBAO</v>
      </c>
      <c r="F42" s="36">
        <f t="shared" si="8"/>
        <v>13655346</v>
      </c>
      <c r="G42" s="36">
        <f t="shared" si="9"/>
        <v>12954031</v>
      </c>
    </row>
    <row r="43" spans="1:9" x14ac:dyDescent="0.3">
      <c r="A43" s="36" t="str">
        <f t="shared" si="5"/>
        <v>BAHÍA DE ALGECIRAS</v>
      </c>
      <c r="B43" s="37">
        <f t="shared" si="3"/>
        <v>20840954</v>
      </c>
      <c r="C43" s="37">
        <f t="shared" si="4"/>
        <v>18711285</v>
      </c>
      <c r="D43" s="37">
        <f t="shared" si="7"/>
        <v>1</v>
      </c>
      <c r="E43" s="36" t="str">
        <f t="shared" si="6"/>
        <v>TARRAGONA</v>
      </c>
      <c r="F43" s="36">
        <f t="shared" si="8"/>
        <v>12937480</v>
      </c>
      <c r="G43" s="36">
        <f t="shared" si="9"/>
        <v>14649625</v>
      </c>
    </row>
    <row r="44" spans="1:9" x14ac:dyDescent="0.3">
      <c r="A44" s="36" t="str">
        <f t="shared" si="5"/>
        <v>BAHÍA DE CÁDIZ</v>
      </c>
      <c r="B44" s="37">
        <f t="shared" si="3"/>
        <v>416985</v>
      </c>
      <c r="C44" s="37">
        <f t="shared" si="4"/>
        <v>409981</v>
      </c>
      <c r="D44" s="37">
        <f t="shared" si="7"/>
        <v>18</v>
      </c>
      <c r="E44" s="36" t="str">
        <f t="shared" si="6"/>
        <v>BARCELONA</v>
      </c>
      <c r="F44" s="36">
        <f t="shared" si="8"/>
        <v>10697437</v>
      </c>
      <c r="G44" s="36">
        <f t="shared" si="9"/>
        <v>9463002</v>
      </c>
    </row>
    <row r="45" spans="1:9" x14ac:dyDescent="0.3">
      <c r="A45" s="36" t="str">
        <f t="shared" si="5"/>
        <v>BALEARES</v>
      </c>
      <c r="B45" s="37">
        <f t="shared" si="3"/>
        <v>1204167</v>
      </c>
      <c r="C45" s="37">
        <f t="shared" si="4"/>
        <v>1139561</v>
      </c>
      <c r="D45" s="37">
        <f t="shared" si="7"/>
        <v>13</v>
      </c>
      <c r="E45" s="36" t="str">
        <f t="shared" si="6"/>
        <v>CASTELLÓN</v>
      </c>
      <c r="F45" s="36">
        <f t="shared" si="8"/>
        <v>7040727</v>
      </c>
      <c r="G45" s="36">
        <f t="shared" si="9"/>
        <v>5672708</v>
      </c>
    </row>
    <row r="46" spans="1:9" x14ac:dyDescent="0.3">
      <c r="A46" s="36" t="str">
        <f t="shared" si="5"/>
        <v>BARCELONA</v>
      </c>
      <c r="B46" s="37">
        <f t="shared" si="3"/>
        <v>10697437</v>
      </c>
      <c r="C46" s="37">
        <f t="shared" si="4"/>
        <v>9463002</v>
      </c>
      <c r="D46" s="37">
        <f t="shared" si="7"/>
        <v>6</v>
      </c>
      <c r="E46" s="36" t="str">
        <f t="shared" si="6"/>
        <v>A CORUÑA</v>
      </c>
      <c r="F46" s="36">
        <f t="shared" si="8"/>
        <v>6499369</v>
      </c>
      <c r="G46" s="36">
        <f t="shared" si="9"/>
        <v>5721891</v>
      </c>
    </row>
    <row r="47" spans="1:9" x14ac:dyDescent="0.3">
      <c r="A47" s="36" t="str">
        <f t="shared" si="5"/>
        <v>BILBAO</v>
      </c>
      <c r="B47" s="37">
        <f t="shared" si="3"/>
        <v>13655346</v>
      </c>
      <c r="C47" s="37">
        <f t="shared" si="4"/>
        <v>12954031</v>
      </c>
      <c r="D47" s="37">
        <f t="shared" si="7"/>
        <v>4</v>
      </c>
      <c r="E47" s="36" t="str">
        <f t="shared" si="6"/>
        <v>LAS PALMAS</v>
      </c>
      <c r="F47" s="36">
        <f t="shared" si="8"/>
        <v>4591718</v>
      </c>
      <c r="G47" s="36">
        <f t="shared" si="9"/>
        <v>4582617</v>
      </c>
    </row>
    <row r="48" spans="1:9" x14ac:dyDescent="0.3">
      <c r="A48" s="36" t="str">
        <f t="shared" si="5"/>
        <v>CARTAGENA</v>
      </c>
      <c r="B48" s="37">
        <f t="shared" si="3"/>
        <v>16900223</v>
      </c>
      <c r="C48" s="37">
        <f t="shared" si="4"/>
        <v>18171997</v>
      </c>
      <c r="D48" s="37">
        <f t="shared" si="7"/>
        <v>2</v>
      </c>
      <c r="E48" s="36" t="str">
        <f t="shared" si="6"/>
        <v>SANTA CRUZ DE TENERIFE</v>
      </c>
      <c r="F48" s="36">
        <f t="shared" si="8"/>
        <v>3076908</v>
      </c>
      <c r="G48" s="36">
        <f t="shared" si="9"/>
        <v>3500804</v>
      </c>
    </row>
    <row r="49" spans="1:7" x14ac:dyDescent="0.3">
      <c r="A49" s="36" t="str">
        <f t="shared" si="5"/>
        <v>CASTELLÓN</v>
      </c>
      <c r="B49" s="37">
        <f t="shared" si="3"/>
        <v>7040727</v>
      </c>
      <c r="C49" s="37">
        <f t="shared" si="4"/>
        <v>5672708</v>
      </c>
      <c r="D49" s="37">
        <f t="shared" si="7"/>
        <v>7</v>
      </c>
      <c r="E49" s="36" t="str">
        <f t="shared" si="6"/>
        <v>FERROL-SAN CIBRAO</v>
      </c>
      <c r="F49" s="36">
        <f t="shared" si="8"/>
        <v>1300390</v>
      </c>
      <c r="G49" s="36">
        <f t="shared" si="9"/>
        <v>1546180</v>
      </c>
    </row>
    <row r="50" spans="1:7" x14ac:dyDescent="0.3">
      <c r="A50" s="36" t="str">
        <f t="shared" si="5"/>
        <v>CEUTA</v>
      </c>
      <c r="B50" s="37">
        <f t="shared" si="3"/>
        <v>609037</v>
      </c>
      <c r="C50" s="37">
        <f t="shared" si="4"/>
        <v>622425</v>
      </c>
      <c r="D50" s="37">
        <f t="shared" si="7"/>
        <v>15</v>
      </c>
      <c r="E50" s="36" t="str">
        <f t="shared" si="6"/>
        <v>VALENCIA</v>
      </c>
      <c r="F50" s="36">
        <f t="shared" si="8"/>
        <v>1295302</v>
      </c>
      <c r="G50" s="36">
        <f t="shared" si="9"/>
        <v>2300674</v>
      </c>
    </row>
    <row r="51" spans="1:7" x14ac:dyDescent="0.3">
      <c r="A51" s="36" t="str">
        <f t="shared" si="5"/>
        <v>FERROL-SAN CIBRAO</v>
      </c>
      <c r="B51" s="37">
        <f t="shared" si="3"/>
        <v>1300390</v>
      </c>
      <c r="C51" s="37">
        <f t="shared" si="4"/>
        <v>1546180</v>
      </c>
      <c r="D51" s="37">
        <f t="shared" si="7"/>
        <v>11</v>
      </c>
      <c r="E51" s="36" t="str">
        <f t="shared" si="6"/>
        <v>BALEARES</v>
      </c>
      <c r="F51" s="36">
        <f t="shared" si="8"/>
        <v>1204167</v>
      </c>
      <c r="G51" s="36">
        <f t="shared" si="9"/>
        <v>1139561</v>
      </c>
    </row>
    <row r="52" spans="1:7" x14ac:dyDescent="0.3">
      <c r="A52" s="36" t="str">
        <f t="shared" si="5"/>
        <v>GIJÓN</v>
      </c>
      <c r="B52" s="37">
        <f t="shared" si="3"/>
        <v>526580</v>
      </c>
      <c r="C52" s="37">
        <f t="shared" si="4"/>
        <v>570109</v>
      </c>
      <c r="D52" s="37">
        <f t="shared" si="7"/>
        <v>16</v>
      </c>
      <c r="E52" s="36" t="str">
        <f t="shared" si="6"/>
        <v>MOTRIL</v>
      </c>
      <c r="F52" s="36">
        <f t="shared" si="8"/>
        <v>906935</v>
      </c>
      <c r="G52" s="36">
        <f t="shared" si="9"/>
        <v>654357</v>
      </c>
    </row>
    <row r="53" spans="1:7" x14ac:dyDescent="0.3">
      <c r="A53" s="36" t="str">
        <f t="shared" si="5"/>
        <v>HUELVA</v>
      </c>
      <c r="B53" s="37">
        <f t="shared" si="3"/>
        <v>15823455</v>
      </c>
      <c r="C53" s="37">
        <f t="shared" si="4"/>
        <v>16416275</v>
      </c>
      <c r="D53" s="37">
        <f t="shared" si="7"/>
        <v>3</v>
      </c>
      <c r="E53" s="36" t="str">
        <f t="shared" si="6"/>
        <v>CEUTA</v>
      </c>
      <c r="F53" s="36">
        <f t="shared" si="8"/>
        <v>609037</v>
      </c>
      <c r="G53" s="36">
        <f t="shared" si="9"/>
        <v>622425</v>
      </c>
    </row>
    <row r="54" spans="1:7" x14ac:dyDescent="0.3">
      <c r="A54" s="36" t="str">
        <f t="shared" si="5"/>
        <v>LAS PALMAS</v>
      </c>
      <c r="B54" s="37">
        <f t="shared" si="3"/>
        <v>4591718</v>
      </c>
      <c r="C54" s="37">
        <f t="shared" si="4"/>
        <v>4582617</v>
      </c>
      <c r="D54" s="37">
        <f t="shared" si="7"/>
        <v>9</v>
      </c>
      <c r="E54" s="36" t="str">
        <f t="shared" si="6"/>
        <v>GIJÓN</v>
      </c>
      <c r="F54" s="36">
        <f t="shared" si="8"/>
        <v>526580</v>
      </c>
      <c r="G54" s="36">
        <f t="shared" si="9"/>
        <v>570109</v>
      </c>
    </row>
    <row r="55" spans="1:7" x14ac:dyDescent="0.3">
      <c r="A55" s="36" t="str">
        <f t="shared" si="5"/>
        <v>MÁLAGA</v>
      </c>
      <c r="B55" s="37">
        <f t="shared" si="3"/>
        <v>40594</v>
      </c>
      <c r="C55" s="37">
        <f t="shared" si="4"/>
        <v>91778</v>
      </c>
      <c r="D55" s="37">
        <f t="shared" si="7"/>
        <v>24</v>
      </c>
      <c r="E55" s="36" t="str">
        <f t="shared" si="6"/>
        <v>AVILÉS</v>
      </c>
      <c r="F55" s="36">
        <f t="shared" si="8"/>
        <v>423042</v>
      </c>
      <c r="G55" s="36">
        <f t="shared" si="9"/>
        <v>421769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BAHÍA DE CÁDIZ</v>
      </c>
      <c r="F56" s="36">
        <f t="shared" ref="F56:F66" si="10">LOOKUP(E56,$A$39:$A$66,$B$39:$B$66)</f>
        <v>416985</v>
      </c>
      <c r="G56" s="36">
        <f t="shared" si="9"/>
        <v>409981</v>
      </c>
    </row>
    <row r="57" spans="1:7" x14ac:dyDescent="0.3">
      <c r="A57" s="36" t="str">
        <f t="shared" si="5"/>
        <v>MELILLA</v>
      </c>
      <c r="B57" s="37">
        <f t="shared" si="3"/>
        <v>49135</v>
      </c>
      <c r="C57" s="37">
        <f t="shared" si="4"/>
        <v>53735</v>
      </c>
      <c r="D57" s="37">
        <f t="shared" si="7"/>
        <v>23</v>
      </c>
      <c r="E57" s="36" t="str">
        <f t="shared" si="6"/>
        <v>SANTANDER</v>
      </c>
      <c r="F57" s="36">
        <f t="shared" si="10"/>
        <v>229727</v>
      </c>
      <c r="G57" s="36">
        <f t="shared" si="9"/>
        <v>116430</v>
      </c>
    </row>
    <row r="58" spans="1:7" x14ac:dyDescent="0.3">
      <c r="A58" s="36" t="str">
        <f t="shared" si="5"/>
        <v>MOTRIL</v>
      </c>
      <c r="B58" s="37">
        <f t="shared" si="3"/>
        <v>906935</v>
      </c>
      <c r="C58" s="37">
        <f t="shared" si="4"/>
        <v>654357</v>
      </c>
      <c r="D58" s="37">
        <f t="shared" si="7"/>
        <v>14</v>
      </c>
      <c r="E58" s="36" t="str">
        <f t="shared" si="6"/>
        <v>SEVILLA</v>
      </c>
      <c r="F58" s="36">
        <f t="shared" si="10"/>
        <v>166146</v>
      </c>
      <c r="G58" s="36">
        <f t="shared" si="9"/>
        <v>276283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VILAGARCÍA</v>
      </c>
      <c r="F59" s="36">
        <f t="shared" si="10"/>
        <v>114210</v>
      </c>
      <c r="G59" s="36">
        <f t="shared" si="9"/>
        <v>130602</v>
      </c>
    </row>
    <row r="60" spans="1:7" x14ac:dyDescent="0.3">
      <c r="A60" s="36" t="str">
        <f t="shared" si="5"/>
        <v>SANTA CRUZ DE TENERIFE</v>
      </c>
      <c r="B60" s="37">
        <f t="shared" si="3"/>
        <v>3076908</v>
      </c>
      <c r="C60" s="37">
        <f t="shared" si="4"/>
        <v>3500804</v>
      </c>
      <c r="D60" s="37">
        <f t="shared" si="7"/>
        <v>10</v>
      </c>
      <c r="E60" s="36" t="str">
        <f t="shared" si="6"/>
        <v>VIGO</v>
      </c>
      <c r="F60" s="36">
        <f t="shared" si="10"/>
        <v>64172</v>
      </c>
      <c r="G60" s="36">
        <f t="shared" si="9"/>
        <v>45432</v>
      </c>
    </row>
    <row r="61" spans="1:7" x14ac:dyDescent="0.3">
      <c r="A61" s="36" t="str">
        <f t="shared" si="5"/>
        <v>SANTANDER</v>
      </c>
      <c r="B61" s="37">
        <f t="shared" si="3"/>
        <v>229727</v>
      </c>
      <c r="C61" s="37">
        <f t="shared" si="4"/>
        <v>116430</v>
      </c>
      <c r="D61" s="37">
        <f t="shared" si="7"/>
        <v>19</v>
      </c>
      <c r="E61" s="36" t="str">
        <f t="shared" si="6"/>
        <v>MELILLA</v>
      </c>
      <c r="F61" s="36">
        <f t="shared" si="10"/>
        <v>49135</v>
      </c>
      <c r="G61" s="36">
        <f t="shared" si="9"/>
        <v>53735</v>
      </c>
    </row>
    <row r="62" spans="1:7" x14ac:dyDescent="0.3">
      <c r="A62" s="36" t="str">
        <f t="shared" si="5"/>
        <v>SEVILLA</v>
      </c>
      <c r="B62" s="37">
        <f t="shared" si="3"/>
        <v>166146</v>
      </c>
      <c r="C62" s="37">
        <f t="shared" si="4"/>
        <v>276283</v>
      </c>
      <c r="D62" s="37">
        <f t="shared" si="7"/>
        <v>20</v>
      </c>
      <c r="E62" s="36" t="str">
        <f t="shared" si="6"/>
        <v>MÁLAGA</v>
      </c>
      <c r="F62" s="36">
        <f t="shared" si="10"/>
        <v>40594</v>
      </c>
      <c r="G62" s="36">
        <f t="shared" si="9"/>
        <v>91778</v>
      </c>
    </row>
    <row r="63" spans="1:7" x14ac:dyDescent="0.3">
      <c r="A63" s="36" t="str">
        <f t="shared" si="5"/>
        <v>TARRAGONA</v>
      </c>
      <c r="B63" s="37">
        <f t="shared" si="3"/>
        <v>12937480</v>
      </c>
      <c r="C63" s="37">
        <f t="shared" si="4"/>
        <v>14649625</v>
      </c>
      <c r="D63" s="37">
        <f t="shared" si="7"/>
        <v>5</v>
      </c>
      <c r="E63" s="36" t="str">
        <f t="shared" si="6"/>
        <v>ALICANTE</v>
      </c>
      <c r="F63" s="36">
        <f t="shared" si="10"/>
        <v>37009</v>
      </c>
      <c r="G63" s="36">
        <f t="shared" si="9"/>
        <v>29696</v>
      </c>
    </row>
    <row r="64" spans="1:7" x14ac:dyDescent="0.3">
      <c r="A64" s="36" t="str">
        <f t="shared" si="5"/>
        <v>VALENCIA</v>
      </c>
      <c r="B64" s="37">
        <f t="shared" si="3"/>
        <v>1295302</v>
      </c>
      <c r="C64" s="37">
        <f t="shared" si="4"/>
        <v>2300674</v>
      </c>
      <c r="D64" s="37">
        <f t="shared" si="7"/>
        <v>12</v>
      </c>
      <c r="E64" s="36" t="str">
        <f t="shared" si="6"/>
        <v>ALMERÍA</v>
      </c>
      <c r="F64" s="36">
        <f t="shared" si="10"/>
        <v>28817</v>
      </c>
      <c r="G64" s="36">
        <f t="shared" si="9"/>
        <v>22661</v>
      </c>
    </row>
    <row r="65" spans="1:7" x14ac:dyDescent="0.3">
      <c r="A65" s="36" t="str">
        <f t="shared" si="5"/>
        <v>VIGO</v>
      </c>
      <c r="B65" s="37">
        <f t="shared" si="3"/>
        <v>64172</v>
      </c>
      <c r="C65" s="37">
        <f t="shared" si="4"/>
        <v>45432</v>
      </c>
      <c r="D65" s="37">
        <f t="shared" si="7"/>
        <v>22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114210</v>
      </c>
      <c r="C66" s="37">
        <f t="shared" si="4"/>
        <v>130602</v>
      </c>
      <c r="D66" s="37">
        <f t="shared" si="7"/>
        <v>21</v>
      </c>
      <c r="E66" s="36" t="str">
        <f t="shared" si="6"/>
        <v>MARÍN Y RÍA DE PONTEVEDRA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7" priority="2">
      <formula>ISERROR(F7)</formula>
    </cfRule>
  </conditionalFormatting>
  <conditionalFormatting sqref="F8 F10 F12 F14 F16 F18 F20 F22 F24 F26 F28 F30 F32 F34">
    <cfRule type="containsErrors" dxfId="4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130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484092</v>
      </c>
      <c r="C7" s="30">
        <v>420037</v>
      </c>
      <c r="D7" s="30">
        <v>3117447</v>
      </c>
      <c r="E7" s="30">
        <v>3007023</v>
      </c>
      <c r="F7" s="11">
        <f>((E7*100)/D7)-100</f>
        <v>-3.5421291845539002</v>
      </c>
      <c r="G7" s="1"/>
      <c r="H7" s="1"/>
      <c r="I7" s="1"/>
    </row>
    <row r="8" spans="1:12" x14ac:dyDescent="0.3">
      <c r="A8" s="12" t="s">
        <v>31</v>
      </c>
      <c r="B8" s="31">
        <v>72180</v>
      </c>
      <c r="C8" s="31">
        <v>134618</v>
      </c>
      <c r="D8" s="31">
        <v>1237286</v>
      </c>
      <c r="E8" s="31">
        <v>985393</v>
      </c>
      <c r="F8" s="14">
        <f t="shared" ref="F8:F34" si="0">((E8*100)/D8)-100</f>
        <v>-20.358510481812615</v>
      </c>
      <c r="G8" s="1"/>
      <c r="H8" s="1"/>
      <c r="I8" s="1"/>
    </row>
    <row r="9" spans="1:12" x14ac:dyDescent="0.3">
      <c r="A9" s="9" t="s">
        <v>157</v>
      </c>
      <c r="B9" s="30">
        <v>620937</v>
      </c>
      <c r="C9" s="30">
        <v>871313</v>
      </c>
      <c r="D9" s="30">
        <v>3654056</v>
      </c>
      <c r="E9" s="30">
        <v>4398942</v>
      </c>
      <c r="F9" s="11">
        <f t="shared" si="0"/>
        <v>20.385182930967673</v>
      </c>
      <c r="G9" s="1"/>
      <c r="H9" s="1"/>
      <c r="I9" s="1"/>
    </row>
    <row r="10" spans="1:12" x14ac:dyDescent="0.3">
      <c r="A10" s="12" t="s">
        <v>159</v>
      </c>
      <c r="B10" s="31">
        <v>180518</v>
      </c>
      <c r="C10" s="31">
        <v>352654</v>
      </c>
      <c r="D10" s="31">
        <v>1870154</v>
      </c>
      <c r="E10" s="31">
        <v>2050370</v>
      </c>
      <c r="F10" s="14">
        <f t="shared" si="0"/>
        <v>9.6364256633411003</v>
      </c>
      <c r="G10" s="1"/>
      <c r="H10" s="1"/>
      <c r="I10" s="1"/>
    </row>
    <row r="11" spans="1:12" x14ac:dyDescent="0.3">
      <c r="A11" s="9" t="s">
        <v>160</v>
      </c>
      <c r="B11" s="30">
        <v>190916</v>
      </c>
      <c r="C11" s="30">
        <v>214341</v>
      </c>
      <c r="D11" s="30">
        <v>1310247</v>
      </c>
      <c r="E11" s="30">
        <v>1202275</v>
      </c>
      <c r="F11" s="11">
        <f t="shared" si="0"/>
        <v>-8.240583645679024</v>
      </c>
      <c r="G11" s="1"/>
      <c r="H11" s="1"/>
      <c r="I11" s="1"/>
    </row>
    <row r="12" spans="1:12" x14ac:dyDescent="0.3">
      <c r="A12" s="12" t="s">
        <v>161</v>
      </c>
      <c r="B12" s="31">
        <v>252982</v>
      </c>
      <c r="C12" s="31">
        <v>176257</v>
      </c>
      <c r="D12" s="31">
        <v>1147680</v>
      </c>
      <c r="E12" s="31">
        <v>1206585</v>
      </c>
      <c r="F12" s="14">
        <f t="shared" si="0"/>
        <v>5.1325282308657449</v>
      </c>
      <c r="G12" s="1"/>
      <c r="H12" s="1"/>
      <c r="I12" s="1"/>
    </row>
    <row r="13" spans="1:12" x14ac:dyDescent="0.3">
      <c r="A13" s="9" t="s">
        <v>32</v>
      </c>
      <c r="B13" s="30">
        <v>137775</v>
      </c>
      <c r="C13" s="30">
        <v>102385</v>
      </c>
      <c r="D13" s="30">
        <v>1123617</v>
      </c>
      <c r="E13" s="30">
        <v>984814</v>
      </c>
      <c r="F13" s="11">
        <f t="shared" si="0"/>
        <v>-12.353230682697045</v>
      </c>
      <c r="G13" s="1"/>
      <c r="H13" s="1"/>
      <c r="I13" s="1"/>
    </row>
    <row r="14" spans="1:12" x14ac:dyDescent="0.3">
      <c r="A14" s="12" t="s">
        <v>33</v>
      </c>
      <c r="B14" s="31">
        <v>371855</v>
      </c>
      <c r="C14" s="31">
        <v>304300</v>
      </c>
      <c r="D14" s="31">
        <v>2758689</v>
      </c>
      <c r="E14" s="31">
        <v>2809679</v>
      </c>
      <c r="F14" s="14">
        <f t="shared" si="0"/>
        <v>1.8483417304378946</v>
      </c>
      <c r="G14" s="1"/>
      <c r="H14" s="1"/>
      <c r="I14" s="1"/>
    </row>
    <row r="15" spans="1:12" x14ac:dyDescent="0.3">
      <c r="A15" s="9" t="s">
        <v>34</v>
      </c>
      <c r="B15" s="30">
        <v>464896</v>
      </c>
      <c r="C15" s="30">
        <v>332763</v>
      </c>
      <c r="D15" s="30">
        <v>2959812</v>
      </c>
      <c r="E15" s="30">
        <v>3202173</v>
      </c>
      <c r="F15" s="11">
        <f t="shared" si="0"/>
        <v>8.1883916951482121</v>
      </c>
      <c r="G15" s="1"/>
      <c r="H15" s="1"/>
      <c r="I15" s="1"/>
    </row>
    <row r="16" spans="1:12" x14ac:dyDescent="0.3">
      <c r="A16" s="12" t="s">
        <v>35</v>
      </c>
      <c r="B16" s="31">
        <v>515229</v>
      </c>
      <c r="C16" s="31">
        <v>361052</v>
      </c>
      <c r="D16" s="31">
        <v>3638396</v>
      </c>
      <c r="E16" s="31">
        <v>4115488</v>
      </c>
      <c r="F16" s="14">
        <f t="shared" si="0"/>
        <v>13.112701311237146</v>
      </c>
      <c r="G16" s="1"/>
      <c r="H16" s="1"/>
      <c r="I16" s="1"/>
    </row>
    <row r="17" spans="1:9" x14ac:dyDescent="0.3">
      <c r="A17" s="9" t="s">
        <v>162</v>
      </c>
      <c r="B17" s="30">
        <v>666438</v>
      </c>
      <c r="C17" s="30">
        <v>679951</v>
      </c>
      <c r="D17" s="30">
        <v>4273657</v>
      </c>
      <c r="E17" s="30">
        <v>4747559</v>
      </c>
      <c r="F17" s="11">
        <f t="shared" si="0"/>
        <v>11.088910504516392</v>
      </c>
      <c r="G17" s="1"/>
      <c r="H17" s="1"/>
      <c r="I17" s="1"/>
    </row>
    <row r="18" spans="1:9" x14ac:dyDescent="0.3">
      <c r="A18" s="12" t="s">
        <v>36</v>
      </c>
      <c r="B18" s="31">
        <v>1500</v>
      </c>
      <c r="C18" s="31">
        <v>0</v>
      </c>
      <c r="D18" s="31">
        <v>19600</v>
      </c>
      <c r="E18" s="31">
        <v>20240</v>
      </c>
      <c r="F18" s="14">
        <f t="shared" si="0"/>
        <v>3.2653061224489761</v>
      </c>
      <c r="G18" s="1"/>
      <c r="H18" s="1"/>
      <c r="I18" s="1"/>
    </row>
    <row r="19" spans="1:9" x14ac:dyDescent="0.3">
      <c r="A19" s="9" t="s">
        <v>37</v>
      </c>
      <c r="B19" s="30">
        <v>1084634</v>
      </c>
      <c r="C19" s="30">
        <v>949595</v>
      </c>
      <c r="D19" s="30">
        <v>6879136</v>
      </c>
      <c r="E19" s="30">
        <v>7178785</v>
      </c>
      <c r="F19" s="11">
        <f t="shared" si="0"/>
        <v>4.355910393398247</v>
      </c>
      <c r="G19" s="1"/>
      <c r="H19" s="1"/>
      <c r="I19" s="1"/>
    </row>
    <row r="20" spans="1:9" x14ac:dyDescent="0.3">
      <c r="A20" s="12" t="s">
        <v>163</v>
      </c>
      <c r="B20" s="31">
        <v>1431928</v>
      </c>
      <c r="C20" s="31">
        <v>1822774</v>
      </c>
      <c r="D20" s="31">
        <v>12714892</v>
      </c>
      <c r="E20" s="31">
        <v>11444072</v>
      </c>
      <c r="F20" s="14">
        <f t="shared" si="0"/>
        <v>-9.9947368801874177</v>
      </c>
      <c r="G20" s="1"/>
      <c r="H20" s="1"/>
      <c r="I20" s="1"/>
    </row>
    <row r="21" spans="1:9" x14ac:dyDescent="0.3">
      <c r="A21" s="9" t="s">
        <v>38</v>
      </c>
      <c r="B21" s="30">
        <v>587198</v>
      </c>
      <c r="C21" s="30">
        <v>476898</v>
      </c>
      <c r="D21" s="30">
        <v>4004977</v>
      </c>
      <c r="E21" s="30">
        <v>4506358</v>
      </c>
      <c r="F21" s="11">
        <f t="shared" si="0"/>
        <v>12.518948298579488</v>
      </c>
      <c r="G21" s="1"/>
      <c r="H21" s="1"/>
      <c r="I21" s="1"/>
    </row>
    <row r="22" spans="1:9" x14ac:dyDescent="0.3">
      <c r="A22" s="12" t="s">
        <v>59</v>
      </c>
      <c r="B22" s="31">
        <v>168466</v>
      </c>
      <c r="C22" s="31">
        <v>37247</v>
      </c>
      <c r="D22" s="31">
        <v>432967</v>
      </c>
      <c r="E22" s="31">
        <v>335035</v>
      </c>
      <c r="F22" s="14">
        <f t="shared" si="0"/>
        <v>-22.618813904985828</v>
      </c>
      <c r="G22" s="1"/>
      <c r="H22" s="1"/>
      <c r="I22" s="1"/>
    </row>
    <row r="23" spans="1:9" x14ac:dyDescent="0.3">
      <c r="A23" s="9" t="s">
        <v>164</v>
      </c>
      <c r="B23" s="30">
        <v>89437</v>
      </c>
      <c r="C23" s="30">
        <v>207623</v>
      </c>
      <c r="D23" s="30">
        <v>924854</v>
      </c>
      <c r="E23" s="30">
        <v>1135351</v>
      </c>
      <c r="F23" s="11">
        <f t="shared" si="0"/>
        <v>22.760024825540029</v>
      </c>
      <c r="G23" s="1"/>
      <c r="H23" s="1"/>
      <c r="I23" s="1"/>
    </row>
    <row r="24" spans="1:9" x14ac:dyDescent="0.3">
      <c r="A24" s="12" t="s">
        <v>166</v>
      </c>
      <c r="B24" s="31">
        <v>103040</v>
      </c>
      <c r="C24" s="31">
        <v>87928</v>
      </c>
      <c r="D24" s="31">
        <v>529133</v>
      </c>
      <c r="E24" s="31">
        <v>604477</v>
      </c>
      <c r="F24" s="14">
        <f t="shared" si="0"/>
        <v>14.239142143846635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5872</v>
      </c>
      <c r="E25" s="30">
        <v>3748</v>
      </c>
      <c r="F25" s="11">
        <f t="shared" si="0"/>
        <v>-36.171662125340596</v>
      </c>
      <c r="G25" s="1"/>
      <c r="H25" s="1"/>
      <c r="I25" s="1"/>
    </row>
    <row r="26" spans="1:9" x14ac:dyDescent="0.3">
      <c r="A26" s="12" t="s">
        <v>40</v>
      </c>
      <c r="B26" s="31">
        <v>29408</v>
      </c>
      <c r="C26" s="31">
        <v>60929</v>
      </c>
      <c r="D26" s="31">
        <v>252397</v>
      </c>
      <c r="E26" s="31">
        <v>390712</v>
      </c>
      <c r="F26" s="14">
        <f t="shared" si="0"/>
        <v>54.80057211456554</v>
      </c>
      <c r="G26" s="1"/>
      <c r="H26" s="1"/>
      <c r="I26" s="1"/>
    </row>
    <row r="27" spans="1:9" x14ac:dyDescent="0.3">
      <c r="A27" s="9" t="s">
        <v>41</v>
      </c>
      <c r="B27" s="30">
        <v>80006</v>
      </c>
      <c r="C27" s="30">
        <v>104601</v>
      </c>
      <c r="D27" s="30">
        <v>445377</v>
      </c>
      <c r="E27" s="30">
        <v>590220</v>
      </c>
      <c r="F27" s="11">
        <f t="shared" si="0"/>
        <v>32.521436895034981</v>
      </c>
      <c r="G27" s="1"/>
      <c r="H27" s="1"/>
      <c r="I27" s="1"/>
    </row>
    <row r="28" spans="1:9" x14ac:dyDescent="0.3">
      <c r="A28" s="12" t="s">
        <v>42</v>
      </c>
      <c r="B28" s="31">
        <v>47598</v>
      </c>
      <c r="C28" s="31">
        <v>28200</v>
      </c>
      <c r="D28" s="31">
        <v>281341</v>
      </c>
      <c r="E28" s="31">
        <v>321923</v>
      </c>
      <c r="F28" s="14">
        <f t="shared" si="0"/>
        <v>14.424488432187275</v>
      </c>
      <c r="G28" s="1"/>
      <c r="H28" s="1"/>
      <c r="I28" s="1"/>
    </row>
    <row r="29" spans="1:9" x14ac:dyDescent="0.3">
      <c r="A29" s="9" t="s">
        <v>43</v>
      </c>
      <c r="B29" s="30">
        <v>387361</v>
      </c>
      <c r="C29" s="30">
        <v>285144</v>
      </c>
      <c r="D29" s="30">
        <v>2170798</v>
      </c>
      <c r="E29" s="30">
        <v>2081044</v>
      </c>
      <c r="F29" s="11">
        <f t="shared" si="0"/>
        <v>-4.1346085633025211</v>
      </c>
      <c r="G29" s="1"/>
      <c r="H29" s="1"/>
      <c r="I29" s="1"/>
    </row>
    <row r="30" spans="1:9" x14ac:dyDescent="0.3">
      <c r="A30" s="12" t="s">
        <v>44</v>
      </c>
      <c r="B30" s="31">
        <v>255863</v>
      </c>
      <c r="C30" s="31">
        <v>125960</v>
      </c>
      <c r="D30" s="31">
        <v>1333547</v>
      </c>
      <c r="E30" s="31">
        <v>1248165</v>
      </c>
      <c r="F30" s="14">
        <f t="shared" si="0"/>
        <v>-6.4026239795072826</v>
      </c>
      <c r="G30" s="1"/>
      <c r="H30" s="1"/>
      <c r="I30" s="1"/>
    </row>
    <row r="31" spans="1:9" x14ac:dyDescent="0.3">
      <c r="A31" s="9" t="s">
        <v>45</v>
      </c>
      <c r="B31" s="30">
        <v>988209</v>
      </c>
      <c r="C31" s="30">
        <v>699182</v>
      </c>
      <c r="D31" s="30">
        <v>5755054</v>
      </c>
      <c r="E31" s="30">
        <v>6510952</v>
      </c>
      <c r="F31" s="11">
        <f t="shared" si="0"/>
        <v>13.134507512874777</v>
      </c>
      <c r="G31" s="1"/>
      <c r="H31" s="1"/>
      <c r="I31" s="1"/>
    </row>
    <row r="32" spans="1:9" x14ac:dyDescent="0.3">
      <c r="A32" s="12" t="s">
        <v>46</v>
      </c>
      <c r="B32" s="31">
        <v>133015</v>
      </c>
      <c r="C32" s="31">
        <v>212298</v>
      </c>
      <c r="D32" s="31">
        <v>1410867</v>
      </c>
      <c r="E32" s="31">
        <v>1654310</v>
      </c>
      <c r="F32" s="14">
        <f t="shared" si="0"/>
        <v>17.254851095106773</v>
      </c>
      <c r="G32" s="1"/>
      <c r="H32" s="1"/>
      <c r="I32" s="1"/>
    </row>
    <row r="33" spans="1:9" x14ac:dyDescent="0.3">
      <c r="A33" s="9" t="s">
        <v>47</v>
      </c>
      <c r="B33" s="30">
        <v>27215</v>
      </c>
      <c r="C33" s="30">
        <v>20070</v>
      </c>
      <c r="D33" s="30">
        <v>167487</v>
      </c>
      <c r="E33" s="30">
        <v>185894</v>
      </c>
      <c r="F33" s="11">
        <f t="shared" si="0"/>
        <v>10.990106694847952</v>
      </c>
      <c r="G33" s="1"/>
      <c r="H33" s="1"/>
      <c r="I33" s="1"/>
    </row>
    <row r="34" spans="1:9" x14ac:dyDescent="0.3">
      <c r="A34" s="12" t="s">
        <v>165</v>
      </c>
      <c r="B34" s="31">
        <v>60677</v>
      </c>
      <c r="C34" s="31">
        <v>10093</v>
      </c>
      <c r="D34" s="31">
        <v>267936</v>
      </c>
      <c r="E34" s="31">
        <v>259632</v>
      </c>
      <c r="F34" s="14">
        <f t="shared" si="0"/>
        <v>-3.0992475815120031</v>
      </c>
      <c r="G34" s="1"/>
      <c r="H34" s="1"/>
      <c r="I34" s="1"/>
    </row>
    <row r="35" spans="1:9" x14ac:dyDescent="0.3">
      <c r="A35" s="15" t="s">
        <v>48</v>
      </c>
      <c r="B35" s="16">
        <f>SUM(B7:B34)</f>
        <v>9433373</v>
      </c>
      <c r="C35" s="16">
        <f t="shared" ref="C35:E35" si="1">SUM(C7:C34)</f>
        <v>9078213</v>
      </c>
      <c r="D35" s="16">
        <f t="shared" si="1"/>
        <v>64687276</v>
      </c>
      <c r="E35" s="16">
        <f t="shared" si="1"/>
        <v>67181219</v>
      </c>
      <c r="F35" s="17">
        <f t="shared" ref="F35" si="2">((E35*100)/D35)-100</f>
        <v>3.8553841716878026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3007023</v>
      </c>
      <c r="C39" s="37">
        <f t="shared" si="4"/>
        <v>3117447</v>
      </c>
      <c r="D39" s="37">
        <f>_xlfn.RANK.EQ(B39,$B$39:$B$66)+COUNTIF($B$39:$B$66,B39)-1</f>
        <v>9</v>
      </c>
      <c r="E39" s="36" t="str">
        <f t="shared" ref="E39:E66" si="6">INDEX($A$39:$B$66,MATCH(ROW()-38,$D$39:$D$66,0),1)</f>
        <v>GIJÓN</v>
      </c>
      <c r="F39" s="36">
        <f>LOOKUP(E39,$A$39:$A$66,$B$39:$B$66)</f>
        <v>11444072</v>
      </c>
      <c r="G39" s="36">
        <f>LOOKUP(E39,$A$39:$A$66,$C$39:$C$66)</f>
        <v>12714892</v>
      </c>
    </row>
    <row r="40" spans="1:9" x14ac:dyDescent="0.3">
      <c r="A40" s="36" t="str">
        <f t="shared" si="5"/>
        <v>ALICANTE</v>
      </c>
      <c r="B40" s="37">
        <f t="shared" si="3"/>
        <v>985393</v>
      </c>
      <c r="C40" s="37">
        <f t="shared" si="4"/>
        <v>1237286</v>
      </c>
      <c r="D40" s="37">
        <f t="shared" ref="D40:D66" si="7">_xlfn.RANK.EQ(B40,$B$39:$B$66)+COUNTIF($B$39:$B$66,B40)-1</f>
        <v>18</v>
      </c>
      <c r="E40" s="36" t="str">
        <f t="shared" si="6"/>
        <v>FERROL-SAN CIBRAO</v>
      </c>
      <c r="F40" s="36">
        <f t="shared" ref="F40:F55" si="8">LOOKUP(E40,$A$39:$A$66,$B$39:$B$66)</f>
        <v>7178785</v>
      </c>
      <c r="G40" s="36">
        <f t="shared" ref="G40:G66" si="9">LOOKUP(E40,$A$39:$A$66,$C$39:$C$66)</f>
        <v>6879136</v>
      </c>
    </row>
    <row r="41" spans="1:9" x14ac:dyDescent="0.3">
      <c r="A41" s="36" t="str">
        <f t="shared" si="5"/>
        <v>ALMERÍA</v>
      </c>
      <c r="B41" s="37">
        <f t="shared" si="3"/>
        <v>4398942</v>
      </c>
      <c r="C41" s="37">
        <f t="shared" si="4"/>
        <v>3654056</v>
      </c>
      <c r="D41" s="37">
        <f t="shared" si="7"/>
        <v>6</v>
      </c>
      <c r="E41" s="36" t="str">
        <f t="shared" si="6"/>
        <v>TARRAGONA</v>
      </c>
      <c r="F41" s="36">
        <f t="shared" si="8"/>
        <v>6510952</v>
      </c>
      <c r="G41" s="36">
        <f t="shared" si="9"/>
        <v>5755054</v>
      </c>
    </row>
    <row r="42" spans="1:9" x14ac:dyDescent="0.3">
      <c r="A42" s="36" t="str">
        <f t="shared" si="5"/>
        <v>AVILÉS</v>
      </c>
      <c r="B42" s="37">
        <f t="shared" si="3"/>
        <v>2050370</v>
      </c>
      <c r="C42" s="37">
        <f t="shared" si="4"/>
        <v>1870154</v>
      </c>
      <c r="D42" s="37">
        <f t="shared" si="7"/>
        <v>12</v>
      </c>
      <c r="E42" s="36" t="str">
        <f t="shared" si="6"/>
        <v>CASTELLÓN</v>
      </c>
      <c r="F42" s="36">
        <f t="shared" si="8"/>
        <v>4747559</v>
      </c>
      <c r="G42" s="36">
        <f t="shared" si="9"/>
        <v>4273657</v>
      </c>
    </row>
    <row r="43" spans="1:9" x14ac:dyDescent="0.3">
      <c r="A43" s="36" t="str">
        <f t="shared" si="5"/>
        <v>BAHÍA DE ALGECIRAS</v>
      </c>
      <c r="B43" s="37">
        <f t="shared" si="3"/>
        <v>1202275</v>
      </c>
      <c r="C43" s="37">
        <f t="shared" si="4"/>
        <v>1310247</v>
      </c>
      <c r="D43" s="37">
        <f t="shared" si="7"/>
        <v>16</v>
      </c>
      <c r="E43" s="36" t="str">
        <f t="shared" si="6"/>
        <v>HUELVA</v>
      </c>
      <c r="F43" s="36">
        <f t="shared" si="8"/>
        <v>4506358</v>
      </c>
      <c r="G43" s="36">
        <f t="shared" si="9"/>
        <v>4004977</v>
      </c>
    </row>
    <row r="44" spans="1:9" x14ac:dyDescent="0.3">
      <c r="A44" s="36" t="str">
        <f t="shared" si="5"/>
        <v>BAHÍA DE CÁDIZ</v>
      </c>
      <c r="B44" s="37">
        <f t="shared" si="3"/>
        <v>1206585</v>
      </c>
      <c r="C44" s="37">
        <f t="shared" si="4"/>
        <v>1147680</v>
      </c>
      <c r="D44" s="37">
        <f t="shared" si="7"/>
        <v>15</v>
      </c>
      <c r="E44" s="36" t="str">
        <f t="shared" si="6"/>
        <v>ALMERÍA</v>
      </c>
      <c r="F44" s="36">
        <f t="shared" si="8"/>
        <v>4398942</v>
      </c>
      <c r="G44" s="36">
        <f t="shared" si="9"/>
        <v>3654056</v>
      </c>
    </row>
    <row r="45" spans="1:9" x14ac:dyDescent="0.3">
      <c r="A45" s="36" t="str">
        <f t="shared" si="5"/>
        <v>BALEARES</v>
      </c>
      <c r="B45" s="37">
        <f t="shared" si="3"/>
        <v>984814</v>
      </c>
      <c r="C45" s="37">
        <f t="shared" si="4"/>
        <v>1123617</v>
      </c>
      <c r="D45" s="37">
        <f t="shared" si="7"/>
        <v>19</v>
      </c>
      <c r="E45" s="36" t="str">
        <f t="shared" si="6"/>
        <v>CARTAGENA</v>
      </c>
      <c r="F45" s="36">
        <f t="shared" si="8"/>
        <v>4115488</v>
      </c>
      <c r="G45" s="36">
        <f t="shared" si="9"/>
        <v>3638396</v>
      </c>
    </row>
    <row r="46" spans="1:9" x14ac:dyDescent="0.3">
      <c r="A46" s="36" t="str">
        <f t="shared" si="5"/>
        <v>BARCELONA</v>
      </c>
      <c r="B46" s="37">
        <f t="shared" si="3"/>
        <v>2809679</v>
      </c>
      <c r="C46" s="37">
        <f t="shared" si="4"/>
        <v>2758689</v>
      </c>
      <c r="D46" s="37">
        <f t="shared" si="7"/>
        <v>10</v>
      </c>
      <c r="E46" s="36" t="str">
        <f t="shared" si="6"/>
        <v>BILBAO</v>
      </c>
      <c r="F46" s="36">
        <f t="shared" si="8"/>
        <v>3202173</v>
      </c>
      <c r="G46" s="36">
        <f t="shared" si="9"/>
        <v>2959812</v>
      </c>
    </row>
    <row r="47" spans="1:9" x14ac:dyDescent="0.3">
      <c r="A47" s="36" t="str">
        <f t="shared" si="5"/>
        <v>BILBAO</v>
      </c>
      <c r="B47" s="37">
        <f t="shared" si="3"/>
        <v>3202173</v>
      </c>
      <c r="C47" s="37">
        <f t="shared" si="4"/>
        <v>2959812</v>
      </c>
      <c r="D47" s="37">
        <f t="shared" si="7"/>
        <v>8</v>
      </c>
      <c r="E47" s="36" t="str">
        <f t="shared" si="6"/>
        <v>A CORUÑA</v>
      </c>
      <c r="F47" s="36">
        <f t="shared" si="8"/>
        <v>3007023</v>
      </c>
      <c r="G47" s="36">
        <f t="shared" si="9"/>
        <v>3117447</v>
      </c>
    </row>
    <row r="48" spans="1:9" x14ac:dyDescent="0.3">
      <c r="A48" s="36" t="str">
        <f t="shared" si="5"/>
        <v>CARTAGENA</v>
      </c>
      <c r="B48" s="37">
        <f t="shared" si="3"/>
        <v>4115488</v>
      </c>
      <c r="C48" s="37">
        <f t="shared" si="4"/>
        <v>3638396</v>
      </c>
      <c r="D48" s="37">
        <f t="shared" si="7"/>
        <v>7</v>
      </c>
      <c r="E48" s="36" t="str">
        <f t="shared" si="6"/>
        <v>BARCELONA</v>
      </c>
      <c r="F48" s="36">
        <f t="shared" si="8"/>
        <v>2809679</v>
      </c>
      <c r="G48" s="36">
        <f t="shared" si="9"/>
        <v>2758689</v>
      </c>
    </row>
    <row r="49" spans="1:7" x14ac:dyDescent="0.3">
      <c r="A49" s="36" t="str">
        <f t="shared" si="5"/>
        <v>CASTELLÓN</v>
      </c>
      <c r="B49" s="37">
        <f t="shared" si="3"/>
        <v>4747559</v>
      </c>
      <c r="C49" s="37">
        <f t="shared" si="4"/>
        <v>4273657</v>
      </c>
      <c r="D49" s="37">
        <f t="shared" si="7"/>
        <v>4</v>
      </c>
      <c r="E49" s="36" t="str">
        <f t="shared" si="6"/>
        <v>SANTANDER</v>
      </c>
      <c r="F49" s="36">
        <f t="shared" si="8"/>
        <v>2081044</v>
      </c>
      <c r="G49" s="36">
        <f t="shared" si="9"/>
        <v>2170798</v>
      </c>
    </row>
    <row r="50" spans="1:7" x14ac:dyDescent="0.3">
      <c r="A50" s="36" t="str">
        <f t="shared" si="5"/>
        <v>CEUTA</v>
      </c>
      <c r="B50" s="37">
        <f t="shared" si="3"/>
        <v>20240</v>
      </c>
      <c r="C50" s="37">
        <f t="shared" si="4"/>
        <v>19600</v>
      </c>
      <c r="D50" s="37">
        <f t="shared" si="7"/>
        <v>27</v>
      </c>
      <c r="E50" s="36" t="str">
        <f t="shared" si="6"/>
        <v>AVILÉS</v>
      </c>
      <c r="F50" s="36">
        <f t="shared" si="8"/>
        <v>2050370</v>
      </c>
      <c r="G50" s="36">
        <f t="shared" si="9"/>
        <v>1870154</v>
      </c>
    </row>
    <row r="51" spans="1:7" x14ac:dyDescent="0.3">
      <c r="A51" s="36" t="str">
        <f t="shared" si="5"/>
        <v>FERROL-SAN CIBRAO</v>
      </c>
      <c r="B51" s="37">
        <f t="shared" si="3"/>
        <v>7178785</v>
      </c>
      <c r="C51" s="37">
        <f t="shared" si="4"/>
        <v>6879136</v>
      </c>
      <c r="D51" s="37">
        <f t="shared" si="7"/>
        <v>2</v>
      </c>
      <c r="E51" s="36" t="str">
        <f t="shared" si="6"/>
        <v>VALENCIA</v>
      </c>
      <c r="F51" s="36">
        <f t="shared" si="8"/>
        <v>1654310</v>
      </c>
      <c r="G51" s="36">
        <f t="shared" si="9"/>
        <v>1410867</v>
      </c>
    </row>
    <row r="52" spans="1:7" x14ac:dyDescent="0.3">
      <c r="A52" s="36" t="str">
        <f t="shared" si="5"/>
        <v>GIJÓN</v>
      </c>
      <c r="B52" s="37">
        <f t="shared" si="3"/>
        <v>11444072</v>
      </c>
      <c r="C52" s="37">
        <f t="shared" si="4"/>
        <v>12714892</v>
      </c>
      <c r="D52" s="37">
        <f t="shared" si="7"/>
        <v>1</v>
      </c>
      <c r="E52" s="36" t="str">
        <f t="shared" si="6"/>
        <v>SEVILLA</v>
      </c>
      <c r="F52" s="36">
        <f t="shared" si="8"/>
        <v>1248165</v>
      </c>
      <c r="G52" s="36">
        <f t="shared" si="9"/>
        <v>1333547</v>
      </c>
    </row>
    <row r="53" spans="1:7" x14ac:dyDescent="0.3">
      <c r="A53" s="36" t="str">
        <f t="shared" si="5"/>
        <v>HUELVA</v>
      </c>
      <c r="B53" s="37">
        <f t="shared" si="3"/>
        <v>4506358</v>
      </c>
      <c r="C53" s="37">
        <f t="shared" si="4"/>
        <v>4004977</v>
      </c>
      <c r="D53" s="37">
        <f t="shared" si="7"/>
        <v>5</v>
      </c>
      <c r="E53" s="36" t="str">
        <f t="shared" si="6"/>
        <v>BAHÍA DE CÁDIZ</v>
      </c>
      <c r="F53" s="36">
        <f t="shared" si="8"/>
        <v>1206585</v>
      </c>
      <c r="G53" s="36">
        <f t="shared" si="9"/>
        <v>1147680</v>
      </c>
    </row>
    <row r="54" spans="1:7" x14ac:dyDescent="0.3">
      <c r="A54" s="36" t="str">
        <f t="shared" si="5"/>
        <v>LAS PALMAS</v>
      </c>
      <c r="B54" s="37">
        <f t="shared" si="3"/>
        <v>335035</v>
      </c>
      <c r="C54" s="37">
        <f t="shared" si="4"/>
        <v>432967</v>
      </c>
      <c r="D54" s="37">
        <f t="shared" si="7"/>
        <v>23</v>
      </c>
      <c r="E54" s="36" t="str">
        <f t="shared" si="6"/>
        <v>BAHÍA DE ALGECIRAS</v>
      </c>
      <c r="F54" s="36">
        <f t="shared" si="8"/>
        <v>1202275</v>
      </c>
      <c r="G54" s="36">
        <f t="shared" si="9"/>
        <v>1310247</v>
      </c>
    </row>
    <row r="55" spans="1:7" x14ac:dyDescent="0.3">
      <c r="A55" s="36" t="str">
        <f t="shared" si="5"/>
        <v>MÁLAGA</v>
      </c>
      <c r="B55" s="37">
        <f t="shared" si="3"/>
        <v>1135351</v>
      </c>
      <c r="C55" s="37">
        <f t="shared" si="4"/>
        <v>924854</v>
      </c>
      <c r="D55" s="37">
        <f t="shared" si="7"/>
        <v>17</v>
      </c>
      <c r="E55" s="36" t="str">
        <f t="shared" si="6"/>
        <v>MÁLAGA</v>
      </c>
      <c r="F55" s="36">
        <f t="shared" si="8"/>
        <v>1135351</v>
      </c>
      <c r="G55" s="36">
        <f t="shared" si="9"/>
        <v>924854</v>
      </c>
    </row>
    <row r="56" spans="1:7" x14ac:dyDescent="0.3">
      <c r="A56" s="36" t="str">
        <f t="shared" si="5"/>
        <v>MARÍN Y RÍA DE PONTEVEDRA</v>
      </c>
      <c r="B56" s="37">
        <f t="shared" si="3"/>
        <v>604477</v>
      </c>
      <c r="C56" s="37">
        <f t="shared" si="4"/>
        <v>529133</v>
      </c>
      <c r="D56" s="37">
        <f t="shared" si="7"/>
        <v>20</v>
      </c>
      <c r="E56" s="36" t="str">
        <f t="shared" si="6"/>
        <v>ALICANTE</v>
      </c>
      <c r="F56" s="36">
        <f t="shared" ref="F56:F66" si="10">LOOKUP(E56,$A$39:$A$66,$B$39:$B$66)</f>
        <v>985393</v>
      </c>
      <c r="G56" s="36">
        <f t="shared" si="9"/>
        <v>1237286</v>
      </c>
    </row>
    <row r="57" spans="1:7" x14ac:dyDescent="0.3">
      <c r="A57" s="36" t="str">
        <f t="shared" si="5"/>
        <v>MELILLA</v>
      </c>
      <c r="B57" s="37">
        <f t="shared" si="3"/>
        <v>3748</v>
      </c>
      <c r="C57" s="37">
        <f t="shared" si="4"/>
        <v>5872</v>
      </c>
      <c r="D57" s="37">
        <f t="shared" si="7"/>
        <v>28</v>
      </c>
      <c r="E57" s="36" t="str">
        <f t="shared" si="6"/>
        <v>BALEARES</v>
      </c>
      <c r="F57" s="36">
        <f t="shared" si="10"/>
        <v>984814</v>
      </c>
      <c r="G57" s="36">
        <f t="shared" si="9"/>
        <v>1123617</v>
      </c>
    </row>
    <row r="58" spans="1:7" x14ac:dyDescent="0.3">
      <c r="A58" s="36" t="str">
        <f t="shared" si="5"/>
        <v>MOTRIL</v>
      </c>
      <c r="B58" s="37">
        <f t="shared" si="3"/>
        <v>390712</v>
      </c>
      <c r="C58" s="37">
        <f t="shared" si="4"/>
        <v>252397</v>
      </c>
      <c r="D58" s="37">
        <f t="shared" si="7"/>
        <v>22</v>
      </c>
      <c r="E58" s="36" t="str">
        <f t="shared" si="6"/>
        <v>MARÍN Y RÍA DE PONTEVEDRA</v>
      </c>
      <c r="F58" s="36">
        <f t="shared" si="10"/>
        <v>604477</v>
      </c>
      <c r="G58" s="36">
        <f t="shared" si="9"/>
        <v>529133</v>
      </c>
    </row>
    <row r="59" spans="1:7" x14ac:dyDescent="0.3">
      <c r="A59" s="36" t="str">
        <f t="shared" si="5"/>
        <v>PASAIA</v>
      </c>
      <c r="B59" s="37">
        <f t="shared" si="3"/>
        <v>590220</v>
      </c>
      <c r="C59" s="37">
        <f t="shared" si="4"/>
        <v>445377</v>
      </c>
      <c r="D59" s="37">
        <f t="shared" si="7"/>
        <v>21</v>
      </c>
      <c r="E59" s="36" t="str">
        <f t="shared" si="6"/>
        <v>PASAIA</v>
      </c>
      <c r="F59" s="36">
        <f t="shared" si="10"/>
        <v>590220</v>
      </c>
      <c r="G59" s="36">
        <f t="shared" si="9"/>
        <v>445377</v>
      </c>
    </row>
    <row r="60" spans="1:7" x14ac:dyDescent="0.3">
      <c r="A60" s="36" t="str">
        <f t="shared" si="5"/>
        <v>SANTA CRUZ DE TENERIFE</v>
      </c>
      <c r="B60" s="37">
        <f t="shared" si="3"/>
        <v>321923</v>
      </c>
      <c r="C60" s="37">
        <f t="shared" si="4"/>
        <v>281341</v>
      </c>
      <c r="D60" s="37">
        <f t="shared" si="7"/>
        <v>24</v>
      </c>
      <c r="E60" s="36" t="str">
        <f t="shared" si="6"/>
        <v>MOTRIL</v>
      </c>
      <c r="F60" s="36">
        <f t="shared" si="10"/>
        <v>390712</v>
      </c>
      <c r="G60" s="36">
        <f t="shared" si="9"/>
        <v>252397</v>
      </c>
    </row>
    <row r="61" spans="1:7" x14ac:dyDescent="0.3">
      <c r="A61" s="36" t="str">
        <f t="shared" si="5"/>
        <v>SANTANDER</v>
      </c>
      <c r="B61" s="37">
        <f t="shared" si="3"/>
        <v>2081044</v>
      </c>
      <c r="C61" s="37">
        <f t="shared" si="4"/>
        <v>2170798</v>
      </c>
      <c r="D61" s="37">
        <f t="shared" si="7"/>
        <v>11</v>
      </c>
      <c r="E61" s="36" t="str">
        <f t="shared" si="6"/>
        <v>LAS PALMAS</v>
      </c>
      <c r="F61" s="36">
        <f t="shared" si="10"/>
        <v>335035</v>
      </c>
      <c r="G61" s="36">
        <f t="shared" si="9"/>
        <v>432967</v>
      </c>
    </row>
    <row r="62" spans="1:7" x14ac:dyDescent="0.3">
      <c r="A62" s="36" t="str">
        <f t="shared" si="5"/>
        <v>SEVILLA</v>
      </c>
      <c r="B62" s="37">
        <f t="shared" si="3"/>
        <v>1248165</v>
      </c>
      <c r="C62" s="37">
        <f t="shared" si="4"/>
        <v>1333547</v>
      </c>
      <c r="D62" s="37">
        <f t="shared" si="7"/>
        <v>14</v>
      </c>
      <c r="E62" s="36" t="str">
        <f t="shared" si="6"/>
        <v>SANTA CRUZ DE TENERIFE</v>
      </c>
      <c r="F62" s="36">
        <f t="shared" si="10"/>
        <v>321923</v>
      </c>
      <c r="G62" s="36">
        <f t="shared" si="9"/>
        <v>281341</v>
      </c>
    </row>
    <row r="63" spans="1:7" x14ac:dyDescent="0.3">
      <c r="A63" s="36" t="str">
        <f t="shared" si="5"/>
        <v>TARRAGONA</v>
      </c>
      <c r="B63" s="37">
        <f t="shared" si="3"/>
        <v>6510952</v>
      </c>
      <c r="C63" s="37">
        <f t="shared" si="4"/>
        <v>5755054</v>
      </c>
      <c r="D63" s="37">
        <f t="shared" si="7"/>
        <v>3</v>
      </c>
      <c r="E63" s="36" t="str">
        <f t="shared" si="6"/>
        <v>VILAGARCÍA</v>
      </c>
      <c r="F63" s="36">
        <f t="shared" si="10"/>
        <v>259632</v>
      </c>
      <c r="G63" s="36">
        <f t="shared" si="9"/>
        <v>267936</v>
      </c>
    </row>
    <row r="64" spans="1:7" x14ac:dyDescent="0.3">
      <c r="A64" s="36" t="str">
        <f t="shared" si="5"/>
        <v>VALENCIA</v>
      </c>
      <c r="B64" s="37">
        <f t="shared" si="3"/>
        <v>1654310</v>
      </c>
      <c r="C64" s="37">
        <f t="shared" si="4"/>
        <v>1410867</v>
      </c>
      <c r="D64" s="37">
        <f t="shared" si="7"/>
        <v>13</v>
      </c>
      <c r="E64" s="36" t="str">
        <f t="shared" si="6"/>
        <v>VIGO</v>
      </c>
      <c r="F64" s="36">
        <f t="shared" si="10"/>
        <v>185894</v>
      </c>
      <c r="G64" s="36">
        <f t="shared" si="9"/>
        <v>167487</v>
      </c>
    </row>
    <row r="65" spans="1:7" x14ac:dyDescent="0.3">
      <c r="A65" s="36" t="str">
        <f t="shared" si="5"/>
        <v>VIGO</v>
      </c>
      <c r="B65" s="37">
        <f t="shared" si="3"/>
        <v>185894</v>
      </c>
      <c r="C65" s="37">
        <f t="shared" si="4"/>
        <v>167487</v>
      </c>
      <c r="D65" s="37">
        <f t="shared" si="7"/>
        <v>26</v>
      </c>
      <c r="E65" s="36" t="str">
        <f t="shared" si="6"/>
        <v>CEUTA</v>
      </c>
      <c r="F65" s="36">
        <f t="shared" si="10"/>
        <v>20240</v>
      </c>
      <c r="G65" s="36">
        <f t="shared" si="9"/>
        <v>19600</v>
      </c>
    </row>
    <row r="66" spans="1:7" x14ac:dyDescent="0.3">
      <c r="A66" s="36" t="str">
        <f t="shared" si="5"/>
        <v>VILAGARCÍA</v>
      </c>
      <c r="B66" s="37">
        <f t="shared" si="3"/>
        <v>259632</v>
      </c>
      <c r="C66" s="37">
        <f t="shared" si="4"/>
        <v>267936</v>
      </c>
      <c r="D66" s="37">
        <f t="shared" si="7"/>
        <v>25</v>
      </c>
      <c r="E66" s="36" t="str">
        <f t="shared" si="6"/>
        <v>MELILLA</v>
      </c>
      <c r="F66" s="36">
        <f t="shared" si="10"/>
        <v>3748</v>
      </c>
      <c r="G66" s="36">
        <f t="shared" si="9"/>
        <v>5872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5" priority="2">
      <formula>ISERROR(F7)</formula>
    </cfRule>
  </conditionalFormatting>
  <conditionalFormatting sqref="F8 F10 F12 F14 F16 F18 F20 F22 F24 F26 F28 F30 F32 F34">
    <cfRule type="containsErrors" dxfId="4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131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101125</v>
      </c>
      <c r="C7" s="30">
        <v>163791</v>
      </c>
      <c r="D7" s="30">
        <v>644656</v>
      </c>
      <c r="E7" s="30">
        <v>727775</v>
      </c>
      <c r="F7" s="11">
        <f>((E7*100)/D7)-100</f>
        <v>12.893543223052291</v>
      </c>
      <c r="G7" s="1"/>
      <c r="H7" s="1"/>
      <c r="I7" s="1"/>
    </row>
    <row r="8" spans="1:12" x14ac:dyDescent="0.3">
      <c r="A8" s="12" t="s">
        <v>31</v>
      </c>
      <c r="B8" s="31">
        <v>114151</v>
      </c>
      <c r="C8" s="31">
        <v>143763</v>
      </c>
      <c r="D8" s="31">
        <v>1014124</v>
      </c>
      <c r="E8" s="31">
        <v>995506</v>
      </c>
      <c r="F8" s="14">
        <f t="shared" ref="F8:F34" si="0">((E8*100)/D8)-100</f>
        <v>-1.8358701697228383</v>
      </c>
      <c r="G8" s="1"/>
      <c r="H8" s="1"/>
      <c r="I8" s="1"/>
    </row>
    <row r="9" spans="1:12" x14ac:dyDescent="0.3">
      <c r="A9" s="9" t="s">
        <v>157</v>
      </c>
      <c r="B9" s="30">
        <v>48745</v>
      </c>
      <c r="C9" s="30">
        <v>43888</v>
      </c>
      <c r="D9" s="30">
        <v>427465</v>
      </c>
      <c r="E9" s="30">
        <v>332241</v>
      </c>
      <c r="F9" s="11">
        <f t="shared" si="0"/>
        <v>-22.27644368544793</v>
      </c>
      <c r="G9" s="1"/>
      <c r="H9" s="1"/>
      <c r="I9" s="1"/>
    </row>
    <row r="10" spans="1:12" x14ac:dyDescent="0.3">
      <c r="A10" s="12" t="s">
        <v>159</v>
      </c>
      <c r="B10" s="31">
        <v>89532</v>
      </c>
      <c r="C10" s="31">
        <v>63162</v>
      </c>
      <c r="D10" s="31">
        <v>793482</v>
      </c>
      <c r="E10" s="31">
        <v>848869</v>
      </c>
      <c r="F10" s="14">
        <f t="shared" si="0"/>
        <v>6.9802465588381324</v>
      </c>
      <c r="G10" s="1"/>
      <c r="H10" s="1"/>
      <c r="I10" s="1"/>
    </row>
    <row r="11" spans="1:12" x14ac:dyDescent="0.3">
      <c r="A11" s="9" t="s">
        <v>160</v>
      </c>
      <c r="B11" s="30">
        <v>5798808</v>
      </c>
      <c r="C11" s="30">
        <v>5618324</v>
      </c>
      <c r="D11" s="30">
        <v>42717229</v>
      </c>
      <c r="E11" s="30">
        <v>46749798</v>
      </c>
      <c r="F11" s="11">
        <f t="shared" si="0"/>
        <v>9.4401465038848897</v>
      </c>
      <c r="G11" s="1"/>
      <c r="H11" s="1"/>
      <c r="I11" s="1"/>
    </row>
    <row r="12" spans="1:12" x14ac:dyDescent="0.3">
      <c r="A12" s="12" t="s">
        <v>161</v>
      </c>
      <c r="B12" s="31">
        <v>114368</v>
      </c>
      <c r="C12" s="31">
        <v>99678</v>
      </c>
      <c r="D12" s="31">
        <v>1073388</v>
      </c>
      <c r="E12" s="31">
        <v>992700</v>
      </c>
      <c r="F12" s="14">
        <f t="shared" si="0"/>
        <v>-7.5171326677771759</v>
      </c>
      <c r="G12" s="1"/>
      <c r="H12" s="1"/>
      <c r="I12" s="1"/>
    </row>
    <row r="13" spans="1:12" x14ac:dyDescent="0.3">
      <c r="A13" s="9" t="s">
        <v>32</v>
      </c>
      <c r="B13" s="30">
        <v>1158976</v>
      </c>
      <c r="C13" s="30">
        <v>1225950</v>
      </c>
      <c r="D13" s="30">
        <v>8633889</v>
      </c>
      <c r="E13" s="30">
        <v>8963191</v>
      </c>
      <c r="F13" s="11">
        <f t="shared" si="0"/>
        <v>3.8140633959968682</v>
      </c>
      <c r="G13" s="1"/>
      <c r="H13" s="1"/>
      <c r="I13" s="1"/>
    </row>
    <row r="14" spans="1:12" x14ac:dyDescent="0.3">
      <c r="A14" s="12" t="s">
        <v>33</v>
      </c>
      <c r="B14" s="31">
        <v>3661172</v>
      </c>
      <c r="C14" s="31">
        <v>3853182</v>
      </c>
      <c r="D14" s="31">
        <v>27295791</v>
      </c>
      <c r="E14" s="31">
        <v>31320669</v>
      </c>
      <c r="F14" s="14">
        <f t="shared" si="0"/>
        <v>14.745416243845071</v>
      </c>
      <c r="G14" s="1"/>
      <c r="H14" s="1"/>
      <c r="I14" s="1"/>
    </row>
    <row r="15" spans="1:12" x14ac:dyDescent="0.3">
      <c r="A15" s="9" t="s">
        <v>34</v>
      </c>
      <c r="B15" s="30">
        <v>797630</v>
      </c>
      <c r="C15" s="30">
        <v>871070</v>
      </c>
      <c r="D15" s="30">
        <v>6269728</v>
      </c>
      <c r="E15" s="30">
        <v>6900499</v>
      </c>
      <c r="F15" s="11">
        <f t="shared" si="0"/>
        <v>10.060579980503135</v>
      </c>
      <c r="G15" s="1"/>
      <c r="H15" s="1"/>
      <c r="I15" s="1"/>
    </row>
    <row r="16" spans="1:12" x14ac:dyDescent="0.3">
      <c r="A16" s="12" t="s">
        <v>35</v>
      </c>
      <c r="B16" s="31">
        <v>182527</v>
      </c>
      <c r="C16" s="31">
        <v>140129</v>
      </c>
      <c r="D16" s="31">
        <v>1035853</v>
      </c>
      <c r="E16" s="31">
        <v>986414</v>
      </c>
      <c r="F16" s="14">
        <f t="shared" si="0"/>
        <v>-4.7727814660960632</v>
      </c>
      <c r="G16" s="1"/>
      <c r="H16" s="1"/>
      <c r="I16" s="1"/>
    </row>
    <row r="17" spans="1:9" x14ac:dyDescent="0.3">
      <c r="A17" s="9" t="s">
        <v>162</v>
      </c>
      <c r="B17" s="30">
        <v>259674</v>
      </c>
      <c r="C17" s="30">
        <v>284901</v>
      </c>
      <c r="D17" s="30">
        <v>2479478</v>
      </c>
      <c r="E17" s="30">
        <v>2331061</v>
      </c>
      <c r="F17" s="11">
        <f t="shared" si="0"/>
        <v>-5.9858163694132429</v>
      </c>
      <c r="G17" s="1"/>
      <c r="H17" s="1"/>
      <c r="I17" s="1"/>
    </row>
    <row r="18" spans="1:9" x14ac:dyDescent="0.3">
      <c r="A18" s="12" t="s">
        <v>36</v>
      </c>
      <c r="B18" s="31">
        <v>72680</v>
      </c>
      <c r="C18" s="31">
        <v>64783</v>
      </c>
      <c r="D18" s="31">
        <v>624704</v>
      </c>
      <c r="E18" s="31">
        <v>532983</v>
      </c>
      <c r="F18" s="14">
        <f t="shared" si="0"/>
        <v>-14.682313543694292</v>
      </c>
      <c r="G18" s="1"/>
      <c r="H18" s="1"/>
      <c r="I18" s="1"/>
    </row>
    <row r="19" spans="1:9" x14ac:dyDescent="0.3">
      <c r="A19" s="9" t="s">
        <v>37</v>
      </c>
      <c r="B19" s="30">
        <v>48885</v>
      </c>
      <c r="C19" s="30">
        <v>67681</v>
      </c>
      <c r="D19" s="30">
        <v>508371</v>
      </c>
      <c r="E19" s="30">
        <v>521808</v>
      </c>
      <c r="F19" s="11">
        <f t="shared" si="0"/>
        <v>2.6431484093309763</v>
      </c>
      <c r="G19" s="1"/>
      <c r="H19" s="1"/>
      <c r="I19" s="1"/>
    </row>
    <row r="20" spans="1:9" x14ac:dyDescent="0.3">
      <c r="A20" s="12" t="s">
        <v>163</v>
      </c>
      <c r="B20" s="31">
        <v>136997</v>
      </c>
      <c r="C20" s="31">
        <v>141623</v>
      </c>
      <c r="D20" s="31">
        <v>1114282</v>
      </c>
      <c r="E20" s="31">
        <v>1103570</v>
      </c>
      <c r="F20" s="14">
        <f t="shared" si="0"/>
        <v>-0.96133653778845485</v>
      </c>
      <c r="G20" s="1"/>
      <c r="H20" s="1"/>
      <c r="I20" s="1"/>
    </row>
    <row r="21" spans="1:9" x14ac:dyDescent="0.3">
      <c r="A21" s="9" t="s">
        <v>38</v>
      </c>
      <c r="B21" s="30">
        <v>76021</v>
      </c>
      <c r="C21" s="30">
        <v>77483</v>
      </c>
      <c r="D21" s="30">
        <v>504576</v>
      </c>
      <c r="E21" s="30">
        <v>634364</v>
      </c>
      <c r="F21" s="11">
        <f t="shared" si="0"/>
        <v>25.722190512430245</v>
      </c>
      <c r="G21" s="1"/>
      <c r="H21" s="1"/>
      <c r="I21" s="1"/>
    </row>
    <row r="22" spans="1:9" x14ac:dyDescent="0.3">
      <c r="A22" s="12" t="s">
        <v>59</v>
      </c>
      <c r="B22" s="31">
        <v>1586875</v>
      </c>
      <c r="C22" s="31">
        <v>1524060</v>
      </c>
      <c r="D22" s="31">
        <v>10774576</v>
      </c>
      <c r="E22" s="31">
        <v>11307151</v>
      </c>
      <c r="F22" s="14">
        <f t="shared" si="0"/>
        <v>4.942885919594417</v>
      </c>
      <c r="G22" s="1"/>
      <c r="H22" s="1"/>
      <c r="I22" s="1"/>
    </row>
    <row r="23" spans="1:9" x14ac:dyDescent="0.3">
      <c r="A23" s="9" t="s">
        <v>164</v>
      </c>
      <c r="B23" s="30">
        <v>107251</v>
      </c>
      <c r="C23" s="30">
        <v>73332</v>
      </c>
      <c r="D23" s="30">
        <v>705479</v>
      </c>
      <c r="E23" s="30">
        <v>679956</v>
      </c>
      <c r="F23" s="11">
        <f t="shared" si="0"/>
        <v>-3.6178256191892331</v>
      </c>
      <c r="G23" s="1"/>
      <c r="H23" s="1"/>
      <c r="I23" s="1"/>
    </row>
    <row r="24" spans="1:9" x14ac:dyDescent="0.3">
      <c r="A24" s="12" t="s">
        <v>166</v>
      </c>
      <c r="B24" s="31">
        <v>138876</v>
      </c>
      <c r="C24" s="31">
        <v>124650</v>
      </c>
      <c r="D24" s="31">
        <v>1067036</v>
      </c>
      <c r="E24" s="31">
        <v>1034392</v>
      </c>
      <c r="F24" s="14">
        <f t="shared" si="0"/>
        <v>-3.0593157119347438</v>
      </c>
      <c r="G24" s="1"/>
      <c r="H24" s="1"/>
      <c r="I24" s="1"/>
    </row>
    <row r="25" spans="1:9" x14ac:dyDescent="0.3">
      <c r="A25" s="9" t="s">
        <v>39</v>
      </c>
      <c r="B25" s="30">
        <v>97277</v>
      </c>
      <c r="C25" s="30">
        <v>69707</v>
      </c>
      <c r="D25" s="30">
        <v>743527</v>
      </c>
      <c r="E25" s="30">
        <v>542327</v>
      </c>
      <c r="F25" s="11">
        <f t="shared" si="0"/>
        <v>-27.060214356707959</v>
      </c>
      <c r="G25" s="1"/>
      <c r="H25" s="1"/>
      <c r="I25" s="1"/>
    </row>
    <row r="26" spans="1:9" x14ac:dyDescent="0.3">
      <c r="A26" s="12" t="s">
        <v>40</v>
      </c>
      <c r="B26" s="31">
        <v>57048</v>
      </c>
      <c r="C26" s="31">
        <v>41776</v>
      </c>
      <c r="D26" s="31">
        <v>616195</v>
      </c>
      <c r="E26" s="31">
        <v>628387</v>
      </c>
      <c r="F26" s="14">
        <f t="shared" si="0"/>
        <v>1.9785944384488658</v>
      </c>
      <c r="G26" s="1"/>
      <c r="H26" s="1"/>
      <c r="I26" s="1"/>
    </row>
    <row r="27" spans="1:9" x14ac:dyDescent="0.3">
      <c r="A27" s="9" t="s">
        <v>41</v>
      </c>
      <c r="B27" s="30">
        <v>119018</v>
      </c>
      <c r="C27" s="30">
        <v>119253</v>
      </c>
      <c r="D27" s="30">
        <v>1368015</v>
      </c>
      <c r="E27" s="30">
        <v>1416388</v>
      </c>
      <c r="F27" s="11">
        <f t="shared" si="0"/>
        <v>3.5359992397744122</v>
      </c>
      <c r="G27" s="1"/>
      <c r="H27" s="1"/>
      <c r="I27" s="1"/>
    </row>
    <row r="28" spans="1:9" x14ac:dyDescent="0.3">
      <c r="A28" s="12" t="s">
        <v>42</v>
      </c>
      <c r="B28" s="31">
        <v>601905</v>
      </c>
      <c r="C28" s="31">
        <v>687287</v>
      </c>
      <c r="D28" s="31">
        <v>4494042</v>
      </c>
      <c r="E28" s="31">
        <v>5000127</v>
      </c>
      <c r="F28" s="14">
        <f t="shared" si="0"/>
        <v>11.261243219355762</v>
      </c>
      <c r="G28" s="1"/>
      <c r="H28" s="1"/>
      <c r="I28" s="1"/>
    </row>
    <row r="29" spans="1:9" x14ac:dyDescent="0.3">
      <c r="A29" s="9" t="s">
        <v>43</v>
      </c>
      <c r="B29" s="30">
        <v>147849</v>
      </c>
      <c r="C29" s="30">
        <v>183088</v>
      </c>
      <c r="D29" s="30">
        <v>1242424</v>
      </c>
      <c r="E29" s="30">
        <v>1501528</v>
      </c>
      <c r="F29" s="11">
        <f t="shared" si="0"/>
        <v>20.854716264334883</v>
      </c>
      <c r="G29" s="1"/>
      <c r="H29" s="1"/>
      <c r="I29" s="1"/>
    </row>
    <row r="30" spans="1:9" x14ac:dyDescent="0.3">
      <c r="A30" s="12" t="s">
        <v>44</v>
      </c>
      <c r="B30" s="31">
        <v>146749</v>
      </c>
      <c r="C30" s="31">
        <v>127903</v>
      </c>
      <c r="D30" s="31">
        <v>1186047</v>
      </c>
      <c r="E30" s="31">
        <v>1293936</v>
      </c>
      <c r="F30" s="14">
        <f t="shared" si="0"/>
        <v>9.0965197837859648</v>
      </c>
      <c r="G30" s="1"/>
      <c r="H30" s="1"/>
      <c r="I30" s="1"/>
    </row>
    <row r="31" spans="1:9" x14ac:dyDescent="0.3">
      <c r="A31" s="9" t="s">
        <v>45</v>
      </c>
      <c r="B31" s="30">
        <v>182323</v>
      </c>
      <c r="C31" s="30">
        <v>188628</v>
      </c>
      <c r="D31" s="30">
        <v>1354331</v>
      </c>
      <c r="E31" s="30">
        <v>1540729</v>
      </c>
      <c r="F31" s="11">
        <f t="shared" si="0"/>
        <v>13.763105178866908</v>
      </c>
      <c r="G31" s="1"/>
      <c r="H31" s="1"/>
      <c r="I31" s="1"/>
    </row>
    <row r="32" spans="1:9" x14ac:dyDescent="0.3">
      <c r="A32" s="12" t="s">
        <v>46</v>
      </c>
      <c r="B32" s="31">
        <v>5768231</v>
      </c>
      <c r="C32" s="31">
        <v>5797924</v>
      </c>
      <c r="D32" s="31">
        <v>45264071</v>
      </c>
      <c r="E32" s="31">
        <v>47702975</v>
      </c>
      <c r="F32" s="14">
        <f t="shared" si="0"/>
        <v>5.3881675821867674</v>
      </c>
      <c r="G32" s="1"/>
      <c r="H32" s="1"/>
      <c r="I32" s="1"/>
    </row>
    <row r="33" spans="1:9" x14ac:dyDescent="0.3">
      <c r="A33" s="9" t="s">
        <v>47</v>
      </c>
      <c r="B33" s="30">
        <v>262101</v>
      </c>
      <c r="C33" s="30">
        <v>260843</v>
      </c>
      <c r="D33" s="30">
        <v>2371250</v>
      </c>
      <c r="E33" s="30">
        <v>2532260</v>
      </c>
      <c r="F33" s="11">
        <f t="shared" si="0"/>
        <v>6.7900896151818699</v>
      </c>
      <c r="G33" s="1"/>
      <c r="H33" s="1"/>
      <c r="I33" s="1"/>
    </row>
    <row r="34" spans="1:9" x14ac:dyDescent="0.3">
      <c r="A34" s="12" t="s">
        <v>165</v>
      </c>
      <c r="B34" s="31">
        <v>38743</v>
      </c>
      <c r="C34" s="31">
        <v>48172</v>
      </c>
      <c r="D34" s="31">
        <v>396461</v>
      </c>
      <c r="E34" s="31">
        <v>396731</v>
      </c>
      <c r="F34" s="14">
        <f t="shared" si="0"/>
        <v>6.8102537197859192E-2</v>
      </c>
      <c r="G34" s="1"/>
      <c r="H34" s="1"/>
      <c r="I34" s="1"/>
    </row>
    <row r="35" spans="1:9" x14ac:dyDescent="0.3">
      <c r="A35" s="15" t="s">
        <v>48</v>
      </c>
      <c r="B35" s="16">
        <f>SUM(B7:B34)</f>
        <v>21915537</v>
      </c>
      <c r="C35" s="16">
        <f t="shared" ref="C35:E35" si="1">SUM(C7:C34)</f>
        <v>22106031</v>
      </c>
      <c r="D35" s="16">
        <f t="shared" si="1"/>
        <v>166720470</v>
      </c>
      <c r="E35" s="16">
        <f t="shared" si="1"/>
        <v>179518335</v>
      </c>
      <c r="F35" s="17">
        <f t="shared" ref="F35" si="2">((E35*100)/D35)-100</f>
        <v>7.6762409558946132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727775</v>
      </c>
      <c r="C39" s="37">
        <f t="shared" si="4"/>
        <v>644656</v>
      </c>
      <c r="D39" s="37">
        <f>_xlfn.RANK.EQ(B39,$B$39:$B$66)+COUNTIF($B$39:$B$66,B39)-1</f>
        <v>20</v>
      </c>
      <c r="E39" s="36" t="str">
        <f t="shared" ref="E39:E66" si="6">INDEX($A$39:$B$66,MATCH(ROW()-38,$D$39:$D$66,0),1)</f>
        <v>VALENCIA</v>
      </c>
      <c r="F39" s="36">
        <f>LOOKUP(E39,$A$39:$A$66,$B$39:$B$66)</f>
        <v>47702975</v>
      </c>
      <c r="G39" s="36">
        <f>LOOKUP(E39,$A$39:$A$66,$C$39:$C$66)</f>
        <v>45264071</v>
      </c>
    </row>
    <row r="40" spans="1:9" x14ac:dyDescent="0.3">
      <c r="A40" s="36" t="str">
        <f t="shared" si="5"/>
        <v>ALICANTE</v>
      </c>
      <c r="B40" s="37">
        <f t="shared" si="3"/>
        <v>995506</v>
      </c>
      <c r="C40" s="37">
        <f t="shared" si="4"/>
        <v>1014124</v>
      </c>
      <c r="D40" s="37">
        <f t="shared" ref="D40:D66" si="7">_xlfn.RANK.EQ(B40,$B$39:$B$66)+COUNTIF($B$39:$B$66,B40)-1</f>
        <v>16</v>
      </c>
      <c r="E40" s="36" t="str">
        <f t="shared" si="6"/>
        <v>BAHÍA DE ALGECIRAS</v>
      </c>
      <c r="F40" s="36">
        <f t="shared" ref="F40:F55" si="8">LOOKUP(E40,$A$39:$A$66,$B$39:$B$66)</f>
        <v>46749798</v>
      </c>
      <c r="G40" s="36">
        <f t="shared" ref="G40:G66" si="9">LOOKUP(E40,$A$39:$A$66,$C$39:$C$66)</f>
        <v>42717229</v>
      </c>
    </row>
    <row r="41" spans="1:9" x14ac:dyDescent="0.3">
      <c r="A41" s="36" t="str">
        <f t="shared" si="5"/>
        <v>ALMERÍA</v>
      </c>
      <c r="B41" s="37">
        <f t="shared" si="3"/>
        <v>332241</v>
      </c>
      <c r="C41" s="37">
        <f t="shared" si="4"/>
        <v>427465</v>
      </c>
      <c r="D41" s="37">
        <f t="shared" si="7"/>
        <v>28</v>
      </c>
      <c r="E41" s="36" t="str">
        <f t="shared" si="6"/>
        <v>BARCELONA</v>
      </c>
      <c r="F41" s="36">
        <f t="shared" si="8"/>
        <v>31320669</v>
      </c>
      <c r="G41" s="36">
        <f t="shared" si="9"/>
        <v>27295791</v>
      </c>
    </row>
    <row r="42" spans="1:9" x14ac:dyDescent="0.3">
      <c r="A42" s="36" t="str">
        <f t="shared" si="5"/>
        <v>AVILÉS</v>
      </c>
      <c r="B42" s="37">
        <f t="shared" si="3"/>
        <v>848869</v>
      </c>
      <c r="C42" s="37">
        <f t="shared" si="4"/>
        <v>793482</v>
      </c>
      <c r="D42" s="37">
        <f t="shared" si="7"/>
        <v>19</v>
      </c>
      <c r="E42" s="36" t="str">
        <f t="shared" si="6"/>
        <v>LAS PALMAS</v>
      </c>
      <c r="F42" s="36">
        <f t="shared" si="8"/>
        <v>11307151</v>
      </c>
      <c r="G42" s="36">
        <f t="shared" si="9"/>
        <v>10774576</v>
      </c>
    </row>
    <row r="43" spans="1:9" x14ac:dyDescent="0.3">
      <c r="A43" s="36" t="str">
        <f t="shared" si="5"/>
        <v>BAHÍA DE ALGECIRAS</v>
      </c>
      <c r="B43" s="37">
        <f t="shared" si="3"/>
        <v>46749798</v>
      </c>
      <c r="C43" s="37">
        <f t="shared" si="4"/>
        <v>42717229</v>
      </c>
      <c r="D43" s="37">
        <f t="shared" si="7"/>
        <v>2</v>
      </c>
      <c r="E43" s="36" t="str">
        <f t="shared" si="6"/>
        <v>BALEARES</v>
      </c>
      <c r="F43" s="36">
        <f t="shared" si="8"/>
        <v>8963191</v>
      </c>
      <c r="G43" s="36">
        <f t="shared" si="9"/>
        <v>8633889</v>
      </c>
    </row>
    <row r="44" spans="1:9" x14ac:dyDescent="0.3">
      <c r="A44" s="36" t="str">
        <f t="shared" si="5"/>
        <v>BAHÍA DE CÁDIZ</v>
      </c>
      <c r="B44" s="37">
        <f t="shared" si="3"/>
        <v>992700</v>
      </c>
      <c r="C44" s="37">
        <f t="shared" si="4"/>
        <v>1073388</v>
      </c>
      <c r="D44" s="37">
        <f t="shared" si="7"/>
        <v>17</v>
      </c>
      <c r="E44" s="36" t="str">
        <f t="shared" si="6"/>
        <v>BILBAO</v>
      </c>
      <c r="F44" s="36">
        <f t="shared" si="8"/>
        <v>6900499</v>
      </c>
      <c r="G44" s="36">
        <f t="shared" si="9"/>
        <v>6269728</v>
      </c>
    </row>
    <row r="45" spans="1:9" x14ac:dyDescent="0.3">
      <c r="A45" s="36" t="str">
        <f t="shared" si="5"/>
        <v>BALEARES</v>
      </c>
      <c r="B45" s="37">
        <f t="shared" si="3"/>
        <v>8963191</v>
      </c>
      <c r="C45" s="37">
        <f t="shared" si="4"/>
        <v>8633889</v>
      </c>
      <c r="D45" s="37">
        <f t="shared" si="7"/>
        <v>5</v>
      </c>
      <c r="E45" s="36" t="str">
        <f t="shared" si="6"/>
        <v>SANTA CRUZ DE TENERIFE</v>
      </c>
      <c r="F45" s="36">
        <f t="shared" si="8"/>
        <v>5000127</v>
      </c>
      <c r="G45" s="36">
        <f t="shared" si="9"/>
        <v>4494042</v>
      </c>
    </row>
    <row r="46" spans="1:9" x14ac:dyDescent="0.3">
      <c r="A46" s="36" t="str">
        <f t="shared" si="5"/>
        <v>BARCELONA</v>
      </c>
      <c r="B46" s="37">
        <f t="shared" si="3"/>
        <v>31320669</v>
      </c>
      <c r="C46" s="37">
        <f t="shared" si="4"/>
        <v>27295791</v>
      </c>
      <c r="D46" s="37">
        <f t="shared" si="7"/>
        <v>3</v>
      </c>
      <c r="E46" s="36" t="str">
        <f t="shared" si="6"/>
        <v>VIGO</v>
      </c>
      <c r="F46" s="36">
        <f t="shared" si="8"/>
        <v>2532260</v>
      </c>
      <c r="G46" s="36">
        <f t="shared" si="9"/>
        <v>2371250</v>
      </c>
    </row>
    <row r="47" spans="1:9" x14ac:dyDescent="0.3">
      <c r="A47" s="36" t="str">
        <f t="shared" si="5"/>
        <v>BILBAO</v>
      </c>
      <c r="B47" s="37">
        <f t="shared" si="3"/>
        <v>6900499</v>
      </c>
      <c r="C47" s="37">
        <f t="shared" si="4"/>
        <v>6269728</v>
      </c>
      <c r="D47" s="37">
        <f t="shared" si="7"/>
        <v>6</v>
      </c>
      <c r="E47" s="36" t="str">
        <f t="shared" si="6"/>
        <v>CASTELLÓN</v>
      </c>
      <c r="F47" s="36">
        <f t="shared" si="8"/>
        <v>2331061</v>
      </c>
      <c r="G47" s="36">
        <f t="shared" si="9"/>
        <v>2479478</v>
      </c>
    </row>
    <row r="48" spans="1:9" x14ac:dyDescent="0.3">
      <c r="A48" s="36" t="str">
        <f t="shared" si="5"/>
        <v>CARTAGENA</v>
      </c>
      <c r="B48" s="37">
        <f t="shared" si="3"/>
        <v>986414</v>
      </c>
      <c r="C48" s="37">
        <f t="shared" si="4"/>
        <v>1035853</v>
      </c>
      <c r="D48" s="37">
        <f t="shared" si="7"/>
        <v>18</v>
      </c>
      <c r="E48" s="36" t="str">
        <f t="shared" si="6"/>
        <v>TARRAGONA</v>
      </c>
      <c r="F48" s="36">
        <f t="shared" si="8"/>
        <v>1540729</v>
      </c>
      <c r="G48" s="36">
        <f t="shared" si="9"/>
        <v>1354331</v>
      </c>
    </row>
    <row r="49" spans="1:7" x14ac:dyDescent="0.3">
      <c r="A49" s="36" t="str">
        <f t="shared" si="5"/>
        <v>CASTELLÓN</v>
      </c>
      <c r="B49" s="37">
        <f t="shared" si="3"/>
        <v>2331061</v>
      </c>
      <c r="C49" s="37">
        <f t="shared" si="4"/>
        <v>2479478</v>
      </c>
      <c r="D49" s="37">
        <f t="shared" si="7"/>
        <v>9</v>
      </c>
      <c r="E49" s="36" t="str">
        <f t="shared" si="6"/>
        <v>SANTANDER</v>
      </c>
      <c r="F49" s="36">
        <f t="shared" si="8"/>
        <v>1501528</v>
      </c>
      <c r="G49" s="36">
        <f t="shared" si="9"/>
        <v>1242424</v>
      </c>
    </row>
    <row r="50" spans="1:7" x14ac:dyDescent="0.3">
      <c r="A50" s="36" t="str">
        <f t="shared" si="5"/>
        <v>CEUTA</v>
      </c>
      <c r="B50" s="37">
        <f t="shared" si="3"/>
        <v>532983</v>
      </c>
      <c r="C50" s="37">
        <f t="shared" si="4"/>
        <v>624704</v>
      </c>
      <c r="D50" s="37">
        <f t="shared" si="7"/>
        <v>25</v>
      </c>
      <c r="E50" s="36" t="str">
        <f t="shared" si="6"/>
        <v>PASAIA</v>
      </c>
      <c r="F50" s="36">
        <f t="shared" si="8"/>
        <v>1416388</v>
      </c>
      <c r="G50" s="36">
        <f t="shared" si="9"/>
        <v>1368015</v>
      </c>
    </row>
    <row r="51" spans="1:7" x14ac:dyDescent="0.3">
      <c r="A51" s="36" t="str">
        <f t="shared" si="5"/>
        <v>FERROL-SAN CIBRAO</v>
      </c>
      <c r="B51" s="37">
        <f t="shared" si="3"/>
        <v>521808</v>
      </c>
      <c r="C51" s="37">
        <f t="shared" si="4"/>
        <v>508371</v>
      </c>
      <c r="D51" s="37">
        <f t="shared" si="7"/>
        <v>26</v>
      </c>
      <c r="E51" s="36" t="str">
        <f t="shared" si="6"/>
        <v>SEVILLA</v>
      </c>
      <c r="F51" s="36">
        <f t="shared" si="8"/>
        <v>1293936</v>
      </c>
      <c r="G51" s="36">
        <f t="shared" si="9"/>
        <v>1186047</v>
      </c>
    </row>
    <row r="52" spans="1:7" x14ac:dyDescent="0.3">
      <c r="A52" s="36" t="str">
        <f t="shared" si="5"/>
        <v>GIJÓN</v>
      </c>
      <c r="B52" s="37">
        <f t="shared" si="3"/>
        <v>1103570</v>
      </c>
      <c r="C52" s="37">
        <f t="shared" si="4"/>
        <v>1114282</v>
      </c>
      <c r="D52" s="37">
        <f t="shared" si="7"/>
        <v>14</v>
      </c>
      <c r="E52" s="36" t="str">
        <f t="shared" si="6"/>
        <v>GIJÓN</v>
      </c>
      <c r="F52" s="36">
        <f t="shared" si="8"/>
        <v>1103570</v>
      </c>
      <c r="G52" s="36">
        <f t="shared" si="9"/>
        <v>1114282</v>
      </c>
    </row>
    <row r="53" spans="1:7" x14ac:dyDescent="0.3">
      <c r="A53" s="36" t="str">
        <f t="shared" si="5"/>
        <v>HUELVA</v>
      </c>
      <c r="B53" s="37">
        <f t="shared" si="3"/>
        <v>634364</v>
      </c>
      <c r="C53" s="37">
        <f t="shared" si="4"/>
        <v>504576</v>
      </c>
      <c r="D53" s="37">
        <f t="shared" si="7"/>
        <v>22</v>
      </c>
      <c r="E53" s="36" t="str">
        <f t="shared" si="6"/>
        <v>MARÍN Y RÍA DE PONTEVEDRA</v>
      </c>
      <c r="F53" s="36">
        <f t="shared" si="8"/>
        <v>1034392</v>
      </c>
      <c r="G53" s="36">
        <f t="shared" si="9"/>
        <v>1067036</v>
      </c>
    </row>
    <row r="54" spans="1:7" x14ac:dyDescent="0.3">
      <c r="A54" s="36" t="str">
        <f t="shared" si="5"/>
        <v>LAS PALMAS</v>
      </c>
      <c r="B54" s="37">
        <f t="shared" si="3"/>
        <v>11307151</v>
      </c>
      <c r="C54" s="37">
        <f t="shared" si="4"/>
        <v>10774576</v>
      </c>
      <c r="D54" s="37">
        <f t="shared" si="7"/>
        <v>4</v>
      </c>
      <c r="E54" s="36" t="str">
        <f t="shared" si="6"/>
        <v>ALICANTE</v>
      </c>
      <c r="F54" s="36">
        <f t="shared" si="8"/>
        <v>995506</v>
      </c>
      <c r="G54" s="36">
        <f t="shared" si="9"/>
        <v>1014124</v>
      </c>
    </row>
    <row r="55" spans="1:7" x14ac:dyDescent="0.3">
      <c r="A55" s="36" t="str">
        <f t="shared" si="5"/>
        <v>MÁLAGA</v>
      </c>
      <c r="B55" s="37">
        <f t="shared" si="3"/>
        <v>679956</v>
      </c>
      <c r="C55" s="37">
        <f t="shared" si="4"/>
        <v>705479</v>
      </c>
      <c r="D55" s="37">
        <f t="shared" si="7"/>
        <v>21</v>
      </c>
      <c r="E55" s="36" t="str">
        <f t="shared" si="6"/>
        <v>BAHÍA DE CÁDIZ</v>
      </c>
      <c r="F55" s="36">
        <f t="shared" si="8"/>
        <v>992700</v>
      </c>
      <c r="G55" s="36">
        <f t="shared" si="9"/>
        <v>1073388</v>
      </c>
    </row>
    <row r="56" spans="1:7" x14ac:dyDescent="0.3">
      <c r="A56" s="36" t="str">
        <f t="shared" si="5"/>
        <v>MARÍN Y RÍA DE PONTEVEDRA</v>
      </c>
      <c r="B56" s="37">
        <f t="shared" si="3"/>
        <v>1034392</v>
      </c>
      <c r="C56" s="37">
        <f t="shared" si="4"/>
        <v>1067036</v>
      </c>
      <c r="D56" s="37">
        <f t="shared" si="7"/>
        <v>15</v>
      </c>
      <c r="E56" s="36" t="str">
        <f t="shared" si="6"/>
        <v>CARTAGENA</v>
      </c>
      <c r="F56" s="36">
        <f t="shared" ref="F56:F66" si="10">LOOKUP(E56,$A$39:$A$66,$B$39:$B$66)</f>
        <v>986414</v>
      </c>
      <c r="G56" s="36">
        <f t="shared" si="9"/>
        <v>1035853</v>
      </c>
    </row>
    <row r="57" spans="1:7" x14ac:dyDescent="0.3">
      <c r="A57" s="36" t="str">
        <f t="shared" si="5"/>
        <v>MELILLA</v>
      </c>
      <c r="B57" s="37">
        <f t="shared" si="3"/>
        <v>542327</v>
      </c>
      <c r="C57" s="37">
        <f t="shared" si="4"/>
        <v>743527</v>
      </c>
      <c r="D57" s="37">
        <f t="shared" si="7"/>
        <v>24</v>
      </c>
      <c r="E57" s="36" t="str">
        <f t="shared" si="6"/>
        <v>AVILÉS</v>
      </c>
      <c r="F57" s="36">
        <f t="shared" si="10"/>
        <v>848869</v>
      </c>
      <c r="G57" s="36">
        <f t="shared" si="9"/>
        <v>793482</v>
      </c>
    </row>
    <row r="58" spans="1:7" x14ac:dyDescent="0.3">
      <c r="A58" s="36" t="str">
        <f t="shared" si="5"/>
        <v>MOTRIL</v>
      </c>
      <c r="B58" s="37">
        <f t="shared" si="3"/>
        <v>628387</v>
      </c>
      <c r="C58" s="37">
        <f t="shared" si="4"/>
        <v>616195</v>
      </c>
      <c r="D58" s="37">
        <f t="shared" si="7"/>
        <v>23</v>
      </c>
      <c r="E58" s="36" t="str">
        <f t="shared" si="6"/>
        <v>A CORUÑA</v>
      </c>
      <c r="F58" s="36">
        <f t="shared" si="10"/>
        <v>727775</v>
      </c>
      <c r="G58" s="36">
        <f t="shared" si="9"/>
        <v>644656</v>
      </c>
    </row>
    <row r="59" spans="1:7" x14ac:dyDescent="0.3">
      <c r="A59" s="36" t="str">
        <f t="shared" si="5"/>
        <v>PASAIA</v>
      </c>
      <c r="B59" s="37">
        <f t="shared" si="3"/>
        <v>1416388</v>
      </c>
      <c r="C59" s="37">
        <f t="shared" si="4"/>
        <v>1368015</v>
      </c>
      <c r="D59" s="37">
        <f t="shared" si="7"/>
        <v>12</v>
      </c>
      <c r="E59" s="36" t="str">
        <f t="shared" si="6"/>
        <v>MÁLAGA</v>
      </c>
      <c r="F59" s="36">
        <f t="shared" si="10"/>
        <v>679956</v>
      </c>
      <c r="G59" s="36">
        <f t="shared" si="9"/>
        <v>705479</v>
      </c>
    </row>
    <row r="60" spans="1:7" x14ac:dyDescent="0.3">
      <c r="A60" s="36" t="str">
        <f t="shared" si="5"/>
        <v>SANTA CRUZ DE TENERIFE</v>
      </c>
      <c r="B60" s="37">
        <f t="shared" si="3"/>
        <v>5000127</v>
      </c>
      <c r="C60" s="37">
        <f t="shared" si="4"/>
        <v>4494042</v>
      </c>
      <c r="D60" s="37">
        <f t="shared" si="7"/>
        <v>7</v>
      </c>
      <c r="E60" s="36" t="str">
        <f t="shared" si="6"/>
        <v>HUELVA</v>
      </c>
      <c r="F60" s="36">
        <f t="shared" si="10"/>
        <v>634364</v>
      </c>
      <c r="G60" s="36">
        <f t="shared" si="9"/>
        <v>504576</v>
      </c>
    </row>
    <row r="61" spans="1:7" x14ac:dyDescent="0.3">
      <c r="A61" s="36" t="str">
        <f t="shared" si="5"/>
        <v>SANTANDER</v>
      </c>
      <c r="B61" s="37">
        <f t="shared" si="3"/>
        <v>1501528</v>
      </c>
      <c r="C61" s="37">
        <f t="shared" si="4"/>
        <v>1242424</v>
      </c>
      <c r="D61" s="37">
        <f t="shared" si="7"/>
        <v>11</v>
      </c>
      <c r="E61" s="36" t="str">
        <f t="shared" si="6"/>
        <v>MOTRIL</v>
      </c>
      <c r="F61" s="36">
        <f t="shared" si="10"/>
        <v>628387</v>
      </c>
      <c r="G61" s="36">
        <f t="shared" si="9"/>
        <v>616195</v>
      </c>
    </row>
    <row r="62" spans="1:7" x14ac:dyDescent="0.3">
      <c r="A62" s="36" t="str">
        <f t="shared" si="5"/>
        <v>SEVILLA</v>
      </c>
      <c r="B62" s="37">
        <f t="shared" si="3"/>
        <v>1293936</v>
      </c>
      <c r="C62" s="37">
        <f t="shared" si="4"/>
        <v>1186047</v>
      </c>
      <c r="D62" s="37">
        <f t="shared" si="7"/>
        <v>13</v>
      </c>
      <c r="E62" s="36" t="str">
        <f t="shared" si="6"/>
        <v>MELILLA</v>
      </c>
      <c r="F62" s="36">
        <f t="shared" si="10"/>
        <v>542327</v>
      </c>
      <c r="G62" s="36">
        <f t="shared" si="9"/>
        <v>743527</v>
      </c>
    </row>
    <row r="63" spans="1:7" x14ac:dyDescent="0.3">
      <c r="A63" s="36" t="str">
        <f t="shared" si="5"/>
        <v>TARRAGONA</v>
      </c>
      <c r="B63" s="37">
        <f t="shared" si="3"/>
        <v>1540729</v>
      </c>
      <c r="C63" s="37">
        <f t="shared" si="4"/>
        <v>1354331</v>
      </c>
      <c r="D63" s="37">
        <f t="shared" si="7"/>
        <v>10</v>
      </c>
      <c r="E63" s="36" t="str">
        <f t="shared" si="6"/>
        <v>CEUTA</v>
      </c>
      <c r="F63" s="36">
        <f t="shared" si="10"/>
        <v>532983</v>
      </c>
      <c r="G63" s="36">
        <f t="shared" si="9"/>
        <v>624704</v>
      </c>
    </row>
    <row r="64" spans="1:7" x14ac:dyDescent="0.3">
      <c r="A64" s="36" t="str">
        <f t="shared" si="5"/>
        <v>VALENCIA</v>
      </c>
      <c r="B64" s="37">
        <f t="shared" si="3"/>
        <v>47702975</v>
      </c>
      <c r="C64" s="37">
        <f t="shared" si="4"/>
        <v>45264071</v>
      </c>
      <c r="D64" s="37">
        <f t="shared" si="7"/>
        <v>1</v>
      </c>
      <c r="E64" s="36" t="str">
        <f t="shared" si="6"/>
        <v>FERROL-SAN CIBRAO</v>
      </c>
      <c r="F64" s="36">
        <f t="shared" si="10"/>
        <v>521808</v>
      </c>
      <c r="G64" s="36">
        <f t="shared" si="9"/>
        <v>508371</v>
      </c>
    </row>
    <row r="65" spans="1:7" x14ac:dyDescent="0.3">
      <c r="A65" s="36" t="str">
        <f t="shared" si="5"/>
        <v>VIGO</v>
      </c>
      <c r="B65" s="37">
        <f t="shared" si="3"/>
        <v>2532260</v>
      </c>
      <c r="C65" s="37">
        <f t="shared" si="4"/>
        <v>2371250</v>
      </c>
      <c r="D65" s="37">
        <f t="shared" si="7"/>
        <v>8</v>
      </c>
      <c r="E65" s="36" t="str">
        <f t="shared" si="6"/>
        <v>VILAGARCÍA</v>
      </c>
      <c r="F65" s="36">
        <f t="shared" si="10"/>
        <v>396731</v>
      </c>
      <c r="G65" s="36">
        <f t="shared" si="9"/>
        <v>396461</v>
      </c>
    </row>
    <row r="66" spans="1:7" x14ac:dyDescent="0.3">
      <c r="A66" s="36" t="str">
        <f t="shared" si="5"/>
        <v>VILAGARCÍA</v>
      </c>
      <c r="B66" s="37">
        <f t="shared" si="3"/>
        <v>396731</v>
      </c>
      <c r="C66" s="37">
        <f t="shared" si="4"/>
        <v>396461</v>
      </c>
      <c r="D66" s="37">
        <f t="shared" si="7"/>
        <v>27</v>
      </c>
      <c r="E66" s="36" t="str">
        <f t="shared" si="6"/>
        <v>ALMERÍA</v>
      </c>
      <c r="F66" s="36">
        <f t="shared" si="10"/>
        <v>332241</v>
      </c>
      <c r="G66" s="36">
        <f t="shared" si="9"/>
        <v>427465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3" priority="2">
      <formula>ISERROR(F7)</formula>
    </cfRule>
  </conditionalFormatting>
  <conditionalFormatting sqref="F8 F10 F12 F14 F16 F18 F20 F22 F24 F26 F28 F30 F32 F34">
    <cfRule type="containsErrors" dxfId="4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132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2</v>
      </c>
      <c r="D7" s="30">
        <v>6</v>
      </c>
      <c r="E7" s="30">
        <v>16</v>
      </c>
      <c r="F7" s="11">
        <f>((E7*100)/D7)-100</f>
        <v>166.66666666666669</v>
      </c>
      <c r="G7" s="1"/>
      <c r="H7" s="1"/>
      <c r="I7" s="1"/>
    </row>
    <row r="8" spans="1:12" x14ac:dyDescent="0.3">
      <c r="A8" s="12" t="s">
        <v>31</v>
      </c>
      <c r="B8" s="31">
        <v>92747</v>
      </c>
      <c r="C8" s="31">
        <v>121879</v>
      </c>
      <c r="D8" s="31">
        <v>832651</v>
      </c>
      <c r="E8" s="31">
        <v>830124</v>
      </c>
      <c r="F8" s="14">
        <f t="shared" ref="F8:F34" si="0">((E8*100)/D8)-100</f>
        <v>-0.30348849638083664</v>
      </c>
      <c r="G8" s="1"/>
      <c r="H8" s="1"/>
      <c r="I8" s="1"/>
    </row>
    <row r="9" spans="1:12" x14ac:dyDescent="0.3">
      <c r="A9" s="9" t="s">
        <v>157</v>
      </c>
      <c r="B9" s="30">
        <v>2737</v>
      </c>
      <c r="C9" s="30">
        <v>8316</v>
      </c>
      <c r="D9" s="30">
        <v>23625</v>
      </c>
      <c r="E9" s="30">
        <v>39160</v>
      </c>
      <c r="F9" s="11">
        <f t="shared" si="0"/>
        <v>65.756613756613746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5372531</v>
      </c>
      <c r="C11" s="30">
        <v>5174269</v>
      </c>
      <c r="D11" s="30">
        <v>37220391</v>
      </c>
      <c r="E11" s="30">
        <v>40912354</v>
      </c>
      <c r="F11" s="11">
        <f t="shared" si="0"/>
        <v>9.9191945619270854</v>
      </c>
      <c r="G11" s="1"/>
      <c r="H11" s="1"/>
      <c r="I11" s="1"/>
    </row>
    <row r="12" spans="1:12" x14ac:dyDescent="0.3">
      <c r="A12" s="12" t="s">
        <v>161</v>
      </c>
      <c r="B12" s="31">
        <v>55664</v>
      </c>
      <c r="C12" s="31">
        <v>30800</v>
      </c>
      <c r="D12" s="31">
        <v>434385</v>
      </c>
      <c r="E12" s="31">
        <v>338604</v>
      </c>
      <c r="F12" s="14">
        <f t="shared" si="0"/>
        <v>-22.049794537104177</v>
      </c>
      <c r="G12" s="1"/>
      <c r="H12" s="1"/>
      <c r="I12" s="1"/>
    </row>
    <row r="13" spans="1:12" x14ac:dyDescent="0.3">
      <c r="A13" s="9" t="s">
        <v>32</v>
      </c>
      <c r="B13" s="30">
        <v>75526</v>
      </c>
      <c r="C13" s="30">
        <v>42525</v>
      </c>
      <c r="D13" s="30">
        <v>577637</v>
      </c>
      <c r="E13" s="30">
        <v>529317</v>
      </c>
      <c r="F13" s="11">
        <f t="shared" si="0"/>
        <v>-8.365115115548349</v>
      </c>
      <c r="G13" s="1"/>
      <c r="H13" s="1"/>
      <c r="I13" s="1"/>
    </row>
    <row r="14" spans="1:12" x14ac:dyDescent="0.3">
      <c r="A14" s="12" t="s">
        <v>33</v>
      </c>
      <c r="B14" s="31">
        <v>2787838</v>
      </c>
      <c r="C14" s="31">
        <v>3004267</v>
      </c>
      <c r="D14" s="31">
        <v>19658560</v>
      </c>
      <c r="E14" s="31">
        <v>23354670</v>
      </c>
      <c r="F14" s="14">
        <f t="shared" si="0"/>
        <v>18.801529715299594</v>
      </c>
      <c r="G14" s="1"/>
      <c r="H14" s="1"/>
      <c r="I14" s="1"/>
    </row>
    <row r="15" spans="1:12" x14ac:dyDescent="0.3">
      <c r="A15" s="9" t="s">
        <v>34</v>
      </c>
      <c r="B15" s="30">
        <v>584392</v>
      </c>
      <c r="C15" s="30">
        <v>580910</v>
      </c>
      <c r="D15" s="30">
        <v>4070787</v>
      </c>
      <c r="E15" s="30">
        <v>4544087</v>
      </c>
      <c r="F15" s="11">
        <f t="shared" si="0"/>
        <v>11.626744410847337</v>
      </c>
      <c r="G15" s="1"/>
      <c r="H15" s="1"/>
      <c r="I15" s="1"/>
    </row>
    <row r="16" spans="1:12" x14ac:dyDescent="0.3">
      <c r="A16" s="12" t="s">
        <v>35</v>
      </c>
      <c r="B16" s="31">
        <v>141573</v>
      </c>
      <c r="C16" s="31">
        <v>107079</v>
      </c>
      <c r="D16" s="31">
        <v>804516</v>
      </c>
      <c r="E16" s="31">
        <v>765707</v>
      </c>
      <c r="F16" s="14">
        <f t="shared" si="0"/>
        <v>-4.8238941177055494</v>
      </c>
      <c r="G16" s="1"/>
      <c r="H16" s="1"/>
      <c r="I16" s="1"/>
    </row>
    <row r="17" spans="1:9" x14ac:dyDescent="0.3">
      <c r="A17" s="9" t="s">
        <v>162</v>
      </c>
      <c r="B17" s="30">
        <v>236867</v>
      </c>
      <c r="C17" s="30">
        <v>256852</v>
      </c>
      <c r="D17" s="30">
        <v>2294415</v>
      </c>
      <c r="E17" s="30">
        <v>2181376</v>
      </c>
      <c r="F17" s="11">
        <f t="shared" si="0"/>
        <v>-4.926702449208193</v>
      </c>
      <c r="G17" s="1"/>
      <c r="H17" s="1"/>
      <c r="I17" s="1"/>
    </row>
    <row r="18" spans="1:9" x14ac:dyDescent="0.3">
      <c r="A18" s="12" t="s">
        <v>36</v>
      </c>
      <c r="B18" s="31">
        <v>9008</v>
      </c>
      <c r="C18" s="31">
        <v>8941</v>
      </c>
      <c r="D18" s="31">
        <v>95873</v>
      </c>
      <c r="E18" s="31">
        <v>76603</v>
      </c>
      <c r="F18" s="14">
        <f t="shared" si="0"/>
        <v>-20.099506638991159</v>
      </c>
      <c r="G18" s="1"/>
      <c r="H18" s="1"/>
      <c r="I18" s="1"/>
    </row>
    <row r="19" spans="1:9" x14ac:dyDescent="0.3">
      <c r="A19" s="9" t="s">
        <v>37</v>
      </c>
      <c r="B19" s="30">
        <v>14</v>
      </c>
      <c r="C19" s="30">
        <v>5002</v>
      </c>
      <c r="D19" s="30">
        <v>1424</v>
      </c>
      <c r="E19" s="30">
        <v>16295</v>
      </c>
      <c r="F19" s="11">
        <f t="shared" si="0"/>
        <v>1044.3117977528091</v>
      </c>
      <c r="G19" s="1"/>
      <c r="H19" s="1"/>
      <c r="I19" s="1"/>
    </row>
    <row r="20" spans="1:9" x14ac:dyDescent="0.3">
      <c r="A20" s="12" t="s">
        <v>163</v>
      </c>
      <c r="B20" s="31">
        <v>62045</v>
      </c>
      <c r="C20" s="31">
        <v>73404</v>
      </c>
      <c r="D20" s="31">
        <v>622615</v>
      </c>
      <c r="E20" s="31">
        <v>615654</v>
      </c>
      <c r="F20" s="14">
        <f t="shared" si="0"/>
        <v>-1.1180263886992776</v>
      </c>
      <c r="G20" s="1"/>
      <c r="H20" s="1"/>
      <c r="I20" s="1"/>
    </row>
    <row r="21" spans="1:9" x14ac:dyDescent="0.3">
      <c r="A21" s="9" t="s">
        <v>38</v>
      </c>
      <c r="B21" s="30">
        <v>52670</v>
      </c>
      <c r="C21" s="30">
        <v>51247</v>
      </c>
      <c r="D21" s="30">
        <v>303096</v>
      </c>
      <c r="E21" s="30">
        <v>414539</v>
      </c>
      <c r="F21" s="11">
        <f t="shared" si="0"/>
        <v>36.768218650196644</v>
      </c>
      <c r="G21" s="1"/>
      <c r="H21" s="1"/>
      <c r="I21" s="1"/>
    </row>
    <row r="22" spans="1:9" x14ac:dyDescent="0.3">
      <c r="A22" s="12" t="s">
        <v>59</v>
      </c>
      <c r="B22" s="31">
        <v>1190995</v>
      </c>
      <c r="C22" s="31">
        <v>1128878</v>
      </c>
      <c r="D22" s="31">
        <v>8039726</v>
      </c>
      <c r="E22" s="31">
        <v>8360136</v>
      </c>
      <c r="F22" s="14">
        <f t="shared" si="0"/>
        <v>3.9853348235997146</v>
      </c>
      <c r="G22" s="1"/>
      <c r="H22" s="1"/>
      <c r="I22" s="1"/>
    </row>
    <row r="23" spans="1:9" x14ac:dyDescent="0.3">
      <c r="A23" s="9" t="s">
        <v>164</v>
      </c>
      <c r="B23" s="30">
        <v>56417</v>
      </c>
      <c r="C23" s="30">
        <v>34225</v>
      </c>
      <c r="D23" s="30">
        <v>364950</v>
      </c>
      <c r="E23" s="30">
        <v>364332</v>
      </c>
      <c r="F23" s="11">
        <f t="shared" si="0"/>
        <v>-0.16933826551581888</v>
      </c>
      <c r="G23" s="1"/>
      <c r="H23" s="1"/>
      <c r="I23" s="1"/>
    </row>
    <row r="24" spans="1:9" x14ac:dyDescent="0.3">
      <c r="A24" s="12" t="s">
        <v>166</v>
      </c>
      <c r="B24" s="31">
        <v>72458</v>
      </c>
      <c r="C24" s="31">
        <v>75808</v>
      </c>
      <c r="D24" s="31">
        <v>600220</v>
      </c>
      <c r="E24" s="31">
        <v>615897</v>
      </c>
      <c r="F24" s="14">
        <f t="shared" si="0"/>
        <v>2.6118756455966121</v>
      </c>
      <c r="G24" s="1"/>
      <c r="H24" s="1"/>
      <c r="I24" s="1"/>
    </row>
    <row r="25" spans="1:9" x14ac:dyDescent="0.3">
      <c r="A25" s="9" t="s">
        <v>39</v>
      </c>
      <c r="B25" s="30">
        <v>25742</v>
      </c>
      <c r="C25" s="30">
        <v>19861</v>
      </c>
      <c r="D25" s="30">
        <v>191939</v>
      </c>
      <c r="E25" s="30">
        <v>122676</v>
      </c>
      <c r="F25" s="11">
        <f t="shared" si="0"/>
        <v>-36.085943971782704</v>
      </c>
      <c r="G25" s="1"/>
      <c r="H25" s="1"/>
      <c r="I25" s="1"/>
    </row>
    <row r="26" spans="1:9" x14ac:dyDescent="0.3">
      <c r="A26" s="12" t="s">
        <v>40</v>
      </c>
      <c r="B26" s="31">
        <v>2308</v>
      </c>
      <c r="C26" s="31">
        <v>223</v>
      </c>
      <c r="D26" s="31">
        <v>12523</v>
      </c>
      <c r="E26" s="31">
        <v>1529</v>
      </c>
      <c r="F26" s="14">
        <f t="shared" si="0"/>
        <v>-87.790465543400146</v>
      </c>
      <c r="G26" s="1"/>
      <c r="H26" s="1"/>
      <c r="I26" s="1"/>
    </row>
    <row r="27" spans="1:9" x14ac:dyDescent="0.3">
      <c r="A27" s="9" t="s">
        <v>41</v>
      </c>
      <c r="B27" s="30">
        <v>26</v>
      </c>
      <c r="C27" s="30">
        <v>0</v>
      </c>
      <c r="D27" s="30">
        <v>26</v>
      </c>
      <c r="E27" s="30">
        <v>89</v>
      </c>
      <c r="F27" s="11">
        <f t="shared" si="0"/>
        <v>242.30769230769232</v>
      </c>
      <c r="G27" s="1"/>
      <c r="H27" s="1"/>
      <c r="I27" s="1"/>
    </row>
    <row r="28" spans="1:9" x14ac:dyDescent="0.3">
      <c r="A28" s="12" t="s">
        <v>42</v>
      </c>
      <c r="B28" s="31">
        <v>280522</v>
      </c>
      <c r="C28" s="31">
        <v>350301</v>
      </c>
      <c r="D28" s="31">
        <v>2054720</v>
      </c>
      <c r="E28" s="31">
        <v>2475011</v>
      </c>
      <c r="F28" s="14">
        <f t="shared" si="0"/>
        <v>20.454903831178939</v>
      </c>
      <c r="G28" s="1"/>
      <c r="H28" s="1"/>
      <c r="I28" s="1"/>
    </row>
    <row r="29" spans="1:9" x14ac:dyDescent="0.3">
      <c r="A29" s="9" t="s">
        <v>43</v>
      </c>
      <c r="B29" s="30">
        <v>9069</v>
      </c>
      <c r="C29" s="30">
        <v>12202</v>
      </c>
      <c r="D29" s="30">
        <v>41213</v>
      </c>
      <c r="E29" s="30">
        <v>91027</v>
      </c>
      <c r="F29" s="11">
        <f t="shared" si="0"/>
        <v>120.86962851527431</v>
      </c>
      <c r="G29" s="1"/>
      <c r="H29" s="1"/>
      <c r="I29" s="1"/>
    </row>
    <row r="30" spans="1:9" x14ac:dyDescent="0.3">
      <c r="A30" s="12" t="s">
        <v>44</v>
      </c>
      <c r="B30" s="31">
        <v>65793</v>
      </c>
      <c r="C30" s="31">
        <v>75034</v>
      </c>
      <c r="D30" s="31">
        <v>583973</v>
      </c>
      <c r="E30" s="31">
        <v>631739</v>
      </c>
      <c r="F30" s="14">
        <f t="shared" si="0"/>
        <v>8.1794877502898231</v>
      </c>
      <c r="G30" s="1"/>
      <c r="H30" s="1"/>
      <c r="I30" s="1"/>
    </row>
    <row r="31" spans="1:9" x14ac:dyDescent="0.3">
      <c r="A31" s="9" t="s">
        <v>45</v>
      </c>
      <c r="B31" s="30">
        <v>54578</v>
      </c>
      <c r="C31" s="30">
        <v>45001</v>
      </c>
      <c r="D31" s="30">
        <v>406652</v>
      </c>
      <c r="E31" s="30">
        <v>381214</v>
      </c>
      <c r="F31" s="11">
        <f t="shared" si="0"/>
        <v>-6.2554715088085118</v>
      </c>
      <c r="G31" s="1"/>
      <c r="H31" s="1"/>
      <c r="I31" s="1"/>
    </row>
    <row r="32" spans="1:9" x14ac:dyDescent="0.3">
      <c r="A32" s="12" t="s">
        <v>46</v>
      </c>
      <c r="B32" s="31">
        <v>4936733</v>
      </c>
      <c r="C32" s="31">
        <v>4806090</v>
      </c>
      <c r="D32" s="31">
        <v>37786599</v>
      </c>
      <c r="E32" s="31">
        <v>38301203</v>
      </c>
      <c r="F32" s="14">
        <f t="shared" si="0"/>
        <v>1.3618690583928981</v>
      </c>
      <c r="G32" s="1"/>
      <c r="H32" s="1"/>
      <c r="I32" s="1"/>
    </row>
    <row r="33" spans="1:9" x14ac:dyDescent="0.3">
      <c r="A33" s="9" t="s">
        <v>47</v>
      </c>
      <c r="B33" s="30">
        <v>199396</v>
      </c>
      <c r="C33" s="30">
        <v>208891</v>
      </c>
      <c r="D33" s="30">
        <v>1701448</v>
      </c>
      <c r="E33" s="30">
        <v>1814425</v>
      </c>
      <c r="F33" s="11">
        <f t="shared" si="0"/>
        <v>6.6400501220137187</v>
      </c>
      <c r="G33" s="1"/>
      <c r="H33" s="1"/>
      <c r="I33" s="1"/>
    </row>
    <row r="34" spans="1:9" x14ac:dyDescent="0.3">
      <c r="A34" s="12" t="s">
        <v>165</v>
      </c>
      <c r="B34" s="31">
        <v>22022</v>
      </c>
      <c r="C34" s="31">
        <v>27070</v>
      </c>
      <c r="D34" s="31">
        <v>198816</v>
      </c>
      <c r="E34" s="31">
        <v>200210</v>
      </c>
      <c r="F34" s="14">
        <f t="shared" si="0"/>
        <v>0.70115081281184644</v>
      </c>
      <c r="G34" s="1"/>
      <c r="H34" s="1"/>
      <c r="I34" s="1"/>
    </row>
    <row r="35" spans="1:9" x14ac:dyDescent="0.3">
      <c r="A35" s="15" t="s">
        <v>48</v>
      </c>
      <c r="B35" s="16">
        <f>SUM(B7:B34)</f>
        <v>16389671</v>
      </c>
      <c r="C35" s="16">
        <f t="shared" ref="C35:E35" si="1">SUM(C7:C34)</f>
        <v>16249077</v>
      </c>
      <c r="D35" s="16">
        <f t="shared" si="1"/>
        <v>118922786</v>
      </c>
      <c r="E35" s="16">
        <f t="shared" si="1"/>
        <v>127977994</v>
      </c>
      <c r="F35" s="17">
        <f t="shared" ref="F35" si="2">((E35*100)/D35)-100</f>
        <v>7.6143591186974078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16</v>
      </c>
      <c r="C39" s="37">
        <f t="shared" si="4"/>
        <v>6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40912354</v>
      </c>
      <c r="G39" s="36">
        <f>LOOKUP(E39,$A$39:$A$66,$C$39:$C$66)</f>
        <v>37220391</v>
      </c>
    </row>
    <row r="40" spans="1:9" x14ac:dyDescent="0.3">
      <c r="A40" s="36" t="str">
        <f t="shared" si="5"/>
        <v>ALICANTE</v>
      </c>
      <c r="B40" s="37">
        <f t="shared" si="3"/>
        <v>830124</v>
      </c>
      <c r="C40" s="37">
        <f t="shared" si="4"/>
        <v>832651</v>
      </c>
      <c r="D40" s="37">
        <f t="shared" ref="D40:D66" si="7">_xlfn.RANK.EQ(B40,$B$39:$B$66)+COUNTIF($B$39:$B$66,B40)-1</f>
        <v>9</v>
      </c>
      <c r="E40" s="36" t="str">
        <f t="shared" si="6"/>
        <v>VALENCIA</v>
      </c>
      <c r="F40" s="36">
        <f t="shared" ref="F40:F55" si="8">LOOKUP(E40,$A$39:$A$66,$B$39:$B$66)</f>
        <v>38301203</v>
      </c>
      <c r="G40" s="36">
        <f t="shared" ref="G40:G66" si="9">LOOKUP(E40,$A$39:$A$66,$C$39:$C$66)</f>
        <v>37786599</v>
      </c>
    </row>
    <row r="41" spans="1:9" x14ac:dyDescent="0.3">
      <c r="A41" s="36" t="str">
        <f t="shared" si="5"/>
        <v>ALMERÍA</v>
      </c>
      <c r="B41" s="37">
        <f t="shared" si="3"/>
        <v>39160</v>
      </c>
      <c r="C41" s="37">
        <f t="shared" si="4"/>
        <v>23625</v>
      </c>
      <c r="D41" s="37">
        <f t="shared" si="7"/>
        <v>23</v>
      </c>
      <c r="E41" s="36" t="str">
        <f t="shared" si="6"/>
        <v>BARCELONA</v>
      </c>
      <c r="F41" s="36">
        <f t="shared" si="8"/>
        <v>23354670</v>
      </c>
      <c r="G41" s="36">
        <f t="shared" si="9"/>
        <v>19658560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8360136</v>
      </c>
      <c r="G42" s="36">
        <f t="shared" si="9"/>
        <v>8039726</v>
      </c>
    </row>
    <row r="43" spans="1:9" x14ac:dyDescent="0.3">
      <c r="A43" s="36" t="str">
        <f t="shared" si="5"/>
        <v>BAHÍA DE ALGECIRAS</v>
      </c>
      <c r="B43" s="37">
        <f t="shared" si="3"/>
        <v>40912354</v>
      </c>
      <c r="C43" s="37">
        <f t="shared" si="4"/>
        <v>37220391</v>
      </c>
      <c r="D43" s="37">
        <f t="shared" si="7"/>
        <v>1</v>
      </c>
      <c r="E43" s="36" t="str">
        <f t="shared" si="6"/>
        <v>BILBAO</v>
      </c>
      <c r="F43" s="36">
        <f t="shared" si="8"/>
        <v>4544087</v>
      </c>
      <c r="G43" s="36">
        <f t="shared" si="9"/>
        <v>4070787</v>
      </c>
    </row>
    <row r="44" spans="1:9" x14ac:dyDescent="0.3">
      <c r="A44" s="36" t="str">
        <f t="shared" si="5"/>
        <v>BAHÍA DE CÁDIZ</v>
      </c>
      <c r="B44" s="37">
        <f t="shared" si="3"/>
        <v>338604</v>
      </c>
      <c r="C44" s="37">
        <f t="shared" si="4"/>
        <v>434385</v>
      </c>
      <c r="D44" s="37">
        <f t="shared" si="7"/>
        <v>18</v>
      </c>
      <c r="E44" s="36" t="str">
        <f t="shared" si="6"/>
        <v>SANTA CRUZ DE TENERIFE</v>
      </c>
      <c r="F44" s="36">
        <f t="shared" si="8"/>
        <v>2475011</v>
      </c>
      <c r="G44" s="36">
        <f t="shared" si="9"/>
        <v>2054720</v>
      </c>
    </row>
    <row r="45" spans="1:9" x14ac:dyDescent="0.3">
      <c r="A45" s="36" t="str">
        <f t="shared" si="5"/>
        <v>BALEARES</v>
      </c>
      <c r="B45" s="37">
        <f t="shared" si="3"/>
        <v>529317</v>
      </c>
      <c r="C45" s="37">
        <f t="shared" si="4"/>
        <v>577637</v>
      </c>
      <c r="D45" s="37">
        <f t="shared" si="7"/>
        <v>14</v>
      </c>
      <c r="E45" s="36" t="str">
        <f t="shared" si="6"/>
        <v>CASTELLÓN</v>
      </c>
      <c r="F45" s="36">
        <f t="shared" si="8"/>
        <v>2181376</v>
      </c>
      <c r="G45" s="36">
        <f t="shared" si="9"/>
        <v>2294415</v>
      </c>
    </row>
    <row r="46" spans="1:9" x14ac:dyDescent="0.3">
      <c r="A46" s="36" t="str">
        <f t="shared" si="5"/>
        <v>BARCELONA</v>
      </c>
      <c r="B46" s="37">
        <f t="shared" si="3"/>
        <v>23354670</v>
      </c>
      <c r="C46" s="37">
        <f t="shared" si="4"/>
        <v>19658560</v>
      </c>
      <c r="D46" s="37">
        <f t="shared" si="7"/>
        <v>3</v>
      </c>
      <c r="E46" s="36" t="str">
        <f t="shared" si="6"/>
        <v>VIGO</v>
      </c>
      <c r="F46" s="36">
        <f t="shared" si="8"/>
        <v>1814425</v>
      </c>
      <c r="G46" s="36">
        <f t="shared" si="9"/>
        <v>1701448</v>
      </c>
    </row>
    <row r="47" spans="1:9" x14ac:dyDescent="0.3">
      <c r="A47" s="36" t="str">
        <f t="shared" si="5"/>
        <v>BILBAO</v>
      </c>
      <c r="B47" s="37">
        <f t="shared" si="3"/>
        <v>4544087</v>
      </c>
      <c r="C47" s="37">
        <f t="shared" si="4"/>
        <v>4070787</v>
      </c>
      <c r="D47" s="37">
        <f t="shared" si="7"/>
        <v>5</v>
      </c>
      <c r="E47" s="36" t="str">
        <f t="shared" si="6"/>
        <v>ALICANTE</v>
      </c>
      <c r="F47" s="36">
        <f t="shared" si="8"/>
        <v>830124</v>
      </c>
      <c r="G47" s="36">
        <f t="shared" si="9"/>
        <v>832651</v>
      </c>
    </row>
    <row r="48" spans="1:9" x14ac:dyDescent="0.3">
      <c r="A48" s="36" t="str">
        <f t="shared" si="5"/>
        <v>CARTAGENA</v>
      </c>
      <c r="B48" s="37">
        <f t="shared" si="3"/>
        <v>765707</v>
      </c>
      <c r="C48" s="37">
        <f t="shared" si="4"/>
        <v>804516</v>
      </c>
      <c r="D48" s="37">
        <f t="shared" si="7"/>
        <v>10</v>
      </c>
      <c r="E48" s="36" t="str">
        <f t="shared" si="6"/>
        <v>CARTAGENA</v>
      </c>
      <c r="F48" s="36">
        <f t="shared" si="8"/>
        <v>765707</v>
      </c>
      <c r="G48" s="36">
        <f t="shared" si="9"/>
        <v>804516</v>
      </c>
    </row>
    <row r="49" spans="1:7" x14ac:dyDescent="0.3">
      <c r="A49" s="36" t="str">
        <f t="shared" si="5"/>
        <v>CASTELLÓN</v>
      </c>
      <c r="B49" s="37">
        <f t="shared" si="3"/>
        <v>2181376</v>
      </c>
      <c r="C49" s="37">
        <f t="shared" si="4"/>
        <v>2294415</v>
      </c>
      <c r="D49" s="37">
        <f t="shared" si="7"/>
        <v>7</v>
      </c>
      <c r="E49" s="36" t="str">
        <f t="shared" si="6"/>
        <v>SEVILLA</v>
      </c>
      <c r="F49" s="36">
        <f t="shared" si="8"/>
        <v>631739</v>
      </c>
      <c r="G49" s="36">
        <f t="shared" si="9"/>
        <v>583973</v>
      </c>
    </row>
    <row r="50" spans="1:7" x14ac:dyDescent="0.3">
      <c r="A50" s="36" t="str">
        <f t="shared" si="5"/>
        <v>CEUTA</v>
      </c>
      <c r="B50" s="37">
        <f t="shared" si="3"/>
        <v>76603</v>
      </c>
      <c r="C50" s="37">
        <f t="shared" si="4"/>
        <v>95873</v>
      </c>
      <c r="D50" s="37">
        <f t="shared" si="7"/>
        <v>22</v>
      </c>
      <c r="E50" s="36" t="str">
        <f t="shared" si="6"/>
        <v>MARÍN Y RÍA DE PONTEVEDRA</v>
      </c>
      <c r="F50" s="36">
        <f t="shared" si="8"/>
        <v>615897</v>
      </c>
      <c r="G50" s="36">
        <f t="shared" si="9"/>
        <v>600220</v>
      </c>
    </row>
    <row r="51" spans="1:7" x14ac:dyDescent="0.3">
      <c r="A51" s="36" t="str">
        <f t="shared" si="5"/>
        <v>FERROL-SAN CIBRAO</v>
      </c>
      <c r="B51" s="37">
        <f t="shared" si="3"/>
        <v>16295</v>
      </c>
      <c r="C51" s="37">
        <f t="shared" si="4"/>
        <v>1424</v>
      </c>
      <c r="D51" s="37">
        <f t="shared" si="7"/>
        <v>24</v>
      </c>
      <c r="E51" s="36" t="str">
        <f t="shared" si="6"/>
        <v>GIJÓN</v>
      </c>
      <c r="F51" s="36">
        <f t="shared" si="8"/>
        <v>615654</v>
      </c>
      <c r="G51" s="36">
        <f t="shared" si="9"/>
        <v>622615</v>
      </c>
    </row>
    <row r="52" spans="1:7" x14ac:dyDescent="0.3">
      <c r="A52" s="36" t="str">
        <f t="shared" si="5"/>
        <v>GIJÓN</v>
      </c>
      <c r="B52" s="37">
        <f t="shared" si="3"/>
        <v>615654</v>
      </c>
      <c r="C52" s="37">
        <f t="shared" si="4"/>
        <v>622615</v>
      </c>
      <c r="D52" s="37">
        <f t="shared" si="7"/>
        <v>13</v>
      </c>
      <c r="E52" s="36" t="str">
        <f t="shared" si="6"/>
        <v>BALEARES</v>
      </c>
      <c r="F52" s="36">
        <f t="shared" si="8"/>
        <v>529317</v>
      </c>
      <c r="G52" s="36">
        <f t="shared" si="9"/>
        <v>577637</v>
      </c>
    </row>
    <row r="53" spans="1:7" x14ac:dyDescent="0.3">
      <c r="A53" s="36" t="str">
        <f t="shared" si="5"/>
        <v>HUELVA</v>
      </c>
      <c r="B53" s="37">
        <f t="shared" si="3"/>
        <v>414539</v>
      </c>
      <c r="C53" s="37">
        <f t="shared" si="4"/>
        <v>303096</v>
      </c>
      <c r="D53" s="37">
        <f t="shared" si="7"/>
        <v>15</v>
      </c>
      <c r="E53" s="36" t="str">
        <f t="shared" si="6"/>
        <v>HUELVA</v>
      </c>
      <c r="F53" s="36">
        <f t="shared" si="8"/>
        <v>414539</v>
      </c>
      <c r="G53" s="36">
        <f t="shared" si="9"/>
        <v>303096</v>
      </c>
    </row>
    <row r="54" spans="1:7" x14ac:dyDescent="0.3">
      <c r="A54" s="36" t="str">
        <f t="shared" si="5"/>
        <v>LAS PALMAS</v>
      </c>
      <c r="B54" s="37">
        <f t="shared" si="3"/>
        <v>8360136</v>
      </c>
      <c r="C54" s="37">
        <f t="shared" si="4"/>
        <v>8039726</v>
      </c>
      <c r="D54" s="37">
        <f t="shared" si="7"/>
        <v>4</v>
      </c>
      <c r="E54" s="36" t="str">
        <f t="shared" si="6"/>
        <v>TARRAGONA</v>
      </c>
      <c r="F54" s="36">
        <f t="shared" si="8"/>
        <v>381214</v>
      </c>
      <c r="G54" s="36">
        <f t="shared" si="9"/>
        <v>406652</v>
      </c>
    </row>
    <row r="55" spans="1:7" x14ac:dyDescent="0.3">
      <c r="A55" s="36" t="str">
        <f t="shared" si="5"/>
        <v>MÁLAGA</v>
      </c>
      <c r="B55" s="37">
        <f t="shared" si="3"/>
        <v>364332</v>
      </c>
      <c r="C55" s="37">
        <f t="shared" si="4"/>
        <v>364950</v>
      </c>
      <c r="D55" s="37">
        <f t="shared" si="7"/>
        <v>17</v>
      </c>
      <c r="E55" s="36" t="str">
        <f t="shared" si="6"/>
        <v>MÁLAGA</v>
      </c>
      <c r="F55" s="36">
        <f t="shared" si="8"/>
        <v>364332</v>
      </c>
      <c r="G55" s="36">
        <f t="shared" si="9"/>
        <v>364950</v>
      </c>
    </row>
    <row r="56" spans="1:7" x14ac:dyDescent="0.3">
      <c r="A56" s="36" t="str">
        <f t="shared" si="5"/>
        <v>MARÍN Y RÍA DE PONTEVEDRA</v>
      </c>
      <c r="B56" s="37">
        <f t="shared" si="3"/>
        <v>615897</v>
      </c>
      <c r="C56" s="37">
        <f t="shared" si="4"/>
        <v>600220</v>
      </c>
      <c r="D56" s="37">
        <f t="shared" si="7"/>
        <v>12</v>
      </c>
      <c r="E56" s="36" t="str">
        <f t="shared" si="6"/>
        <v>BAHÍA DE CÁDIZ</v>
      </c>
      <c r="F56" s="36">
        <f t="shared" ref="F56:F66" si="10">LOOKUP(E56,$A$39:$A$66,$B$39:$B$66)</f>
        <v>338604</v>
      </c>
      <c r="G56" s="36">
        <f t="shared" si="9"/>
        <v>434385</v>
      </c>
    </row>
    <row r="57" spans="1:7" x14ac:dyDescent="0.3">
      <c r="A57" s="36" t="str">
        <f t="shared" si="5"/>
        <v>MELILLA</v>
      </c>
      <c r="B57" s="37">
        <f t="shared" si="3"/>
        <v>122676</v>
      </c>
      <c r="C57" s="37">
        <f t="shared" si="4"/>
        <v>191939</v>
      </c>
      <c r="D57" s="37">
        <f t="shared" si="7"/>
        <v>20</v>
      </c>
      <c r="E57" s="36" t="str">
        <f t="shared" si="6"/>
        <v>VILAGARCÍA</v>
      </c>
      <c r="F57" s="36">
        <f t="shared" si="10"/>
        <v>200210</v>
      </c>
      <c r="G57" s="36">
        <f t="shared" si="9"/>
        <v>198816</v>
      </c>
    </row>
    <row r="58" spans="1:7" x14ac:dyDescent="0.3">
      <c r="A58" s="36" t="str">
        <f t="shared" si="5"/>
        <v>MOTRIL</v>
      </c>
      <c r="B58" s="37">
        <f t="shared" si="3"/>
        <v>1529</v>
      </c>
      <c r="C58" s="37">
        <f t="shared" si="4"/>
        <v>12523</v>
      </c>
      <c r="D58" s="37">
        <f t="shared" si="7"/>
        <v>25</v>
      </c>
      <c r="E58" s="36" t="str">
        <f t="shared" si="6"/>
        <v>MELILLA</v>
      </c>
      <c r="F58" s="36">
        <f t="shared" si="10"/>
        <v>122676</v>
      </c>
      <c r="G58" s="36">
        <f t="shared" si="9"/>
        <v>191939</v>
      </c>
    </row>
    <row r="59" spans="1:7" x14ac:dyDescent="0.3">
      <c r="A59" s="36" t="str">
        <f t="shared" si="5"/>
        <v>PASAIA</v>
      </c>
      <c r="B59" s="37">
        <f t="shared" si="3"/>
        <v>89</v>
      </c>
      <c r="C59" s="37">
        <f t="shared" si="4"/>
        <v>26</v>
      </c>
      <c r="D59" s="37">
        <f t="shared" si="7"/>
        <v>26</v>
      </c>
      <c r="E59" s="36" t="str">
        <f t="shared" si="6"/>
        <v>SANTANDER</v>
      </c>
      <c r="F59" s="36">
        <f t="shared" si="10"/>
        <v>91027</v>
      </c>
      <c r="G59" s="36">
        <f t="shared" si="9"/>
        <v>41213</v>
      </c>
    </row>
    <row r="60" spans="1:7" x14ac:dyDescent="0.3">
      <c r="A60" s="36" t="str">
        <f t="shared" si="5"/>
        <v>SANTA CRUZ DE TENERIFE</v>
      </c>
      <c r="B60" s="37">
        <f t="shared" si="3"/>
        <v>2475011</v>
      </c>
      <c r="C60" s="37">
        <f t="shared" si="4"/>
        <v>2054720</v>
      </c>
      <c r="D60" s="37">
        <f t="shared" si="7"/>
        <v>6</v>
      </c>
      <c r="E60" s="36" t="str">
        <f t="shared" si="6"/>
        <v>CEUTA</v>
      </c>
      <c r="F60" s="36">
        <f t="shared" si="10"/>
        <v>76603</v>
      </c>
      <c r="G60" s="36">
        <f t="shared" si="9"/>
        <v>95873</v>
      </c>
    </row>
    <row r="61" spans="1:7" x14ac:dyDescent="0.3">
      <c r="A61" s="36" t="str">
        <f t="shared" si="5"/>
        <v>SANTANDER</v>
      </c>
      <c r="B61" s="37">
        <f t="shared" si="3"/>
        <v>91027</v>
      </c>
      <c r="C61" s="37">
        <f t="shared" si="4"/>
        <v>41213</v>
      </c>
      <c r="D61" s="37">
        <f t="shared" si="7"/>
        <v>21</v>
      </c>
      <c r="E61" s="36" t="str">
        <f t="shared" si="6"/>
        <v>ALMERÍA</v>
      </c>
      <c r="F61" s="36">
        <f t="shared" si="10"/>
        <v>39160</v>
      </c>
      <c r="G61" s="36">
        <f t="shared" si="9"/>
        <v>23625</v>
      </c>
    </row>
    <row r="62" spans="1:7" x14ac:dyDescent="0.3">
      <c r="A62" s="36" t="str">
        <f t="shared" si="5"/>
        <v>SEVILLA</v>
      </c>
      <c r="B62" s="37">
        <f t="shared" si="3"/>
        <v>631739</v>
      </c>
      <c r="C62" s="37">
        <f t="shared" si="4"/>
        <v>583973</v>
      </c>
      <c r="D62" s="37">
        <f t="shared" si="7"/>
        <v>11</v>
      </c>
      <c r="E62" s="36" t="str">
        <f t="shared" si="6"/>
        <v>FERROL-SAN CIBRAO</v>
      </c>
      <c r="F62" s="36">
        <f t="shared" si="10"/>
        <v>16295</v>
      </c>
      <c r="G62" s="36">
        <f t="shared" si="9"/>
        <v>1424</v>
      </c>
    </row>
    <row r="63" spans="1:7" x14ac:dyDescent="0.3">
      <c r="A63" s="36" t="str">
        <f t="shared" si="5"/>
        <v>TARRAGONA</v>
      </c>
      <c r="B63" s="37">
        <f t="shared" si="3"/>
        <v>381214</v>
      </c>
      <c r="C63" s="37">
        <f t="shared" si="4"/>
        <v>406652</v>
      </c>
      <c r="D63" s="37">
        <f t="shared" si="7"/>
        <v>16</v>
      </c>
      <c r="E63" s="36" t="str">
        <f t="shared" si="6"/>
        <v>MOTRIL</v>
      </c>
      <c r="F63" s="36">
        <f t="shared" si="10"/>
        <v>1529</v>
      </c>
      <c r="G63" s="36">
        <f t="shared" si="9"/>
        <v>12523</v>
      </c>
    </row>
    <row r="64" spans="1:7" x14ac:dyDescent="0.3">
      <c r="A64" s="36" t="str">
        <f t="shared" si="5"/>
        <v>VALENCIA</v>
      </c>
      <c r="B64" s="37">
        <f t="shared" si="3"/>
        <v>38301203</v>
      </c>
      <c r="C64" s="37">
        <f t="shared" si="4"/>
        <v>37786599</v>
      </c>
      <c r="D64" s="37">
        <f t="shared" si="7"/>
        <v>2</v>
      </c>
      <c r="E64" s="36" t="str">
        <f t="shared" si="6"/>
        <v>PASAIA</v>
      </c>
      <c r="F64" s="36">
        <f t="shared" si="10"/>
        <v>89</v>
      </c>
      <c r="G64" s="36">
        <f t="shared" si="9"/>
        <v>26</v>
      </c>
    </row>
    <row r="65" spans="1:7" x14ac:dyDescent="0.3">
      <c r="A65" s="36" t="str">
        <f t="shared" si="5"/>
        <v>VIGO</v>
      </c>
      <c r="B65" s="37">
        <f t="shared" si="3"/>
        <v>1814425</v>
      </c>
      <c r="C65" s="37">
        <f t="shared" si="4"/>
        <v>1701448</v>
      </c>
      <c r="D65" s="37">
        <f t="shared" si="7"/>
        <v>8</v>
      </c>
      <c r="E65" s="36" t="str">
        <f t="shared" si="6"/>
        <v>A CORUÑA</v>
      </c>
      <c r="F65" s="36">
        <f t="shared" si="10"/>
        <v>16</v>
      </c>
      <c r="G65" s="36">
        <f t="shared" si="9"/>
        <v>6</v>
      </c>
    </row>
    <row r="66" spans="1:7" x14ac:dyDescent="0.3">
      <c r="A66" s="36" t="str">
        <f t="shared" si="5"/>
        <v>VILAGARCÍA</v>
      </c>
      <c r="B66" s="37">
        <f t="shared" si="3"/>
        <v>200210</v>
      </c>
      <c r="C66" s="37">
        <f t="shared" si="4"/>
        <v>198816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1" priority="2">
      <formula>ISERROR(F7)</formula>
    </cfRule>
  </conditionalFormatting>
  <conditionalFormatting sqref="F8 F10 F12 F14 F16 F18 F20 F22 F24 F26 F28 F30 F32 F34">
    <cfRule type="containsErrors" dxfId="4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6748</v>
      </c>
      <c r="C7" s="30">
        <v>6290</v>
      </c>
      <c r="D7" s="30">
        <v>38485</v>
      </c>
      <c r="E7" s="30">
        <v>32945</v>
      </c>
      <c r="F7" s="11">
        <f>((E7*100)/D7)-100</f>
        <v>-14.395218916460962</v>
      </c>
      <c r="G7" s="1"/>
      <c r="H7" s="1"/>
      <c r="I7" s="1"/>
    </row>
    <row r="8" spans="1:12" x14ac:dyDescent="0.3">
      <c r="A8" s="12" t="s">
        <v>31</v>
      </c>
      <c r="B8" s="31">
        <v>3</v>
      </c>
      <c r="C8" s="31">
        <v>151</v>
      </c>
      <c r="D8" s="31">
        <v>739</v>
      </c>
      <c r="E8" s="31">
        <v>1279</v>
      </c>
      <c r="F8" s="14">
        <f t="shared" ref="F8:F34" si="0">((E8*100)/D8)-100</f>
        <v>73.071718538565619</v>
      </c>
      <c r="G8" s="1"/>
      <c r="H8" s="1"/>
      <c r="I8" s="1"/>
    </row>
    <row r="9" spans="1:12" x14ac:dyDescent="0.3">
      <c r="A9" s="9" t="s">
        <v>157</v>
      </c>
      <c r="B9" s="30">
        <v>254</v>
      </c>
      <c r="C9" s="30">
        <v>408</v>
      </c>
      <c r="D9" s="30">
        <v>2144</v>
      </c>
      <c r="E9" s="30">
        <v>2270</v>
      </c>
      <c r="F9" s="11">
        <f t="shared" si="0"/>
        <v>5.8768656716417951</v>
      </c>
      <c r="G9" s="1"/>
      <c r="H9" s="1"/>
      <c r="I9" s="1"/>
    </row>
    <row r="10" spans="1:12" x14ac:dyDescent="0.3">
      <c r="A10" s="12" t="s">
        <v>159</v>
      </c>
      <c r="B10" s="31">
        <v>1238</v>
      </c>
      <c r="C10" s="31">
        <v>1233</v>
      </c>
      <c r="D10" s="31">
        <v>10323</v>
      </c>
      <c r="E10" s="31">
        <v>10226</v>
      </c>
      <c r="F10" s="14">
        <f t="shared" si="0"/>
        <v>-0.93964932674610679</v>
      </c>
      <c r="G10" s="1"/>
      <c r="H10" s="1"/>
      <c r="I10" s="1"/>
    </row>
    <row r="11" spans="1:12" x14ac:dyDescent="0.3">
      <c r="A11" s="9" t="s">
        <v>160</v>
      </c>
      <c r="B11" s="30">
        <v>97</v>
      </c>
      <c r="C11" s="30">
        <v>77</v>
      </c>
      <c r="D11" s="30">
        <v>660</v>
      </c>
      <c r="E11" s="30">
        <v>461</v>
      </c>
      <c r="F11" s="11">
        <f t="shared" si="0"/>
        <v>-30.151515151515156</v>
      </c>
      <c r="G11" s="1"/>
      <c r="H11" s="1"/>
      <c r="I11" s="1"/>
    </row>
    <row r="12" spans="1:12" x14ac:dyDescent="0.3">
      <c r="A12" s="12" t="s">
        <v>161</v>
      </c>
      <c r="B12" s="31">
        <v>1355</v>
      </c>
      <c r="C12" s="31">
        <v>1613</v>
      </c>
      <c r="D12" s="31">
        <v>12135</v>
      </c>
      <c r="E12" s="31">
        <v>13000</v>
      </c>
      <c r="F12" s="14">
        <f t="shared" si="0"/>
        <v>7.1281417387721433</v>
      </c>
      <c r="G12" s="1"/>
      <c r="H12" s="1"/>
      <c r="I12" s="1"/>
    </row>
    <row r="13" spans="1:12" x14ac:dyDescent="0.3">
      <c r="A13" s="9" t="s">
        <v>32</v>
      </c>
      <c r="B13" s="30">
        <v>322</v>
      </c>
      <c r="C13" s="30">
        <v>291</v>
      </c>
      <c r="D13" s="30">
        <v>2174</v>
      </c>
      <c r="E13" s="30">
        <v>1637</v>
      </c>
      <c r="F13" s="11">
        <f t="shared" si="0"/>
        <v>-24.701011959521622</v>
      </c>
      <c r="G13" s="1"/>
      <c r="H13" s="1"/>
      <c r="I13" s="1"/>
    </row>
    <row r="14" spans="1:12" x14ac:dyDescent="0.3">
      <c r="A14" s="12" t="s">
        <v>33</v>
      </c>
      <c r="B14" s="31">
        <v>191</v>
      </c>
      <c r="C14" s="31">
        <v>311</v>
      </c>
      <c r="D14" s="31">
        <v>2515</v>
      </c>
      <c r="E14" s="31">
        <v>2590</v>
      </c>
      <c r="F14" s="14">
        <f t="shared" si="0"/>
        <v>2.9821073558648123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49</v>
      </c>
      <c r="C16" s="31">
        <v>47</v>
      </c>
      <c r="D16" s="31">
        <v>331</v>
      </c>
      <c r="E16" s="31">
        <v>308</v>
      </c>
      <c r="F16" s="14">
        <f t="shared" si="0"/>
        <v>-6.9486404833836843</v>
      </c>
      <c r="G16" s="1"/>
      <c r="H16" s="1"/>
      <c r="I16" s="1"/>
    </row>
    <row r="17" spans="1:9" x14ac:dyDescent="0.3">
      <c r="A17" s="9" t="s">
        <v>162</v>
      </c>
      <c r="B17" s="30">
        <v>400</v>
      </c>
      <c r="C17" s="30">
        <v>708</v>
      </c>
      <c r="D17" s="30">
        <v>2787</v>
      </c>
      <c r="E17" s="30">
        <v>3867</v>
      </c>
      <c r="F17" s="11">
        <f t="shared" si="0"/>
        <v>38.75134553283101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5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23</v>
      </c>
      <c r="C19" s="30">
        <v>22</v>
      </c>
      <c r="D19" s="30">
        <v>145</v>
      </c>
      <c r="E19" s="30">
        <v>188</v>
      </c>
      <c r="F19" s="11">
        <f t="shared" si="0"/>
        <v>29.65517241379311</v>
      </c>
      <c r="G19" s="1"/>
      <c r="H19" s="1"/>
      <c r="I19" s="1"/>
    </row>
    <row r="20" spans="1:9" x14ac:dyDescent="0.3">
      <c r="A20" s="12" t="s">
        <v>163</v>
      </c>
      <c r="B20" s="31">
        <v>787</v>
      </c>
      <c r="C20" s="31">
        <v>0</v>
      </c>
      <c r="D20" s="31">
        <v>6483</v>
      </c>
      <c r="E20" s="31">
        <v>3486</v>
      </c>
      <c r="F20" s="14">
        <f t="shared" si="0"/>
        <v>-46.228597871355852</v>
      </c>
      <c r="G20" s="1"/>
      <c r="H20" s="1"/>
      <c r="I20" s="1"/>
    </row>
    <row r="21" spans="1:9" x14ac:dyDescent="0.3">
      <c r="A21" s="9" t="s">
        <v>38</v>
      </c>
      <c r="B21" s="30">
        <v>191</v>
      </c>
      <c r="C21" s="30">
        <v>179</v>
      </c>
      <c r="D21" s="30">
        <v>1352</v>
      </c>
      <c r="E21" s="30">
        <v>1257</v>
      </c>
      <c r="F21" s="11">
        <f t="shared" si="0"/>
        <v>-7.0266272189349053</v>
      </c>
      <c r="G21" s="1"/>
      <c r="H21" s="1"/>
      <c r="I21" s="1"/>
    </row>
    <row r="22" spans="1:9" x14ac:dyDescent="0.3">
      <c r="A22" s="12" t="s">
        <v>59</v>
      </c>
      <c r="B22" s="31">
        <v>63</v>
      </c>
      <c r="C22" s="31">
        <v>251</v>
      </c>
      <c r="D22" s="31">
        <v>260</v>
      </c>
      <c r="E22" s="31">
        <v>571</v>
      </c>
      <c r="F22" s="14">
        <f t="shared" si="0"/>
        <v>119.61538461538461</v>
      </c>
      <c r="G22" s="1"/>
      <c r="H22" s="1"/>
      <c r="I22" s="1"/>
    </row>
    <row r="23" spans="1:9" x14ac:dyDescent="0.3">
      <c r="A23" s="9" t="s">
        <v>164</v>
      </c>
      <c r="B23" s="30">
        <v>74</v>
      </c>
      <c r="C23" s="30">
        <v>110</v>
      </c>
      <c r="D23" s="30">
        <v>308</v>
      </c>
      <c r="E23" s="30">
        <v>392</v>
      </c>
      <c r="F23" s="11">
        <f t="shared" si="0"/>
        <v>27.272727272727266</v>
      </c>
      <c r="G23" s="1"/>
      <c r="H23" s="1"/>
      <c r="I23" s="1"/>
    </row>
    <row r="24" spans="1:9" x14ac:dyDescent="0.3">
      <c r="A24" s="12" t="s">
        <v>166</v>
      </c>
      <c r="B24" s="31">
        <v>175</v>
      </c>
      <c r="C24" s="31">
        <v>124</v>
      </c>
      <c r="D24" s="31">
        <v>1281</v>
      </c>
      <c r="E24" s="31">
        <v>1125</v>
      </c>
      <c r="F24" s="14">
        <f t="shared" si="0"/>
        <v>-12.177985948477755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268</v>
      </c>
      <c r="C26" s="31">
        <v>230</v>
      </c>
      <c r="D26" s="31">
        <v>1206</v>
      </c>
      <c r="E26" s="31">
        <v>977</v>
      </c>
      <c r="F26" s="14">
        <f t="shared" si="0"/>
        <v>-18.988391376451077</v>
      </c>
      <c r="G26" s="1"/>
      <c r="H26" s="1"/>
      <c r="I26" s="1"/>
    </row>
    <row r="27" spans="1:9" x14ac:dyDescent="0.3">
      <c r="A27" s="9" t="s">
        <v>41</v>
      </c>
      <c r="B27" s="30">
        <v>1501</v>
      </c>
      <c r="C27" s="30">
        <v>1136</v>
      </c>
      <c r="D27" s="30">
        <v>18467</v>
      </c>
      <c r="E27" s="30">
        <v>16512</v>
      </c>
      <c r="F27" s="11">
        <f t="shared" si="0"/>
        <v>-10.586451508095521</v>
      </c>
      <c r="G27" s="1"/>
      <c r="H27" s="1"/>
      <c r="I27" s="1"/>
    </row>
    <row r="28" spans="1:9" x14ac:dyDescent="0.3">
      <c r="A28" s="12" t="s">
        <v>42</v>
      </c>
      <c r="B28" s="31">
        <v>605</v>
      </c>
      <c r="C28" s="31">
        <v>749</v>
      </c>
      <c r="D28" s="31">
        <v>4528</v>
      </c>
      <c r="E28" s="31">
        <v>3112</v>
      </c>
      <c r="F28" s="14">
        <f t="shared" si="0"/>
        <v>-31.272084805653705</v>
      </c>
      <c r="G28" s="1"/>
      <c r="H28" s="1"/>
      <c r="I28" s="1"/>
    </row>
    <row r="29" spans="1:9" x14ac:dyDescent="0.3">
      <c r="A29" s="9" t="s">
        <v>43</v>
      </c>
      <c r="B29" s="30">
        <v>482</v>
      </c>
      <c r="C29" s="30">
        <v>304</v>
      </c>
      <c r="D29" s="30">
        <v>2555</v>
      </c>
      <c r="E29" s="30">
        <v>3203</v>
      </c>
      <c r="F29" s="11">
        <f t="shared" si="0"/>
        <v>25.362035225048928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362</v>
      </c>
      <c r="C31" s="30">
        <v>515</v>
      </c>
      <c r="D31" s="30">
        <v>2844</v>
      </c>
      <c r="E31" s="30">
        <v>2473</v>
      </c>
      <c r="F31" s="11">
        <f t="shared" si="0"/>
        <v>-13.045007032348806</v>
      </c>
      <c r="G31" s="1"/>
      <c r="H31" s="1"/>
      <c r="I31" s="1"/>
    </row>
    <row r="32" spans="1:9" x14ac:dyDescent="0.3">
      <c r="A32" s="12" t="s">
        <v>46</v>
      </c>
      <c r="B32" s="31">
        <v>77</v>
      </c>
      <c r="C32" s="31">
        <v>199</v>
      </c>
      <c r="D32" s="31">
        <v>1196</v>
      </c>
      <c r="E32" s="31">
        <v>2443</v>
      </c>
      <c r="F32" s="14">
        <f t="shared" si="0"/>
        <v>104.26421404682273</v>
      </c>
      <c r="G32" s="1"/>
      <c r="H32" s="1"/>
      <c r="I32" s="1"/>
    </row>
    <row r="33" spans="1:9" x14ac:dyDescent="0.3">
      <c r="A33" s="9" t="s">
        <v>47</v>
      </c>
      <c r="B33" s="30">
        <v>9756</v>
      </c>
      <c r="C33" s="30">
        <v>6524</v>
      </c>
      <c r="D33" s="30">
        <v>49501</v>
      </c>
      <c r="E33" s="30">
        <v>43110</v>
      </c>
      <c r="F33" s="11">
        <f t="shared" si="0"/>
        <v>-12.910850285852817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25021</v>
      </c>
      <c r="C35" s="16">
        <f t="shared" ref="C35:E35" si="1">SUM(C7:C34)</f>
        <v>21472</v>
      </c>
      <c r="D35" s="16">
        <f t="shared" si="1"/>
        <v>162419</v>
      </c>
      <c r="E35" s="16">
        <f t="shared" si="1"/>
        <v>147437</v>
      </c>
      <c r="F35" s="17">
        <f t="shared" ref="F35" si="2">((E35*100)/D35)-100</f>
        <v>-9.2242902616073223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32945</v>
      </c>
      <c r="C39" s="37">
        <f t="shared" si="4"/>
        <v>38485</v>
      </c>
      <c r="D39" s="37">
        <f>_xlfn.RANK.EQ(B39,$B$39:$B$66)+COUNTIF($B$39:$B$66,B39)-1</f>
        <v>2</v>
      </c>
      <c r="E39" s="36" t="str">
        <f t="shared" ref="E39:E66" si="6">INDEX($A$39:$B$66,MATCH(ROW()-38,$D$39:$D$66,0),1)</f>
        <v>VIGO</v>
      </c>
      <c r="F39" s="36">
        <f>LOOKUP(E39,$A$39:$A$66,$B$39:$B$66)</f>
        <v>43110</v>
      </c>
      <c r="G39" s="36">
        <f>LOOKUP(E39,$A$39:$A$66,$C$39:$C$66)</f>
        <v>49501</v>
      </c>
    </row>
    <row r="40" spans="1:9" x14ac:dyDescent="0.3">
      <c r="A40" s="36" t="str">
        <f t="shared" si="5"/>
        <v>ALICANTE</v>
      </c>
      <c r="B40" s="37">
        <f t="shared" si="3"/>
        <v>1279</v>
      </c>
      <c r="C40" s="37">
        <f t="shared" si="4"/>
        <v>739</v>
      </c>
      <c r="D40" s="37">
        <f t="shared" ref="D40:D66" si="7">_xlfn.RANK.EQ(B40,$B$39:$B$66)+COUNTIF($B$39:$B$66,B40)-1</f>
        <v>15</v>
      </c>
      <c r="E40" s="36" t="str">
        <f t="shared" si="6"/>
        <v>A CORUÑA</v>
      </c>
      <c r="F40" s="36">
        <f t="shared" ref="F40:F55" si="8">LOOKUP(E40,$A$39:$A$66,$B$39:$B$66)</f>
        <v>32945</v>
      </c>
      <c r="G40" s="36">
        <f t="shared" ref="G40:G66" si="9">LOOKUP(E40,$A$39:$A$66,$C$39:$C$66)</f>
        <v>38485</v>
      </c>
    </row>
    <row r="41" spans="1:9" x14ac:dyDescent="0.3">
      <c r="A41" s="36" t="str">
        <f t="shared" si="5"/>
        <v>ALMERÍA</v>
      </c>
      <c r="B41" s="37">
        <f t="shared" si="3"/>
        <v>2270</v>
      </c>
      <c r="C41" s="37">
        <f t="shared" si="4"/>
        <v>2144</v>
      </c>
      <c r="D41" s="37">
        <f t="shared" si="7"/>
        <v>13</v>
      </c>
      <c r="E41" s="36" t="str">
        <f t="shared" si="6"/>
        <v>PASAIA</v>
      </c>
      <c r="F41" s="36">
        <f t="shared" si="8"/>
        <v>16512</v>
      </c>
      <c r="G41" s="36">
        <f t="shared" si="9"/>
        <v>18467</v>
      </c>
    </row>
    <row r="42" spans="1:9" x14ac:dyDescent="0.3">
      <c r="A42" s="36" t="str">
        <f t="shared" si="5"/>
        <v>AVILÉS</v>
      </c>
      <c r="B42" s="37">
        <f t="shared" si="3"/>
        <v>10226</v>
      </c>
      <c r="C42" s="37">
        <f t="shared" si="4"/>
        <v>10323</v>
      </c>
      <c r="D42" s="37">
        <f t="shared" si="7"/>
        <v>5</v>
      </c>
      <c r="E42" s="36" t="str">
        <f t="shared" si="6"/>
        <v>BAHÍA DE CÁDIZ</v>
      </c>
      <c r="F42" s="36">
        <f t="shared" si="8"/>
        <v>13000</v>
      </c>
      <c r="G42" s="36">
        <f t="shared" si="9"/>
        <v>12135</v>
      </c>
    </row>
    <row r="43" spans="1:9" x14ac:dyDescent="0.3">
      <c r="A43" s="36" t="str">
        <f t="shared" si="5"/>
        <v>BAHÍA DE ALGECIRAS</v>
      </c>
      <c r="B43" s="37">
        <f t="shared" si="3"/>
        <v>461</v>
      </c>
      <c r="C43" s="37">
        <f t="shared" si="4"/>
        <v>660</v>
      </c>
      <c r="D43" s="37">
        <f t="shared" si="7"/>
        <v>20</v>
      </c>
      <c r="E43" s="36" t="str">
        <f t="shared" si="6"/>
        <v>AVILÉS</v>
      </c>
      <c r="F43" s="36">
        <f t="shared" si="8"/>
        <v>10226</v>
      </c>
      <c r="G43" s="36">
        <f t="shared" si="9"/>
        <v>10323</v>
      </c>
    </row>
    <row r="44" spans="1:9" x14ac:dyDescent="0.3">
      <c r="A44" s="36" t="str">
        <f t="shared" si="5"/>
        <v>BAHÍA DE CÁDIZ</v>
      </c>
      <c r="B44" s="37">
        <f t="shared" si="3"/>
        <v>13000</v>
      </c>
      <c r="C44" s="37">
        <f t="shared" si="4"/>
        <v>12135</v>
      </c>
      <c r="D44" s="37">
        <f t="shared" si="7"/>
        <v>4</v>
      </c>
      <c r="E44" s="36" t="str">
        <f t="shared" si="6"/>
        <v>CASTELLÓN</v>
      </c>
      <c r="F44" s="36">
        <f t="shared" si="8"/>
        <v>3867</v>
      </c>
      <c r="G44" s="36">
        <f t="shared" si="9"/>
        <v>2787</v>
      </c>
    </row>
    <row r="45" spans="1:9" x14ac:dyDescent="0.3">
      <c r="A45" s="36" t="str">
        <f t="shared" si="5"/>
        <v>BALEARES</v>
      </c>
      <c r="B45" s="37">
        <f t="shared" si="3"/>
        <v>1637</v>
      </c>
      <c r="C45" s="37">
        <f t="shared" si="4"/>
        <v>2174</v>
      </c>
      <c r="D45" s="37">
        <f t="shared" si="7"/>
        <v>14</v>
      </c>
      <c r="E45" s="36" t="str">
        <f t="shared" si="6"/>
        <v>GIJÓN</v>
      </c>
      <c r="F45" s="36">
        <f t="shared" si="8"/>
        <v>3486</v>
      </c>
      <c r="G45" s="36">
        <f t="shared" si="9"/>
        <v>6483</v>
      </c>
    </row>
    <row r="46" spans="1:9" x14ac:dyDescent="0.3">
      <c r="A46" s="36" t="str">
        <f t="shared" si="5"/>
        <v>BARCELONA</v>
      </c>
      <c r="B46" s="37">
        <f t="shared" si="3"/>
        <v>2590</v>
      </c>
      <c r="C46" s="37">
        <f t="shared" si="4"/>
        <v>2515</v>
      </c>
      <c r="D46" s="37">
        <f t="shared" si="7"/>
        <v>10</v>
      </c>
      <c r="E46" s="36" t="str">
        <f t="shared" si="6"/>
        <v>SANTANDER</v>
      </c>
      <c r="F46" s="36">
        <f t="shared" si="8"/>
        <v>3203</v>
      </c>
      <c r="G46" s="36">
        <f t="shared" si="9"/>
        <v>2555</v>
      </c>
    </row>
    <row r="47" spans="1:9" x14ac:dyDescent="0.3">
      <c r="A47" s="36" t="str">
        <f t="shared" si="5"/>
        <v>BILBAO</v>
      </c>
      <c r="B47" s="37">
        <f t="shared" si="3"/>
        <v>0</v>
      </c>
      <c r="C47" s="37">
        <f t="shared" si="4"/>
        <v>0</v>
      </c>
      <c r="D47" s="37">
        <f t="shared" si="7"/>
        <v>28</v>
      </c>
      <c r="E47" s="36" t="str">
        <f t="shared" si="6"/>
        <v>SANTA CRUZ DE TENERIFE</v>
      </c>
      <c r="F47" s="36">
        <f t="shared" si="8"/>
        <v>3112</v>
      </c>
      <c r="G47" s="36">
        <f t="shared" si="9"/>
        <v>4528</v>
      </c>
    </row>
    <row r="48" spans="1:9" x14ac:dyDescent="0.3">
      <c r="A48" s="36" t="str">
        <f t="shared" si="5"/>
        <v>CARTAGENA</v>
      </c>
      <c r="B48" s="37">
        <f t="shared" si="3"/>
        <v>308</v>
      </c>
      <c r="C48" s="37">
        <f t="shared" si="4"/>
        <v>331</v>
      </c>
      <c r="D48" s="37">
        <f t="shared" si="7"/>
        <v>22</v>
      </c>
      <c r="E48" s="36" t="str">
        <f t="shared" si="6"/>
        <v>BARCELONA</v>
      </c>
      <c r="F48" s="36">
        <f t="shared" si="8"/>
        <v>2590</v>
      </c>
      <c r="G48" s="36">
        <f t="shared" si="9"/>
        <v>2515</v>
      </c>
    </row>
    <row r="49" spans="1:7" x14ac:dyDescent="0.3">
      <c r="A49" s="36" t="str">
        <f t="shared" si="5"/>
        <v>CASTELLÓN</v>
      </c>
      <c r="B49" s="37">
        <f t="shared" si="3"/>
        <v>3867</v>
      </c>
      <c r="C49" s="37">
        <f t="shared" si="4"/>
        <v>2787</v>
      </c>
      <c r="D49" s="37">
        <f t="shared" si="7"/>
        <v>6</v>
      </c>
      <c r="E49" s="36" t="str">
        <f t="shared" si="6"/>
        <v>TARRAGONA</v>
      </c>
      <c r="F49" s="36">
        <f t="shared" si="8"/>
        <v>2473</v>
      </c>
      <c r="G49" s="36">
        <f t="shared" si="9"/>
        <v>2844</v>
      </c>
    </row>
    <row r="50" spans="1:7" x14ac:dyDescent="0.3">
      <c r="A50" s="36" t="str">
        <f t="shared" si="5"/>
        <v>CEUTA</v>
      </c>
      <c r="B50" s="37">
        <f t="shared" si="3"/>
        <v>5</v>
      </c>
      <c r="C50" s="37">
        <f t="shared" si="4"/>
        <v>0</v>
      </c>
      <c r="D50" s="37">
        <f t="shared" si="7"/>
        <v>24</v>
      </c>
      <c r="E50" s="36" t="str">
        <f t="shared" si="6"/>
        <v>VALENCIA</v>
      </c>
      <c r="F50" s="36">
        <f t="shared" si="8"/>
        <v>2443</v>
      </c>
      <c r="G50" s="36">
        <f t="shared" si="9"/>
        <v>1196</v>
      </c>
    </row>
    <row r="51" spans="1:7" x14ac:dyDescent="0.3">
      <c r="A51" s="36" t="str">
        <f t="shared" si="5"/>
        <v>FERROL-SAN CIBRAO</v>
      </c>
      <c r="B51" s="37">
        <f t="shared" si="3"/>
        <v>188</v>
      </c>
      <c r="C51" s="37">
        <f t="shared" si="4"/>
        <v>145</v>
      </c>
      <c r="D51" s="37">
        <f t="shared" si="7"/>
        <v>23</v>
      </c>
      <c r="E51" s="36" t="str">
        <f t="shared" si="6"/>
        <v>ALMERÍA</v>
      </c>
      <c r="F51" s="36">
        <f t="shared" si="8"/>
        <v>2270</v>
      </c>
      <c r="G51" s="36">
        <f t="shared" si="9"/>
        <v>2144</v>
      </c>
    </row>
    <row r="52" spans="1:7" x14ac:dyDescent="0.3">
      <c r="A52" s="36" t="str">
        <f t="shared" si="5"/>
        <v>GIJÓN</v>
      </c>
      <c r="B52" s="37">
        <f t="shared" si="3"/>
        <v>3486</v>
      </c>
      <c r="C52" s="37">
        <f t="shared" si="4"/>
        <v>6483</v>
      </c>
      <c r="D52" s="37">
        <f t="shared" si="7"/>
        <v>7</v>
      </c>
      <c r="E52" s="36" t="str">
        <f t="shared" si="6"/>
        <v>BALEARES</v>
      </c>
      <c r="F52" s="36">
        <f t="shared" si="8"/>
        <v>1637</v>
      </c>
      <c r="G52" s="36">
        <f t="shared" si="9"/>
        <v>2174</v>
      </c>
    </row>
    <row r="53" spans="1:7" x14ac:dyDescent="0.3">
      <c r="A53" s="36" t="str">
        <f t="shared" si="5"/>
        <v>HUELVA</v>
      </c>
      <c r="B53" s="37">
        <f t="shared" si="3"/>
        <v>1257</v>
      </c>
      <c r="C53" s="37">
        <f t="shared" si="4"/>
        <v>1352</v>
      </c>
      <c r="D53" s="37">
        <f t="shared" si="7"/>
        <v>16</v>
      </c>
      <c r="E53" s="36" t="str">
        <f t="shared" si="6"/>
        <v>ALICANTE</v>
      </c>
      <c r="F53" s="36">
        <f t="shared" si="8"/>
        <v>1279</v>
      </c>
      <c r="G53" s="36">
        <f t="shared" si="9"/>
        <v>739</v>
      </c>
    </row>
    <row r="54" spans="1:7" x14ac:dyDescent="0.3">
      <c r="A54" s="36" t="str">
        <f t="shared" si="5"/>
        <v>LAS PALMAS</v>
      </c>
      <c r="B54" s="37">
        <f t="shared" si="3"/>
        <v>571</v>
      </c>
      <c r="C54" s="37">
        <f t="shared" si="4"/>
        <v>260</v>
      </c>
      <c r="D54" s="37">
        <f t="shared" si="7"/>
        <v>19</v>
      </c>
      <c r="E54" s="36" t="str">
        <f t="shared" si="6"/>
        <v>HUELVA</v>
      </c>
      <c r="F54" s="36">
        <f t="shared" si="8"/>
        <v>1257</v>
      </c>
      <c r="G54" s="36">
        <f t="shared" si="9"/>
        <v>1352</v>
      </c>
    </row>
    <row r="55" spans="1:7" x14ac:dyDescent="0.3">
      <c r="A55" s="36" t="str">
        <f t="shared" si="5"/>
        <v>MÁLAGA</v>
      </c>
      <c r="B55" s="37">
        <f t="shared" si="3"/>
        <v>392</v>
      </c>
      <c r="C55" s="37">
        <f t="shared" si="4"/>
        <v>308</v>
      </c>
      <c r="D55" s="37">
        <f t="shared" si="7"/>
        <v>21</v>
      </c>
      <c r="E55" s="36" t="str">
        <f t="shared" si="6"/>
        <v>MARÍN Y RÍA DE PONTEVEDRA</v>
      </c>
      <c r="F55" s="36">
        <f t="shared" si="8"/>
        <v>1125</v>
      </c>
      <c r="G55" s="36">
        <f t="shared" si="9"/>
        <v>1281</v>
      </c>
    </row>
    <row r="56" spans="1:7" x14ac:dyDescent="0.3">
      <c r="A56" s="36" t="str">
        <f t="shared" si="5"/>
        <v>MARÍN Y RÍA DE PONTEVEDRA</v>
      </c>
      <c r="B56" s="37">
        <f t="shared" si="3"/>
        <v>1125</v>
      </c>
      <c r="C56" s="37">
        <f t="shared" si="4"/>
        <v>1281</v>
      </c>
      <c r="D56" s="37">
        <f t="shared" si="7"/>
        <v>17</v>
      </c>
      <c r="E56" s="36" t="str">
        <f t="shared" si="6"/>
        <v>MOTRIL</v>
      </c>
      <c r="F56" s="36">
        <f t="shared" ref="F56:F66" si="10">LOOKUP(E56,$A$39:$A$66,$B$39:$B$66)</f>
        <v>977</v>
      </c>
      <c r="G56" s="36">
        <f t="shared" si="9"/>
        <v>1206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LAS PALMAS</v>
      </c>
      <c r="F57" s="36">
        <f t="shared" si="10"/>
        <v>571</v>
      </c>
      <c r="G57" s="36">
        <f t="shared" si="9"/>
        <v>260</v>
      </c>
    </row>
    <row r="58" spans="1:7" x14ac:dyDescent="0.3">
      <c r="A58" s="36" t="str">
        <f t="shared" si="5"/>
        <v>MOTRIL</v>
      </c>
      <c r="B58" s="37">
        <f t="shared" si="3"/>
        <v>977</v>
      </c>
      <c r="C58" s="37">
        <f t="shared" si="4"/>
        <v>1206</v>
      </c>
      <c r="D58" s="37">
        <f t="shared" si="7"/>
        <v>18</v>
      </c>
      <c r="E58" s="36" t="str">
        <f t="shared" si="6"/>
        <v>BAHÍA DE ALGECIRAS</v>
      </c>
      <c r="F58" s="36">
        <f t="shared" si="10"/>
        <v>461</v>
      </c>
      <c r="G58" s="36">
        <f t="shared" si="9"/>
        <v>660</v>
      </c>
    </row>
    <row r="59" spans="1:7" x14ac:dyDescent="0.3">
      <c r="A59" s="36" t="str">
        <f t="shared" si="5"/>
        <v>PASAIA</v>
      </c>
      <c r="B59" s="37">
        <f t="shared" si="3"/>
        <v>16512</v>
      </c>
      <c r="C59" s="37">
        <f t="shared" si="4"/>
        <v>18467</v>
      </c>
      <c r="D59" s="37">
        <f t="shared" si="7"/>
        <v>3</v>
      </c>
      <c r="E59" s="36" t="str">
        <f t="shared" si="6"/>
        <v>MÁLAGA</v>
      </c>
      <c r="F59" s="36">
        <f t="shared" si="10"/>
        <v>392</v>
      </c>
      <c r="G59" s="36">
        <f t="shared" si="9"/>
        <v>308</v>
      </c>
    </row>
    <row r="60" spans="1:7" x14ac:dyDescent="0.3">
      <c r="A60" s="36" t="str">
        <f t="shared" si="5"/>
        <v>SANTA CRUZ DE TENERIFE</v>
      </c>
      <c r="B60" s="37">
        <f t="shared" si="3"/>
        <v>3112</v>
      </c>
      <c r="C60" s="37">
        <f t="shared" si="4"/>
        <v>4528</v>
      </c>
      <c r="D60" s="37">
        <f t="shared" si="7"/>
        <v>9</v>
      </c>
      <c r="E60" s="36" t="str">
        <f t="shared" si="6"/>
        <v>CARTAGENA</v>
      </c>
      <c r="F60" s="36">
        <f t="shared" si="10"/>
        <v>308</v>
      </c>
      <c r="G60" s="36">
        <f t="shared" si="9"/>
        <v>331</v>
      </c>
    </row>
    <row r="61" spans="1:7" x14ac:dyDescent="0.3">
      <c r="A61" s="36" t="str">
        <f t="shared" si="5"/>
        <v>SANTANDER</v>
      </c>
      <c r="B61" s="37">
        <f t="shared" si="3"/>
        <v>3203</v>
      </c>
      <c r="C61" s="37">
        <f t="shared" si="4"/>
        <v>2555</v>
      </c>
      <c r="D61" s="37">
        <f t="shared" si="7"/>
        <v>8</v>
      </c>
      <c r="E61" s="36" t="str">
        <f t="shared" si="6"/>
        <v>FERROL-SAN CIBRAO</v>
      </c>
      <c r="F61" s="36">
        <f t="shared" si="10"/>
        <v>188</v>
      </c>
      <c r="G61" s="36">
        <f t="shared" si="9"/>
        <v>145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str">
        <f t="shared" si="6"/>
        <v>CEUTA</v>
      </c>
      <c r="F62" s="36">
        <f t="shared" si="10"/>
        <v>5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2473</v>
      </c>
      <c r="C63" s="37">
        <f t="shared" si="4"/>
        <v>2844</v>
      </c>
      <c r="D63" s="37">
        <f t="shared" si="7"/>
        <v>11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2443</v>
      </c>
      <c r="C64" s="37">
        <f t="shared" si="4"/>
        <v>1196</v>
      </c>
      <c r="D64" s="37">
        <f t="shared" si="7"/>
        <v>12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43110</v>
      </c>
      <c r="C65" s="37">
        <f t="shared" si="4"/>
        <v>49501</v>
      </c>
      <c r="D65" s="37">
        <f t="shared" si="7"/>
        <v>1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BILBAO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9" priority="2">
      <formula>ISERROR(F7)</formula>
    </cfRule>
  </conditionalFormatting>
  <conditionalFormatting sqref="F8 F10 F12 F14 F16 F18 F20 F22 F24 F26 F28 F30 F32 F34">
    <cfRule type="containsErrors" dxfId="3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0">
        <v>3716</v>
      </c>
      <c r="C7" s="20">
        <v>3215</v>
      </c>
      <c r="D7" s="20">
        <v>34410</v>
      </c>
      <c r="E7" s="20">
        <v>41102</v>
      </c>
      <c r="F7" s="11">
        <f>((E7*100)/D7)-100</f>
        <v>19.447834931705898</v>
      </c>
      <c r="G7" s="1"/>
      <c r="H7" s="1"/>
      <c r="I7" s="1"/>
    </row>
    <row r="8" spans="1:12" x14ac:dyDescent="0.3">
      <c r="A8" s="12" t="s">
        <v>31</v>
      </c>
      <c r="B8" s="21">
        <v>3060</v>
      </c>
      <c r="C8" s="21">
        <v>3384</v>
      </c>
      <c r="D8" s="21">
        <v>16113</v>
      </c>
      <c r="E8" s="21">
        <v>20373</v>
      </c>
      <c r="F8" s="14">
        <f t="shared" ref="F8:F34" si="0">((E8*100)/D8)-100</f>
        <v>26.438279649972074</v>
      </c>
      <c r="G8" s="1"/>
      <c r="H8" s="1"/>
      <c r="I8" s="1"/>
    </row>
    <row r="9" spans="1:12" x14ac:dyDescent="0.3">
      <c r="A9" s="9" t="s">
        <v>157</v>
      </c>
      <c r="B9" s="20">
        <v>12368</v>
      </c>
      <c r="C9" s="20">
        <v>11399</v>
      </c>
      <c r="D9" s="20">
        <v>57350</v>
      </c>
      <c r="E9" s="20">
        <v>59932</v>
      </c>
      <c r="F9" s="11">
        <f t="shared" si="0"/>
        <v>4.5021795989537878</v>
      </c>
      <c r="G9" s="1"/>
      <c r="H9" s="1"/>
      <c r="I9" s="1"/>
    </row>
    <row r="10" spans="1:12" x14ac:dyDescent="0.3">
      <c r="A10" s="12" t="s">
        <v>159</v>
      </c>
      <c r="B10" s="21">
        <v>5223</v>
      </c>
      <c r="C10" s="21">
        <v>3271</v>
      </c>
      <c r="D10" s="21">
        <v>29229</v>
      </c>
      <c r="E10" s="21">
        <v>33212</v>
      </c>
      <c r="F10" s="14">
        <f t="shared" si="0"/>
        <v>13.626877416264662</v>
      </c>
      <c r="G10" s="1"/>
      <c r="H10" s="1"/>
      <c r="I10" s="1"/>
    </row>
    <row r="11" spans="1:12" x14ac:dyDescent="0.3">
      <c r="A11" s="9" t="s">
        <v>160</v>
      </c>
      <c r="B11" s="20">
        <v>242899</v>
      </c>
      <c r="C11" s="20">
        <v>227954</v>
      </c>
      <c r="D11" s="20">
        <v>1928251</v>
      </c>
      <c r="E11" s="20">
        <v>1640074</v>
      </c>
      <c r="F11" s="11">
        <f t="shared" si="0"/>
        <v>-14.94499419422057</v>
      </c>
      <c r="G11" s="1"/>
      <c r="H11" s="1"/>
      <c r="I11" s="1"/>
    </row>
    <row r="12" spans="1:12" x14ac:dyDescent="0.3">
      <c r="A12" s="12" t="s">
        <v>161</v>
      </c>
      <c r="B12" s="21">
        <v>10515</v>
      </c>
      <c r="C12" s="21">
        <v>5762</v>
      </c>
      <c r="D12" s="21">
        <v>77813</v>
      </c>
      <c r="E12" s="21">
        <v>64670</v>
      </c>
      <c r="F12" s="14">
        <f t="shared" si="0"/>
        <v>-16.890493876344564</v>
      </c>
      <c r="G12" s="1"/>
      <c r="H12" s="1"/>
      <c r="I12" s="1"/>
    </row>
    <row r="13" spans="1:12" x14ac:dyDescent="0.3">
      <c r="A13" s="9" t="s">
        <v>32</v>
      </c>
      <c r="B13" s="20">
        <v>37769</v>
      </c>
      <c r="C13" s="20">
        <v>27990</v>
      </c>
      <c r="D13" s="20">
        <v>153274</v>
      </c>
      <c r="E13" s="20">
        <v>164555</v>
      </c>
      <c r="F13" s="11">
        <f t="shared" si="0"/>
        <v>7.3600219215261546</v>
      </c>
      <c r="G13" s="1"/>
      <c r="H13" s="1"/>
      <c r="I13" s="1"/>
    </row>
    <row r="14" spans="1:12" x14ac:dyDescent="0.3">
      <c r="A14" s="12" t="s">
        <v>33</v>
      </c>
      <c r="B14" s="21">
        <v>141563</v>
      </c>
      <c r="C14" s="21">
        <v>159028</v>
      </c>
      <c r="D14" s="21">
        <v>768800</v>
      </c>
      <c r="E14" s="21">
        <v>1214826</v>
      </c>
      <c r="F14" s="14">
        <f t="shared" si="0"/>
        <v>58.01586888657647</v>
      </c>
      <c r="G14" s="1"/>
      <c r="H14" s="1"/>
      <c r="I14" s="1"/>
    </row>
    <row r="15" spans="1:12" x14ac:dyDescent="0.3">
      <c r="A15" s="9" t="s">
        <v>34</v>
      </c>
      <c r="B15" s="20">
        <v>9828</v>
      </c>
      <c r="C15" s="20">
        <v>9338</v>
      </c>
      <c r="D15" s="20">
        <v>73874</v>
      </c>
      <c r="E15" s="20">
        <v>75005</v>
      </c>
      <c r="F15" s="11">
        <f t="shared" si="0"/>
        <v>1.5309851910008945</v>
      </c>
      <c r="G15" s="1"/>
      <c r="H15" s="1"/>
      <c r="I15" s="1"/>
    </row>
    <row r="16" spans="1:12" x14ac:dyDescent="0.3">
      <c r="A16" s="12" t="s">
        <v>35</v>
      </c>
      <c r="B16" s="21">
        <v>6578</v>
      </c>
      <c r="C16" s="21">
        <v>5215</v>
      </c>
      <c r="D16" s="21">
        <v>40154</v>
      </c>
      <c r="E16" s="21">
        <v>39656</v>
      </c>
      <c r="F16" s="14">
        <f t="shared" si="0"/>
        <v>-1.2402251332370327</v>
      </c>
      <c r="G16" s="1"/>
      <c r="H16" s="1"/>
      <c r="I16" s="1"/>
    </row>
    <row r="17" spans="1:9" x14ac:dyDescent="0.3">
      <c r="A17" s="9" t="s">
        <v>162</v>
      </c>
      <c r="B17" s="20">
        <v>2754</v>
      </c>
      <c r="C17" s="20">
        <v>2899</v>
      </c>
      <c r="D17" s="20">
        <v>16134</v>
      </c>
      <c r="E17" s="20">
        <v>16818</v>
      </c>
      <c r="F17" s="11">
        <f t="shared" si="0"/>
        <v>4.239494235775382</v>
      </c>
      <c r="G17" s="1"/>
      <c r="H17" s="1"/>
      <c r="I17" s="1"/>
    </row>
    <row r="18" spans="1:9" x14ac:dyDescent="0.3">
      <c r="A18" s="12" t="s">
        <v>36</v>
      </c>
      <c r="B18" s="21">
        <v>47578</v>
      </c>
      <c r="C18" s="21">
        <v>59837</v>
      </c>
      <c r="D18" s="21">
        <v>389113</v>
      </c>
      <c r="E18" s="21">
        <v>501693</v>
      </c>
      <c r="F18" s="14">
        <f t="shared" si="0"/>
        <v>28.932469488297755</v>
      </c>
      <c r="G18" s="1"/>
      <c r="H18" s="1"/>
      <c r="I18" s="1"/>
    </row>
    <row r="19" spans="1:9" x14ac:dyDescent="0.3">
      <c r="A19" s="9" t="s">
        <v>37</v>
      </c>
      <c r="B19" s="20">
        <v>1669</v>
      </c>
      <c r="C19" s="20">
        <v>4679</v>
      </c>
      <c r="D19" s="20">
        <v>9249</v>
      </c>
      <c r="E19" s="20">
        <v>15961</v>
      </c>
      <c r="F19" s="11">
        <f t="shared" si="0"/>
        <v>72.570007568385762</v>
      </c>
      <c r="G19" s="1"/>
      <c r="H19" s="1"/>
      <c r="I19" s="1"/>
    </row>
    <row r="20" spans="1:9" x14ac:dyDescent="0.3">
      <c r="A20" s="12" t="s">
        <v>163</v>
      </c>
      <c r="B20" s="21">
        <v>5535</v>
      </c>
      <c r="C20" s="21">
        <v>1210</v>
      </c>
      <c r="D20" s="21">
        <v>32678</v>
      </c>
      <c r="E20" s="21">
        <v>18485</v>
      </c>
      <c r="F20" s="14">
        <f t="shared" si="0"/>
        <v>-43.432890629781504</v>
      </c>
      <c r="G20" s="1"/>
      <c r="H20" s="1"/>
      <c r="I20" s="1"/>
    </row>
    <row r="21" spans="1:9" x14ac:dyDescent="0.3">
      <c r="A21" s="9" t="s">
        <v>38</v>
      </c>
      <c r="B21" s="20">
        <v>10616</v>
      </c>
      <c r="C21" s="20">
        <v>15210</v>
      </c>
      <c r="D21" s="20">
        <v>99452</v>
      </c>
      <c r="E21" s="20">
        <v>109878</v>
      </c>
      <c r="F21" s="11">
        <f t="shared" si="0"/>
        <v>10.483449302175927</v>
      </c>
      <c r="G21" s="1"/>
      <c r="H21" s="1"/>
      <c r="I21" s="1"/>
    </row>
    <row r="22" spans="1:9" x14ac:dyDescent="0.3">
      <c r="A22" s="12" t="s">
        <v>59</v>
      </c>
      <c r="B22" s="21">
        <v>214679</v>
      </c>
      <c r="C22" s="21">
        <v>185860</v>
      </c>
      <c r="D22" s="21">
        <v>1708023</v>
      </c>
      <c r="E22" s="21">
        <v>1768445</v>
      </c>
      <c r="F22" s="14">
        <f t="shared" si="0"/>
        <v>3.5375401853487887</v>
      </c>
      <c r="G22" s="1"/>
      <c r="H22" s="1"/>
      <c r="I22" s="1"/>
    </row>
    <row r="23" spans="1:9" x14ac:dyDescent="0.3">
      <c r="A23" s="9" t="s">
        <v>164</v>
      </c>
      <c r="B23" s="20">
        <v>8708</v>
      </c>
      <c r="C23" s="20">
        <v>7959</v>
      </c>
      <c r="D23" s="20">
        <v>70640</v>
      </c>
      <c r="E23" s="20">
        <v>60154</v>
      </c>
      <c r="F23" s="11">
        <f t="shared" si="0"/>
        <v>-14.844280860702156</v>
      </c>
      <c r="G23" s="1"/>
      <c r="H23" s="1"/>
      <c r="I23" s="1"/>
    </row>
    <row r="24" spans="1:9" x14ac:dyDescent="0.3">
      <c r="A24" s="12" t="s">
        <v>166</v>
      </c>
      <c r="B24" s="21">
        <v>1823</v>
      </c>
      <c r="C24" s="21">
        <v>2254</v>
      </c>
      <c r="D24" s="21">
        <v>13401</v>
      </c>
      <c r="E24" s="21">
        <v>19346</v>
      </c>
      <c r="F24" s="14">
        <f t="shared" si="0"/>
        <v>44.362361017834502</v>
      </c>
      <c r="G24" s="1"/>
      <c r="H24" s="1"/>
      <c r="I24" s="1"/>
    </row>
    <row r="25" spans="1:9" x14ac:dyDescent="0.3">
      <c r="A25" s="9" t="s">
        <v>39</v>
      </c>
      <c r="B25" s="20">
        <v>116</v>
      </c>
      <c r="C25" s="20">
        <v>31</v>
      </c>
      <c r="D25" s="20">
        <v>2888</v>
      </c>
      <c r="E25" s="20">
        <v>3064</v>
      </c>
      <c r="F25" s="11">
        <f t="shared" si="0"/>
        <v>6.094182825484765</v>
      </c>
      <c r="G25" s="1"/>
      <c r="H25" s="1"/>
      <c r="I25" s="1"/>
    </row>
    <row r="26" spans="1:9" x14ac:dyDescent="0.3">
      <c r="A26" s="12" t="s">
        <v>40</v>
      </c>
      <c r="B26" s="21">
        <v>218</v>
      </c>
      <c r="C26" s="21">
        <v>2275</v>
      </c>
      <c r="D26" s="21">
        <v>17931</v>
      </c>
      <c r="E26" s="21">
        <v>20996</v>
      </c>
      <c r="F26" s="14">
        <f t="shared" si="0"/>
        <v>17.09330210250404</v>
      </c>
      <c r="G26" s="1"/>
      <c r="H26" s="1"/>
      <c r="I26" s="1"/>
    </row>
    <row r="27" spans="1:9" x14ac:dyDescent="0.3">
      <c r="A27" s="9" t="s">
        <v>41</v>
      </c>
      <c r="B27" s="20">
        <v>2171</v>
      </c>
      <c r="C27" s="20">
        <v>1948</v>
      </c>
      <c r="D27" s="20">
        <v>18870</v>
      </c>
      <c r="E27" s="20">
        <v>16400</v>
      </c>
      <c r="F27" s="11">
        <f t="shared" si="0"/>
        <v>-13.089560148383683</v>
      </c>
      <c r="G27" s="1"/>
      <c r="H27" s="1"/>
      <c r="I27" s="1"/>
    </row>
    <row r="28" spans="1:9" x14ac:dyDescent="0.3">
      <c r="A28" s="12" t="s">
        <v>42</v>
      </c>
      <c r="B28" s="21">
        <v>45914</v>
      </c>
      <c r="C28" s="21">
        <v>59786</v>
      </c>
      <c r="D28" s="21">
        <v>471643</v>
      </c>
      <c r="E28" s="21">
        <v>413672</v>
      </c>
      <c r="F28" s="14">
        <f t="shared" si="0"/>
        <v>-12.291288114103253</v>
      </c>
      <c r="G28" s="1"/>
      <c r="H28" s="1"/>
      <c r="I28" s="1"/>
    </row>
    <row r="29" spans="1:9" x14ac:dyDescent="0.3">
      <c r="A29" s="9" t="s">
        <v>43</v>
      </c>
      <c r="B29" s="20">
        <v>914</v>
      </c>
      <c r="C29" s="20">
        <v>1938</v>
      </c>
      <c r="D29" s="20">
        <v>8682</v>
      </c>
      <c r="E29" s="20">
        <v>15539</v>
      </c>
      <c r="F29" s="11">
        <f t="shared" si="0"/>
        <v>78.979497811564158</v>
      </c>
      <c r="G29" s="1"/>
      <c r="H29" s="1"/>
      <c r="I29" s="1"/>
    </row>
    <row r="30" spans="1:9" x14ac:dyDescent="0.3">
      <c r="A30" s="12" t="s">
        <v>44</v>
      </c>
      <c r="B30" s="21">
        <v>2457</v>
      </c>
      <c r="C30" s="21">
        <v>1544</v>
      </c>
      <c r="D30" s="21">
        <v>13600</v>
      </c>
      <c r="E30" s="21">
        <v>7591</v>
      </c>
      <c r="F30" s="14">
        <f t="shared" si="0"/>
        <v>-44.183823529411768</v>
      </c>
      <c r="G30" s="1"/>
      <c r="H30" s="1"/>
      <c r="I30" s="1"/>
    </row>
    <row r="31" spans="1:9" x14ac:dyDescent="0.3">
      <c r="A31" s="9" t="s">
        <v>45</v>
      </c>
      <c r="B31" s="20">
        <v>4917</v>
      </c>
      <c r="C31" s="20">
        <v>9801</v>
      </c>
      <c r="D31" s="20">
        <v>40178</v>
      </c>
      <c r="E31" s="20">
        <v>59895</v>
      </c>
      <c r="F31" s="11">
        <f t="shared" si="0"/>
        <v>49.07412016526456</v>
      </c>
      <c r="G31" s="1"/>
      <c r="H31" s="1"/>
      <c r="I31" s="1"/>
    </row>
    <row r="32" spans="1:9" x14ac:dyDescent="0.3">
      <c r="A32" s="12" t="s">
        <v>46</v>
      </c>
      <c r="B32" s="21">
        <v>31174</v>
      </c>
      <c r="C32" s="21">
        <v>11904</v>
      </c>
      <c r="D32" s="21">
        <v>205804</v>
      </c>
      <c r="E32" s="21">
        <v>153240</v>
      </c>
      <c r="F32" s="14">
        <f t="shared" si="0"/>
        <v>-25.540805815241683</v>
      </c>
      <c r="G32" s="1"/>
      <c r="H32" s="1"/>
      <c r="I32" s="1"/>
    </row>
    <row r="33" spans="1:9" x14ac:dyDescent="0.3">
      <c r="A33" s="9" t="s">
        <v>47</v>
      </c>
      <c r="B33" s="20">
        <v>15650</v>
      </c>
      <c r="C33" s="20">
        <v>11012</v>
      </c>
      <c r="D33" s="20">
        <v>117382</v>
      </c>
      <c r="E33" s="20">
        <v>102068</v>
      </c>
      <c r="F33" s="11">
        <f t="shared" si="0"/>
        <v>-13.046293298802198</v>
      </c>
      <c r="G33" s="1"/>
      <c r="H33" s="1"/>
      <c r="I33" s="1"/>
    </row>
    <row r="34" spans="1:9" x14ac:dyDescent="0.3">
      <c r="A34" s="12" t="s">
        <v>165</v>
      </c>
      <c r="B34" s="21">
        <v>160</v>
      </c>
      <c r="C34" s="21">
        <v>242</v>
      </c>
      <c r="D34" s="21">
        <v>2899</v>
      </c>
      <c r="E34" s="21">
        <v>2312</v>
      </c>
      <c r="F34" s="14">
        <f t="shared" si="0"/>
        <v>-20.24836150396689</v>
      </c>
      <c r="G34" s="1"/>
      <c r="H34" s="1"/>
      <c r="I34" s="1"/>
    </row>
    <row r="35" spans="1:9" x14ac:dyDescent="0.3">
      <c r="A35" s="15" t="s">
        <v>48</v>
      </c>
      <c r="B35" s="16">
        <f>SUM(B7:B34)</f>
        <v>870572</v>
      </c>
      <c r="C35" s="16">
        <f t="shared" ref="C35:E35" si="1">SUM(C7:C34)</f>
        <v>836945</v>
      </c>
      <c r="D35" s="16">
        <f t="shared" si="1"/>
        <v>6417835</v>
      </c>
      <c r="E35" s="16">
        <f t="shared" si="1"/>
        <v>6658962</v>
      </c>
      <c r="F35" s="17">
        <f t="shared" ref="F35" si="2">((E35*100)/D35)-100</f>
        <v>3.757139284509492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41102</v>
      </c>
      <c r="C39" s="37">
        <f t="shared" si="4"/>
        <v>34410</v>
      </c>
      <c r="D39" s="37">
        <f>_xlfn.RANK.EQ(B39,$B$39:$B$66)+COUNTIF($B$39:$B$66,B39)-1</f>
        <v>15</v>
      </c>
      <c r="E39" s="36" t="str">
        <f t="shared" ref="E39:E66" si="6">INDEX($A$39:$B$66,MATCH(ROW()-38,$D$39:$D$66,0),1)</f>
        <v>LAS PALMAS</v>
      </c>
      <c r="F39" s="36">
        <f>LOOKUP(E39,$A$39:$A$66,$B$39:$B$66)</f>
        <v>1768445</v>
      </c>
      <c r="G39" s="36">
        <f>LOOKUP(E39,$A$39:$A$66,$C$39:$C$66)</f>
        <v>1708023</v>
      </c>
    </row>
    <row r="40" spans="1:9" x14ac:dyDescent="0.3">
      <c r="A40" s="36" t="str">
        <f t="shared" si="5"/>
        <v>ALICANTE</v>
      </c>
      <c r="B40" s="37">
        <f t="shared" si="3"/>
        <v>20373</v>
      </c>
      <c r="C40" s="37">
        <f t="shared" si="4"/>
        <v>16113</v>
      </c>
      <c r="D40" s="37">
        <f t="shared" ref="D40:D66" si="7">_xlfn.RANK.EQ(B40,$B$39:$B$66)+COUNTIF($B$39:$B$66,B40)-1</f>
        <v>19</v>
      </c>
      <c r="E40" s="36" t="str">
        <f t="shared" si="6"/>
        <v>BAHÍA DE ALGECIRAS</v>
      </c>
      <c r="F40" s="36">
        <f t="shared" ref="F40:F55" si="8">LOOKUP(E40,$A$39:$A$66,$B$39:$B$66)</f>
        <v>1640074</v>
      </c>
      <c r="G40" s="36">
        <f t="shared" ref="G40:G66" si="9">LOOKUP(E40,$A$39:$A$66,$C$39:$C$66)</f>
        <v>1928251</v>
      </c>
    </row>
    <row r="41" spans="1:9" x14ac:dyDescent="0.3">
      <c r="A41" s="36" t="str">
        <f t="shared" si="5"/>
        <v>ALMERÍA</v>
      </c>
      <c r="B41" s="37">
        <f t="shared" si="3"/>
        <v>59932</v>
      </c>
      <c r="C41" s="37">
        <f t="shared" si="4"/>
        <v>57350</v>
      </c>
      <c r="D41" s="37">
        <f t="shared" si="7"/>
        <v>13</v>
      </c>
      <c r="E41" s="36" t="str">
        <f t="shared" si="6"/>
        <v>BARCELONA</v>
      </c>
      <c r="F41" s="36">
        <f t="shared" si="8"/>
        <v>1214826</v>
      </c>
      <c r="G41" s="36">
        <f t="shared" si="9"/>
        <v>768800</v>
      </c>
    </row>
    <row r="42" spans="1:9" x14ac:dyDescent="0.3">
      <c r="A42" s="36" t="str">
        <f t="shared" si="5"/>
        <v>AVILÉS</v>
      </c>
      <c r="B42" s="37">
        <f t="shared" si="3"/>
        <v>33212</v>
      </c>
      <c r="C42" s="37">
        <f t="shared" si="4"/>
        <v>29229</v>
      </c>
      <c r="D42" s="37">
        <f t="shared" si="7"/>
        <v>17</v>
      </c>
      <c r="E42" s="36" t="str">
        <f t="shared" si="6"/>
        <v>CEUTA</v>
      </c>
      <c r="F42" s="36">
        <f t="shared" si="8"/>
        <v>501693</v>
      </c>
      <c r="G42" s="36">
        <f t="shared" si="9"/>
        <v>389113</v>
      </c>
    </row>
    <row r="43" spans="1:9" x14ac:dyDescent="0.3">
      <c r="A43" s="36" t="str">
        <f t="shared" si="5"/>
        <v>BAHÍA DE ALGECIRAS</v>
      </c>
      <c r="B43" s="37">
        <f t="shared" si="3"/>
        <v>1640074</v>
      </c>
      <c r="C43" s="37">
        <f t="shared" si="4"/>
        <v>1928251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413672</v>
      </c>
      <c r="G43" s="36">
        <f t="shared" si="9"/>
        <v>471643</v>
      </c>
    </row>
    <row r="44" spans="1:9" x14ac:dyDescent="0.3">
      <c r="A44" s="36" t="str">
        <f t="shared" si="5"/>
        <v>BAHÍA DE CÁDIZ</v>
      </c>
      <c r="B44" s="37">
        <f t="shared" si="3"/>
        <v>64670</v>
      </c>
      <c r="C44" s="37">
        <f t="shared" si="4"/>
        <v>77813</v>
      </c>
      <c r="D44" s="37">
        <f t="shared" si="7"/>
        <v>11</v>
      </c>
      <c r="E44" s="36" t="str">
        <f t="shared" si="6"/>
        <v>BALEARES</v>
      </c>
      <c r="F44" s="36">
        <f t="shared" si="8"/>
        <v>164555</v>
      </c>
      <c r="G44" s="36">
        <f t="shared" si="9"/>
        <v>153274</v>
      </c>
    </row>
    <row r="45" spans="1:9" x14ac:dyDescent="0.3">
      <c r="A45" s="36" t="str">
        <f t="shared" si="5"/>
        <v>BALEARES</v>
      </c>
      <c r="B45" s="37">
        <f t="shared" si="3"/>
        <v>164555</v>
      </c>
      <c r="C45" s="37">
        <f t="shared" si="4"/>
        <v>153274</v>
      </c>
      <c r="D45" s="37">
        <f t="shared" si="7"/>
        <v>6</v>
      </c>
      <c r="E45" s="36" t="str">
        <f t="shared" si="6"/>
        <v>VALENCIA</v>
      </c>
      <c r="F45" s="36">
        <f t="shared" si="8"/>
        <v>153240</v>
      </c>
      <c r="G45" s="36">
        <f t="shared" si="9"/>
        <v>205804</v>
      </c>
    </row>
    <row r="46" spans="1:9" x14ac:dyDescent="0.3">
      <c r="A46" s="36" t="str">
        <f t="shared" si="5"/>
        <v>BARCELONA</v>
      </c>
      <c r="B46" s="37">
        <f t="shared" si="3"/>
        <v>1214826</v>
      </c>
      <c r="C46" s="37">
        <f t="shared" si="4"/>
        <v>768800</v>
      </c>
      <c r="D46" s="37">
        <f t="shared" si="7"/>
        <v>3</v>
      </c>
      <c r="E46" s="36" t="str">
        <f t="shared" si="6"/>
        <v>HUELVA</v>
      </c>
      <c r="F46" s="36">
        <f t="shared" si="8"/>
        <v>109878</v>
      </c>
      <c r="G46" s="36">
        <f t="shared" si="9"/>
        <v>99452</v>
      </c>
    </row>
    <row r="47" spans="1:9" x14ac:dyDescent="0.3">
      <c r="A47" s="36" t="str">
        <f t="shared" si="5"/>
        <v>BILBAO</v>
      </c>
      <c r="B47" s="37">
        <f t="shared" si="3"/>
        <v>75005</v>
      </c>
      <c r="C47" s="37">
        <f t="shared" si="4"/>
        <v>73874</v>
      </c>
      <c r="D47" s="37">
        <f t="shared" si="7"/>
        <v>10</v>
      </c>
      <c r="E47" s="36" t="str">
        <f t="shared" si="6"/>
        <v>VIGO</v>
      </c>
      <c r="F47" s="36">
        <f t="shared" si="8"/>
        <v>102068</v>
      </c>
      <c r="G47" s="36">
        <f t="shared" si="9"/>
        <v>117382</v>
      </c>
    </row>
    <row r="48" spans="1:9" x14ac:dyDescent="0.3">
      <c r="A48" s="36" t="str">
        <f t="shared" si="5"/>
        <v>CARTAGENA</v>
      </c>
      <c r="B48" s="37">
        <f t="shared" si="3"/>
        <v>39656</v>
      </c>
      <c r="C48" s="37">
        <f t="shared" si="4"/>
        <v>40154</v>
      </c>
      <c r="D48" s="37">
        <f t="shared" si="7"/>
        <v>16</v>
      </c>
      <c r="E48" s="36" t="str">
        <f t="shared" si="6"/>
        <v>BILBAO</v>
      </c>
      <c r="F48" s="36">
        <f t="shared" si="8"/>
        <v>75005</v>
      </c>
      <c r="G48" s="36">
        <f t="shared" si="9"/>
        <v>73874</v>
      </c>
    </row>
    <row r="49" spans="1:7" x14ac:dyDescent="0.3">
      <c r="A49" s="36" t="str">
        <f t="shared" si="5"/>
        <v>CASTELLÓN</v>
      </c>
      <c r="B49" s="37">
        <f t="shared" si="3"/>
        <v>16818</v>
      </c>
      <c r="C49" s="37">
        <f t="shared" si="4"/>
        <v>16134</v>
      </c>
      <c r="D49" s="37">
        <f t="shared" si="7"/>
        <v>22</v>
      </c>
      <c r="E49" s="36" t="str">
        <f t="shared" si="6"/>
        <v>BAHÍA DE CÁDIZ</v>
      </c>
      <c r="F49" s="36">
        <f t="shared" si="8"/>
        <v>64670</v>
      </c>
      <c r="G49" s="36">
        <f t="shared" si="9"/>
        <v>77813</v>
      </c>
    </row>
    <row r="50" spans="1:7" x14ac:dyDescent="0.3">
      <c r="A50" s="36" t="str">
        <f t="shared" si="5"/>
        <v>CEUTA</v>
      </c>
      <c r="B50" s="37">
        <f t="shared" si="3"/>
        <v>501693</v>
      </c>
      <c r="C50" s="37">
        <f t="shared" si="4"/>
        <v>389113</v>
      </c>
      <c r="D50" s="37">
        <f t="shared" si="7"/>
        <v>4</v>
      </c>
      <c r="E50" s="36" t="str">
        <f t="shared" si="6"/>
        <v>MÁLAGA</v>
      </c>
      <c r="F50" s="36">
        <f t="shared" si="8"/>
        <v>60154</v>
      </c>
      <c r="G50" s="36">
        <f t="shared" si="9"/>
        <v>70640</v>
      </c>
    </row>
    <row r="51" spans="1:7" x14ac:dyDescent="0.3">
      <c r="A51" s="36" t="str">
        <f t="shared" si="5"/>
        <v>FERROL-SAN CIBRAO</v>
      </c>
      <c r="B51" s="37">
        <f t="shared" si="3"/>
        <v>15961</v>
      </c>
      <c r="C51" s="37">
        <f t="shared" si="4"/>
        <v>9249</v>
      </c>
      <c r="D51" s="37">
        <f t="shared" si="7"/>
        <v>24</v>
      </c>
      <c r="E51" s="36" t="str">
        <f t="shared" si="6"/>
        <v>ALMERÍA</v>
      </c>
      <c r="F51" s="36">
        <f t="shared" si="8"/>
        <v>59932</v>
      </c>
      <c r="G51" s="36">
        <f t="shared" si="9"/>
        <v>57350</v>
      </c>
    </row>
    <row r="52" spans="1:7" x14ac:dyDescent="0.3">
      <c r="A52" s="36" t="str">
        <f t="shared" si="5"/>
        <v>GIJÓN</v>
      </c>
      <c r="B52" s="37">
        <f t="shared" si="3"/>
        <v>18485</v>
      </c>
      <c r="C52" s="37">
        <f t="shared" si="4"/>
        <v>32678</v>
      </c>
      <c r="D52" s="37">
        <f t="shared" si="7"/>
        <v>21</v>
      </c>
      <c r="E52" s="36" t="str">
        <f t="shared" si="6"/>
        <v>TARRAGONA</v>
      </c>
      <c r="F52" s="36">
        <f t="shared" si="8"/>
        <v>59895</v>
      </c>
      <c r="G52" s="36">
        <f t="shared" si="9"/>
        <v>40178</v>
      </c>
    </row>
    <row r="53" spans="1:7" x14ac:dyDescent="0.3">
      <c r="A53" s="36" t="str">
        <f t="shared" si="5"/>
        <v>HUELVA</v>
      </c>
      <c r="B53" s="37">
        <f t="shared" si="3"/>
        <v>109878</v>
      </c>
      <c r="C53" s="37">
        <f t="shared" si="4"/>
        <v>99452</v>
      </c>
      <c r="D53" s="37">
        <f t="shared" si="7"/>
        <v>8</v>
      </c>
      <c r="E53" s="36" t="str">
        <f t="shared" si="6"/>
        <v>A CORUÑA</v>
      </c>
      <c r="F53" s="36">
        <f t="shared" si="8"/>
        <v>41102</v>
      </c>
      <c r="G53" s="36">
        <f t="shared" si="9"/>
        <v>34410</v>
      </c>
    </row>
    <row r="54" spans="1:7" x14ac:dyDescent="0.3">
      <c r="A54" s="36" t="str">
        <f t="shared" si="5"/>
        <v>LAS PALMAS</v>
      </c>
      <c r="B54" s="37">
        <f t="shared" si="3"/>
        <v>1768445</v>
      </c>
      <c r="C54" s="37">
        <f t="shared" si="4"/>
        <v>1708023</v>
      </c>
      <c r="D54" s="37">
        <f t="shared" si="7"/>
        <v>1</v>
      </c>
      <c r="E54" s="36" t="str">
        <f t="shared" si="6"/>
        <v>CARTAGENA</v>
      </c>
      <c r="F54" s="36">
        <f t="shared" si="8"/>
        <v>39656</v>
      </c>
      <c r="G54" s="36">
        <f t="shared" si="9"/>
        <v>40154</v>
      </c>
    </row>
    <row r="55" spans="1:7" x14ac:dyDescent="0.3">
      <c r="A55" s="36" t="str">
        <f t="shared" si="5"/>
        <v>MÁLAGA</v>
      </c>
      <c r="B55" s="37">
        <f t="shared" si="3"/>
        <v>60154</v>
      </c>
      <c r="C55" s="37">
        <f t="shared" si="4"/>
        <v>70640</v>
      </c>
      <c r="D55" s="37">
        <f t="shared" si="7"/>
        <v>12</v>
      </c>
      <c r="E55" s="36" t="str">
        <f t="shared" si="6"/>
        <v>AVILÉS</v>
      </c>
      <c r="F55" s="36">
        <f t="shared" si="8"/>
        <v>33212</v>
      </c>
      <c r="G55" s="36">
        <f t="shared" si="9"/>
        <v>29229</v>
      </c>
    </row>
    <row r="56" spans="1:7" x14ac:dyDescent="0.3">
      <c r="A56" s="36" t="str">
        <f t="shared" si="5"/>
        <v>MARÍN Y RÍA DE PONTEVEDRA</v>
      </c>
      <c r="B56" s="37">
        <f t="shared" si="3"/>
        <v>19346</v>
      </c>
      <c r="C56" s="37">
        <f t="shared" si="4"/>
        <v>13401</v>
      </c>
      <c r="D56" s="37">
        <f t="shared" si="7"/>
        <v>20</v>
      </c>
      <c r="E56" s="36" t="str">
        <f t="shared" si="6"/>
        <v>MOTRIL</v>
      </c>
      <c r="F56" s="36">
        <f t="shared" ref="F56:F66" si="10">LOOKUP(E56,$A$39:$A$66,$B$39:$B$66)</f>
        <v>20996</v>
      </c>
      <c r="G56" s="36">
        <f t="shared" si="9"/>
        <v>17931</v>
      </c>
    </row>
    <row r="57" spans="1:7" x14ac:dyDescent="0.3">
      <c r="A57" s="36" t="str">
        <f t="shared" si="5"/>
        <v>MELILLA</v>
      </c>
      <c r="B57" s="37">
        <f t="shared" si="3"/>
        <v>3064</v>
      </c>
      <c r="C57" s="37">
        <f t="shared" si="4"/>
        <v>2888</v>
      </c>
      <c r="D57" s="37">
        <f t="shared" si="7"/>
        <v>27</v>
      </c>
      <c r="E57" s="36" t="str">
        <f t="shared" si="6"/>
        <v>ALICANTE</v>
      </c>
      <c r="F57" s="36">
        <f t="shared" si="10"/>
        <v>20373</v>
      </c>
      <c r="G57" s="36">
        <f t="shared" si="9"/>
        <v>16113</v>
      </c>
    </row>
    <row r="58" spans="1:7" x14ac:dyDescent="0.3">
      <c r="A58" s="36" t="str">
        <f t="shared" si="5"/>
        <v>MOTRIL</v>
      </c>
      <c r="B58" s="37">
        <f t="shared" si="3"/>
        <v>20996</v>
      </c>
      <c r="C58" s="37">
        <f t="shared" si="4"/>
        <v>17931</v>
      </c>
      <c r="D58" s="37">
        <f t="shared" si="7"/>
        <v>18</v>
      </c>
      <c r="E58" s="36" t="str">
        <f t="shared" si="6"/>
        <v>MARÍN Y RÍA DE PONTEVEDRA</v>
      </c>
      <c r="F58" s="36">
        <f t="shared" si="10"/>
        <v>19346</v>
      </c>
      <c r="G58" s="36">
        <f t="shared" si="9"/>
        <v>13401</v>
      </c>
    </row>
    <row r="59" spans="1:7" x14ac:dyDescent="0.3">
      <c r="A59" s="36" t="str">
        <f t="shared" si="5"/>
        <v>PASAIA</v>
      </c>
      <c r="B59" s="37">
        <f t="shared" si="3"/>
        <v>16400</v>
      </c>
      <c r="C59" s="37">
        <f t="shared" si="4"/>
        <v>18870</v>
      </c>
      <c r="D59" s="37">
        <f t="shared" si="7"/>
        <v>23</v>
      </c>
      <c r="E59" s="36" t="str">
        <f t="shared" si="6"/>
        <v>GIJÓN</v>
      </c>
      <c r="F59" s="36">
        <f t="shared" si="10"/>
        <v>18485</v>
      </c>
      <c r="G59" s="36">
        <f t="shared" si="9"/>
        <v>32678</v>
      </c>
    </row>
    <row r="60" spans="1:7" x14ac:dyDescent="0.3">
      <c r="A60" s="36" t="str">
        <f t="shared" si="5"/>
        <v>SANTA CRUZ DE TENERIFE</v>
      </c>
      <c r="B60" s="37">
        <f t="shared" si="3"/>
        <v>413672</v>
      </c>
      <c r="C60" s="37">
        <f t="shared" si="4"/>
        <v>471643</v>
      </c>
      <c r="D60" s="37">
        <f t="shared" si="7"/>
        <v>5</v>
      </c>
      <c r="E60" s="36" t="str">
        <f t="shared" si="6"/>
        <v>CASTELLÓN</v>
      </c>
      <c r="F60" s="36">
        <f t="shared" si="10"/>
        <v>16818</v>
      </c>
      <c r="G60" s="36">
        <f t="shared" si="9"/>
        <v>16134</v>
      </c>
    </row>
    <row r="61" spans="1:7" x14ac:dyDescent="0.3">
      <c r="A61" s="36" t="str">
        <f t="shared" si="5"/>
        <v>SANTANDER</v>
      </c>
      <c r="B61" s="37">
        <f t="shared" si="3"/>
        <v>15539</v>
      </c>
      <c r="C61" s="37">
        <f t="shared" si="4"/>
        <v>8682</v>
      </c>
      <c r="D61" s="37">
        <f t="shared" si="7"/>
        <v>25</v>
      </c>
      <c r="E61" s="36" t="str">
        <f t="shared" si="6"/>
        <v>PASAIA</v>
      </c>
      <c r="F61" s="36">
        <f t="shared" si="10"/>
        <v>16400</v>
      </c>
      <c r="G61" s="36">
        <f t="shared" si="9"/>
        <v>18870</v>
      </c>
    </row>
    <row r="62" spans="1:7" x14ac:dyDescent="0.3">
      <c r="A62" s="36" t="str">
        <f t="shared" si="5"/>
        <v>SEVILLA</v>
      </c>
      <c r="B62" s="37">
        <f t="shared" si="3"/>
        <v>7591</v>
      </c>
      <c r="C62" s="37">
        <f t="shared" si="4"/>
        <v>13600</v>
      </c>
      <c r="D62" s="37">
        <f t="shared" si="7"/>
        <v>26</v>
      </c>
      <c r="E62" s="36" t="str">
        <f t="shared" si="6"/>
        <v>FERROL-SAN CIBRAO</v>
      </c>
      <c r="F62" s="36">
        <f t="shared" si="10"/>
        <v>15961</v>
      </c>
      <c r="G62" s="36">
        <f t="shared" si="9"/>
        <v>9249</v>
      </c>
    </row>
    <row r="63" spans="1:7" x14ac:dyDescent="0.3">
      <c r="A63" s="36" t="str">
        <f t="shared" si="5"/>
        <v>TARRAGONA</v>
      </c>
      <c r="B63" s="37">
        <f t="shared" si="3"/>
        <v>59895</v>
      </c>
      <c r="C63" s="37">
        <f t="shared" si="4"/>
        <v>40178</v>
      </c>
      <c r="D63" s="37">
        <f t="shared" si="7"/>
        <v>14</v>
      </c>
      <c r="E63" s="36" t="str">
        <f t="shared" si="6"/>
        <v>SANTANDER</v>
      </c>
      <c r="F63" s="36">
        <f t="shared" si="10"/>
        <v>15539</v>
      </c>
      <c r="G63" s="36">
        <f t="shared" si="9"/>
        <v>8682</v>
      </c>
    </row>
    <row r="64" spans="1:7" x14ac:dyDescent="0.3">
      <c r="A64" s="36" t="str">
        <f t="shared" si="5"/>
        <v>VALENCIA</v>
      </c>
      <c r="B64" s="37">
        <f t="shared" si="3"/>
        <v>153240</v>
      </c>
      <c r="C64" s="37">
        <f t="shared" si="4"/>
        <v>205804</v>
      </c>
      <c r="D64" s="37">
        <f t="shared" si="7"/>
        <v>7</v>
      </c>
      <c r="E64" s="36" t="str">
        <f t="shared" si="6"/>
        <v>SEVILLA</v>
      </c>
      <c r="F64" s="36">
        <f t="shared" si="10"/>
        <v>7591</v>
      </c>
      <c r="G64" s="36">
        <f t="shared" si="9"/>
        <v>13600</v>
      </c>
    </row>
    <row r="65" spans="1:7" x14ac:dyDescent="0.3">
      <c r="A65" s="36" t="str">
        <f t="shared" si="5"/>
        <v>VIGO</v>
      </c>
      <c r="B65" s="37">
        <f t="shared" si="3"/>
        <v>102068</v>
      </c>
      <c r="C65" s="37">
        <f t="shared" si="4"/>
        <v>117382</v>
      </c>
      <c r="D65" s="37">
        <f t="shared" si="7"/>
        <v>9</v>
      </c>
      <c r="E65" s="36" t="str">
        <f t="shared" si="6"/>
        <v>MELILLA</v>
      </c>
      <c r="F65" s="36">
        <f t="shared" si="10"/>
        <v>3064</v>
      </c>
      <c r="G65" s="36">
        <f t="shared" si="9"/>
        <v>2888</v>
      </c>
    </row>
    <row r="66" spans="1:7" x14ac:dyDescent="0.3">
      <c r="A66" s="36" t="str">
        <f t="shared" si="5"/>
        <v>VILAGARCÍA</v>
      </c>
      <c r="B66" s="37">
        <f t="shared" si="3"/>
        <v>2312</v>
      </c>
      <c r="C66" s="37">
        <f t="shared" si="4"/>
        <v>2899</v>
      </c>
      <c r="D66" s="37">
        <f t="shared" si="7"/>
        <v>28</v>
      </c>
      <c r="E66" s="36" t="str">
        <f t="shared" si="6"/>
        <v>VILAGARCÍA</v>
      </c>
      <c r="F66" s="36">
        <f t="shared" si="10"/>
        <v>2312</v>
      </c>
      <c r="G66" s="36">
        <f t="shared" si="9"/>
        <v>2899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7" priority="2">
      <formula>ISERROR(F7)</formula>
    </cfRule>
  </conditionalFormatting>
  <conditionalFormatting sqref="F8 F10 F12 F14 F16 F18 F20 F22 F24 F26 F28 F30 F32 F34">
    <cfRule type="containsErrors" dxfId="36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156</v>
      </c>
    </row>
    <row r="2" spans="1:12" s="2" customFormat="1" ht="21" x14ac:dyDescent="0.4">
      <c r="I2" s="2" t="s">
        <v>115</v>
      </c>
    </row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2696</v>
      </c>
      <c r="C7" s="30">
        <v>2369</v>
      </c>
      <c r="D7" s="30">
        <v>21132</v>
      </c>
      <c r="E7" s="30">
        <v>21922</v>
      </c>
      <c r="F7" s="11">
        <f>((E7*100)/D7)-100</f>
        <v>3.7384062085936023</v>
      </c>
      <c r="G7" s="1"/>
      <c r="H7" s="1"/>
      <c r="I7" s="1"/>
    </row>
    <row r="8" spans="1:12" x14ac:dyDescent="0.3">
      <c r="A8" s="12" t="s">
        <v>31</v>
      </c>
      <c r="B8" s="31">
        <v>414</v>
      </c>
      <c r="C8" s="31">
        <v>349</v>
      </c>
      <c r="D8" s="31">
        <v>2250</v>
      </c>
      <c r="E8" s="31">
        <v>3788</v>
      </c>
      <c r="F8" s="14">
        <f t="shared" ref="F8:F34" si="0">((E8*100)/D8)-100</f>
        <v>68.355555555555554</v>
      </c>
      <c r="G8" s="1"/>
      <c r="H8" s="1"/>
      <c r="I8" s="1"/>
    </row>
    <row r="9" spans="1:12" x14ac:dyDescent="0.3">
      <c r="A9" s="9" t="s">
        <v>157</v>
      </c>
      <c r="B9" s="30">
        <v>6719</v>
      </c>
      <c r="C9" s="30">
        <v>6080</v>
      </c>
      <c r="D9" s="30">
        <v>26870</v>
      </c>
      <c r="E9" s="30">
        <v>30448</v>
      </c>
      <c r="F9" s="11">
        <f t="shared" si="0"/>
        <v>13.315965761071823</v>
      </c>
      <c r="G9" s="1"/>
      <c r="H9" s="1"/>
      <c r="I9" s="1"/>
    </row>
    <row r="10" spans="1:12" x14ac:dyDescent="0.3">
      <c r="A10" s="12" t="s">
        <v>159</v>
      </c>
      <c r="B10" s="31">
        <v>1355</v>
      </c>
      <c r="C10" s="31">
        <v>0</v>
      </c>
      <c r="D10" s="31">
        <v>6456</v>
      </c>
      <c r="E10" s="31">
        <v>4999</v>
      </c>
      <c r="F10" s="14">
        <f t="shared" si="0"/>
        <v>-22.568153655514251</v>
      </c>
      <c r="G10" s="1"/>
      <c r="H10" s="1"/>
      <c r="I10" s="1"/>
    </row>
    <row r="11" spans="1:12" x14ac:dyDescent="0.3">
      <c r="A11" s="9" t="s">
        <v>160</v>
      </c>
      <c r="B11" s="30">
        <v>226714</v>
      </c>
      <c r="C11" s="30">
        <v>212339</v>
      </c>
      <c r="D11" s="30">
        <v>1810266</v>
      </c>
      <c r="E11" s="30">
        <v>1536595</v>
      </c>
      <c r="F11" s="11">
        <f t="shared" si="0"/>
        <v>-15.117723030759009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0</v>
      </c>
      <c r="E12" s="31">
        <v>0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584</v>
      </c>
      <c r="C13" s="30">
        <v>677</v>
      </c>
      <c r="D13" s="30">
        <v>3612</v>
      </c>
      <c r="E13" s="30">
        <v>3312</v>
      </c>
      <c r="F13" s="11">
        <f t="shared" si="0"/>
        <v>-8.305647840531563</v>
      </c>
      <c r="G13" s="1"/>
      <c r="H13" s="1"/>
      <c r="I13" s="1"/>
    </row>
    <row r="14" spans="1:12" x14ac:dyDescent="0.3">
      <c r="A14" s="12" t="s">
        <v>33</v>
      </c>
      <c r="B14" s="31">
        <v>100027</v>
      </c>
      <c r="C14" s="31">
        <v>127679</v>
      </c>
      <c r="D14" s="31">
        <v>554928</v>
      </c>
      <c r="E14" s="31">
        <v>969796</v>
      </c>
      <c r="F14" s="14">
        <f t="shared" si="0"/>
        <v>74.760689675056938</v>
      </c>
      <c r="G14" s="1"/>
      <c r="H14" s="1"/>
      <c r="I14" s="1"/>
    </row>
    <row r="15" spans="1:12" x14ac:dyDescent="0.3">
      <c r="A15" s="9" t="s">
        <v>34</v>
      </c>
      <c r="B15" s="30">
        <v>6167</v>
      </c>
      <c r="C15" s="30">
        <v>5789</v>
      </c>
      <c r="D15" s="30">
        <v>44216</v>
      </c>
      <c r="E15" s="30">
        <v>46786</v>
      </c>
      <c r="F15" s="11">
        <f t="shared" si="0"/>
        <v>5.8123756106386821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45634</v>
      </c>
      <c r="C18" s="31">
        <v>58625</v>
      </c>
      <c r="D18" s="31">
        <v>373466</v>
      </c>
      <c r="E18" s="31">
        <v>489932</v>
      </c>
      <c r="F18" s="14">
        <f t="shared" si="0"/>
        <v>31.185168127754594</v>
      </c>
      <c r="G18" s="1"/>
      <c r="H18" s="1"/>
      <c r="I18" s="1"/>
    </row>
    <row r="19" spans="1:9" x14ac:dyDescent="0.3">
      <c r="A19" s="9" t="s">
        <v>37</v>
      </c>
      <c r="B19" s="30">
        <v>1100</v>
      </c>
      <c r="C19" s="30">
        <v>147</v>
      </c>
      <c r="D19" s="30">
        <v>4732</v>
      </c>
      <c r="E19" s="30">
        <v>4775</v>
      </c>
      <c r="F19" s="11">
        <f t="shared" si="0"/>
        <v>0.90870667793744531</v>
      </c>
      <c r="G19" s="1"/>
      <c r="H19" s="1"/>
      <c r="I19" s="1"/>
    </row>
    <row r="20" spans="1:9" x14ac:dyDescent="0.3">
      <c r="A20" s="12" t="s">
        <v>163</v>
      </c>
      <c r="B20" s="31">
        <v>5535</v>
      </c>
      <c r="C20" s="31">
        <v>1210</v>
      </c>
      <c r="D20" s="31">
        <v>32678</v>
      </c>
      <c r="E20" s="31">
        <v>18485</v>
      </c>
      <c r="F20" s="14">
        <f t="shared" si="0"/>
        <v>-43.432890629781504</v>
      </c>
      <c r="G20" s="1"/>
      <c r="H20" s="1"/>
      <c r="I20" s="1"/>
    </row>
    <row r="21" spans="1:9" x14ac:dyDescent="0.3">
      <c r="A21" s="9" t="s">
        <v>38</v>
      </c>
      <c r="B21" s="30">
        <v>8650</v>
      </c>
      <c r="C21" s="30">
        <v>13933</v>
      </c>
      <c r="D21" s="30">
        <v>87375</v>
      </c>
      <c r="E21" s="30">
        <v>97425</v>
      </c>
      <c r="F21" s="11">
        <f t="shared" si="0"/>
        <v>11.502145922746777</v>
      </c>
      <c r="G21" s="1"/>
      <c r="H21" s="1"/>
      <c r="I21" s="1"/>
    </row>
    <row r="22" spans="1:9" x14ac:dyDescent="0.3">
      <c r="A22" s="12" t="s">
        <v>59</v>
      </c>
      <c r="B22" s="31">
        <v>197452</v>
      </c>
      <c r="C22" s="31">
        <v>167757</v>
      </c>
      <c r="D22" s="31">
        <v>1519451</v>
      </c>
      <c r="E22" s="31">
        <v>1581464</v>
      </c>
      <c r="F22" s="14">
        <f t="shared" si="0"/>
        <v>4.0812767242905466</v>
      </c>
      <c r="G22" s="1"/>
      <c r="H22" s="1"/>
      <c r="I22" s="1"/>
    </row>
    <row r="23" spans="1:9" x14ac:dyDescent="0.3">
      <c r="A23" s="9" t="s">
        <v>164</v>
      </c>
      <c r="B23" s="30">
        <v>3113</v>
      </c>
      <c r="C23" s="30">
        <v>3295</v>
      </c>
      <c r="D23" s="30">
        <v>30435</v>
      </c>
      <c r="E23" s="30">
        <v>21546</v>
      </c>
      <c r="F23" s="11">
        <f t="shared" si="0"/>
        <v>-29.206505667816657</v>
      </c>
      <c r="G23" s="1"/>
      <c r="H23" s="1"/>
      <c r="I23" s="1"/>
    </row>
    <row r="24" spans="1:9" x14ac:dyDescent="0.3">
      <c r="A24" s="12" t="s">
        <v>166</v>
      </c>
      <c r="B24" s="31">
        <v>663</v>
      </c>
      <c r="C24" s="31">
        <v>1092</v>
      </c>
      <c r="D24" s="31">
        <v>6970</v>
      </c>
      <c r="E24" s="31">
        <v>11268</v>
      </c>
      <c r="F24" s="14">
        <f t="shared" si="0"/>
        <v>61.664275466284067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1120</v>
      </c>
      <c r="D26" s="31">
        <v>12720</v>
      </c>
      <c r="E26" s="31">
        <v>13042</v>
      </c>
      <c r="F26" s="14">
        <f t="shared" si="0"/>
        <v>2.5314465408805091</v>
      </c>
      <c r="G26" s="1"/>
      <c r="H26" s="1"/>
      <c r="I26" s="1"/>
    </row>
    <row r="27" spans="1:9" x14ac:dyDescent="0.3">
      <c r="A27" s="9" t="s">
        <v>41</v>
      </c>
      <c r="B27" s="30">
        <v>227</v>
      </c>
      <c r="C27" s="30">
        <v>362</v>
      </c>
      <c r="D27" s="30">
        <v>4731</v>
      </c>
      <c r="E27" s="30">
        <v>5228</v>
      </c>
      <c r="F27" s="11">
        <f t="shared" si="0"/>
        <v>10.505178609173541</v>
      </c>
      <c r="G27" s="1"/>
      <c r="H27" s="1"/>
      <c r="I27" s="1"/>
    </row>
    <row r="28" spans="1:9" x14ac:dyDescent="0.3">
      <c r="A28" s="12" t="s">
        <v>42</v>
      </c>
      <c r="B28" s="31">
        <v>39980</v>
      </c>
      <c r="C28" s="31">
        <v>54655</v>
      </c>
      <c r="D28" s="31">
        <v>363737</v>
      </c>
      <c r="E28" s="31">
        <v>338398</v>
      </c>
      <c r="F28" s="14">
        <f t="shared" si="0"/>
        <v>-6.9662970772838548</v>
      </c>
      <c r="G28" s="1"/>
      <c r="H28" s="1"/>
      <c r="I28" s="1"/>
    </row>
    <row r="29" spans="1:9" x14ac:dyDescent="0.3">
      <c r="A29" s="9" t="s">
        <v>43</v>
      </c>
      <c r="B29" s="30">
        <v>725</v>
      </c>
      <c r="C29" s="30">
        <v>674</v>
      </c>
      <c r="D29" s="30">
        <v>3013</v>
      </c>
      <c r="E29" s="30">
        <v>6898</v>
      </c>
      <c r="F29" s="11">
        <f t="shared" si="0"/>
        <v>128.94125456355792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1110</v>
      </c>
      <c r="C31" s="30">
        <v>1346</v>
      </c>
      <c r="D31" s="30">
        <v>10519</v>
      </c>
      <c r="E31" s="30">
        <v>17148</v>
      </c>
      <c r="F31" s="11">
        <f t="shared" si="0"/>
        <v>63.019298412396608</v>
      </c>
      <c r="G31" s="1"/>
      <c r="H31" s="1"/>
      <c r="I31" s="1"/>
    </row>
    <row r="32" spans="1:9" x14ac:dyDescent="0.3">
      <c r="A32" s="12" t="s">
        <v>46</v>
      </c>
      <c r="B32" s="31">
        <v>20951</v>
      </c>
      <c r="C32" s="31">
        <v>5001</v>
      </c>
      <c r="D32" s="31">
        <v>149165</v>
      </c>
      <c r="E32" s="31">
        <v>100077</v>
      </c>
      <c r="F32" s="14">
        <f t="shared" si="0"/>
        <v>-32.908524117587902</v>
      </c>
      <c r="G32" s="1"/>
      <c r="H32" s="1"/>
      <c r="I32" s="1"/>
    </row>
    <row r="33" spans="1:9" x14ac:dyDescent="0.3">
      <c r="A33" s="9" t="s">
        <v>47</v>
      </c>
      <c r="B33" s="30">
        <v>7153</v>
      </c>
      <c r="C33" s="30">
        <v>4612</v>
      </c>
      <c r="D33" s="30">
        <v>53242</v>
      </c>
      <c r="E33" s="30">
        <v>46980</v>
      </c>
      <c r="F33" s="11">
        <f t="shared" si="0"/>
        <v>-11.761391382742943</v>
      </c>
      <c r="G33" s="1"/>
      <c r="H33" s="1"/>
      <c r="I33" s="1"/>
    </row>
    <row r="34" spans="1:9" x14ac:dyDescent="0.3">
      <c r="A34" s="12" t="s">
        <v>165</v>
      </c>
      <c r="B34" s="31">
        <v>49</v>
      </c>
      <c r="C34" s="31">
        <v>71</v>
      </c>
      <c r="D34" s="31">
        <v>270</v>
      </c>
      <c r="E34" s="31">
        <v>296</v>
      </c>
      <c r="F34" s="14">
        <f t="shared" si="0"/>
        <v>9.6296296296296333</v>
      </c>
      <c r="G34" s="1"/>
      <c r="H34" s="1"/>
      <c r="I34" s="1"/>
    </row>
    <row r="35" spans="1:9" x14ac:dyDescent="0.3">
      <c r="A35" s="15" t="s">
        <v>48</v>
      </c>
      <c r="B35" s="16">
        <f>SUM(B7:B34)</f>
        <v>677018</v>
      </c>
      <c r="C35" s="16">
        <f t="shared" ref="C35:E35" si="1">SUM(C7:C34)</f>
        <v>669182</v>
      </c>
      <c r="D35" s="16">
        <f t="shared" si="1"/>
        <v>5122234</v>
      </c>
      <c r="E35" s="16">
        <f t="shared" si="1"/>
        <v>5370608</v>
      </c>
      <c r="F35" s="17">
        <f t="shared" ref="F35" si="2">((E35*100)/D35)-100</f>
        <v>4.8489389590557579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21922</v>
      </c>
      <c r="C39" s="37">
        <f t="shared" si="4"/>
        <v>21132</v>
      </c>
      <c r="D39" s="37">
        <f>_xlfn.RANK.EQ(B39,$B$39:$B$66)+COUNTIF($B$39:$B$66,B39)-1</f>
        <v>11</v>
      </c>
      <c r="E39" s="36" t="str">
        <f t="shared" ref="E39:E66" si="6">INDEX($A$39:$B$66,MATCH(ROW()-38,$D$39:$D$66,0),1)</f>
        <v>LAS PALMAS</v>
      </c>
      <c r="F39" s="36">
        <f>LOOKUP(E39,$A$39:$A$66,$B$39:$B$66)</f>
        <v>1581464</v>
      </c>
      <c r="G39" s="36">
        <f>LOOKUP(E39,$A$39:$A$66,$C$39:$C$66)</f>
        <v>1519451</v>
      </c>
    </row>
    <row r="40" spans="1:9" x14ac:dyDescent="0.3">
      <c r="A40" s="36" t="str">
        <f t="shared" si="5"/>
        <v>ALICANTE</v>
      </c>
      <c r="B40" s="37">
        <f t="shared" si="3"/>
        <v>3788</v>
      </c>
      <c r="C40" s="37">
        <f t="shared" si="4"/>
        <v>2250</v>
      </c>
      <c r="D40" s="37">
        <f t="shared" ref="D40:D66" si="7">_xlfn.RANK.EQ(B40,$B$39:$B$66)+COUNTIF($B$39:$B$66,B40)-1</f>
        <v>21</v>
      </c>
      <c r="E40" s="36" t="str">
        <f t="shared" si="6"/>
        <v>BAHÍA DE ALGECIRAS</v>
      </c>
      <c r="F40" s="36">
        <f t="shared" ref="F40:F66" si="8">LOOKUP(E40,$A$39:$A$66,$B$39:$B$66)</f>
        <v>1536595</v>
      </c>
      <c r="G40" s="36">
        <f t="shared" ref="G40:G66" si="9">LOOKUP(E40,$A$39:$A$66,$C$39:$C$66)</f>
        <v>1810266</v>
      </c>
    </row>
    <row r="41" spans="1:9" x14ac:dyDescent="0.3">
      <c r="A41" s="36" t="str">
        <f t="shared" si="5"/>
        <v>ALMERÍA</v>
      </c>
      <c r="B41" s="37">
        <f t="shared" si="3"/>
        <v>30448</v>
      </c>
      <c r="C41" s="37">
        <f t="shared" si="4"/>
        <v>26870</v>
      </c>
      <c r="D41" s="37">
        <f t="shared" si="7"/>
        <v>10</v>
      </c>
      <c r="E41" s="36" t="str">
        <f t="shared" si="6"/>
        <v>BARCELONA</v>
      </c>
      <c r="F41" s="36">
        <f t="shared" si="8"/>
        <v>969796</v>
      </c>
      <c r="G41" s="36">
        <f t="shared" si="9"/>
        <v>554928</v>
      </c>
    </row>
    <row r="42" spans="1:9" x14ac:dyDescent="0.3">
      <c r="A42" s="36" t="str">
        <f t="shared" si="5"/>
        <v>AVILÉS</v>
      </c>
      <c r="B42" s="37">
        <f t="shared" si="3"/>
        <v>4999</v>
      </c>
      <c r="C42" s="37">
        <f t="shared" si="4"/>
        <v>6456</v>
      </c>
      <c r="D42" s="37">
        <f t="shared" si="7"/>
        <v>19</v>
      </c>
      <c r="E42" s="36" t="str">
        <f t="shared" si="6"/>
        <v>CEUTA</v>
      </c>
      <c r="F42" s="36">
        <f t="shared" si="8"/>
        <v>489932</v>
      </c>
      <c r="G42" s="36">
        <f t="shared" si="9"/>
        <v>373466</v>
      </c>
    </row>
    <row r="43" spans="1:9" x14ac:dyDescent="0.3">
      <c r="A43" s="36" t="str">
        <f t="shared" si="5"/>
        <v>BAHÍA DE ALGECIRAS</v>
      </c>
      <c r="B43" s="37">
        <f t="shared" si="3"/>
        <v>1536595</v>
      </c>
      <c r="C43" s="37">
        <f t="shared" si="4"/>
        <v>1810266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338398</v>
      </c>
      <c r="G43" s="36">
        <f t="shared" si="9"/>
        <v>363737</v>
      </c>
    </row>
    <row r="44" spans="1:9" x14ac:dyDescent="0.3">
      <c r="A44" s="36" t="str">
        <f t="shared" si="5"/>
        <v>BAHÍA DE CÁDIZ</v>
      </c>
      <c r="B44" s="37">
        <f t="shared" si="3"/>
        <v>0</v>
      </c>
      <c r="C44" s="37">
        <f t="shared" si="4"/>
        <v>0</v>
      </c>
      <c r="D44" s="37">
        <f t="shared" si="7"/>
        <v>28</v>
      </c>
      <c r="E44" s="36" t="str">
        <f t="shared" si="6"/>
        <v>VALENCIA</v>
      </c>
      <c r="F44" s="36">
        <f t="shared" si="8"/>
        <v>100077</v>
      </c>
      <c r="G44" s="36">
        <f t="shared" si="9"/>
        <v>149165</v>
      </c>
    </row>
    <row r="45" spans="1:9" x14ac:dyDescent="0.3">
      <c r="A45" s="36" t="str">
        <f t="shared" si="5"/>
        <v>BALEARES</v>
      </c>
      <c r="B45" s="37">
        <f t="shared" si="3"/>
        <v>3312</v>
      </c>
      <c r="C45" s="37">
        <f t="shared" si="4"/>
        <v>3612</v>
      </c>
      <c r="D45" s="37">
        <f t="shared" si="7"/>
        <v>22</v>
      </c>
      <c r="E45" s="36" t="str">
        <f t="shared" si="6"/>
        <v>HUELVA</v>
      </c>
      <c r="F45" s="36">
        <f t="shared" si="8"/>
        <v>97425</v>
      </c>
      <c r="G45" s="36">
        <f t="shared" si="9"/>
        <v>87375</v>
      </c>
    </row>
    <row r="46" spans="1:9" x14ac:dyDescent="0.3">
      <c r="A46" s="36" t="str">
        <f t="shared" si="5"/>
        <v>BARCELONA</v>
      </c>
      <c r="B46" s="37">
        <f t="shared" si="3"/>
        <v>969796</v>
      </c>
      <c r="C46" s="37">
        <f t="shared" si="4"/>
        <v>554928</v>
      </c>
      <c r="D46" s="37">
        <f t="shared" si="7"/>
        <v>3</v>
      </c>
      <c r="E46" s="36" t="str">
        <f t="shared" si="6"/>
        <v>VIGO</v>
      </c>
      <c r="F46" s="36">
        <f t="shared" si="8"/>
        <v>46980</v>
      </c>
      <c r="G46" s="36">
        <f t="shared" si="9"/>
        <v>53242</v>
      </c>
    </row>
    <row r="47" spans="1:9" x14ac:dyDescent="0.3">
      <c r="A47" s="36" t="str">
        <f t="shared" si="5"/>
        <v>BILBAO</v>
      </c>
      <c r="B47" s="37">
        <f t="shared" si="3"/>
        <v>46786</v>
      </c>
      <c r="C47" s="37">
        <f t="shared" si="4"/>
        <v>44216</v>
      </c>
      <c r="D47" s="37">
        <f t="shared" si="7"/>
        <v>9</v>
      </c>
      <c r="E47" s="36" t="str">
        <f t="shared" si="6"/>
        <v>BILBAO</v>
      </c>
      <c r="F47" s="36">
        <f t="shared" si="8"/>
        <v>46786</v>
      </c>
      <c r="G47" s="36">
        <f t="shared" si="9"/>
        <v>44216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ALMERÍA</v>
      </c>
      <c r="F48" s="36">
        <f t="shared" si="8"/>
        <v>30448</v>
      </c>
      <c r="G48" s="36">
        <f t="shared" si="9"/>
        <v>26870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A CORUÑA</v>
      </c>
      <c r="F49" s="36">
        <f t="shared" si="8"/>
        <v>21922</v>
      </c>
      <c r="G49" s="36">
        <f t="shared" si="9"/>
        <v>21132</v>
      </c>
    </row>
    <row r="50" spans="1:7" x14ac:dyDescent="0.3">
      <c r="A50" s="36" t="str">
        <f t="shared" si="5"/>
        <v>CEUTA</v>
      </c>
      <c r="B50" s="37">
        <f t="shared" si="3"/>
        <v>489932</v>
      </c>
      <c r="C50" s="37">
        <f t="shared" si="4"/>
        <v>373466</v>
      </c>
      <c r="D50" s="37">
        <f t="shared" si="7"/>
        <v>4</v>
      </c>
      <c r="E50" s="36" t="str">
        <f t="shared" si="6"/>
        <v>MÁLAGA</v>
      </c>
      <c r="F50" s="36">
        <f t="shared" si="8"/>
        <v>21546</v>
      </c>
      <c r="G50" s="36">
        <f t="shared" si="9"/>
        <v>30435</v>
      </c>
    </row>
    <row r="51" spans="1:7" x14ac:dyDescent="0.3">
      <c r="A51" s="36" t="str">
        <f t="shared" si="5"/>
        <v>FERROL-SAN CIBRAO</v>
      </c>
      <c r="B51" s="37">
        <f t="shared" si="3"/>
        <v>4775</v>
      </c>
      <c r="C51" s="37">
        <f t="shared" si="4"/>
        <v>4732</v>
      </c>
      <c r="D51" s="37">
        <f t="shared" si="7"/>
        <v>20</v>
      </c>
      <c r="E51" s="36" t="str">
        <f t="shared" si="6"/>
        <v>GIJÓN</v>
      </c>
      <c r="F51" s="36">
        <f t="shared" si="8"/>
        <v>18485</v>
      </c>
      <c r="G51" s="36">
        <f t="shared" si="9"/>
        <v>32678</v>
      </c>
    </row>
    <row r="52" spans="1:7" x14ac:dyDescent="0.3">
      <c r="A52" s="36" t="str">
        <f t="shared" si="5"/>
        <v>GIJÓN</v>
      </c>
      <c r="B52" s="37">
        <f t="shared" si="3"/>
        <v>18485</v>
      </c>
      <c r="C52" s="37">
        <f t="shared" si="4"/>
        <v>32678</v>
      </c>
      <c r="D52" s="37">
        <f t="shared" si="7"/>
        <v>13</v>
      </c>
      <c r="E52" s="36" t="str">
        <f t="shared" si="6"/>
        <v>TARRAGONA</v>
      </c>
      <c r="F52" s="36">
        <f t="shared" si="8"/>
        <v>17148</v>
      </c>
      <c r="G52" s="36">
        <f t="shared" si="9"/>
        <v>10519</v>
      </c>
    </row>
    <row r="53" spans="1:7" x14ac:dyDescent="0.3">
      <c r="A53" s="36" t="str">
        <f t="shared" si="5"/>
        <v>HUELVA</v>
      </c>
      <c r="B53" s="37">
        <f t="shared" si="3"/>
        <v>97425</v>
      </c>
      <c r="C53" s="37">
        <f t="shared" si="4"/>
        <v>87375</v>
      </c>
      <c r="D53" s="37">
        <f t="shared" si="7"/>
        <v>7</v>
      </c>
      <c r="E53" s="36" t="str">
        <f t="shared" si="6"/>
        <v>MOTRIL</v>
      </c>
      <c r="F53" s="36">
        <f t="shared" si="8"/>
        <v>13042</v>
      </c>
      <c r="G53" s="36">
        <f t="shared" si="9"/>
        <v>12720</v>
      </c>
    </row>
    <row r="54" spans="1:7" x14ac:dyDescent="0.3">
      <c r="A54" s="36" t="str">
        <f t="shared" si="5"/>
        <v>LAS PALMAS</v>
      </c>
      <c r="B54" s="37">
        <f t="shared" si="3"/>
        <v>1581464</v>
      </c>
      <c r="C54" s="37">
        <f t="shared" si="4"/>
        <v>1519451</v>
      </c>
      <c r="D54" s="37">
        <f t="shared" si="7"/>
        <v>1</v>
      </c>
      <c r="E54" s="36" t="str">
        <f t="shared" si="6"/>
        <v>MARÍN Y RÍA DE PONTEVEDRA</v>
      </c>
      <c r="F54" s="36">
        <f t="shared" si="8"/>
        <v>11268</v>
      </c>
      <c r="G54" s="36">
        <f t="shared" si="9"/>
        <v>6970</v>
      </c>
    </row>
    <row r="55" spans="1:7" x14ac:dyDescent="0.3">
      <c r="A55" s="36" t="str">
        <f t="shared" si="5"/>
        <v>MÁLAGA</v>
      </c>
      <c r="B55" s="37">
        <f t="shared" si="3"/>
        <v>21546</v>
      </c>
      <c r="C55" s="37">
        <f t="shared" si="4"/>
        <v>30435</v>
      </c>
      <c r="D55" s="37">
        <f t="shared" si="7"/>
        <v>12</v>
      </c>
      <c r="E55" s="36" t="str">
        <f t="shared" si="6"/>
        <v>SANTANDER</v>
      </c>
      <c r="F55" s="36">
        <f t="shared" si="8"/>
        <v>6898</v>
      </c>
      <c r="G55" s="36">
        <f t="shared" si="9"/>
        <v>3013</v>
      </c>
    </row>
    <row r="56" spans="1:7" x14ac:dyDescent="0.3">
      <c r="A56" s="36" t="str">
        <f t="shared" si="5"/>
        <v>MARÍN Y RÍA DE PONTEVEDRA</v>
      </c>
      <c r="B56" s="37">
        <f t="shared" si="3"/>
        <v>11268</v>
      </c>
      <c r="C56" s="37">
        <f t="shared" si="4"/>
        <v>6970</v>
      </c>
      <c r="D56" s="37">
        <f t="shared" si="7"/>
        <v>16</v>
      </c>
      <c r="E56" s="36" t="str">
        <f t="shared" si="6"/>
        <v>PASAIA</v>
      </c>
      <c r="F56" s="36">
        <f t="shared" si="8"/>
        <v>5228</v>
      </c>
      <c r="G56" s="36">
        <f t="shared" si="9"/>
        <v>4731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AVILÉS</v>
      </c>
      <c r="F57" s="36">
        <f t="shared" si="8"/>
        <v>4999</v>
      </c>
      <c r="G57" s="36">
        <f t="shared" si="9"/>
        <v>6456</v>
      </c>
    </row>
    <row r="58" spans="1:7" x14ac:dyDescent="0.3">
      <c r="A58" s="36" t="str">
        <f t="shared" si="5"/>
        <v>MOTRIL</v>
      </c>
      <c r="B58" s="37">
        <f t="shared" si="3"/>
        <v>13042</v>
      </c>
      <c r="C58" s="37">
        <f t="shared" si="4"/>
        <v>12720</v>
      </c>
      <c r="D58" s="37">
        <f t="shared" si="7"/>
        <v>15</v>
      </c>
      <c r="E58" s="36" t="str">
        <f t="shared" si="6"/>
        <v>FERROL-SAN CIBRAO</v>
      </c>
      <c r="F58" s="36">
        <f t="shared" si="8"/>
        <v>4775</v>
      </c>
      <c r="G58" s="36">
        <f t="shared" si="9"/>
        <v>4732</v>
      </c>
    </row>
    <row r="59" spans="1:7" x14ac:dyDescent="0.3">
      <c r="A59" s="36" t="str">
        <f t="shared" si="5"/>
        <v>PASAIA</v>
      </c>
      <c r="B59" s="37">
        <f t="shared" si="3"/>
        <v>5228</v>
      </c>
      <c r="C59" s="37">
        <f t="shared" si="4"/>
        <v>4731</v>
      </c>
      <c r="D59" s="37">
        <f t="shared" si="7"/>
        <v>18</v>
      </c>
      <c r="E59" s="36" t="str">
        <f t="shared" si="6"/>
        <v>ALICANTE</v>
      </c>
      <c r="F59" s="36">
        <f t="shared" si="8"/>
        <v>3788</v>
      </c>
      <c r="G59" s="36">
        <f t="shared" si="9"/>
        <v>2250</v>
      </c>
    </row>
    <row r="60" spans="1:7" x14ac:dyDescent="0.3">
      <c r="A60" s="36" t="str">
        <f t="shared" si="5"/>
        <v>SANTA CRUZ DE TENERIFE</v>
      </c>
      <c r="B60" s="37">
        <f t="shared" si="3"/>
        <v>338398</v>
      </c>
      <c r="C60" s="37">
        <f t="shared" si="4"/>
        <v>363737</v>
      </c>
      <c r="D60" s="37">
        <f t="shared" si="7"/>
        <v>5</v>
      </c>
      <c r="E60" s="36" t="str">
        <f t="shared" si="6"/>
        <v>BALEARES</v>
      </c>
      <c r="F60" s="36">
        <f t="shared" si="8"/>
        <v>3312</v>
      </c>
      <c r="G60" s="36">
        <f t="shared" si="9"/>
        <v>3612</v>
      </c>
    </row>
    <row r="61" spans="1:7" x14ac:dyDescent="0.3">
      <c r="A61" s="36" t="str">
        <f t="shared" si="5"/>
        <v>SANTANDER</v>
      </c>
      <c r="B61" s="37">
        <f t="shared" si="3"/>
        <v>6898</v>
      </c>
      <c r="C61" s="37">
        <f t="shared" si="4"/>
        <v>3013</v>
      </c>
      <c r="D61" s="37">
        <f t="shared" si="7"/>
        <v>17</v>
      </c>
      <c r="E61" s="36" t="str">
        <f t="shared" si="6"/>
        <v>VILAGARCÍA</v>
      </c>
      <c r="F61" s="36">
        <f t="shared" si="8"/>
        <v>296</v>
      </c>
      <c r="G61" s="36">
        <f t="shared" si="9"/>
        <v>270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17148</v>
      </c>
      <c r="C63" s="37">
        <f t="shared" si="4"/>
        <v>10519</v>
      </c>
      <c r="D63" s="37">
        <f t="shared" si="7"/>
        <v>14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100077</v>
      </c>
      <c r="C64" s="37">
        <f t="shared" si="4"/>
        <v>149165</v>
      </c>
      <c r="D64" s="37">
        <f t="shared" si="7"/>
        <v>6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46980</v>
      </c>
      <c r="C65" s="37">
        <f t="shared" si="4"/>
        <v>53242</v>
      </c>
      <c r="D65" s="37">
        <f t="shared" si="7"/>
        <v>8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296</v>
      </c>
      <c r="C66" s="37">
        <f t="shared" si="4"/>
        <v>270</v>
      </c>
      <c r="D66" s="37">
        <f t="shared" si="7"/>
        <v>23</v>
      </c>
      <c r="E66" s="36" t="str">
        <f t="shared" si="6"/>
        <v>BAHÍA DE CÁDIZ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5" priority="2">
      <formula>ISERROR(F7)</formula>
    </cfRule>
  </conditionalFormatting>
  <conditionalFormatting sqref="F8 F10 F12 F14 F16 F18 F20 F22 F24 F26 F28 F30 F32 F34">
    <cfRule type="containsErrors" dxfId="34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114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27107</v>
      </c>
      <c r="C7" s="30">
        <v>20380</v>
      </c>
      <c r="D7" s="30">
        <v>193449</v>
      </c>
      <c r="E7" s="30">
        <v>207511</v>
      </c>
      <c r="F7" s="11">
        <f>((E7*100)/D7)-100</f>
        <v>7.2690993491824685</v>
      </c>
      <c r="G7" s="1"/>
      <c r="H7" s="1"/>
      <c r="I7" s="1"/>
    </row>
    <row r="8" spans="1:12" x14ac:dyDescent="0.3">
      <c r="A8" s="12" t="s">
        <v>31</v>
      </c>
      <c r="B8" s="31">
        <v>28</v>
      </c>
      <c r="C8" s="31">
        <v>0</v>
      </c>
      <c r="D8" s="31">
        <v>28</v>
      </c>
      <c r="E8" s="31">
        <v>0</v>
      </c>
      <c r="F8" s="14">
        <f t="shared" ref="F8:F34" si="0">((E8*100)/D8)-100</f>
        <v>-100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0</v>
      </c>
      <c r="E9" s="30">
        <v>0</v>
      </c>
      <c r="F9" s="11" t="e">
        <f t="shared" si="0"/>
        <v>#DIV/0!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278858</v>
      </c>
      <c r="C11" s="30">
        <v>30535</v>
      </c>
      <c r="D11" s="30">
        <v>1782006</v>
      </c>
      <c r="E11" s="30">
        <v>1989747</v>
      </c>
      <c r="F11" s="11">
        <f t="shared" si="0"/>
        <v>11.657704856212604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0</v>
      </c>
      <c r="E12" s="31">
        <v>91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164</v>
      </c>
      <c r="C13" s="30">
        <v>79</v>
      </c>
      <c r="D13" s="30">
        <v>511</v>
      </c>
      <c r="E13" s="30">
        <v>1045</v>
      </c>
      <c r="F13" s="11">
        <f t="shared" si="0"/>
        <v>104.50097847358123</v>
      </c>
      <c r="G13" s="1"/>
      <c r="H13" s="1"/>
      <c r="I13" s="1"/>
    </row>
    <row r="14" spans="1:12" x14ac:dyDescent="0.3">
      <c r="A14" s="12" t="s">
        <v>33</v>
      </c>
      <c r="B14" s="31">
        <v>0</v>
      </c>
      <c r="C14" s="31">
        <v>0</v>
      </c>
      <c r="D14" s="31">
        <v>0</v>
      </c>
      <c r="E14" s="31">
        <v>0</v>
      </c>
      <c r="F14" s="14" t="e">
        <f t="shared" si="0"/>
        <v>#DIV/0!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2260</v>
      </c>
      <c r="E19" s="30">
        <v>2947</v>
      </c>
      <c r="F19" s="11">
        <f t="shared" si="0"/>
        <v>30.398230088495581</v>
      </c>
      <c r="G19" s="1"/>
      <c r="H19" s="1"/>
      <c r="I19" s="1"/>
    </row>
    <row r="20" spans="1:9" x14ac:dyDescent="0.3">
      <c r="A20" s="12" t="s">
        <v>163</v>
      </c>
      <c r="B20" s="31">
        <v>8</v>
      </c>
      <c r="C20" s="31">
        <v>0</v>
      </c>
      <c r="D20" s="31">
        <v>8</v>
      </c>
      <c r="E20" s="31">
        <v>800</v>
      </c>
      <c r="F20" s="14">
        <f t="shared" si="0"/>
        <v>9900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5616</v>
      </c>
      <c r="E21" s="30">
        <v>0</v>
      </c>
      <c r="F21" s="11">
        <f t="shared" si="0"/>
        <v>-100</v>
      </c>
      <c r="G21" s="1"/>
      <c r="H21" s="1"/>
      <c r="I21" s="1"/>
    </row>
    <row r="22" spans="1:9" x14ac:dyDescent="0.3">
      <c r="A22" s="12" t="s">
        <v>59</v>
      </c>
      <c r="B22" s="31">
        <v>0</v>
      </c>
      <c r="C22" s="31">
        <v>0</v>
      </c>
      <c r="D22" s="31">
        <v>25</v>
      </c>
      <c r="E22" s="31">
        <v>6</v>
      </c>
      <c r="F22" s="14">
        <f t="shared" si="0"/>
        <v>-76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8</v>
      </c>
      <c r="E25" s="30">
        <v>0</v>
      </c>
      <c r="F25" s="11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29</v>
      </c>
      <c r="C28" s="31">
        <v>49</v>
      </c>
      <c r="D28" s="31">
        <v>501</v>
      </c>
      <c r="E28" s="31">
        <v>421</v>
      </c>
      <c r="F28" s="14">
        <f t="shared" si="0"/>
        <v>-15.968063872255485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236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650</v>
      </c>
      <c r="D31" s="30">
        <v>0</v>
      </c>
      <c r="E31" s="30">
        <v>3368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0</v>
      </c>
      <c r="C32" s="31">
        <v>0</v>
      </c>
      <c r="D32" s="31">
        <v>0</v>
      </c>
      <c r="E32" s="31">
        <v>0</v>
      </c>
      <c r="F32" s="14" t="e">
        <f t="shared" si="0"/>
        <v>#DIV/0!</v>
      </c>
      <c r="G32" s="1"/>
      <c r="H32" s="1"/>
      <c r="I32" s="1"/>
    </row>
    <row r="33" spans="1:9" x14ac:dyDescent="0.3">
      <c r="A33" s="9" t="s">
        <v>47</v>
      </c>
      <c r="B33" s="30">
        <v>764</v>
      </c>
      <c r="C33" s="30">
        <v>0</v>
      </c>
      <c r="D33" s="30">
        <v>5221</v>
      </c>
      <c r="E33" s="30">
        <v>0</v>
      </c>
      <c r="F33" s="11">
        <f t="shared" si="0"/>
        <v>-100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306958</v>
      </c>
      <c r="C35" s="16">
        <f t="shared" ref="C35:E35" si="1">SUM(C7:C34)</f>
        <v>51693</v>
      </c>
      <c r="D35" s="16">
        <f t="shared" si="1"/>
        <v>1989633</v>
      </c>
      <c r="E35" s="16">
        <f t="shared" si="1"/>
        <v>2206172</v>
      </c>
      <c r="F35" s="17">
        <f t="shared" ref="F35" si="2">((E35*100)/D35)-100</f>
        <v>10.883363916863061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77"/>
    </row>
    <row r="39" spans="1:9" x14ac:dyDescent="0.3">
      <c r="A39" s="36" t="str">
        <f t="shared" ref="A39:A66" si="5">A7</f>
        <v>A CORUÑA</v>
      </c>
      <c r="B39" s="37">
        <f t="shared" si="3"/>
        <v>207511</v>
      </c>
      <c r="C39" s="37">
        <f t="shared" si="4"/>
        <v>193449</v>
      </c>
      <c r="D39" s="37">
        <f>_xlfn.RANK.EQ(B39,$B$39:$B$66)+COUNTIF($B$39:$B$66,B39)-1</f>
        <v>2</v>
      </c>
      <c r="E39" s="36" t="str">
        <f t="shared" ref="E39:E47" si="6">INDEX($A$39:$B$66,MATCH(ROW()-38,$D$39:$D$66,0),1)</f>
        <v>BAHÍA DE ALGECIRAS</v>
      </c>
      <c r="F39" s="36">
        <f>LOOKUP(E39,$A$39:$A$66,$B$39:$B$66)</f>
        <v>1989747</v>
      </c>
      <c r="G39" s="36">
        <f>LOOKUP(E39,$A$39:$A$66,$C$39:$C$66)</f>
        <v>1782006</v>
      </c>
      <c r="H39" s="77"/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28</v>
      </c>
      <c r="D40" s="37">
        <f t="shared" ref="D40:D66" si="7">_xlfn.RANK.EQ(B40,$B$39:$B$66)+COUNTIF($B$39:$B$66,B40)-1</f>
        <v>28</v>
      </c>
      <c r="E40" s="36" t="str">
        <f t="shared" si="6"/>
        <v>A CORUÑA</v>
      </c>
      <c r="F40" s="36">
        <f t="shared" ref="F40:F66" si="8">LOOKUP(E40,$A$39:$A$66,$B$39:$B$66)</f>
        <v>207511</v>
      </c>
      <c r="G40" s="36">
        <f t="shared" ref="G40:G66" si="9">LOOKUP(E40,$A$39:$A$66,$C$39:$C$66)</f>
        <v>193449</v>
      </c>
      <c r="H40" s="77"/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0</v>
      </c>
      <c r="D41" s="37">
        <f t="shared" si="7"/>
        <v>28</v>
      </c>
      <c r="E41" s="36" t="str">
        <f t="shared" si="6"/>
        <v>TARRAGONA</v>
      </c>
      <c r="F41" s="36">
        <f t="shared" si="8"/>
        <v>3368</v>
      </c>
      <c r="G41" s="36">
        <f t="shared" si="9"/>
        <v>0</v>
      </c>
      <c r="H41" s="77"/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FERROL-SAN CIBRAO</v>
      </c>
      <c r="F42" s="36">
        <f t="shared" si="8"/>
        <v>2947</v>
      </c>
      <c r="G42" s="36">
        <f t="shared" si="9"/>
        <v>2260</v>
      </c>
      <c r="H42" s="77"/>
    </row>
    <row r="43" spans="1:9" x14ac:dyDescent="0.3">
      <c r="A43" s="36" t="str">
        <f t="shared" si="5"/>
        <v>BAHÍA DE ALGECIRAS</v>
      </c>
      <c r="B43" s="37">
        <f t="shared" si="3"/>
        <v>1989747</v>
      </c>
      <c r="C43" s="37">
        <f t="shared" si="4"/>
        <v>1782006</v>
      </c>
      <c r="D43" s="37">
        <f t="shared" si="7"/>
        <v>1</v>
      </c>
      <c r="E43" s="36" t="str">
        <f t="shared" si="6"/>
        <v>BALEARES</v>
      </c>
      <c r="F43" s="36">
        <f t="shared" si="8"/>
        <v>1045</v>
      </c>
      <c r="G43" s="36">
        <f t="shared" si="9"/>
        <v>511</v>
      </c>
      <c r="H43" s="77"/>
    </row>
    <row r="44" spans="1:9" x14ac:dyDescent="0.3">
      <c r="A44" s="36" t="str">
        <f t="shared" si="5"/>
        <v>BAHÍA DE CÁDIZ</v>
      </c>
      <c r="B44" s="37">
        <f t="shared" si="3"/>
        <v>91</v>
      </c>
      <c r="C44" s="37">
        <f t="shared" si="4"/>
        <v>0</v>
      </c>
      <c r="D44" s="37">
        <f t="shared" si="7"/>
        <v>9</v>
      </c>
      <c r="E44" s="36" t="str">
        <f t="shared" si="6"/>
        <v>GIJÓN</v>
      </c>
      <c r="F44" s="36">
        <f t="shared" si="8"/>
        <v>800</v>
      </c>
      <c r="G44" s="36">
        <f t="shared" si="9"/>
        <v>8</v>
      </c>
      <c r="H44" s="77"/>
    </row>
    <row r="45" spans="1:9" x14ac:dyDescent="0.3">
      <c r="A45" s="36" t="str">
        <f t="shared" si="5"/>
        <v>BALEARES</v>
      </c>
      <c r="B45" s="37">
        <f t="shared" si="3"/>
        <v>1045</v>
      </c>
      <c r="C45" s="37">
        <f t="shared" si="4"/>
        <v>511</v>
      </c>
      <c r="D45" s="37">
        <f t="shared" si="7"/>
        <v>5</v>
      </c>
      <c r="E45" s="36" t="str">
        <f t="shared" si="6"/>
        <v>SANTA CRUZ DE TENERIFE</v>
      </c>
      <c r="F45" s="36">
        <f t="shared" si="8"/>
        <v>421</v>
      </c>
      <c r="G45" s="36">
        <f t="shared" si="9"/>
        <v>501</v>
      </c>
      <c r="H45" s="77"/>
    </row>
    <row r="46" spans="1:9" x14ac:dyDescent="0.3">
      <c r="A46" s="36" t="str">
        <f t="shared" si="5"/>
        <v>BARCELONA</v>
      </c>
      <c r="B46" s="37">
        <f t="shared" si="3"/>
        <v>0</v>
      </c>
      <c r="C46" s="37">
        <f t="shared" si="4"/>
        <v>0</v>
      </c>
      <c r="D46" s="37">
        <f t="shared" si="7"/>
        <v>28</v>
      </c>
      <c r="E46" s="36" t="str">
        <f t="shared" si="6"/>
        <v>SEVILLA</v>
      </c>
      <c r="F46" s="36">
        <f t="shared" si="8"/>
        <v>236</v>
      </c>
      <c r="G46" s="36">
        <f t="shared" si="9"/>
        <v>0</v>
      </c>
      <c r="H46" s="77"/>
    </row>
    <row r="47" spans="1:9" x14ac:dyDescent="0.3">
      <c r="A47" s="36" t="str">
        <f t="shared" si="5"/>
        <v>BILBAO</v>
      </c>
      <c r="B47" s="37">
        <f t="shared" si="3"/>
        <v>0</v>
      </c>
      <c r="C47" s="37">
        <f t="shared" si="4"/>
        <v>0</v>
      </c>
      <c r="D47" s="37">
        <f t="shared" si="7"/>
        <v>28</v>
      </c>
      <c r="E47" s="36" t="str">
        <f t="shared" si="6"/>
        <v>BAHÍA DE CÁDIZ</v>
      </c>
      <c r="F47" s="36">
        <f t="shared" si="8"/>
        <v>91</v>
      </c>
      <c r="G47" s="36">
        <f t="shared" si="9"/>
        <v>0</v>
      </c>
      <c r="H47" s="77"/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">
        <v>39</v>
      </c>
      <c r="F48" s="36">
        <f t="shared" si="8"/>
        <v>0</v>
      </c>
      <c r="G48" s="36">
        <f t="shared" si="9"/>
        <v>8</v>
      </c>
      <c r="H48" s="77"/>
    </row>
    <row r="49" spans="1:8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e">
        <f t="shared" ref="E49:E66" si="10">INDEX($A$39:$B$66,MATCH(ROW()-38,$D$39:$D$66,0),1)</f>
        <v>#N/A</v>
      </c>
      <c r="F49" s="36" t="e">
        <f t="shared" si="8"/>
        <v>#N/A</v>
      </c>
      <c r="G49" s="36" t="e">
        <f t="shared" si="9"/>
        <v>#N/A</v>
      </c>
      <c r="H49" s="77"/>
    </row>
    <row r="50" spans="1:8" x14ac:dyDescent="0.3">
      <c r="A50" s="36" t="str">
        <f t="shared" si="5"/>
        <v>CEUTA</v>
      </c>
      <c r="B50" s="37">
        <f t="shared" si="3"/>
        <v>0</v>
      </c>
      <c r="C50" s="37">
        <f t="shared" si="4"/>
        <v>0</v>
      </c>
      <c r="D50" s="37">
        <f t="shared" si="7"/>
        <v>28</v>
      </c>
      <c r="E50" s="36" t="e">
        <f t="shared" si="10"/>
        <v>#N/A</v>
      </c>
      <c r="F50" s="36" t="e">
        <f t="shared" si="8"/>
        <v>#N/A</v>
      </c>
      <c r="G50" s="36" t="e">
        <f t="shared" si="9"/>
        <v>#N/A</v>
      </c>
      <c r="H50" s="77"/>
    </row>
    <row r="51" spans="1:8" x14ac:dyDescent="0.3">
      <c r="A51" s="36" t="str">
        <f t="shared" si="5"/>
        <v>FERROL-SAN CIBRAO</v>
      </c>
      <c r="B51" s="37">
        <f t="shared" si="3"/>
        <v>2947</v>
      </c>
      <c r="C51" s="37">
        <f t="shared" si="4"/>
        <v>2260</v>
      </c>
      <c r="D51" s="37">
        <f t="shared" si="7"/>
        <v>4</v>
      </c>
      <c r="E51" s="36" t="e">
        <f t="shared" si="10"/>
        <v>#N/A</v>
      </c>
      <c r="F51" s="36" t="e">
        <f t="shared" si="8"/>
        <v>#N/A</v>
      </c>
      <c r="G51" s="36" t="e">
        <f t="shared" si="9"/>
        <v>#N/A</v>
      </c>
      <c r="H51" s="77"/>
    </row>
    <row r="52" spans="1:8" x14ac:dyDescent="0.3">
      <c r="A52" s="36" t="str">
        <f t="shared" si="5"/>
        <v>GIJÓN</v>
      </c>
      <c r="B52" s="37">
        <f t="shared" si="3"/>
        <v>800</v>
      </c>
      <c r="C52" s="37">
        <f t="shared" si="4"/>
        <v>8</v>
      </c>
      <c r="D52" s="37">
        <f t="shared" si="7"/>
        <v>6</v>
      </c>
      <c r="E52" s="36" t="e">
        <f t="shared" si="10"/>
        <v>#N/A</v>
      </c>
      <c r="F52" s="36" t="e">
        <f t="shared" si="8"/>
        <v>#N/A</v>
      </c>
      <c r="G52" s="36" t="e">
        <f t="shared" si="9"/>
        <v>#N/A</v>
      </c>
      <c r="H52" s="77"/>
    </row>
    <row r="53" spans="1:8" x14ac:dyDescent="0.3">
      <c r="A53" s="36" t="str">
        <f t="shared" si="5"/>
        <v>HUELVA</v>
      </c>
      <c r="B53" s="37">
        <f t="shared" si="3"/>
        <v>0</v>
      </c>
      <c r="C53" s="37">
        <f t="shared" si="4"/>
        <v>5616</v>
      </c>
      <c r="D53" s="37">
        <f t="shared" si="7"/>
        <v>28</v>
      </c>
      <c r="E53" s="36" t="e">
        <f t="shared" si="10"/>
        <v>#N/A</v>
      </c>
      <c r="F53" s="36" t="e">
        <f t="shared" si="8"/>
        <v>#N/A</v>
      </c>
      <c r="G53" s="36" t="e">
        <f t="shared" si="9"/>
        <v>#N/A</v>
      </c>
      <c r="H53" s="77"/>
    </row>
    <row r="54" spans="1:8" x14ac:dyDescent="0.3">
      <c r="A54" s="36" t="str">
        <f t="shared" si="5"/>
        <v>LAS PALMAS</v>
      </c>
      <c r="B54" s="37">
        <f t="shared" si="3"/>
        <v>6</v>
      </c>
      <c r="C54" s="37">
        <f t="shared" si="4"/>
        <v>25</v>
      </c>
      <c r="D54" s="37">
        <f t="shared" si="7"/>
        <v>10</v>
      </c>
      <c r="E54" s="36" t="e">
        <f t="shared" si="10"/>
        <v>#N/A</v>
      </c>
      <c r="F54" s="36" t="e">
        <f t="shared" si="8"/>
        <v>#N/A</v>
      </c>
      <c r="G54" s="36" t="e">
        <f t="shared" si="9"/>
        <v>#N/A</v>
      </c>
      <c r="H54" s="77"/>
    </row>
    <row r="55" spans="1:8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e">
        <f t="shared" si="10"/>
        <v>#N/A</v>
      </c>
      <c r="F55" s="36" t="e">
        <f t="shared" si="8"/>
        <v>#N/A</v>
      </c>
      <c r="G55" s="36" t="e">
        <f t="shared" si="9"/>
        <v>#N/A</v>
      </c>
      <c r="H55" s="77"/>
    </row>
    <row r="56" spans="1:8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10"/>
        <v>#N/A</v>
      </c>
      <c r="F56" s="36" t="e">
        <f t="shared" si="8"/>
        <v>#N/A</v>
      </c>
      <c r="G56" s="36" t="e">
        <f t="shared" si="9"/>
        <v>#N/A</v>
      </c>
      <c r="H56" s="77"/>
    </row>
    <row r="57" spans="1:8" x14ac:dyDescent="0.3">
      <c r="A57" s="36" t="str">
        <f t="shared" si="5"/>
        <v>MELILLA</v>
      </c>
      <c r="B57" s="37">
        <f t="shared" si="3"/>
        <v>0</v>
      </c>
      <c r="C57" s="37">
        <f t="shared" si="4"/>
        <v>8</v>
      </c>
      <c r="D57" s="37">
        <f t="shared" si="7"/>
        <v>28</v>
      </c>
      <c r="E57" s="36" t="e">
        <f t="shared" si="10"/>
        <v>#N/A</v>
      </c>
      <c r="F57" s="36" t="e">
        <f t="shared" si="8"/>
        <v>#N/A</v>
      </c>
      <c r="G57" s="36" t="e">
        <f t="shared" si="9"/>
        <v>#N/A</v>
      </c>
      <c r="H57" s="77"/>
    </row>
    <row r="58" spans="1:8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10"/>
        <v>#N/A</v>
      </c>
      <c r="F58" s="36" t="e">
        <f t="shared" si="8"/>
        <v>#N/A</v>
      </c>
      <c r="G58" s="36" t="e">
        <f t="shared" si="9"/>
        <v>#N/A</v>
      </c>
      <c r="H58" s="77"/>
    </row>
    <row r="59" spans="1:8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10"/>
        <v>#N/A</v>
      </c>
      <c r="F59" s="36" t="e">
        <f t="shared" si="8"/>
        <v>#N/A</v>
      </c>
      <c r="G59" s="36" t="e">
        <f t="shared" si="9"/>
        <v>#N/A</v>
      </c>
      <c r="H59" s="77"/>
    </row>
    <row r="60" spans="1:8" x14ac:dyDescent="0.3">
      <c r="A60" s="36" t="str">
        <f t="shared" si="5"/>
        <v>SANTA CRUZ DE TENERIFE</v>
      </c>
      <c r="B60" s="37">
        <f t="shared" si="3"/>
        <v>421</v>
      </c>
      <c r="C60" s="37">
        <f t="shared" si="4"/>
        <v>501</v>
      </c>
      <c r="D60" s="37">
        <f t="shared" si="7"/>
        <v>7</v>
      </c>
      <c r="E60" s="36" t="e">
        <f t="shared" si="10"/>
        <v>#N/A</v>
      </c>
      <c r="F60" s="36" t="e">
        <f t="shared" si="8"/>
        <v>#N/A</v>
      </c>
      <c r="G60" s="36" t="e">
        <f t="shared" si="9"/>
        <v>#N/A</v>
      </c>
      <c r="H60" s="77"/>
    </row>
    <row r="61" spans="1:8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10"/>
        <v>#N/A</v>
      </c>
      <c r="F61" s="36" t="e">
        <f t="shared" si="8"/>
        <v>#N/A</v>
      </c>
      <c r="G61" s="36" t="e">
        <f t="shared" si="9"/>
        <v>#N/A</v>
      </c>
      <c r="H61" s="77"/>
    </row>
    <row r="62" spans="1:8" x14ac:dyDescent="0.3">
      <c r="A62" s="36" t="str">
        <f t="shared" si="5"/>
        <v>SEVILLA</v>
      </c>
      <c r="B62" s="37">
        <f t="shared" si="3"/>
        <v>236</v>
      </c>
      <c r="C62" s="37">
        <f t="shared" si="4"/>
        <v>0</v>
      </c>
      <c r="D62" s="37">
        <f t="shared" si="7"/>
        <v>8</v>
      </c>
      <c r="E62" s="36" t="e">
        <f t="shared" si="10"/>
        <v>#N/A</v>
      </c>
      <c r="F62" s="36" t="e">
        <f t="shared" si="8"/>
        <v>#N/A</v>
      </c>
      <c r="G62" s="36" t="e">
        <f t="shared" si="9"/>
        <v>#N/A</v>
      </c>
      <c r="H62" s="77"/>
    </row>
    <row r="63" spans="1:8" x14ac:dyDescent="0.3">
      <c r="A63" s="36" t="str">
        <f t="shared" si="5"/>
        <v>TARRAGONA</v>
      </c>
      <c r="B63" s="37">
        <f t="shared" si="3"/>
        <v>3368</v>
      </c>
      <c r="C63" s="37">
        <f t="shared" si="4"/>
        <v>0</v>
      </c>
      <c r="D63" s="37">
        <f t="shared" si="7"/>
        <v>3</v>
      </c>
      <c r="E63" s="36" t="e">
        <f t="shared" si="10"/>
        <v>#N/A</v>
      </c>
      <c r="F63" s="36" t="e">
        <f t="shared" si="8"/>
        <v>#N/A</v>
      </c>
      <c r="G63" s="36" t="e">
        <f t="shared" si="9"/>
        <v>#N/A</v>
      </c>
      <c r="H63" s="77"/>
    </row>
    <row r="64" spans="1:8" x14ac:dyDescent="0.3">
      <c r="A64" s="36" t="str">
        <f t="shared" si="5"/>
        <v>VALENCIA</v>
      </c>
      <c r="B64" s="37">
        <f t="shared" si="3"/>
        <v>0</v>
      </c>
      <c r="C64" s="37">
        <f t="shared" si="4"/>
        <v>0</v>
      </c>
      <c r="D64" s="37">
        <f t="shared" si="7"/>
        <v>28</v>
      </c>
      <c r="E64" s="36" t="e">
        <f t="shared" si="10"/>
        <v>#N/A</v>
      </c>
      <c r="F64" s="36" t="e">
        <f t="shared" si="8"/>
        <v>#N/A</v>
      </c>
      <c r="G64" s="36" t="e">
        <f t="shared" si="9"/>
        <v>#N/A</v>
      </c>
      <c r="H64" s="77"/>
    </row>
    <row r="65" spans="1:8" x14ac:dyDescent="0.3">
      <c r="A65" s="36" t="str">
        <f t="shared" si="5"/>
        <v>VIGO</v>
      </c>
      <c r="B65" s="37">
        <f t="shared" si="3"/>
        <v>0</v>
      </c>
      <c r="C65" s="37">
        <f t="shared" si="4"/>
        <v>5221</v>
      </c>
      <c r="D65" s="37">
        <f t="shared" si="7"/>
        <v>28</v>
      </c>
      <c r="E65" s="36" t="e">
        <f t="shared" si="10"/>
        <v>#N/A</v>
      </c>
      <c r="F65" s="36" t="e">
        <f t="shared" si="8"/>
        <v>#N/A</v>
      </c>
      <c r="G65" s="36" t="e">
        <f t="shared" si="9"/>
        <v>#N/A</v>
      </c>
      <c r="H65" s="77"/>
    </row>
    <row r="66" spans="1:8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10"/>
        <v>ALICANTE</v>
      </c>
      <c r="F66" s="36">
        <f t="shared" si="8"/>
        <v>0</v>
      </c>
      <c r="G66" s="36">
        <f t="shared" si="9"/>
        <v>28</v>
      </c>
      <c r="H66" s="77"/>
    </row>
    <row r="67" spans="1:8" x14ac:dyDescent="0.3">
      <c r="A67" s="77"/>
      <c r="B67" s="77"/>
      <c r="C67" s="77"/>
      <c r="D67" s="77"/>
      <c r="E67" s="77"/>
      <c r="F67" s="77"/>
      <c r="G67" s="77"/>
      <c r="H67" s="77"/>
    </row>
    <row r="68" spans="1:8" x14ac:dyDescent="0.3">
      <c r="A68" s="78"/>
      <c r="B68" s="79"/>
      <c r="C68" s="79"/>
      <c r="D68" s="79"/>
      <c r="E68" s="79"/>
      <c r="F68" s="80"/>
      <c r="G68" s="77"/>
      <c r="H68" s="7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3" priority="2">
      <formula>ISERROR(F7)</formula>
    </cfRule>
  </conditionalFormatting>
  <conditionalFormatting sqref="F8 F10 F12 F14 F16 F18 F20 F22 F24 F26 F28 F30 F32 F34">
    <cfRule type="containsErrors" dxfId="32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135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2">
        <v>0</v>
      </c>
      <c r="C7" s="22">
        <v>0</v>
      </c>
      <c r="D7" s="22">
        <v>0</v>
      </c>
      <c r="E7" s="22">
        <v>4492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3">
        <v>961</v>
      </c>
      <c r="C8" s="23">
        <v>964</v>
      </c>
      <c r="D8" s="23">
        <v>26353</v>
      </c>
      <c r="E8" s="23">
        <v>8654</v>
      </c>
      <c r="F8" s="14">
        <f t="shared" ref="F8:F34" si="0">((E8*100)/D8)-100</f>
        <v>-67.16123401510265</v>
      </c>
      <c r="G8" s="1"/>
      <c r="H8" s="1"/>
      <c r="I8" s="1"/>
    </row>
    <row r="9" spans="1:12" x14ac:dyDescent="0.3">
      <c r="A9" s="9" t="s">
        <v>157</v>
      </c>
      <c r="B9" s="22">
        <v>0</v>
      </c>
      <c r="C9" s="22">
        <v>0</v>
      </c>
      <c r="D9" s="22">
        <v>190</v>
      </c>
      <c r="E9" s="22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3">
        <v>0</v>
      </c>
      <c r="C10" s="23">
        <v>0</v>
      </c>
      <c r="D10" s="23">
        <v>26674</v>
      </c>
      <c r="E10" s="23">
        <v>11500</v>
      </c>
      <c r="F10" s="14">
        <f t="shared" si="0"/>
        <v>-56.886856114568495</v>
      </c>
      <c r="G10" s="1"/>
      <c r="H10" s="1"/>
      <c r="I10" s="1"/>
    </row>
    <row r="11" spans="1:12" x14ac:dyDescent="0.3">
      <c r="A11" s="9" t="s">
        <v>160</v>
      </c>
      <c r="B11" s="22">
        <v>6078466</v>
      </c>
      <c r="C11" s="22">
        <v>5961873</v>
      </c>
      <c r="D11" s="22">
        <v>42424171</v>
      </c>
      <c r="E11" s="22">
        <v>46747092</v>
      </c>
      <c r="F11" s="19">
        <f t="shared" si="0"/>
        <v>10.189759512330838</v>
      </c>
      <c r="G11" s="1"/>
      <c r="H11" s="1"/>
      <c r="I11" s="1"/>
    </row>
    <row r="12" spans="1:12" x14ac:dyDescent="0.3">
      <c r="A12" s="12" t="s">
        <v>161</v>
      </c>
      <c r="B12" s="23">
        <v>83751</v>
      </c>
      <c r="C12" s="23">
        <v>180872</v>
      </c>
      <c r="D12" s="23">
        <v>378905</v>
      </c>
      <c r="E12" s="23">
        <v>423723</v>
      </c>
      <c r="F12" s="14">
        <f t="shared" si="0"/>
        <v>11.828294691281457</v>
      </c>
      <c r="G12" s="1"/>
      <c r="H12" s="1"/>
      <c r="I12" s="1"/>
    </row>
    <row r="13" spans="1:12" x14ac:dyDescent="0.3">
      <c r="A13" s="9" t="s">
        <v>32</v>
      </c>
      <c r="B13" s="22">
        <v>14993</v>
      </c>
      <c r="C13" s="22">
        <v>202</v>
      </c>
      <c r="D13" s="22">
        <v>69472</v>
      </c>
      <c r="E13" s="22">
        <v>2969</v>
      </c>
      <c r="F13" s="11">
        <f t="shared" si="0"/>
        <v>-95.72633578995854</v>
      </c>
      <c r="G13" s="1"/>
      <c r="H13" s="1"/>
      <c r="I13" s="1"/>
    </row>
    <row r="14" spans="1:12" x14ac:dyDescent="0.3">
      <c r="A14" s="12" t="s">
        <v>33</v>
      </c>
      <c r="B14" s="23">
        <v>1913295</v>
      </c>
      <c r="C14" s="23">
        <v>1876586</v>
      </c>
      <c r="D14" s="23">
        <v>11727986</v>
      </c>
      <c r="E14" s="23">
        <v>15248704</v>
      </c>
      <c r="F14" s="14">
        <f t="shared" si="0"/>
        <v>30.019800501126099</v>
      </c>
      <c r="G14" s="1"/>
      <c r="H14" s="1"/>
      <c r="I14" s="1"/>
    </row>
    <row r="15" spans="1:12" x14ac:dyDescent="0.3">
      <c r="A15" s="9" t="s">
        <v>34</v>
      </c>
      <c r="B15" s="22">
        <v>967</v>
      </c>
      <c r="C15" s="22">
        <v>3457</v>
      </c>
      <c r="D15" s="22">
        <v>25284</v>
      </c>
      <c r="E15" s="22">
        <v>13364</v>
      </c>
      <c r="F15" s="11">
        <f t="shared" si="0"/>
        <v>-47.144439171017247</v>
      </c>
      <c r="G15" s="1"/>
      <c r="H15" s="1"/>
      <c r="I15" s="1"/>
    </row>
    <row r="16" spans="1:12" x14ac:dyDescent="0.3">
      <c r="A16" s="12" t="s">
        <v>35</v>
      </c>
      <c r="B16" s="23">
        <v>0</v>
      </c>
      <c r="C16" s="23">
        <v>0</v>
      </c>
      <c r="D16" s="23">
        <v>0</v>
      </c>
      <c r="E16" s="23">
        <v>180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2">
        <v>35474</v>
      </c>
      <c r="C17" s="22">
        <v>8825</v>
      </c>
      <c r="D17" s="22">
        <v>425368</v>
      </c>
      <c r="E17" s="22">
        <v>66232</v>
      </c>
      <c r="F17" s="11">
        <f t="shared" si="0"/>
        <v>-84.429482236557519</v>
      </c>
      <c r="G17" s="1"/>
      <c r="H17" s="1"/>
      <c r="I17" s="1"/>
    </row>
    <row r="18" spans="1:9" x14ac:dyDescent="0.3">
      <c r="A18" s="12" t="s">
        <v>36</v>
      </c>
      <c r="B18" s="23">
        <v>0</v>
      </c>
      <c r="C18" s="23">
        <v>0</v>
      </c>
      <c r="D18" s="23">
        <v>0</v>
      </c>
      <c r="E18" s="23">
        <v>1685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2">
        <v>44000</v>
      </c>
      <c r="C19" s="22">
        <v>0</v>
      </c>
      <c r="D19" s="22">
        <v>45260</v>
      </c>
      <c r="E19" s="22">
        <v>19326</v>
      </c>
      <c r="F19" s="19">
        <f t="shared" si="0"/>
        <v>-57.300044189129473</v>
      </c>
      <c r="G19" s="1"/>
      <c r="H19" s="1"/>
      <c r="I19" s="1"/>
    </row>
    <row r="20" spans="1:9" x14ac:dyDescent="0.3">
      <c r="A20" s="12" t="s">
        <v>163</v>
      </c>
      <c r="B20" s="23">
        <v>12501</v>
      </c>
      <c r="C20" s="23">
        <v>4766</v>
      </c>
      <c r="D20" s="23">
        <v>95433</v>
      </c>
      <c r="E20" s="23">
        <v>111219</v>
      </c>
      <c r="F20" s="14">
        <f t="shared" si="0"/>
        <v>16.541447926817767</v>
      </c>
      <c r="G20" s="1"/>
      <c r="H20" s="1"/>
      <c r="I20" s="1"/>
    </row>
    <row r="21" spans="1:9" x14ac:dyDescent="0.3">
      <c r="A21" s="9" t="s">
        <v>38</v>
      </c>
      <c r="B21" s="22">
        <v>216861</v>
      </c>
      <c r="C21" s="22">
        <v>426470</v>
      </c>
      <c r="D21" s="22">
        <v>1627780</v>
      </c>
      <c r="E21" s="22">
        <v>3098468</v>
      </c>
      <c r="F21" s="11">
        <f t="shared" si="0"/>
        <v>90.349310103330907</v>
      </c>
      <c r="G21" s="1"/>
      <c r="H21" s="1"/>
      <c r="I21" s="1"/>
    </row>
    <row r="22" spans="1:9" x14ac:dyDescent="0.3">
      <c r="A22" s="12" t="s">
        <v>59</v>
      </c>
      <c r="B22" s="23">
        <v>1164279</v>
      </c>
      <c r="C22" s="23">
        <v>1114524</v>
      </c>
      <c r="D22" s="23">
        <v>6812013</v>
      </c>
      <c r="E22" s="23">
        <v>7347051</v>
      </c>
      <c r="F22" s="14">
        <f t="shared" si="0"/>
        <v>7.8543302838676254</v>
      </c>
      <c r="G22" s="1"/>
      <c r="H22" s="1"/>
      <c r="I22" s="1"/>
    </row>
    <row r="23" spans="1:9" x14ac:dyDescent="0.3">
      <c r="A23" s="9" t="s">
        <v>164</v>
      </c>
      <c r="B23" s="22">
        <v>30369</v>
      </c>
      <c r="C23" s="22">
        <v>9810</v>
      </c>
      <c r="D23" s="22">
        <v>180199</v>
      </c>
      <c r="E23" s="22">
        <v>130538</v>
      </c>
      <c r="F23" s="11">
        <f t="shared" si="0"/>
        <v>-27.558976464908241</v>
      </c>
      <c r="G23" s="1"/>
      <c r="H23" s="1"/>
      <c r="I23" s="1"/>
    </row>
    <row r="24" spans="1:9" x14ac:dyDescent="0.3">
      <c r="A24" s="12" t="s">
        <v>166</v>
      </c>
      <c r="B24" s="23">
        <v>6474</v>
      </c>
      <c r="C24" s="23">
        <v>1626</v>
      </c>
      <c r="D24" s="23">
        <v>76850</v>
      </c>
      <c r="E24" s="23">
        <v>36553</v>
      </c>
      <c r="F24" s="14">
        <f t="shared" si="0"/>
        <v>-52.435914118412491</v>
      </c>
      <c r="G24" s="1"/>
      <c r="H24" s="1"/>
      <c r="I24" s="1"/>
    </row>
    <row r="25" spans="1:9" x14ac:dyDescent="0.3">
      <c r="A25" s="9" t="s">
        <v>39</v>
      </c>
      <c r="B25" s="22">
        <v>0</v>
      </c>
      <c r="C25" s="22">
        <v>0</v>
      </c>
      <c r="D25" s="22">
        <v>58</v>
      </c>
      <c r="E25" s="22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3">
        <v>0</v>
      </c>
      <c r="C26" s="23">
        <v>0</v>
      </c>
      <c r="D26" s="23">
        <v>0</v>
      </c>
      <c r="E26" s="23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2">
        <v>46</v>
      </c>
      <c r="C27" s="22">
        <v>1998</v>
      </c>
      <c r="D27" s="22">
        <v>7503</v>
      </c>
      <c r="E27" s="22">
        <v>8205</v>
      </c>
      <c r="F27" s="11">
        <f t="shared" si="0"/>
        <v>9.3562574970011951</v>
      </c>
      <c r="G27" s="1"/>
      <c r="H27" s="1"/>
      <c r="I27" s="1"/>
    </row>
    <row r="28" spans="1:9" x14ac:dyDescent="0.3">
      <c r="A28" s="12" t="s">
        <v>42</v>
      </c>
      <c r="B28" s="23">
        <v>28536</v>
      </c>
      <c r="C28" s="23">
        <v>100957</v>
      </c>
      <c r="D28" s="23">
        <v>80595</v>
      </c>
      <c r="E28" s="23">
        <v>428885</v>
      </c>
      <c r="F28" s="14">
        <f t="shared" si="0"/>
        <v>432.14839630250015</v>
      </c>
      <c r="G28" s="1"/>
      <c r="H28" s="1"/>
      <c r="I28" s="1"/>
    </row>
    <row r="29" spans="1:9" x14ac:dyDescent="0.3">
      <c r="A29" s="9" t="s">
        <v>43</v>
      </c>
      <c r="B29" s="22">
        <v>135</v>
      </c>
      <c r="C29" s="22">
        <v>0</v>
      </c>
      <c r="D29" s="22">
        <v>7382</v>
      </c>
      <c r="E29" s="22">
        <v>3929</v>
      </c>
      <c r="F29" s="11">
        <f t="shared" si="0"/>
        <v>-46.775941479273911</v>
      </c>
      <c r="G29" s="1"/>
      <c r="H29" s="1"/>
      <c r="I29" s="1"/>
    </row>
    <row r="30" spans="1:9" x14ac:dyDescent="0.3">
      <c r="A30" s="12" t="s">
        <v>44</v>
      </c>
      <c r="B30" s="23">
        <v>0</v>
      </c>
      <c r="C30" s="23">
        <v>0</v>
      </c>
      <c r="D30" s="23">
        <v>0</v>
      </c>
      <c r="E30" s="23">
        <v>809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2">
        <v>253756</v>
      </c>
      <c r="C31" s="22">
        <v>62505</v>
      </c>
      <c r="D31" s="22">
        <v>2082295</v>
      </c>
      <c r="E31" s="22">
        <v>1697609</v>
      </c>
      <c r="F31" s="11">
        <f t="shared" si="0"/>
        <v>-18.474135509137753</v>
      </c>
      <c r="G31" s="1"/>
      <c r="H31" s="1"/>
      <c r="I31" s="1"/>
    </row>
    <row r="32" spans="1:9" x14ac:dyDescent="0.3">
      <c r="A32" s="12" t="s">
        <v>46</v>
      </c>
      <c r="B32" s="23">
        <v>3004739</v>
      </c>
      <c r="C32" s="23">
        <v>2927050</v>
      </c>
      <c r="D32" s="23">
        <v>22818814</v>
      </c>
      <c r="E32" s="23">
        <v>23143285</v>
      </c>
      <c r="F32" s="14">
        <f t="shared" si="0"/>
        <v>1.4219450669083784</v>
      </c>
      <c r="G32" s="1"/>
      <c r="H32" s="1"/>
      <c r="I32" s="1"/>
    </row>
    <row r="33" spans="1:9" x14ac:dyDescent="0.3">
      <c r="A33" s="9" t="s">
        <v>47</v>
      </c>
      <c r="B33" s="22">
        <v>17616</v>
      </c>
      <c r="C33" s="22">
        <v>19330</v>
      </c>
      <c r="D33" s="22">
        <v>166955</v>
      </c>
      <c r="E33" s="22">
        <v>159384</v>
      </c>
      <c r="F33" s="11">
        <f t="shared" si="0"/>
        <v>-4.5347548740678576</v>
      </c>
      <c r="G33" s="1"/>
      <c r="H33" s="1"/>
      <c r="I33" s="1"/>
    </row>
    <row r="34" spans="1:9" x14ac:dyDescent="0.3">
      <c r="A34" s="12" t="s">
        <v>165</v>
      </c>
      <c r="B34" s="23">
        <v>34670</v>
      </c>
      <c r="C34" s="23">
        <v>0</v>
      </c>
      <c r="D34" s="23">
        <v>34670</v>
      </c>
      <c r="E34" s="23">
        <v>98</v>
      </c>
      <c r="F34" s="14">
        <f t="shared" si="0"/>
        <v>-99.717334871646955</v>
      </c>
      <c r="G34" s="1"/>
      <c r="H34" s="1"/>
      <c r="I34" s="1"/>
    </row>
    <row r="35" spans="1:9" x14ac:dyDescent="0.3">
      <c r="A35" s="15" t="s">
        <v>48</v>
      </c>
      <c r="B35" s="16">
        <f>SUM(B7:B34)</f>
        <v>12941889</v>
      </c>
      <c r="C35" s="16">
        <f t="shared" ref="C35:E35" si="1">SUM(C7:C34)</f>
        <v>12701815</v>
      </c>
      <c r="D35" s="16">
        <f t="shared" si="1"/>
        <v>89140210</v>
      </c>
      <c r="E35" s="16">
        <f t="shared" si="1"/>
        <v>98713954</v>
      </c>
      <c r="F35" s="17">
        <f t="shared" ref="F35" si="2">((E35*100)/D35)-100</f>
        <v>10.740095855731099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4492</v>
      </c>
      <c r="C39" s="37">
        <f t="shared" si="4"/>
        <v>0</v>
      </c>
      <c r="D39" s="37">
        <f>_xlfn.RANK.EQ(B39,$B$39:$B$66)+COUNTIF($B$39:$B$66,B39)-1</f>
        <v>19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46747092</v>
      </c>
      <c r="G39" s="36">
        <f>LOOKUP(E39,$A$39:$A$66,$C$39:$C$66)</f>
        <v>42424171</v>
      </c>
    </row>
    <row r="40" spans="1:9" x14ac:dyDescent="0.3">
      <c r="A40" s="36" t="str">
        <f t="shared" si="5"/>
        <v>ALICANTE</v>
      </c>
      <c r="B40" s="37">
        <f t="shared" si="3"/>
        <v>8654</v>
      </c>
      <c r="C40" s="37">
        <f t="shared" si="4"/>
        <v>26353</v>
      </c>
      <c r="D40" s="37">
        <f t="shared" ref="D40:D66" si="7">_xlfn.RANK.EQ(B40,$B$39:$B$66)+COUNTIF($B$39:$B$66,B40)-1</f>
        <v>17</v>
      </c>
      <c r="E40" s="36" t="str">
        <f t="shared" si="6"/>
        <v>VALENCIA</v>
      </c>
      <c r="F40" s="36">
        <f t="shared" ref="F40:F55" si="8">LOOKUP(E40,$A$39:$A$66,$B$39:$B$66)</f>
        <v>23143285</v>
      </c>
      <c r="G40" s="36">
        <f t="shared" ref="G40:G66" si="9">LOOKUP(E40,$A$39:$A$66,$C$39:$C$66)</f>
        <v>22818814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190</v>
      </c>
      <c r="D41" s="37">
        <f t="shared" si="7"/>
        <v>28</v>
      </c>
      <c r="E41" s="36" t="str">
        <f t="shared" si="6"/>
        <v>BARCELONA</v>
      </c>
      <c r="F41" s="36">
        <f t="shared" si="8"/>
        <v>15248704</v>
      </c>
      <c r="G41" s="36">
        <f t="shared" si="9"/>
        <v>11727986</v>
      </c>
    </row>
    <row r="42" spans="1:9" x14ac:dyDescent="0.3">
      <c r="A42" s="36" t="str">
        <f t="shared" si="5"/>
        <v>AVILÉS</v>
      </c>
      <c r="B42" s="37">
        <f t="shared" si="3"/>
        <v>11500</v>
      </c>
      <c r="C42" s="37">
        <f t="shared" si="4"/>
        <v>26674</v>
      </c>
      <c r="D42" s="37">
        <f t="shared" si="7"/>
        <v>16</v>
      </c>
      <c r="E42" s="36" t="str">
        <f t="shared" si="6"/>
        <v>LAS PALMAS</v>
      </c>
      <c r="F42" s="36">
        <f t="shared" si="8"/>
        <v>7347051</v>
      </c>
      <c r="G42" s="36">
        <f t="shared" si="9"/>
        <v>6812013</v>
      </c>
    </row>
    <row r="43" spans="1:9" x14ac:dyDescent="0.3">
      <c r="A43" s="36" t="str">
        <f t="shared" si="5"/>
        <v>BAHÍA DE ALGECIRAS</v>
      </c>
      <c r="B43" s="37">
        <f t="shared" si="3"/>
        <v>46747092</v>
      </c>
      <c r="C43" s="37">
        <f t="shared" si="4"/>
        <v>42424171</v>
      </c>
      <c r="D43" s="37">
        <f t="shared" si="7"/>
        <v>1</v>
      </c>
      <c r="E43" s="36" t="str">
        <f t="shared" si="6"/>
        <v>HUELVA</v>
      </c>
      <c r="F43" s="36">
        <f t="shared" si="8"/>
        <v>3098468</v>
      </c>
      <c r="G43" s="36">
        <f t="shared" si="9"/>
        <v>1627780</v>
      </c>
    </row>
    <row r="44" spans="1:9" x14ac:dyDescent="0.3">
      <c r="A44" s="36" t="str">
        <f t="shared" si="5"/>
        <v>BAHÍA DE CÁDIZ</v>
      </c>
      <c r="B44" s="37">
        <f t="shared" si="3"/>
        <v>423723</v>
      </c>
      <c r="C44" s="37">
        <f t="shared" si="4"/>
        <v>378905</v>
      </c>
      <c r="D44" s="37">
        <f t="shared" si="7"/>
        <v>8</v>
      </c>
      <c r="E44" s="36" t="str">
        <f t="shared" si="6"/>
        <v>TARRAGONA</v>
      </c>
      <c r="F44" s="36">
        <f t="shared" si="8"/>
        <v>1697609</v>
      </c>
      <c r="G44" s="36">
        <f t="shared" si="9"/>
        <v>2082295</v>
      </c>
    </row>
    <row r="45" spans="1:9" x14ac:dyDescent="0.3">
      <c r="A45" s="36" t="str">
        <f t="shared" si="5"/>
        <v>BALEARES</v>
      </c>
      <c r="B45" s="37">
        <f t="shared" si="3"/>
        <v>2969</v>
      </c>
      <c r="C45" s="37">
        <f t="shared" si="4"/>
        <v>69472</v>
      </c>
      <c r="D45" s="37">
        <f t="shared" si="7"/>
        <v>21</v>
      </c>
      <c r="E45" s="36" t="str">
        <f t="shared" si="6"/>
        <v>SANTA CRUZ DE TENERIFE</v>
      </c>
      <c r="F45" s="36">
        <f t="shared" si="8"/>
        <v>428885</v>
      </c>
      <c r="G45" s="36">
        <f t="shared" si="9"/>
        <v>80595</v>
      </c>
    </row>
    <row r="46" spans="1:9" x14ac:dyDescent="0.3">
      <c r="A46" s="36" t="str">
        <f t="shared" si="5"/>
        <v>BARCELONA</v>
      </c>
      <c r="B46" s="37">
        <f t="shared" si="3"/>
        <v>15248704</v>
      </c>
      <c r="C46" s="37">
        <f t="shared" si="4"/>
        <v>11727986</v>
      </c>
      <c r="D46" s="37">
        <f t="shared" si="7"/>
        <v>3</v>
      </c>
      <c r="E46" s="36" t="str">
        <f t="shared" si="6"/>
        <v>BAHÍA DE CÁDIZ</v>
      </c>
      <c r="F46" s="36">
        <f t="shared" si="8"/>
        <v>423723</v>
      </c>
      <c r="G46" s="36">
        <f t="shared" si="9"/>
        <v>378905</v>
      </c>
    </row>
    <row r="47" spans="1:9" x14ac:dyDescent="0.3">
      <c r="A47" s="36" t="str">
        <f t="shared" si="5"/>
        <v>BILBAO</v>
      </c>
      <c r="B47" s="37">
        <f t="shared" si="3"/>
        <v>13364</v>
      </c>
      <c r="C47" s="37">
        <f t="shared" si="4"/>
        <v>25284</v>
      </c>
      <c r="D47" s="37">
        <f t="shared" si="7"/>
        <v>15</v>
      </c>
      <c r="E47" s="36" t="str">
        <f t="shared" si="6"/>
        <v>VIGO</v>
      </c>
      <c r="F47" s="36">
        <f t="shared" si="8"/>
        <v>159384</v>
      </c>
      <c r="G47" s="36">
        <f t="shared" si="9"/>
        <v>166955</v>
      </c>
    </row>
    <row r="48" spans="1:9" x14ac:dyDescent="0.3">
      <c r="A48" s="36" t="str">
        <f t="shared" si="5"/>
        <v>CARTAGENA</v>
      </c>
      <c r="B48" s="37">
        <f t="shared" si="3"/>
        <v>180</v>
      </c>
      <c r="C48" s="37">
        <f t="shared" si="4"/>
        <v>0</v>
      </c>
      <c r="D48" s="37">
        <f t="shared" si="7"/>
        <v>24</v>
      </c>
      <c r="E48" s="36" t="str">
        <f t="shared" si="6"/>
        <v>MÁLAGA</v>
      </c>
      <c r="F48" s="36">
        <f t="shared" si="8"/>
        <v>130538</v>
      </c>
      <c r="G48" s="36">
        <f t="shared" si="9"/>
        <v>180199</v>
      </c>
    </row>
    <row r="49" spans="1:7" x14ac:dyDescent="0.3">
      <c r="A49" s="36" t="str">
        <f t="shared" si="5"/>
        <v>CASTELLÓN</v>
      </c>
      <c r="B49" s="37">
        <f t="shared" si="3"/>
        <v>66232</v>
      </c>
      <c r="C49" s="37">
        <f t="shared" si="4"/>
        <v>425368</v>
      </c>
      <c r="D49" s="37">
        <f t="shared" si="7"/>
        <v>12</v>
      </c>
      <c r="E49" s="36" t="str">
        <f t="shared" si="6"/>
        <v>GIJÓN</v>
      </c>
      <c r="F49" s="36">
        <f t="shared" si="8"/>
        <v>111219</v>
      </c>
      <c r="G49" s="36">
        <f t="shared" si="9"/>
        <v>95433</v>
      </c>
    </row>
    <row r="50" spans="1:7" x14ac:dyDescent="0.3">
      <c r="A50" s="36" t="str">
        <f t="shared" si="5"/>
        <v>CEUTA</v>
      </c>
      <c r="B50" s="37">
        <f t="shared" si="3"/>
        <v>1685</v>
      </c>
      <c r="C50" s="37">
        <f t="shared" si="4"/>
        <v>0</v>
      </c>
      <c r="D50" s="37">
        <f t="shared" si="7"/>
        <v>22</v>
      </c>
      <c r="E50" s="36" t="str">
        <f t="shared" si="6"/>
        <v>CASTELLÓN</v>
      </c>
      <c r="F50" s="36">
        <f t="shared" si="8"/>
        <v>66232</v>
      </c>
      <c r="G50" s="36">
        <f t="shared" si="9"/>
        <v>425368</v>
      </c>
    </row>
    <row r="51" spans="1:7" x14ac:dyDescent="0.3">
      <c r="A51" s="36" t="str">
        <f t="shared" si="5"/>
        <v>FERROL-SAN CIBRAO</v>
      </c>
      <c r="B51" s="37">
        <f t="shared" si="3"/>
        <v>19326</v>
      </c>
      <c r="C51" s="37">
        <f t="shared" si="4"/>
        <v>45260</v>
      </c>
      <c r="D51" s="37">
        <f t="shared" si="7"/>
        <v>14</v>
      </c>
      <c r="E51" s="36" t="str">
        <f t="shared" si="6"/>
        <v>MARÍN Y RÍA DE PONTEVEDRA</v>
      </c>
      <c r="F51" s="36">
        <f t="shared" si="8"/>
        <v>36553</v>
      </c>
      <c r="G51" s="36">
        <f t="shared" si="9"/>
        <v>76850</v>
      </c>
    </row>
    <row r="52" spans="1:7" x14ac:dyDescent="0.3">
      <c r="A52" s="36" t="str">
        <f t="shared" si="5"/>
        <v>GIJÓN</v>
      </c>
      <c r="B52" s="37">
        <f t="shared" si="3"/>
        <v>111219</v>
      </c>
      <c r="C52" s="37">
        <f t="shared" si="4"/>
        <v>95433</v>
      </c>
      <c r="D52" s="37">
        <f t="shared" si="7"/>
        <v>11</v>
      </c>
      <c r="E52" s="36" t="str">
        <f t="shared" si="6"/>
        <v>FERROL-SAN CIBRAO</v>
      </c>
      <c r="F52" s="36">
        <f t="shared" si="8"/>
        <v>19326</v>
      </c>
      <c r="G52" s="36">
        <f t="shared" si="9"/>
        <v>45260</v>
      </c>
    </row>
    <row r="53" spans="1:7" x14ac:dyDescent="0.3">
      <c r="A53" s="36" t="str">
        <f t="shared" si="5"/>
        <v>HUELVA</v>
      </c>
      <c r="B53" s="37">
        <f t="shared" si="3"/>
        <v>3098468</v>
      </c>
      <c r="C53" s="37">
        <f t="shared" si="4"/>
        <v>1627780</v>
      </c>
      <c r="D53" s="37">
        <f t="shared" si="7"/>
        <v>5</v>
      </c>
      <c r="E53" s="36" t="str">
        <f t="shared" si="6"/>
        <v>BILBAO</v>
      </c>
      <c r="F53" s="36">
        <f t="shared" si="8"/>
        <v>13364</v>
      </c>
      <c r="G53" s="36">
        <f t="shared" si="9"/>
        <v>25284</v>
      </c>
    </row>
    <row r="54" spans="1:7" x14ac:dyDescent="0.3">
      <c r="A54" s="36" t="str">
        <f t="shared" si="5"/>
        <v>LAS PALMAS</v>
      </c>
      <c r="B54" s="37">
        <f t="shared" si="3"/>
        <v>7347051</v>
      </c>
      <c r="C54" s="37">
        <f t="shared" si="4"/>
        <v>6812013</v>
      </c>
      <c r="D54" s="37">
        <f t="shared" si="7"/>
        <v>4</v>
      </c>
      <c r="E54" s="36" t="str">
        <f t="shared" si="6"/>
        <v>AVILÉS</v>
      </c>
      <c r="F54" s="36">
        <f t="shared" si="8"/>
        <v>11500</v>
      </c>
      <c r="G54" s="36">
        <f t="shared" si="9"/>
        <v>26674</v>
      </c>
    </row>
    <row r="55" spans="1:7" x14ac:dyDescent="0.3">
      <c r="A55" s="36" t="str">
        <f t="shared" si="5"/>
        <v>MÁLAGA</v>
      </c>
      <c r="B55" s="37">
        <f t="shared" si="3"/>
        <v>130538</v>
      </c>
      <c r="C55" s="37">
        <f t="shared" si="4"/>
        <v>180199</v>
      </c>
      <c r="D55" s="37">
        <f t="shared" si="7"/>
        <v>10</v>
      </c>
      <c r="E55" s="36" t="str">
        <f t="shared" si="6"/>
        <v>ALICANTE</v>
      </c>
      <c r="F55" s="36">
        <f t="shared" si="8"/>
        <v>8654</v>
      </c>
      <c r="G55" s="36">
        <f t="shared" si="9"/>
        <v>26353</v>
      </c>
    </row>
    <row r="56" spans="1:7" x14ac:dyDescent="0.3">
      <c r="A56" s="36" t="str">
        <f t="shared" si="5"/>
        <v>MARÍN Y RÍA DE PONTEVEDRA</v>
      </c>
      <c r="B56" s="37">
        <f t="shared" si="3"/>
        <v>36553</v>
      </c>
      <c r="C56" s="37">
        <f t="shared" si="4"/>
        <v>76850</v>
      </c>
      <c r="D56" s="37">
        <f t="shared" si="7"/>
        <v>13</v>
      </c>
      <c r="E56" s="36" t="str">
        <f t="shared" si="6"/>
        <v>PASAIA</v>
      </c>
      <c r="F56" s="36">
        <f t="shared" ref="F56:F66" si="10">LOOKUP(E56,$A$39:$A$66,$B$39:$B$66)</f>
        <v>8205</v>
      </c>
      <c r="G56" s="36">
        <f t="shared" si="9"/>
        <v>7503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A CORUÑA</v>
      </c>
      <c r="F57" s="36">
        <f t="shared" si="10"/>
        <v>4492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str">
        <f t="shared" si="6"/>
        <v>SANTANDER</v>
      </c>
      <c r="F58" s="36">
        <f t="shared" si="10"/>
        <v>3929</v>
      </c>
      <c r="G58" s="36">
        <f t="shared" si="9"/>
        <v>7382</v>
      </c>
    </row>
    <row r="59" spans="1:7" x14ac:dyDescent="0.3">
      <c r="A59" s="36" t="str">
        <f t="shared" si="5"/>
        <v>PASAIA</v>
      </c>
      <c r="B59" s="37">
        <f t="shared" si="3"/>
        <v>8205</v>
      </c>
      <c r="C59" s="37">
        <f t="shared" si="4"/>
        <v>7503</v>
      </c>
      <c r="D59" s="37">
        <f t="shared" si="7"/>
        <v>18</v>
      </c>
      <c r="E59" s="36" t="str">
        <f t="shared" si="6"/>
        <v>BALEARES</v>
      </c>
      <c r="F59" s="36">
        <f t="shared" si="10"/>
        <v>2969</v>
      </c>
      <c r="G59" s="36">
        <f t="shared" si="9"/>
        <v>69472</v>
      </c>
    </row>
    <row r="60" spans="1:7" x14ac:dyDescent="0.3">
      <c r="A60" s="36" t="str">
        <f t="shared" si="5"/>
        <v>SANTA CRUZ DE TENERIFE</v>
      </c>
      <c r="B60" s="37">
        <f t="shared" si="3"/>
        <v>428885</v>
      </c>
      <c r="C60" s="37">
        <f t="shared" si="4"/>
        <v>80595</v>
      </c>
      <c r="D60" s="37">
        <f t="shared" si="7"/>
        <v>7</v>
      </c>
      <c r="E60" s="36" t="str">
        <f t="shared" si="6"/>
        <v>CEUTA</v>
      </c>
      <c r="F60" s="36">
        <f t="shared" si="10"/>
        <v>1685</v>
      </c>
      <c r="G60" s="36">
        <f t="shared" si="9"/>
        <v>0</v>
      </c>
    </row>
    <row r="61" spans="1:7" x14ac:dyDescent="0.3">
      <c r="A61" s="36" t="str">
        <f t="shared" si="5"/>
        <v>SANTANDER</v>
      </c>
      <c r="B61" s="37">
        <f t="shared" si="3"/>
        <v>3929</v>
      </c>
      <c r="C61" s="37">
        <f t="shared" si="4"/>
        <v>7382</v>
      </c>
      <c r="D61" s="37">
        <f t="shared" si="7"/>
        <v>20</v>
      </c>
      <c r="E61" s="36" t="str">
        <f t="shared" si="6"/>
        <v>SEVILLA</v>
      </c>
      <c r="F61" s="36">
        <f t="shared" si="10"/>
        <v>809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809</v>
      </c>
      <c r="C62" s="37">
        <f t="shared" si="4"/>
        <v>0</v>
      </c>
      <c r="D62" s="37">
        <f t="shared" si="7"/>
        <v>23</v>
      </c>
      <c r="E62" s="36" t="str">
        <f t="shared" si="6"/>
        <v>CARTAGENA</v>
      </c>
      <c r="F62" s="36">
        <f t="shared" si="10"/>
        <v>180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1697609</v>
      </c>
      <c r="C63" s="37">
        <f t="shared" si="4"/>
        <v>2082295</v>
      </c>
      <c r="D63" s="37">
        <f t="shared" si="7"/>
        <v>6</v>
      </c>
      <c r="E63" s="36" t="str">
        <f t="shared" si="6"/>
        <v>VILAGARCÍA</v>
      </c>
      <c r="F63" s="36">
        <f t="shared" si="10"/>
        <v>98</v>
      </c>
      <c r="G63" s="36">
        <f t="shared" si="9"/>
        <v>34670</v>
      </c>
    </row>
    <row r="64" spans="1:7" x14ac:dyDescent="0.3">
      <c r="A64" s="36" t="str">
        <f t="shared" si="5"/>
        <v>VALENCIA</v>
      </c>
      <c r="B64" s="37">
        <f t="shared" si="3"/>
        <v>23143285</v>
      </c>
      <c r="C64" s="37">
        <f t="shared" si="4"/>
        <v>22818814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159384</v>
      </c>
      <c r="C65" s="37">
        <f t="shared" si="4"/>
        <v>166955</v>
      </c>
      <c r="D65" s="37">
        <f t="shared" si="7"/>
        <v>9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98</v>
      </c>
      <c r="C66" s="37">
        <f t="shared" si="4"/>
        <v>34670</v>
      </c>
      <c r="D66" s="37">
        <f t="shared" si="7"/>
        <v>25</v>
      </c>
      <c r="E66" s="36" t="str">
        <f t="shared" si="6"/>
        <v>ALMERÍA</v>
      </c>
      <c r="F66" s="36">
        <f t="shared" si="10"/>
        <v>0</v>
      </c>
      <c r="G66" s="36">
        <f t="shared" si="9"/>
        <v>190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1" priority="2">
      <formula>ISERROR(F7)</formula>
    </cfRule>
  </conditionalFormatting>
  <conditionalFormatting sqref="F8 F10 F12 F14 F16 F18 F20 F22 F24 F26 F28 F30 F32 F34">
    <cfRule type="containsErrors" dxfId="3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136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4">
        <v>0</v>
      </c>
      <c r="C7" s="24">
        <v>0</v>
      </c>
      <c r="D7" s="24">
        <v>0</v>
      </c>
      <c r="E7" s="24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5">
        <v>961</v>
      </c>
      <c r="C8" s="25">
        <v>964</v>
      </c>
      <c r="D8" s="25">
        <v>26353</v>
      </c>
      <c r="E8" s="25">
        <v>8654</v>
      </c>
      <c r="F8" s="14">
        <f t="shared" ref="F8:F34" si="0">((E8*100)/D8)-100</f>
        <v>-67.16123401510265</v>
      </c>
      <c r="G8" s="1"/>
      <c r="H8" s="1"/>
      <c r="I8" s="1"/>
    </row>
    <row r="9" spans="1:12" x14ac:dyDescent="0.3">
      <c r="A9" s="9" t="s">
        <v>157</v>
      </c>
      <c r="B9" s="24">
        <v>0</v>
      </c>
      <c r="C9" s="24">
        <v>0</v>
      </c>
      <c r="D9" s="24">
        <v>150</v>
      </c>
      <c r="E9" s="24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5">
        <v>0</v>
      </c>
      <c r="C10" s="25">
        <v>0</v>
      </c>
      <c r="D10" s="25">
        <v>0</v>
      </c>
      <c r="E10" s="25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4">
        <v>4993668</v>
      </c>
      <c r="C11" s="24">
        <v>4740664</v>
      </c>
      <c r="D11" s="24">
        <v>34324881</v>
      </c>
      <c r="E11" s="24">
        <v>37463223</v>
      </c>
      <c r="F11" s="19">
        <f t="shared" si="0"/>
        <v>9.1430528193236853</v>
      </c>
      <c r="G11" s="1"/>
      <c r="H11" s="1"/>
      <c r="I11" s="1"/>
    </row>
    <row r="12" spans="1:12" x14ac:dyDescent="0.3">
      <c r="A12" s="12" t="s">
        <v>161</v>
      </c>
      <c r="B12" s="25">
        <v>0</v>
      </c>
      <c r="C12" s="25">
        <v>0</v>
      </c>
      <c r="D12" s="25">
        <v>263</v>
      </c>
      <c r="E12" s="25">
        <v>6577</v>
      </c>
      <c r="F12" s="14">
        <f t="shared" si="0"/>
        <v>2400.7604562737642</v>
      </c>
      <c r="G12" s="1"/>
      <c r="H12" s="1"/>
      <c r="I12" s="1"/>
    </row>
    <row r="13" spans="1:12" x14ac:dyDescent="0.3">
      <c r="A13" s="9" t="s">
        <v>32</v>
      </c>
      <c r="B13" s="24">
        <v>196</v>
      </c>
      <c r="C13" s="24">
        <v>15</v>
      </c>
      <c r="D13" s="24">
        <v>2509</v>
      </c>
      <c r="E13" s="24">
        <v>139</v>
      </c>
      <c r="F13" s="11">
        <f t="shared" si="0"/>
        <v>-94.459944200876848</v>
      </c>
      <c r="G13" s="1"/>
      <c r="H13" s="1"/>
      <c r="I13" s="1"/>
    </row>
    <row r="14" spans="1:12" x14ac:dyDescent="0.3">
      <c r="A14" s="12" t="s">
        <v>33</v>
      </c>
      <c r="B14" s="25">
        <v>1303655</v>
      </c>
      <c r="C14" s="25">
        <v>1501193</v>
      </c>
      <c r="D14" s="25">
        <v>7951340</v>
      </c>
      <c r="E14" s="25">
        <v>11162972</v>
      </c>
      <c r="F14" s="14">
        <f t="shared" si="0"/>
        <v>40.391078736414244</v>
      </c>
      <c r="G14" s="1"/>
      <c r="H14" s="1"/>
      <c r="I14" s="1"/>
    </row>
    <row r="15" spans="1:12" x14ac:dyDescent="0.3">
      <c r="A15" s="9" t="s">
        <v>34</v>
      </c>
      <c r="B15" s="24">
        <v>790</v>
      </c>
      <c r="C15" s="24">
        <v>1377</v>
      </c>
      <c r="D15" s="24">
        <v>25107</v>
      </c>
      <c r="E15" s="24">
        <v>9154</v>
      </c>
      <c r="F15" s="11">
        <f t="shared" si="0"/>
        <v>-63.540048592026125</v>
      </c>
      <c r="G15" s="1"/>
      <c r="H15" s="1"/>
      <c r="I15" s="1"/>
    </row>
    <row r="16" spans="1:12" x14ac:dyDescent="0.3">
      <c r="A16" s="12" t="s">
        <v>35</v>
      </c>
      <c r="B16" s="25">
        <v>0</v>
      </c>
      <c r="C16" s="25">
        <v>0</v>
      </c>
      <c r="D16" s="25">
        <v>0</v>
      </c>
      <c r="E16" s="25">
        <v>179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4">
        <v>35473</v>
      </c>
      <c r="C17" s="24">
        <v>8825</v>
      </c>
      <c r="D17" s="24">
        <v>419316</v>
      </c>
      <c r="E17" s="24">
        <v>66005</v>
      </c>
      <c r="F17" s="11">
        <f t="shared" si="0"/>
        <v>-84.258888284730375</v>
      </c>
      <c r="G17" s="1"/>
      <c r="H17" s="1"/>
      <c r="I17" s="1"/>
    </row>
    <row r="18" spans="1:9" x14ac:dyDescent="0.3">
      <c r="A18" s="12" t="s">
        <v>36</v>
      </c>
      <c r="B18" s="25">
        <v>0</v>
      </c>
      <c r="C18" s="25">
        <v>0</v>
      </c>
      <c r="D18" s="25">
        <v>0</v>
      </c>
      <c r="E18" s="25">
        <v>1253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4">
        <v>0</v>
      </c>
      <c r="C19" s="24">
        <v>0</v>
      </c>
      <c r="D19" s="24">
        <v>0</v>
      </c>
      <c r="E19" s="24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25">
        <v>0</v>
      </c>
      <c r="C20" s="25">
        <v>0</v>
      </c>
      <c r="D20" s="25">
        <v>0</v>
      </c>
      <c r="E20" s="25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24">
        <v>8677</v>
      </c>
      <c r="C21" s="24">
        <v>222</v>
      </c>
      <c r="D21" s="24">
        <v>8716</v>
      </c>
      <c r="E21" s="24">
        <v>17558</v>
      </c>
      <c r="F21" s="19">
        <f t="shared" si="0"/>
        <v>101.44561725562184</v>
      </c>
      <c r="G21" s="1"/>
      <c r="H21" s="1"/>
      <c r="I21" s="1"/>
    </row>
    <row r="22" spans="1:9" x14ac:dyDescent="0.3">
      <c r="A22" s="12" t="s">
        <v>59</v>
      </c>
      <c r="B22" s="25">
        <v>839111</v>
      </c>
      <c r="C22" s="25">
        <v>782536</v>
      </c>
      <c r="D22" s="25">
        <v>5232449</v>
      </c>
      <c r="E22" s="25">
        <v>5462510</v>
      </c>
      <c r="F22" s="18">
        <f t="shared" si="0"/>
        <v>4.3968130410826802</v>
      </c>
      <c r="G22" s="1"/>
      <c r="H22" s="1"/>
      <c r="I22" s="1"/>
    </row>
    <row r="23" spans="1:9" x14ac:dyDescent="0.3">
      <c r="A23" s="9" t="s">
        <v>164</v>
      </c>
      <c r="B23" s="24">
        <v>30369</v>
      </c>
      <c r="C23" s="24">
        <v>8623</v>
      </c>
      <c r="D23" s="24">
        <v>174295</v>
      </c>
      <c r="E23" s="24">
        <v>119464</v>
      </c>
      <c r="F23" s="11">
        <f t="shared" si="0"/>
        <v>-31.458733755988405</v>
      </c>
      <c r="G23" s="1"/>
      <c r="H23" s="1"/>
      <c r="I23" s="1"/>
    </row>
    <row r="24" spans="1:9" x14ac:dyDescent="0.3">
      <c r="A24" s="12" t="s">
        <v>166</v>
      </c>
      <c r="B24" s="25">
        <v>6474</v>
      </c>
      <c r="C24" s="25">
        <v>1626</v>
      </c>
      <c r="D24" s="25">
        <v>76828</v>
      </c>
      <c r="E24" s="25">
        <v>36553</v>
      </c>
      <c r="F24" s="14">
        <f t="shared" si="0"/>
        <v>-52.422293955328783</v>
      </c>
      <c r="G24" s="1"/>
      <c r="H24" s="1"/>
      <c r="I24" s="1"/>
    </row>
    <row r="25" spans="1:9" x14ac:dyDescent="0.3">
      <c r="A25" s="9" t="s">
        <v>39</v>
      </c>
      <c r="B25" s="24">
        <v>0</v>
      </c>
      <c r="C25" s="24">
        <v>0</v>
      </c>
      <c r="D25" s="24">
        <v>58</v>
      </c>
      <c r="E25" s="24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5">
        <v>0</v>
      </c>
      <c r="C26" s="25">
        <v>0</v>
      </c>
      <c r="D26" s="25">
        <v>0</v>
      </c>
      <c r="E26" s="25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5">
        <v>28256</v>
      </c>
      <c r="C28" s="25">
        <v>100059</v>
      </c>
      <c r="D28" s="25">
        <v>74360</v>
      </c>
      <c r="E28" s="25">
        <v>423506</v>
      </c>
      <c r="F28" s="14">
        <f t="shared" si="0"/>
        <v>469.53469607315765</v>
      </c>
      <c r="G28" s="1"/>
      <c r="H28" s="1"/>
      <c r="I28" s="1"/>
    </row>
    <row r="29" spans="1:9" x14ac:dyDescent="0.3">
      <c r="A29" s="9" t="s">
        <v>43</v>
      </c>
      <c r="B29" s="24">
        <v>0</v>
      </c>
      <c r="C29" s="24">
        <v>0</v>
      </c>
      <c r="D29" s="24">
        <v>0</v>
      </c>
      <c r="E29" s="24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25">
        <v>0</v>
      </c>
      <c r="C30" s="25">
        <v>0</v>
      </c>
      <c r="D30" s="25">
        <v>0</v>
      </c>
      <c r="E30" s="25">
        <v>809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4">
        <v>4674</v>
      </c>
      <c r="C31" s="24">
        <v>30</v>
      </c>
      <c r="D31" s="24">
        <v>37643</v>
      </c>
      <c r="E31" s="24">
        <v>509</v>
      </c>
      <c r="F31" s="11">
        <f t="shared" si="0"/>
        <v>-98.647822968413777</v>
      </c>
      <c r="G31" s="1"/>
      <c r="H31" s="1"/>
      <c r="I31" s="1"/>
    </row>
    <row r="32" spans="1:9" x14ac:dyDescent="0.3">
      <c r="A32" s="12" t="s">
        <v>46</v>
      </c>
      <c r="B32" s="25">
        <v>2955241</v>
      </c>
      <c r="C32" s="25">
        <v>2888827</v>
      </c>
      <c r="D32" s="25">
        <v>22504448</v>
      </c>
      <c r="E32" s="25">
        <v>22743704</v>
      </c>
      <c r="F32" s="14">
        <f t="shared" si="0"/>
        <v>1.0631498270919622</v>
      </c>
      <c r="G32" s="1"/>
      <c r="H32" s="1"/>
      <c r="I32" s="1"/>
    </row>
    <row r="33" spans="1:9" x14ac:dyDescent="0.3">
      <c r="A33" s="9" t="s">
        <v>47</v>
      </c>
      <c r="B33" s="24">
        <v>11575</v>
      </c>
      <c r="C33" s="24">
        <v>13279</v>
      </c>
      <c r="D33" s="24">
        <v>112354</v>
      </c>
      <c r="E33" s="24">
        <v>112827</v>
      </c>
      <c r="F33" s="11">
        <f t="shared" si="0"/>
        <v>0.42099079694537522</v>
      </c>
      <c r="G33" s="1"/>
      <c r="H33" s="1"/>
      <c r="I33" s="1"/>
    </row>
    <row r="34" spans="1:9" x14ac:dyDescent="0.3">
      <c r="A34" s="12" t="s">
        <v>165</v>
      </c>
      <c r="B34" s="25">
        <v>0</v>
      </c>
      <c r="C34" s="25">
        <v>0</v>
      </c>
      <c r="D34" s="25">
        <v>0</v>
      </c>
      <c r="E34" s="25">
        <v>98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10219120</v>
      </c>
      <c r="C35" s="16">
        <f t="shared" ref="C35:E35" si="1">SUM(C7:C34)</f>
        <v>10048240</v>
      </c>
      <c r="D35" s="16">
        <f t="shared" si="1"/>
        <v>70971070</v>
      </c>
      <c r="E35" s="16">
        <f t="shared" si="1"/>
        <v>77635694</v>
      </c>
      <c r="F35" s="17">
        <f t="shared" ref="F35" si="2">((E35*100)/D35)-100</f>
        <v>9.3906207134822637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37463223</v>
      </c>
      <c r="G39" s="36">
        <f>LOOKUP(E39,$A$39:$A$66,$C$39:$C$66)</f>
        <v>34324881</v>
      </c>
    </row>
    <row r="40" spans="1:9" x14ac:dyDescent="0.3">
      <c r="A40" s="36" t="str">
        <f t="shared" si="5"/>
        <v>ALICANTE</v>
      </c>
      <c r="B40" s="37">
        <f t="shared" si="3"/>
        <v>8654</v>
      </c>
      <c r="C40" s="37">
        <f t="shared" si="4"/>
        <v>26353</v>
      </c>
      <c r="D40" s="37">
        <f t="shared" ref="D40:D66" si="7">_xlfn.RANK.EQ(B40,$B$39:$B$66)+COUNTIF($B$39:$B$66,B40)-1</f>
        <v>12</v>
      </c>
      <c r="E40" s="36" t="str">
        <f t="shared" si="6"/>
        <v>VALENCIA</v>
      </c>
      <c r="F40" s="36">
        <f t="shared" ref="F40:F55" si="8">LOOKUP(E40,$A$39:$A$66,$B$39:$B$66)</f>
        <v>22743704</v>
      </c>
      <c r="G40" s="36">
        <f t="shared" ref="G40:G66" si="9">LOOKUP(E40,$A$39:$A$66,$C$39:$C$66)</f>
        <v>22504448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150</v>
      </c>
      <c r="D41" s="37">
        <f t="shared" si="7"/>
        <v>28</v>
      </c>
      <c r="E41" s="36" t="str">
        <f t="shared" si="6"/>
        <v>BARCELONA</v>
      </c>
      <c r="F41" s="36">
        <f t="shared" si="8"/>
        <v>11162972</v>
      </c>
      <c r="G41" s="36">
        <f t="shared" si="9"/>
        <v>7951340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5462510</v>
      </c>
      <c r="G42" s="36">
        <f t="shared" si="9"/>
        <v>5232449</v>
      </c>
    </row>
    <row r="43" spans="1:9" x14ac:dyDescent="0.3">
      <c r="A43" s="36" t="str">
        <f t="shared" si="5"/>
        <v>BAHÍA DE ALGECIRAS</v>
      </c>
      <c r="B43" s="37">
        <f t="shared" si="3"/>
        <v>37463223</v>
      </c>
      <c r="C43" s="37">
        <f t="shared" si="4"/>
        <v>34324881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423506</v>
      </c>
      <c r="G43" s="36">
        <f t="shared" si="9"/>
        <v>74360</v>
      </c>
    </row>
    <row r="44" spans="1:9" x14ac:dyDescent="0.3">
      <c r="A44" s="36" t="str">
        <f t="shared" si="5"/>
        <v>BAHÍA DE CÁDIZ</v>
      </c>
      <c r="B44" s="37">
        <f t="shared" si="3"/>
        <v>6577</v>
      </c>
      <c r="C44" s="37">
        <f t="shared" si="4"/>
        <v>263</v>
      </c>
      <c r="D44" s="37">
        <f t="shared" si="7"/>
        <v>13</v>
      </c>
      <c r="E44" s="36" t="str">
        <f t="shared" si="6"/>
        <v>MÁLAGA</v>
      </c>
      <c r="F44" s="36">
        <f t="shared" si="8"/>
        <v>119464</v>
      </c>
      <c r="G44" s="36">
        <f t="shared" si="9"/>
        <v>174295</v>
      </c>
    </row>
    <row r="45" spans="1:9" x14ac:dyDescent="0.3">
      <c r="A45" s="36" t="str">
        <f t="shared" si="5"/>
        <v>BALEARES</v>
      </c>
      <c r="B45" s="37">
        <f t="shared" si="3"/>
        <v>139</v>
      </c>
      <c r="C45" s="37">
        <f t="shared" si="4"/>
        <v>2509</v>
      </c>
      <c r="D45" s="37">
        <f t="shared" si="7"/>
        <v>18</v>
      </c>
      <c r="E45" s="36" t="str">
        <f t="shared" si="6"/>
        <v>VIGO</v>
      </c>
      <c r="F45" s="36">
        <f t="shared" si="8"/>
        <v>112827</v>
      </c>
      <c r="G45" s="36">
        <f t="shared" si="9"/>
        <v>112354</v>
      </c>
    </row>
    <row r="46" spans="1:9" x14ac:dyDescent="0.3">
      <c r="A46" s="36" t="str">
        <f t="shared" si="5"/>
        <v>BARCELONA</v>
      </c>
      <c r="B46" s="37">
        <f t="shared" si="3"/>
        <v>11162972</v>
      </c>
      <c r="C46" s="37">
        <f t="shared" si="4"/>
        <v>7951340</v>
      </c>
      <c r="D46" s="37">
        <f t="shared" si="7"/>
        <v>3</v>
      </c>
      <c r="E46" s="36" t="str">
        <f t="shared" si="6"/>
        <v>CASTELLÓN</v>
      </c>
      <c r="F46" s="36">
        <f t="shared" si="8"/>
        <v>66005</v>
      </c>
      <c r="G46" s="36">
        <f t="shared" si="9"/>
        <v>419316</v>
      </c>
    </row>
    <row r="47" spans="1:9" x14ac:dyDescent="0.3">
      <c r="A47" s="36" t="str">
        <f t="shared" si="5"/>
        <v>BILBAO</v>
      </c>
      <c r="B47" s="37">
        <f t="shared" si="3"/>
        <v>9154</v>
      </c>
      <c r="C47" s="37">
        <f t="shared" si="4"/>
        <v>25107</v>
      </c>
      <c r="D47" s="37">
        <f t="shared" si="7"/>
        <v>11</v>
      </c>
      <c r="E47" s="36" t="str">
        <f t="shared" si="6"/>
        <v>MARÍN Y RÍA DE PONTEVEDRA</v>
      </c>
      <c r="F47" s="36">
        <f t="shared" si="8"/>
        <v>36553</v>
      </c>
      <c r="G47" s="36">
        <f t="shared" si="9"/>
        <v>76828</v>
      </c>
    </row>
    <row r="48" spans="1:9" x14ac:dyDescent="0.3">
      <c r="A48" s="36" t="str">
        <f t="shared" si="5"/>
        <v>CARTAGENA</v>
      </c>
      <c r="B48" s="37">
        <f t="shared" si="3"/>
        <v>179</v>
      </c>
      <c r="C48" s="37">
        <f t="shared" si="4"/>
        <v>0</v>
      </c>
      <c r="D48" s="37">
        <f t="shared" si="7"/>
        <v>17</v>
      </c>
      <c r="E48" s="36" t="str">
        <f t="shared" si="6"/>
        <v>HUELVA</v>
      </c>
      <c r="F48" s="36">
        <f t="shared" si="8"/>
        <v>17558</v>
      </c>
      <c r="G48" s="36">
        <f t="shared" si="9"/>
        <v>8716</v>
      </c>
    </row>
    <row r="49" spans="1:7" x14ac:dyDescent="0.3">
      <c r="A49" s="36" t="str">
        <f t="shared" si="5"/>
        <v>CASTELLÓN</v>
      </c>
      <c r="B49" s="37">
        <f t="shared" si="3"/>
        <v>66005</v>
      </c>
      <c r="C49" s="37">
        <f t="shared" si="4"/>
        <v>419316</v>
      </c>
      <c r="D49" s="37">
        <f t="shared" si="7"/>
        <v>8</v>
      </c>
      <c r="E49" s="36" t="str">
        <f t="shared" si="6"/>
        <v>BILBAO</v>
      </c>
      <c r="F49" s="36">
        <f t="shared" si="8"/>
        <v>9154</v>
      </c>
      <c r="G49" s="36">
        <f t="shared" si="9"/>
        <v>25107</v>
      </c>
    </row>
    <row r="50" spans="1:7" x14ac:dyDescent="0.3">
      <c r="A50" s="36" t="str">
        <f t="shared" si="5"/>
        <v>CEUTA</v>
      </c>
      <c r="B50" s="37">
        <f t="shared" si="3"/>
        <v>1253</v>
      </c>
      <c r="C50" s="37">
        <f t="shared" si="4"/>
        <v>0</v>
      </c>
      <c r="D50" s="37">
        <f t="shared" si="7"/>
        <v>14</v>
      </c>
      <c r="E50" s="36" t="str">
        <f t="shared" si="6"/>
        <v>ALICANTE</v>
      </c>
      <c r="F50" s="36">
        <f t="shared" si="8"/>
        <v>8654</v>
      </c>
      <c r="G50" s="36">
        <f t="shared" si="9"/>
        <v>26353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BAHÍA DE CÁDIZ</v>
      </c>
      <c r="F51" s="36">
        <f t="shared" si="8"/>
        <v>6577</v>
      </c>
      <c r="G51" s="36">
        <f t="shared" si="9"/>
        <v>263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1253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17558</v>
      </c>
      <c r="C53" s="37">
        <f t="shared" si="4"/>
        <v>8716</v>
      </c>
      <c r="D53" s="37">
        <f t="shared" si="7"/>
        <v>10</v>
      </c>
      <c r="E53" s="36" t="str">
        <f t="shared" si="6"/>
        <v>SEVILLA</v>
      </c>
      <c r="F53" s="36">
        <f t="shared" si="8"/>
        <v>809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5462510</v>
      </c>
      <c r="C54" s="37">
        <f t="shared" si="4"/>
        <v>5232449</v>
      </c>
      <c r="D54" s="37">
        <f t="shared" si="7"/>
        <v>4</v>
      </c>
      <c r="E54" s="36" t="str">
        <f t="shared" si="6"/>
        <v>TARRAGONA</v>
      </c>
      <c r="F54" s="36">
        <f t="shared" si="8"/>
        <v>509</v>
      </c>
      <c r="G54" s="36">
        <f t="shared" si="9"/>
        <v>37643</v>
      </c>
    </row>
    <row r="55" spans="1:7" x14ac:dyDescent="0.3">
      <c r="A55" s="36" t="str">
        <f t="shared" si="5"/>
        <v>MÁLAGA</v>
      </c>
      <c r="B55" s="37">
        <f t="shared" si="3"/>
        <v>119464</v>
      </c>
      <c r="C55" s="37">
        <f t="shared" si="4"/>
        <v>174295</v>
      </c>
      <c r="D55" s="37">
        <f t="shared" si="7"/>
        <v>6</v>
      </c>
      <c r="E55" s="36" t="str">
        <f t="shared" si="6"/>
        <v>CARTAGENA</v>
      </c>
      <c r="F55" s="36">
        <f t="shared" si="8"/>
        <v>179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36553</v>
      </c>
      <c r="C56" s="37">
        <f t="shared" si="4"/>
        <v>76828</v>
      </c>
      <c r="D56" s="37">
        <f t="shared" si="7"/>
        <v>9</v>
      </c>
      <c r="E56" s="36" t="str">
        <f t="shared" si="6"/>
        <v>BALEARES</v>
      </c>
      <c r="F56" s="36">
        <f t="shared" ref="F56:F66" si="10">LOOKUP(E56,$A$39:$A$66,$B$39:$B$66)</f>
        <v>139</v>
      </c>
      <c r="G56" s="36">
        <f t="shared" si="9"/>
        <v>2509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VILAGARCÍA</v>
      </c>
      <c r="F57" s="36">
        <f t="shared" si="10"/>
        <v>98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423506</v>
      </c>
      <c r="C60" s="37">
        <f t="shared" si="4"/>
        <v>74360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809</v>
      </c>
      <c r="C62" s="37">
        <f t="shared" si="4"/>
        <v>0</v>
      </c>
      <c r="D62" s="37">
        <f t="shared" si="7"/>
        <v>15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509</v>
      </c>
      <c r="C63" s="37">
        <f t="shared" si="4"/>
        <v>37643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22743704</v>
      </c>
      <c r="C64" s="37">
        <f t="shared" si="4"/>
        <v>22504448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112827</v>
      </c>
      <c r="C65" s="37">
        <f t="shared" si="4"/>
        <v>112354</v>
      </c>
      <c r="D65" s="37">
        <f t="shared" si="7"/>
        <v>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98</v>
      </c>
      <c r="C66" s="37">
        <f t="shared" si="4"/>
        <v>0</v>
      </c>
      <c r="D66" s="37">
        <f t="shared" si="7"/>
        <v>19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9" priority="2">
      <formula>ISERROR(F7)</formula>
    </cfRule>
  </conditionalFormatting>
  <conditionalFormatting sqref="F8 F10 F12 F14 F16 F18 F20 F22 F24 F26 F28 F30 F32 F34">
    <cfRule type="containsErrors" dxfId="2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137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6">
        <v>0</v>
      </c>
      <c r="C7" s="26">
        <v>0</v>
      </c>
      <c r="D7" s="26">
        <v>0</v>
      </c>
      <c r="E7" s="26">
        <v>0</v>
      </c>
      <c r="F7" s="19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7">
        <v>3771</v>
      </c>
      <c r="C8" s="27">
        <v>8260</v>
      </c>
      <c r="D8" s="27">
        <v>77327</v>
      </c>
      <c r="E8" s="27">
        <v>52207</v>
      </c>
      <c r="F8" s="14">
        <f t="shared" ref="F8:F34" si="0">((E8*100)/D8)-100</f>
        <v>-32.485419064492348</v>
      </c>
      <c r="G8" s="1"/>
      <c r="H8" s="1"/>
      <c r="I8" s="1"/>
    </row>
    <row r="9" spans="1:12" x14ac:dyDescent="0.3">
      <c r="A9" s="9" t="s">
        <v>157</v>
      </c>
      <c r="B9" s="26">
        <v>32353</v>
      </c>
      <c r="C9" s="26">
        <v>29241</v>
      </c>
      <c r="D9" s="26">
        <v>281289</v>
      </c>
      <c r="E9" s="26">
        <v>248058</v>
      </c>
      <c r="F9" s="11">
        <f t="shared" si="0"/>
        <v>-11.813828482450432</v>
      </c>
      <c r="G9" s="1"/>
      <c r="H9" s="1"/>
      <c r="I9" s="1"/>
    </row>
    <row r="10" spans="1:12" x14ac:dyDescent="0.3">
      <c r="A10" s="12" t="s">
        <v>159</v>
      </c>
      <c r="B10" s="27">
        <v>0</v>
      </c>
      <c r="C10" s="27">
        <v>0</v>
      </c>
      <c r="D10" s="27">
        <v>1105</v>
      </c>
      <c r="E10" s="27">
        <v>908</v>
      </c>
      <c r="F10" s="18">
        <f t="shared" si="0"/>
        <v>-17.828054298642527</v>
      </c>
      <c r="G10" s="1"/>
      <c r="H10" s="1"/>
      <c r="I10" s="1"/>
    </row>
    <row r="11" spans="1:12" x14ac:dyDescent="0.3">
      <c r="A11" s="9" t="s">
        <v>160</v>
      </c>
      <c r="B11" s="26">
        <v>416239</v>
      </c>
      <c r="C11" s="26">
        <v>401420</v>
      </c>
      <c r="D11" s="26">
        <v>5334975</v>
      </c>
      <c r="E11" s="26">
        <v>5617143</v>
      </c>
      <c r="F11" s="11">
        <f t="shared" si="0"/>
        <v>5.2890219729239618</v>
      </c>
      <c r="G11" s="1"/>
      <c r="H11" s="1"/>
      <c r="I11" s="1"/>
    </row>
    <row r="12" spans="1:12" x14ac:dyDescent="0.3">
      <c r="A12" s="12" t="s">
        <v>161</v>
      </c>
      <c r="B12" s="27">
        <v>76598</v>
      </c>
      <c r="C12" s="27">
        <v>89742</v>
      </c>
      <c r="D12" s="27">
        <v>669143</v>
      </c>
      <c r="E12" s="27">
        <v>713497</v>
      </c>
      <c r="F12" s="14">
        <f t="shared" si="0"/>
        <v>6.628478516550274</v>
      </c>
      <c r="G12" s="1"/>
      <c r="H12" s="1"/>
      <c r="I12" s="1"/>
    </row>
    <row r="13" spans="1:12" x14ac:dyDescent="0.3">
      <c r="A13" s="9" t="s">
        <v>32</v>
      </c>
      <c r="B13" s="26">
        <v>1154563</v>
      </c>
      <c r="C13" s="26">
        <v>1222104</v>
      </c>
      <c r="D13" s="26">
        <v>8569110</v>
      </c>
      <c r="E13" s="26">
        <v>8891157</v>
      </c>
      <c r="F13" s="11">
        <f t="shared" si="0"/>
        <v>3.758231601648248</v>
      </c>
      <c r="G13" s="1"/>
      <c r="H13" s="1"/>
      <c r="I13" s="1"/>
    </row>
    <row r="14" spans="1:12" x14ac:dyDescent="0.3">
      <c r="A14" s="12" t="s">
        <v>33</v>
      </c>
      <c r="B14" s="27">
        <v>837266</v>
      </c>
      <c r="C14" s="27">
        <v>819243</v>
      </c>
      <c r="D14" s="27">
        <v>7142176</v>
      </c>
      <c r="E14" s="27">
        <v>7490955</v>
      </c>
      <c r="F14" s="14">
        <f t="shared" si="0"/>
        <v>4.8833716783232433</v>
      </c>
      <c r="G14" s="1"/>
      <c r="H14" s="1"/>
      <c r="I14" s="1"/>
    </row>
    <row r="15" spans="1:12" x14ac:dyDescent="0.3">
      <c r="A15" s="9" t="s">
        <v>34</v>
      </c>
      <c r="B15" s="26">
        <v>76441</v>
      </c>
      <c r="C15" s="26">
        <v>72022</v>
      </c>
      <c r="D15" s="26">
        <v>537822</v>
      </c>
      <c r="E15" s="26">
        <v>567206</v>
      </c>
      <c r="F15" s="11">
        <f t="shared" si="0"/>
        <v>5.4635176694147845</v>
      </c>
      <c r="G15" s="1"/>
      <c r="H15" s="1"/>
      <c r="I15" s="1"/>
    </row>
    <row r="16" spans="1:12" x14ac:dyDescent="0.3">
      <c r="A16" s="12" t="s">
        <v>35</v>
      </c>
      <c r="B16" s="27">
        <v>0</v>
      </c>
      <c r="C16" s="27">
        <v>0</v>
      </c>
      <c r="D16" s="27">
        <v>3116</v>
      </c>
      <c r="E16" s="27">
        <v>4435</v>
      </c>
      <c r="F16" s="18">
        <f t="shared" si="0"/>
        <v>42.329910141206682</v>
      </c>
      <c r="G16" s="1"/>
      <c r="H16" s="1"/>
      <c r="I16" s="1"/>
    </row>
    <row r="17" spans="1:9" x14ac:dyDescent="0.3">
      <c r="A17" s="9" t="s">
        <v>162</v>
      </c>
      <c r="B17" s="26">
        <v>24121</v>
      </c>
      <c r="C17" s="26">
        <v>34670</v>
      </c>
      <c r="D17" s="26">
        <v>363963</v>
      </c>
      <c r="E17" s="26">
        <v>279703</v>
      </c>
      <c r="F17" s="11">
        <f t="shared" si="0"/>
        <v>-23.150704879342129</v>
      </c>
      <c r="G17" s="1"/>
      <c r="H17" s="1"/>
      <c r="I17" s="1"/>
    </row>
    <row r="18" spans="1:9" x14ac:dyDescent="0.3">
      <c r="A18" s="12" t="s">
        <v>36</v>
      </c>
      <c r="B18" s="27">
        <v>72702</v>
      </c>
      <c r="C18" s="27">
        <v>64783</v>
      </c>
      <c r="D18" s="27">
        <v>625394</v>
      </c>
      <c r="E18" s="27">
        <v>524347</v>
      </c>
      <c r="F18" s="14">
        <f t="shared" si="0"/>
        <v>-16.157334416383918</v>
      </c>
      <c r="G18" s="1"/>
      <c r="H18" s="1"/>
      <c r="I18" s="1"/>
    </row>
    <row r="19" spans="1:9" x14ac:dyDescent="0.3">
      <c r="A19" s="9" t="s">
        <v>37</v>
      </c>
      <c r="B19" s="26">
        <v>4566</v>
      </c>
      <c r="C19" s="26">
        <v>5046</v>
      </c>
      <c r="D19" s="26">
        <v>46353</v>
      </c>
      <c r="E19" s="26">
        <v>44983</v>
      </c>
      <c r="F19" s="11">
        <f t="shared" si="0"/>
        <v>-2.9555800056091357</v>
      </c>
      <c r="G19" s="1"/>
      <c r="H19" s="1"/>
      <c r="I19" s="1"/>
    </row>
    <row r="20" spans="1:9" x14ac:dyDescent="0.3">
      <c r="A20" s="12" t="s">
        <v>163</v>
      </c>
      <c r="B20" s="27">
        <v>230</v>
      </c>
      <c r="C20" s="27">
        <v>0</v>
      </c>
      <c r="D20" s="27">
        <v>600</v>
      </c>
      <c r="E20" s="27">
        <v>0</v>
      </c>
      <c r="F20" s="14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26">
        <v>10923</v>
      </c>
      <c r="C21" s="26">
        <v>10566</v>
      </c>
      <c r="D21" s="26">
        <v>101084</v>
      </c>
      <c r="E21" s="26">
        <v>99438</v>
      </c>
      <c r="F21" s="11">
        <f t="shared" si="0"/>
        <v>-1.62834870009101</v>
      </c>
      <c r="G21" s="1"/>
      <c r="H21" s="1"/>
      <c r="I21" s="1"/>
    </row>
    <row r="22" spans="1:9" x14ac:dyDescent="0.3">
      <c r="A22" s="12" t="s">
        <v>59</v>
      </c>
      <c r="B22" s="27">
        <v>378896</v>
      </c>
      <c r="C22" s="27">
        <v>373515</v>
      </c>
      <c r="D22" s="27">
        <v>2793989</v>
      </c>
      <c r="E22" s="27">
        <v>2751881</v>
      </c>
      <c r="F22" s="14">
        <f t="shared" si="0"/>
        <v>-1.5070925476084511</v>
      </c>
      <c r="G22" s="1"/>
      <c r="H22" s="1"/>
      <c r="I22" s="1"/>
    </row>
    <row r="23" spans="1:9" x14ac:dyDescent="0.3">
      <c r="A23" s="9" t="s">
        <v>164</v>
      </c>
      <c r="B23" s="26">
        <v>46092</v>
      </c>
      <c r="C23" s="26">
        <v>43342</v>
      </c>
      <c r="D23" s="26">
        <v>358630</v>
      </c>
      <c r="E23" s="26">
        <v>333234</v>
      </c>
      <c r="F23" s="11">
        <f t="shared" si="0"/>
        <v>-7.081393079218131</v>
      </c>
      <c r="G23" s="1"/>
      <c r="H23" s="1"/>
      <c r="I23" s="1"/>
    </row>
    <row r="24" spans="1:9" x14ac:dyDescent="0.3">
      <c r="A24" s="12" t="s">
        <v>166</v>
      </c>
      <c r="B24" s="27">
        <v>0</v>
      </c>
      <c r="C24" s="27">
        <v>0</v>
      </c>
      <c r="D24" s="27">
        <v>0</v>
      </c>
      <c r="E24" s="27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26">
        <v>79225</v>
      </c>
      <c r="C25" s="26">
        <v>57992</v>
      </c>
      <c r="D25" s="26">
        <v>592559</v>
      </c>
      <c r="E25" s="26">
        <v>469409</v>
      </c>
      <c r="F25" s="11">
        <f t="shared" si="0"/>
        <v>-20.782740621608994</v>
      </c>
      <c r="G25" s="1"/>
      <c r="H25" s="1"/>
      <c r="I25" s="1"/>
    </row>
    <row r="26" spans="1:9" x14ac:dyDescent="0.3">
      <c r="A26" s="12" t="s">
        <v>40</v>
      </c>
      <c r="B26" s="27">
        <v>38201</v>
      </c>
      <c r="C26" s="27">
        <v>30367</v>
      </c>
      <c r="D26" s="27">
        <v>403462</v>
      </c>
      <c r="E26" s="27">
        <v>522473</v>
      </c>
      <c r="F26" s="14">
        <f t="shared" si="0"/>
        <v>29.497449573937558</v>
      </c>
      <c r="G26" s="1"/>
      <c r="H26" s="1"/>
      <c r="I26" s="1"/>
    </row>
    <row r="27" spans="1:9" x14ac:dyDescent="0.3">
      <c r="A27" s="9" t="s">
        <v>41</v>
      </c>
      <c r="B27" s="26">
        <v>22219</v>
      </c>
      <c r="C27" s="26">
        <v>24821</v>
      </c>
      <c r="D27" s="26">
        <v>384073</v>
      </c>
      <c r="E27" s="26">
        <v>428810</v>
      </c>
      <c r="F27" s="11">
        <f t="shared" si="0"/>
        <v>11.648046074574367</v>
      </c>
      <c r="G27" s="1"/>
      <c r="H27" s="1"/>
      <c r="I27" s="1"/>
    </row>
    <row r="28" spans="1:9" x14ac:dyDescent="0.3">
      <c r="A28" s="12" t="s">
        <v>42</v>
      </c>
      <c r="B28" s="27">
        <v>331736</v>
      </c>
      <c r="C28" s="27">
        <v>351544</v>
      </c>
      <c r="D28" s="27">
        <v>2516215</v>
      </c>
      <c r="E28" s="27">
        <v>2590425</v>
      </c>
      <c r="F28" s="14">
        <f t="shared" si="0"/>
        <v>2.9492710281116672</v>
      </c>
      <c r="G28" s="1"/>
      <c r="H28" s="1"/>
      <c r="I28" s="1"/>
    </row>
    <row r="29" spans="1:9" x14ac:dyDescent="0.3">
      <c r="A29" s="9" t="s">
        <v>43</v>
      </c>
      <c r="B29" s="26">
        <v>103816</v>
      </c>
      <c r="C29" s="26">
        <v>119013</v>
      </c>
      <c r="D29" s="26">
        <v>1033108</v>
      </c>
      <c r="E29" s="26">
        <v>1180347</v>
      </c>
      <c r="F29" s="11">
        <f t="shared" si="0"/>
        <v>14.252043348807675</v>
      </c>
      <c r="G29" s="1"/>
      <c r="H29" s="1"/>
      <c r="I29" s="1"/>
    </row>
    <row r="30" spans="1:9" x14ac:dyDescent="0.3">
      <c r="A30" s="12" t="s">
        <v>44</v>
      </c>
      <c r="B30" s="27">
        <v>18361</v>
      </c>
      <c r="C30" s="27">
        <v>15377</v>
      </c>
      <c r="D30" s="27">
        <v>132723</v>
      </c>
      <c r="E30" s="27">
        <v>134499</v>
      </c>
      <c r="F30" s="14">
        <f t="shared" si="0"/>
        <v>1.338125268416178</v>
      </c>
      <c r="G30" s="1"/>
      <c r="H30" s="1"/>
      <c r="I30" s="1"/>
    </row>
    <row r="31" spans="1:9" x14ac:dyDescent="0.3">
      <c r="A31" s="9" t="s">
        <v>45</v>
      </c>
      <c r="B31" s="26">
        <v>13835</v>
      </c>
      <c r="C31" s="26">
        <v>14403</v>
      </c>
      <c r="D31" s="26">
        <v>194095</v>
      </c>
      <c r="E31" s="26">
        <v>186630</v>
      </c>
      <c r="F31" s="11">
        <f t="shared" si="0"/>
        <v>-3.8460547669955503</v>
      </c>
      <c r="G31" s="1"/>
      <c r="H31" s="1"/>
      <c r="I31" s="1"/>
    </row>
    <row r="32" spans="1:9" x14ac:dyDescent="0.3">
      <c r="A32" s="12" t="s">
        <v>46</v>
      </c>
      <c r="B32" s="27">
        <v>709479</v>
      </c>
      <c r="C32" s="27">
        <v>872310</v>
      </c>
      <c r="D32" s="27">
        <v>6145636</v>
      </c>
      <c r="E32" s="27">
        <v>7997190</v>
      </c>
      <c r="F32" s="14">
        <f t="shared" si="0"/>
        <v>30.127947701425853</v>
      </c>
      <c r="G32" s="1"/>
      <c r="H32" s="1"/>
      <c r="I32" s="1"/>
    </row>
    <row r="33" spans="1:9" x14ac:dyDescent="0.3">
      <c r="A33" s="9" t="s">
        <v>47</v>
      </c>
      <c r="B33" s="26">
        <v>47240</v>
      </c>
      <c r="C33" s="26">
        <v>43949</v>
      </c>
      <c r="D33" s="26">
        <v>702201</v>
      </c>
      <c r="E33" s="26">
        <v>716807</v>
      </c>
      <c r="F33" s="11">
        <f t="shared" si="0"/>
        <v>2.0800312161332783</v>
      </c>
      <c r="G33" s="1"/>
      <c r="H33" s="1"/>
      <c r="I33" s="1"/>
    </row>
    <row r="34" spans="1:9" x14ac:dyDescent="0.3">
      <c r="A34" s="12" t="s">
        <v>165</v>
      </c>
      <c r="B34" s="27">
        <v>0</v>
      </c>
      <c r="C34" s="27">
        <v>0</v>
      </c>
      <c r="D34" s="27">
        <v>0</v>
      </c>
      <c r="E34" s="27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4498873</v>
      </c>
      <c r="C35" s="16">
        <f t="shared" ref="C35:E35" si="1">SUM(C7:C34)</f>
        <v>4703730</v>
      </c>
      <c r="D35" s="16">
        <f t="shared" si="1"/>
        <v>39010148</v>
      </c>
      <c r="E35" s="16">
        <f t="shared" si="1"/>
        <v>41845742</v>
      </c>
      <c r="F35" s="17">
        <f t="shared" ref="F35" si="2">((E35*100)/D35)-100</f>
        <v>7.268862450867914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BALEARES</v>
      </c>
      <c r="F39" s="36">
        <f>LOOKUP(E39,$A$39:$A$66,$B$39:$B$66)</f>
        <v>8891157</v>
      </c>
      <c r="G39" s="36">
        <f>LOOKUP(E39,$A$39:$A$66,$C$39:$C$66)</f>
        <v>8569110</v>
      </c>
    </row>
    <row r="40" spans="1:9" x14ac:dyDescent="0.3">
      <c r="A40" s="36" t="str">
        <f t="shared" si="5"/>
        <v>ALICANTE</v>
      </c>
      <c r="B40" s="37">
        <f t="shared" si="3"/>
        <v>52207</v>
      </c>
      <c r="C40" s="37">
        <f t="shared" si="4"/>
        <v>77327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55" si="8">LOOKUP(E40,$A$39:$A$66,$B$39:$B$66)</f>
        <v>7997190</v>
      </c>
      <c r="G40" s="36">
        <f t="shared" ref="G40:G66" si="9">LOOKUP(E40,$A$39:$A$66,$C$39:$C$66)</f>
        <v>6145636</v>
      </c>
    </row>
    <row r="41" spans="1:9" x14ac:dyDescent="0.3">
      <c r="A41" s="36" t="str">
        <f t="shared" si="5"/>
        <v>ALMERÍA</v>
      </c>
      <c r="B41" s="37">
        <f t="shared" si="3"/>
        <v>248058</v>
      </c>
      <c r="C41" s="37">
        <f t="shared" si="4"/>
        <v>281289</v>
      </c>
      <c r="D41" s="37">
        <f t="shared" si="7"/>
        <v>17</v>
      </c>
      <c r="E41" s="36" t="str">
        <f t="shared" si="6"/>
        <v>BARCELONA</v>
      </c>
      <c r="F41" s="36">
        <f t="shared" si="8"/>
        <v>7490955</v>
      </c>
      <c r="G41" s="36">
        <f t="shared" si="9"/>
        <v>7142176</v>
      </c>
    </row>
    <row r="42" spans="1:9" x14ac:dyDescent="0.3">
      <c r="A42" s="36" t="str">
        <f t="shared" si="5"/>
        <v>AVILÉS</v>
      </c>
      <c r="B42" s="37">
        <f t="shared" si="3"/>
        <v>908</v>
      </c>
      <c r="C42" s="37">
        <f t="shared" si="4"/>
        <v>1105</v>
      </c>
      <c r="D42" s="37">
        <f t="shared" si="7"/>
        <v>24</v>
      </c>
      <c r="E42" s="36" t="str">
        <f t="shared" si="6"/>
        <v>BAHÍA DE ALGECIRAS</v>
      </c>
      <c r="F42" s="36">
        <f t="shared" si="8"/>
        <v>5617143</v>
      </c>
      <c r="G42" s="36">
        <f t="shared" si="9"/>
        <v>5334975</v>
      </c>
    </row>
    <row r="43" spans="1:9" x14ac:dyDescent="0.3">
      <c r="A43" s="36" t="str">
        <f t="shared" si="5"/>
        <v>BAHÍA DE ALGECIRAS</v>
      </c>
      <c r="B43" s="37">
        <f t="shared" si="3"/>
        <v>5617143</v>
      </c>
      <c r="C43" s="37">
        <f t="shared" si="4"/>
        <v>5334975</v>
      </c>
      <c r="D43" s="37">
        <f t="shared" si="7"/>
        <v>4</v>
      </c>
      <c r="E43" s="36" t="str">
        <f t="shared" si="6"/>
        <v>LAS PALMAS</v>
      </c>
      <c r="F43" s="36">
        <f t="shared" si="8"/>
        <v>2751881</v>
      </c>
      <c r="G43" s="36">
        <f t="shared" si="9"/>
        <v>2793989</v>
      </c>
    </row>
    <row r="44" spans="1:9" x14ac:dyDescent="0.3">
      <c r="A44" s="36" t="str">
        <f t="shared" si="5"/>
        <v>BAHÍA DE CÁDIZ</v>
      </c>
      <c r="B44" s="37">
        <f t="shared" si="3"/>
        <v>713497</v>
      </c>
      <c r="C44" s="37">
        <f t="shared" si="4"/>
        <v>669143</v>
      </c>
      <c r="D44" s="37">
        <f t="shared" si="7"/>
        <v>9</v>
      </c>
      <c r="E44" s="36" t="str">
        <f t="shared" si="6"/>
        <v>SANTA CRUZ DE TENERIFE</v>
      </c>
      <c r="F44" s="36">
        <f t="shared" si="8"/>
        <v>2590425</v>
      </c>
      <c r="G44" s="36">
        <f t="shared" si="9"/>
        <v>2516215</v>
      </c>
    </row>
    <row r="45" spans="1:9" x14ac:dyDescent="0.3">
      <c r="A45" s="36" t="str">
        <f t="shared" si="5"/>
        <v>BALEARES</v>
      </c>
      <c r="B45" s="37">
        <f t="shared" si="3"/>
        <v>8891157</v>
      </c>
      <c r="C45" s="37">
        <f t="shared" si="4"/>
        <v>8569110</v>
      </c>
      <c r="D45" s="37">
        <f t="shared" si="7"/>
        <v>1</v>
      </c>
      <c r="E45" s="36" t="str">
        <f t="shared" si="6"/>
        <v>SANTANDER</v>
      </c>
      <c r="F45" s="36">
        <f t="shared" si="8"/>
        <v>1180347</v>
      </c>
      <c r="G45" s="36">
        <f t="shared" si="9"/>
        <v>1033108</v>
      </c>
    </row>
    <row r="46" spans="1:9" x14ac:dyDescent="0.3">
      <c r="A46" s="36" t="str">
        <f t="shared" si="5"/>
        <v>BARCELONA</v>
      </c>
      <c r="B46" s="37">
        <f t="shared" si="3"/>
        <v>7490955</v>
      </c>
      <c r="C46" s="37">
        <f t="shared" si="4"/>
        <v>7142176</v>
      </c>
      <c r="D46" s="37">
        <f t="shared" si="7"/>
        <v>3</v>
      </c>
      <c r="E46" s="36" t="str">
        <f t="shared" si="6"/>
        <v>VIGO</v>
      </c>
      <c r="F46" s="36">
        <f t="shared" si="8"/>
        <v>716807</v>
      </c>
      <c r="G46" s="36">
        <f t="shared" si="9"/>
        <v>702201</v>
      </c>
    </row>
    <row r="47" spans="1:9" x14ac:dyDescent="0.3">
      <c r="A47" s="36" t="str">
        <f t="shared" si="5"/>
        <v>BILBAO</v>
      </c>
      <c r="B47" s="37">
        <f t="shared" si="3"/>
        <v>567206</v>
      </c>
      <c r="C47" s="37">
        <f t="shared" si="4"/>
        <v>537822</v>
      </c>
      <c r="D47" s="37">
        <f t="shared" si="7"/>
        <v>10</v>
      </c>
      <c r="E47" s="36" t="str">
        <f t="shared" si="6"/>
        <v>BAHÍA DE CÁDIZ</v>
      </c>
      <c r="F47" s="36">
        <f t="shared" si="8"/>
        <v>713497</v>
      </c>
      <c r="G47" s="36">
        <f t="shared" si="9"/>
        <v>669143</v>
      </c>
    </row>
    <row r="48" spans="1:9" x14ac:dyDescent="0.3">
      <c r="A48" s="36" t="str">
        <f t="shared" si="5"/>
        <v>CARTAGENA</v>
      </c>
      <c r="B48" s="37">
        <f t="shared" si="3"/>
        <v>4435</v>
      </c>
      <c r="C48" s="37">
        <f t="shared" si="4"/>
        <v>3116</v>
      </c>
      <c r="D48" s="37">
        <f t="shared" si="7"/>
        <v>23</v>
      </c>
      <c r="E48" s="36" t="str">
        <f t="shared" si="6"/>
        <v>BILBAO</v>
      </c>
      <c r="F48" s="36">
        <f t="shared" si="8"/>
        <v>567206</v>
      </c>
      <c r="G48" s="36">
        <f t="shared" si="9"/>
        <v>537822</v>
      </c>
    </row>
    <row r="49" spans="1:7" x14ac:dyDescent="0.3">
      <c r="A49" s="36" t="str">
        <f t="shared" si="5"/>
        <v>CASTELLÓN</v>
      </c>
      <c r="B49" s="37">
        <f t="shared" si="3"/>
        <v>279703</v>
      </c>
      <c r="C49" s="37">
        <f t="shared" si="4"/>
        <v>363963</v>
      </c>
      <c r="D49" s="37">
        <f t="shared" si="7"/>
        <v>16</v>
      </c>
      <c r="E49" s="36" t="str">
        <f t="shared" si="6"/>
        <v>CEUTA</v>
      </c>
      <c r="F49" s="36">
        <f t="shared" si="8"/>
        <v>524347</v>
      </c>
      <c r="G49" s="36">
        <f t="shared" si="9"/>
        <v>625394</v>
      </c>
    </row>
    <row r="50" spans="1:7" x14ac:dyDescent="0.3">
      <c r="A50" s="36" t="str">
        <f t="shared" si="5"/>
        <v>CEUTA</v>
      </c>
      <c r="B50" s="37">
        <f t="shared" si="3"/>
        <v>524347</v>
      </c>
      <c r="C50" s="37">
        <f t="shared" si="4"/>
        <v>625394</v>
      </c>
      <c r="D50" s="37">
        <f t="shared" si="7"/>
        <v>11</v>
      </c>
      <c r="E50" s="36" t="str">
        <f t="shared" si="6"/>
        <v>MOTRIL</v>
      </c>
      <c r="F50" s="36">
        <f t="shared" si="8"/>
        <v>522473</v>
      </c>
      <c r="G50" s="36">
        <f t="shared" si="9"/>
        <v>403462</v>
      </c>
    </row>
    <row r="51" spans="1:7" x14ac:dyDescent="0.3">
      <c r="A51" s="36" t="str">
        <f t="shared" si="5"/>
        <v>FERROL-SAN CIBRAO</v>
      </c>
      <c r="B51" s="37">
        <f t="shared" si="3"/>
        <v>44983</v>
      </c>
      <c r="C51" s="37">
        <f t="shared" si="4"/>
        <v>46353</v>
      </c>
      <c r="D51" s="37">
        <f t="shared" si="7"/>
        <v>22</v>
      </c>
      <c r="E51" s="36" t="str">
        <f t="shared" si="6"/>
        <v>MELILLA</v>
      </c>
      <c r="F51" s="36">
        <f t="shared" si="8"/>
        <v>469409</v>
      </c>
      <c r="G51" s="36">
        <f t="shared" si="9"/>
        <v>592559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600</v>
      </c>
      <c r="D52" s="37">
        <f t="shared" si="7"/>
        <v>28</v>
      </c>
      <c r="E52" s="36" t="str">
        <f t="shared" si="6"/>
        <v>PASAIA</v>
      </c>
      <c r="F52" s="36">
        <f t="shared" si="8"/>
        <v>428810</v>
      </c>
      <c r="G52" s="36">
        <f t="shared" si="9"/>
        <v>384073</v>
      </c>
    </row>
    <row r="53" spans="1:7" x14ac:dyDescent="0.3">
      <c r="A53" s="36" t="str">
        <f t="shared" si="5"/>
        <v>HUELVA</v>
      </c>
      <c r="B53" s="37">
        <f t="shared" si="3"/>
        <v>99438</v>
      </c>
      <c r="C53" s="37">
        <f t="shared" si="4"/>
        <v>101084</v>
      </c>
      <c r="D53" s="37">
        <f t="shared" si="7"/>
        <v>20</v>
      </c>
      <c r="E53" s="36" t="str">
        <f t="shared" si="6"/>
        <v>MÁLAGA</v>
      </c>
      <c r="F53" s="36">
        <f t="shared" si="8"/>
        <v>333234</v>
      </c>
      <c r="G53" s="36">
        <f t="shared" si="9"/>
        <v>358630</v>
      </c>
    </row>
    <row r="54" spans="1:7" x14ac:dyDescent="0.3">
      <c r="A54" s="36" t="str">
        <f t="shared" si="5"/>
        <v>LAS PALMAS</v>
      </c>
      <c r="B54" s="37">
        <f t="shared" si="3"/>
        <v>2751881</v>
      </c>
      <c r="C54" s="37">
        <f t="shared" si="4"/>
        <v>2793989</v>
      </c>
      <c r="D54" s="37">
        <f t="shared" si="7"/>
        <v>5</v>
      </c>
      <c r="E54" s="36" t="str">
        <f t="shared" si="6"/>
        <v>CASTELLÓN</v>
      </c>
      <c r="F54" s="36">
        <f t="shared" si="8"/>
        <v>279703</v>
      </c>
      <c r="G54" s="36">
        <f t="shared" si="9"/>
        <v>363963</v>
      </c>
    </row>
    <row r="55" spans="1:7" x14ac:dyDescent="0.3">
      <c r="A55" s="36" t="str">
        <f t="shared" si="5"/>
        <v>MÁLAGA</v>
      </c>
      <c r="B55" s="37">
        <f t="shared" si="3"/>
        <v>333234</v>
      </c>
      <c r="C55" s="37">
        <f t="shared" si="4"/>
        <v>358630</v>
      </c>
      <c r="D55" s="37">
        <f t="shared" si="7"/>
        <v>15</v>
      </c>
      <c r="E55" s="36" t="str">
        <f t="shared" si="6"/>
        <v>ALMERÍA</v>
      </c>
      <c r="F55" s="36">
        <f t="shared" si="8"/>
        <v>248058</v>
      </c>
      <c r="G55" s="36">
        <f t="shared" si="9"/>
        <v>281289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TARRAGONA</v>
      </c>
      <c r="F56" s="36">
        <f t="shared" ref="F56:F66" si="10">LOOKUP(E56,$A$39:$A$66,$B$39:$B$66)</f>
        <v>186630</v>
      </c>
      <c r="G56" s="36">
        <f t="shared" si="9"/>
        <v>194095</v>
      </c>
    </row>
    <row r="57" spans="1:7" x14ac:dyDescent="0.3">
      <c r="A57" s="36" t="str">
        <f t="shared" si="5"/>
        <v>MELILLA</v>
      </c>
      <c r="B57" s="37">
        <f t="shared" si="3"/>
        <v>469409</v>
      </c>
      <c r="C57" s="37">
        <f t="shared" si="4"/>
        <v>592559</v>
      </c>
      <c r="D57" s="37">
        <f t="shared" si="7"/>
        <v>13</v>
      </c>
      <c r="E57" s="36" t="str">
        <f t="shared" si="6"/>
        <v>SEVILLA</v>
      </c>
      <c r="F57" s="36">
        <f t="shared" si="10"/>
        <v>134499</v>
      </c>
      <c r="G57" s="36">
        <f t="shared" si="9"/>
        <v>132723</v>
      </c>
    </row>
    <row r="58" spans="1:7" x14ac:dyDescent="0.3">
      <c r="A58" s="36" t="str">
        <f t="shared" si="5"/>
        <v>MOTRIL</v>
      </c>
      <c r="B58" s="37">
        <f t="shared" si="3"/>
        <v>522473</v>
      </c>
      <c r="C58" s="37">
        <f t="shared" si="4"/>
        <v>403462</v>
      </c>
      <c r="D58" s="37">
        <f t="shared" si="7"/>
        <v>12</v>
      </c>
      <c r="E58" s="36" t="str">
        <f t="shared" si="6"/>
        <v>HUELVA</v>
      </c>
      <c r="F58" s="36">
        <f t="shared" si="10"/>
        <v>99438</v>
      </c>
      <c r="G58" s="36">
        <f t="shared" si="9"/>
        <v>101084</v>
      </c>
    </row>
    <row r="59" spans="1:7" x14ac:dyDescent="0.3">
      <c r="A59" s="36" t="str">
        <f t="shared" si="5"/>
        <v>PASAIA</v>
      </c>
      <c r="B59" s="37">
        <f t="shared" si="3"/>
        <v>428810</v>
      </c>
      <c r="C59" s="37">
        <f t="shared" si="4"/>
        <v>384073</v>
      </c>
      <c r="D59" s="37">
        <f t="shared" si="7"/>
        <v>14</v>
      </c>
      <c r="E59" s="36" t="str">
        <f t="shared" si="6"/>
        <v>ALICANTE</v>
      </c>
      <c r="F59" s="36">
        <f t="shared" si="10"/>
        <v>52207</v>
      </c>
      <c r="G59" s="36">
        <f t="shared" si="9"/>
        <v>77327</v>
      </c>
    </row>
    <row r="60" spans="1:7" x14ac:dyDescent="0.3">
      <c r="A60" s="36" t="str">
        <f t="shared" si="5"/>
        <v>SANTA CRUZ DE TENERIFE</v>
      </c>
      <c r="B60" s="37">
        <f t="shared" si="3"/>
        <v>2590425</v>
      </c>
      <c r="C60" s="37">
        <f t="shared" si="4"/>
        <v>2516215</v>
      </c>
      <c r="D60" s="37">
        <f t="shared" si="7"/>
        <v>6</v>
      </c>
      <c r="E60" s="36" t="str">
        <f t="shared" si="6"/>
        <v>FERROL-SAN CIBRAO</v>
      </c>
      <c r="F60" s="36">
        <f t="shared" si="10"/>
        <v>44983</v>
      </c>
      <c r="G60" s="36">
        <f t="shared" si="9"/>
        <v>46353</v>
      </c>
    </row>
    <row r="61" spans="1:7" x14ac:dyDescent="0.3">
      <c r="A61" s="36" t="str">
        <f t="shared" si="5"/>
        <v>SANTANDER</v>
      </c>
      <c r="B61" s="37">
        <f t="shared" si="3"/>
        <v>1180347</v>
      </c>
      <c r="C61" s="37">
        <f t="shared" si="4"/>
        <v>1033108</v>
      </c>
      <c r="D61" s="37">
        <f t="shared" si="7"/>
        <v>7</v>
      </c>
      <c r="E61" s="36" t="str">
        <f t="shared" si="6"/>
        <v>CARTAGENA</v>
      </c>
      <c r="F61" s="36">
        <f t="shared" si="10"/>
        <v>4435</v>
      </c>
      <c r="G61" s="36">
        <f t="shared" si="9"/>
        <v>3116</v>
      </c>
    </row>
    <row r="62" spans="1:7" x14ac:dyDescent="0.3">
      <c r="A62" s="36" t="str">
        <f t="shared" si="5"/>
        <v>SEVILLA</v>
      </c>
      <c r="B62" s="37">
        <f t="shared" si="3"/>
        <v>134499</v>
      </c>
      <c r="C62" s="37">
        <f t="shared" si="4"/>
        <v>132723</v>
      </c>
      <c r="D62" s="37">
        <f t="shared" si="7"/>
        <v>19</v>
      </c>
      <c r="E62" s="36" t="str">
        <f t="shared" si="6"/>
        <v>AVILÉS</v>
      </c>
      <c r="F62" s="36">
        <f t="shared" si="10"/>
        <v>908</v>
      </c>
      <c r="G62" s="36">
        <f t="shared" si="9"/>
        <v>1105</v>
      </c>
    </row>
    <row r="63" spans="1:7" x14ac:dyDescent="0.3">
      <c r="A63" s="36" t="str">
        <f t="shared" si="5"/>
        <v>TARRAGONA</v>
      </c>
      <c r="B63" s="37">
        <f t="shared" si="3"/>
        <v>186630</v>
      </c>
      <c r="C63" s="37">
        <f t="shared" si="4"/>
        <v>194095</v>
      </c>
      <c r="D63" s="37">
        <f t="shared" si="7"/>
        <v>18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7997190</v>
      </c>
      <c r="C64" s="37">
        <f t="shared" si="4"/>
        <v>6145636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716807</v>
      </c>
      <c r="C65" s="37">
        <f t="shared" si="4"/>
        <v>702201</v>
      </c>
      <c r="D65" s="37">
        <f t="shared" si="7"/>
        <v>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7" priority="2">
      <formula>ISERROR(F7)</formula>
    </cfRule>
  </conditionalFormatting>
  <conditionalFormatting sqref="F8 F10 F12 F14 F16 F18 F20 F22 F24 F26 F28 F30 F32 F34">
    <cfRule type="containsErrors" dxfId="2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2" t="s">
        <v>56</v>
      </c>
    </row>
    <row r="2" spans="1:12" s="2" customFormat="1" ht="21" x14ac:dyDescent="0.4">
      <c r="I2" s="33" t="s">
        <v>57</v>
      </c>
    </row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44</v>
      </c>
      <c r="C8" s="31">
        <v>364</v>
      </c>
      <c r="D8" s="31">
        <v>705</v>
      </c>
      <c r="E8" s="31">
        <v>1540</v>
      </c>
      <c r="F8" s="14">
        <f t="shared" ref="F8:F34" si="0">((E8*100)/D8)-100</f>
        <v>118.43971631205673</v>
      </c>
      <c r="G8" s="1"/>
      <c r="H8" s="1"/>
      <c r="I8" s="1"/>
    </row>
    <row r="9" spans="1:12" x14ac:dyDescent="0.3">
      <c r="A9" s="9" t="s">
        <v>157</v>
      </c>
      <c r="B9" s="30">
        <v>1042</v>
      </c>
      <c r="C9" s="30">
        <v>786</v>
      </c>
      <c r="D9" s="30">
        <v>7030</v>
      </c>
      <c r="E9" s="30">
        <v>6237</v>
      </c>
      <c r="F9" s="11">
        <f t="shared" si="0"/>
        <v>-11.28022759601707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13662</v>
      </c>
      <c r="C11" s="30">
        <v>11122</v>
      </c>
      <c r="D11" s="30">
        <v>152474</v>
      </c>
      <c r="E11" s="30">
        <v>157008</v>
      </c>
      <c r="F11" s="11">
        <f t="shared" si="0"/>
        <v>2.9736217322297591</v>
      </c>
      <c r="G11" s="1"/>
      <c r="H11" s="1"/>
      <c r="I11" s="1"/>
    </row>
    <row r="12" spans="1:12" x14ac:dyDescent="0.3">
      <c r="A12" s="12" t="s">
        <v>161</v>
      </c>
      <c r="B12" s="31">
        <v>2381</v>
      </c>
      <c r="C12" s="31">
        <v>3134</v>
      </c>
      <c r="D12" s="31">
        <v>18653</v>
      </c>
      <c r="E12" s="31">
        <v>21630</v>
      </c>
      <c r="F12" s="14">
        <f t="shared" si="0"/>
        <v>15.959899211923016</v>
      </c>
      <c r="G12" s="1"/>
      <c r="H12" s="1"/>
      <c r="I12" s="1"/>
    </row>
    <row r="13" spans="1:12" x14ac:dyDescent="0.3">
      <c r="A13" s="9" t="s">
        <v>32</v>
      </c>
      <c r="B13" s="30">
        <v>26470</v>
      </c>
      <c r="C13" s="30">
        <v>27745</v>
      </c>
      <c r="D13" s="30">
        <v>186094</v>
      </c>
      <c r="E13" s="30">
        <v>189925</v>
      </c>
      <c r="F13" s="11">
        <f t="shared" si="0"/>
        <v>2.0586370328973516</v>
      </c>
      <c r="G13" s="1"/>
      <c r="H13" s="1"/>
      <c r="I13" s="1"/>
    </row>
    <row r="14" spans="1:12" x14ac:dyDescent="0.3">
      <c r="A14" s="12" t="s">
        <v>33</v>
      </c>
      <c r="B14" s="31">
        <v>17496</v>
      </c>
      <c r="C14" s="31">
        <v>16501</v>
      </c>
      <c r="D14" s="31">
        <v>138030</v>
      </c>
      <c r="E14" s="31">
        <v>141022</v>
      </c>
      <c r="F14" s="14">
        <f t="shared" si="0"/>
        <v>2.1676447149170457</v>
      </c>
      <c r="G14" s="1"/>
      <c r="H14" s="1"/>
      <c r="I14" s="1"/>
    </row>
    <row r="15" spans="1:12" x14ac:dyDescent="0.3">
      <c r="A15" s="9" t="s">
        <v>34</v>
      </c>
      <c r="B15" s="30">
        <v>1830</v>
      </c>
      <c r="C15" s="30">
        <v>1851</v>
      </c>
      <c r="D15" s="30">
        <v>13583</v>
      </c>
      <c r="E15" s="30">
        <v>14098</v>
      </c>
      <c r="F15" s="11">
        <f t="shared" si="0"/>
        <v>3.7915040859898426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1771</v>
      </c>
      <c r="C18" s="31">
        <v>1803</v>
      </c>
      <c r="D18" s="31">
        <v>11297</v>
      </c>
      <c r="E18" s="31">
        <v>14882</v>
      </c>
      <c r="F18" s="14">
        <f t="shared" si="0"/>
        <v>31.734088696114014</v>
      </c>
      <c r="G18" s="1"/>
      <c r="H18" s="1"/>
      <c r="I18" s="1"/>
    </row>
    <row r="19" spans="1:9" x14ac:dyDescent="0.3">
      <c r="A19" s="9" t="s">
        <v>37</v>
      </c>
      <c r="B19" s="30">
        <v>27</v>
      </c>
      <c r="C19" s="30">
        <v>32</v>
      </c>
      <c r="D19" s="30">
        <v>455</v>
      </c>
      <c r="E19" s="30">
        <v>370</v>
      </c>
      <c r="F19" s="11">
        <f t="shared" si="0"/>
        <v>-18.681318681318686</v>
      </c>
      <c r="G19" s="1"/>
      <c r="H19" s="1"/>
      <c r="I19" s="1"/>
    </row>
    <row r="20" spans="1:9" x14ac:dyDescent="0.3">
      <c r="A20" s="12" t="s">
        <v>163</v>
      </c>
      <c r="B20" s="31">
        <v>7</v>
      </c>
      <c r="C20" s="31">
        <v>0</v>
      </c>
      <c r="D20" s="31">
        <v>22</v>
      </c>
      <c r="E20" s="31">
        <v>0</v>
      </c>
      <c r="F20" s="14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30">
        <v>476</v>
      </c>
      <c r="C21" s="30">
        <v>521</v>
      </c>
      <c r="D21" s="30">
        <v>4254</v>
      </c>
      <c r="E21" s="30">
        <v>4557</v>
      </c>
      <c r="F21" s="11">
        <f t="shared" si="0"/>
        <v>7.1227080394922382</v>
      </c>
      <c r="G21" s="1"/>
      <c r="H21" s="1"/>
      <c r="I21" s="1"/>
    </row>
    <row r="22" spans="1:9" x14ac:dyDescent="0.3">
      <c r="A22" s="12" t="s">
        <v>59</v>
      </c>
      <c r="B22" s="31">
        <v>13652</v>
      </c>
      <c r="C22" s="31">
        <v>14074</v>
      </c>
      <c r="D22" s="31">
        <v>96514</v>
      </c>
      <c r="E22" s="31">
        <v>102188</v>
      </c>
      <c r="F22" s="14">
        <f t="shared" si="0"/>
        <v>5.8789398429243391</v>
      </c>
      <c r="G22" s="1"/>
      <c r="H22" s="1"/>
      <c r="I22" s="1"/>
    </row>
    <row r="23" spans="1:9" x14ac:dyDescent="0.3">
      <c r="A23" s="9" t="s">
        <v>164</v>
      </c>
      <c r="B23" s="30">
        <v>1886</v>
      </c>
      <c r="C23" s="30">
        <v>1721</v>
      </c>
      <c r="D23" s="30">
        <v>14319</v>
      </c>
      <c r="E23" s="30">
        <v>12289</v>
      </c>
      <c r="F23" s="11">
        <f t="shared" si="0"/>
        <v>-14.17696766533976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3278</v>
      </c>
      <c r="C25" s="30">
        <v>2184</v>
      </c>
      <c r="D25" s="30">
        <v>23794</v>
      </c>
      <c r="E25" s="30">
        <v>17816</v>
      </c>
      <c r="F25" s="11">
        <f t="shared" si="0"/>
        <v>-25.123980835504753</v>
      </c>
      <c r="G25" s="1"/>
      <c r="H25" s="1"/>
      <c r="I25" s="1"/>
    </row>
    <row r="26" spans="1:9" x14ac:dyDescent="0.3">
      <c r="A26" s="12" t="s">
        <v>40</v>
      </c>
      <c r="B26" s="31">
        <v>1625</v>
      </c>
      <c r="C26" s="31">
        <v>1278</v>
      </c>
      <c r="D26" s="31">
        <v>16040</v>
      </c>
      <c r="E26" s="31">
        <v>20476</v>
      </c>
      <c r="F26" s="14">
        <f t="shared" si="0"/>
        <v>27.655860349127181</v>
      </c>
      <c r="G26" s="1"/>
      <c r="H26" s="1"/>
      <c r="I26" s="1"/>
    </row>
    <row r="27" spans="1:9" x14ac:dyDescent="0.3">
      <c r="A27" s="9" t="s">
        <v>41</v>
      </c>
      <c r="B27" s="30">
        <v>145</v>
      </c>
      <c r="C27" s="30">
        <v>286</v>
      </c>
      <c r="D27" s="30">
        <v>3162</v>
      </c>
      <c r="E27" s="30">
        <v>3457</v>
      </c>
      <c r="F27" s="11">
        <f t="shared" si="0"/>
        <v>9.3295382669196698</v>
      </c>
      <c r="G27" s="1"/>
      <c r="H27" s="1"/>
      <c r="I27" s="1"/>
    </row>
    <row r="28" spans="1:9" x14ac:dyDescent="0.3">
      <c r="A28" s="12" t="s">
        <v>42</v>
      </c>
      <c r="B28" s="31">
        <v>10691</v>
      </c>
      <c r="C28" s="31">
        <v>11545</v>
      </c>
      <c r="D28" s="31">
        <v>80885</v>
      </c>
      <c r="E28" s="31">
        <v>85554</v>
      </c>
      <c r="F28" s="14">
        <f t="shared" si="0"/>
        <v>5.7723929035049792</v>
      </c>
      <c r="G28" s="1"/>
      <c r="H28" s="1"/>
      <c r="I28" s="1"/>
    </row>
    <row r="29" spans="1:9" x14ac:dyDescent="0.3">
      <c r="A29" s="9" t="s">
        <v>43</v>
      </c>
      <c r="B29" s="30">
        <v>1431</v>
      </c>
      <c r="C29" s="30">
        <v>1775</v>
      </c>
      <c r="D29" s="30">
        <v>12655</v>
      </c>
      <c r="E29" s="30">
        <v>15320</v>
      </c>
      <c r="F29" s="11">
        <f t="shared" si="0"/>
        <v>21.058870011853017</v>
      </c>
      <c r="G29" s="1"/>
      <c r="H29" s="1"/>
      <c r="I29" s="1"/>
    </row>
    <row r="30" spans="1:9" x14ac:dyDescent="0.3">
      <c r="A30" s="12" t="s">
        <v>44</v>
      </c>
      <c r="B30" s="31">
        <v>832</v>
      </c>
      <c r="C30" s="31">
        <v>751</v>
      </c>
      <c r="D30" s="31">
        <v>5639</v>
      </c>
      <c r="E30" s="31">
        <v>5749</v>
      </c>
      <c r="F30" s="14">
        <f t="shared" si="0"/>
        <v>1.9507004788083009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15462</v>
      </c>
      <c r="C32" s="31">
        <v>20234</v>
      </c>
      <c r="D32" s="31">
        <v>141601</v>
      </c>
      <c r="E32" s="31">
        <v>175490</v>
      </c>
      <c r="F32" s="14">
        <f t="shared" si="0"/>
        <v>23.932740587990196</v>
      </c>
      <c r="G32" s="1"/>
      <c r="H32" s="1"/>
      <c r="I32" s="1"/>
    </row>
    <row r="33" spans="1:9" x14ac:dyDescent="0.3">
      <c r="A33" s="9" t="s">
        <v>47</v>
      </c>
      <c r="B33" s="30">
        <v>603</v>
      </c>
      <c r="C33" s="30">
        <v>496</v>
      </c>
      <c r="D33" s="30">
        <v>11633</v>
      </c>
      <c r="E33" s="30">
        <v>12375</v>
      </c>
      <c r="F33" s="11">
        <f t="shared" si="0"/>
        <v>6.3784062580589733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114811</v>
      </c>
      <c r="C35" s="16">
        <f t="shared" ref="C35:E35" si="1">SUM(C7:C34)</f>
        <v>118203</v>
      </c>
      <c r="D35" s="16">
        <f t="shared" si="1"/>
        <v>938839</v>
      </c>
      <c r="E35" s="16">
        <f t="shared" si="1"/>
        <v>1001983</v>
      </c>
      <c r="F35" s="17">
        <f t="shared" ref="F35" si="2">((E35*100)/D35)-100</f>
        <v>6.7257538299964068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BALEARES</v>
      </c>
      <c r="F39" s="36">
        <f>LOOKUP(E39,$A$39:$A$66,$B$39:$B$66)</f>
        <v>189925</v>
      </c>
      <c r="G39" s="36">
        <f>LOOKUP(E39,$A$39:$A$66,$C$39:$C$66)</f>
        <v>186094</v>
      </c>
    </row>
    <row r="40" spans="1:9" x14ac:dyDescent="0.3">
      <c r="A40" s="36" t="str">
        <f t="shared" si="5"/>
        <v>ALICANTE</v>
      </c>
      <c r="B40" s="37">
        <f t="shared" si="3"/>
        <v>1540</v>
      </c>
      <c r="C40" s="37">
        <f t="shared" si="4"/>
        <v>705</v>
      </c>
      <c r="D40" s="37">
        <f t="shared" ref="D40:D66" si="7">_xlfn.RANK.EQ(B40,$B$39:$B$66)+COUNTIF($B$39:$B$66,B40)-1</f>
        <v>19</v>
      </c>
      <c r="E40" s="36" t="str">
        <f t="shared" si="6"/>
        <v>VALENCIA</v>
      </c>
      <c r="F40" s="36">
        <f t="shared" ref="F40:F66" si="8">LOOKUP(E40,$A$39:$A$66,$B$39:$B$66)</f>
        <v>175490</v>
      </c>
      <c r="G40" s="36">
        <f t="shared" ref="G40:G66" si="9">LOOKUP(E40,$A$39:$A$66,$C$39:$C$66)</f>
        <v>141601</v>
      </c>
    </row>
    <row r="41" spans="1:9" x14ac:dyDescent="0.3">
      <c r="A41" s="36" t="str">
        <f t="shared" si="5"/>
        <v>ALMERÍA</v>
      </c>
      <c r="B41" s="37">
        <f t="shared" si="3"/>
        <v>6237</v>
      </c>
      <c r="C41" s="37">
        <f t="shared" si="4"/>
        <v>7030</v>
      </c>
      <c r="D41" s="37">
        <f t="shared" si="7"/>
        <v>15</v>
      </c>
      <c r="E41" s="36" t="str">
        <f t="shared" si="6"/>
        <v>BAHÍA DE ALGECIRAS</v>
      </c>
      <c r="F41" s="36">
        <f t="shared" si="8"/>
        <v>157008</v>
      </c>
      <c r="G41" s="36">
        <f t="shared" si="9"/>
        <v>152474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BARCELONA</v>
      </c>
      <c r="F42" s="36">
        <f t="shared" si="8"/>
        <v>141022</v>
      </c>
      <c r="G42" s="36">
        <f t="shared" si="9"/>
        <v>138030</v>
      </c>
    </row>
    <row r="43" spans="1:9" x14ac:dyDescent="0.3">
      <c r="A43" s="36" t="str">
        <f t="shared" si="5"/>
        <v>BAHÍA DE ALGECIRAS</v>
      </c>
      <c r="B43" s="37">
        <f t="shared" si="3"/>
        <v>157008</v>
      </c>
      <c r="C43" s="37">
        <f t="shared" si="4"/>
        <v>152474</v>
      </c>
      <c r="D43" s="37">
        <f t="shared" si="7"/>
        <v>3</v>
      </c>
      <c r="E43" s="36" t="str">
        <f t="shared" si="6"/>
        <v>LAS PALMAS</v>
      </c>
      <c r="F43" s="36">
        <f t="shared" si="8"/>
        <v>102188</v>
      </c>
      <c r="G43" s="36">
        <f t="shared" si="9"/>
        <v>96514</v>
      </c>
    </row>
    <row r="44" spans="1:9" x14ac:dyDescent="0.3">
      <c r="A44" s="36" t="str">
        <f t="shared" si="5"/>
        <v>BAHÍA DE CÁDIZ</v>
      </c>
      <c r="B44" s="37">
        <f t="shared" si="3"/>
        <v>21630</v>
      </c>
      <c r="C44" s="37">
        <f t="shared" si="4"/>
        <v>18653</v>
      </c>
      <c r="D44" s="37">
        <f t="shared" si="7"/>
        <v>7</v>
      </c>
      <c r="E44" s="36" t="str">
        <f t="shared" si="6"/>
        <v>SANTA CRUZ DE TENERIFE</v>
      </c>
      <c r="F44" s="36">
        <f t="shared" si="8"/>
        <v>85554</v>
      </c>
      <c r="G44" s="36">
        <f t="shared" si="9"/>
        <v>80885</v>
      </c>
    </row>
    <row r="45" spans="1:9" x14ac:dyDescent="0.3">
      <c r="A45" s="36" t="str">
        <f t="shared" si="5"/>
        <v>BALEARES</v>
      </c>
      <c r="B45" s="37">
        <f t="shared" si="3"/>
        <v>189925</v>
      </c>
      <c r="C45" s="37">
        <f t="shared" si="4"/>
        <v>186094</v>
      </c>
      <c r="D45" s="37">
        <f t="shared" si="7"/>
        <v>1</v>
      </c>
      <c r="E45" s="36" t="str">
        <f t="shared" si="6"/>
        <v>BAHÍA DE CÁDIZ</v>
      </c>
      <c r="F45" s="36">
        <f t="shared" si="8"/>
        <v>21630</v>
      </c>
      <c r="G45" s="36">
        <f t="shared" si="9"/>
        <v>18653</v>
      </c>
    </row>
    <row r="46" spans="1:9" x14ac:dyDescent="0.3">
      <c r="A46" s="36" t="str">
        <f t="shared" si="5"/>
        <v>BARCELONA</v>
      </c>
      <c r="B46" s="37">
        <f t="shared" si="3"/>
        <v>141022</v>
      </c>
      <c r="C46" s="37">
        <f t="shared" si="4"/>
        <v>138030</v>
      </c>
      <c r="D46" s="37">
        <f t="shared" si="7"/>
        <v>4</v>
      </c>
      <c r="E46" s="36" t="str">
        <f t="shared" si="6"/>
        <v>MOTRIL</v>
      </c>
      <c r="F46" s="36">
        <f t="shared" si="8"/>
        <v>20476</v>
      </c>
      <c r="G46" s="36">
        <f t="shared" si="9"/>
        <v>16040</v>
      </c>
    </row>
    <row r="47" spans="1:9" x14ac:dyDescent="0.3">
      <c r="A47" s="36" t="str">
        <f t="shared" si="5"/>
        <v>BILBAO</v>
      </c>
      <c r="B47" s="37">
        <f t="shared" si="3"/>
        <v>14098</v>
      </c>
      <c r="C47" s="37">
        <f t="shared" si="4"/>
        <v>13583</v>
      </c>
      <c r="D47" s="37">
        <f t="shared" si="7"/>
        <v>12</v>
      </c>
      <c r="E47" s="36" t="str">
        <f t="shared" si="6"/>
        <v>MELILLA</v>
      </c>
      <c r="F47" s="36">
        <f t="shared" si="8"/>
        <v>17816</v>
      </c>
      <c r="G47" s="36">
        <f t="shared" si="9"/>
        <v>23794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15320</v>
      </c>
      <c r="G48" s="36">
        <f t="shared" si="9"/>
        <v>12655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CEUTA</v>
      </c>
      <c r="F49" s="36">
        <f t="shared" si="8"/>
        <v>14882</v>
      </c>
      <c r="G49" s="36">
        <f t="shared" si="9"/>
        <v>11297</v>
      </c>
    </row>
    <row r="50" spans="1:7" x14ac:dyDescent="0.3">
      <c r="A50" s="36" t="str">
        <f t="shared" si="5"/>
        <v>CEUTA</v>
      </c>
      <c r="B50" s="37">
        <f t="shared" si="3"/>
        <v>14882</v>
      </c>
      <c r="C50" s="37">
        <f t="shared" si="4"/>
        <v>11297</v>
      </c>
      <c r="D50" s="37">
        <f t="shared" si="7"/>
        <v>11</v>
      </c>
      <c r="E50" s="36" t="str">
        <f t="shared" si="6"/>
        <v>BILBAO</v>
      </c>
      <c r="F50" s="36">
        <f t="shared" si="8"/>
        <v>14098</v>
      </c>
      <c r="G50" s="36">
        <f t="shared" si="9"/>
        <v>13583</v>
      </c>
    </row>
    <row r="51" spans="1:7" x14ac:dyDescent="0.3">
      <c r="A51" s="36" t="str">
        <f t="shared" si="5"/>
        <v>FERROL-SAN CIBRAO</v>
      </c>
      <c r="B51" s="37">
        <f t="shared" si="3"/>
        <v>370</v>
      </c>
      <c r="C51" s="37">
        <f t="shared" si="4"/>
        <v>455</v>
      </c>
      <c r="D51" s="37">
        <f t="shared" si="7"/>
        <v>20</v>
      </c>
      <c r="E51" s="36" t="str">
        <f t="shared" si="6"/>
        <v>VIGO</v>
      </c>
      <c r="F51" s="36">
        <f t="shared" si="8"/>
        <v>12375</v>
      </c>
      <c r="G51" s="36">
        <f t="shared" si="9"/>
        <v>11633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22</v>
      </c>
      <c r="D52" s="37">
        <f t="shared" si="7"/>
        <v>28</v>
      </c>
      <c r="E52" s="36" t="str">
        <f t="shared" si="6"/>
        <v>MÁLAGA</v>
      </c>
      <c r="F52" s="36">
        <f t="shared" si="8"/>
        <v>12289</v>
      </c>
      <c r="G52" s="36">
        <f t="shared" si="9"/>
        <v>14319</v>
      </c>
    </row>
    <row r="53" spans="1:7" x14ac:dyDescent="0.3">
      <c r="A53" s="36" t="str">
        <f t="shared" si="5"/>
        <v>HUELVA</v>
      </c>
      <c r="B53" s="37">
        <f t="shared" si="3"/>
        <v>4557</v>
      </c>
      <c r="C53" s="37">
        <f t="shared" si="4"/>
        <v>4254</v>
      </c>
      <c r="D53" s="37">
        <f t="shared" si="7"/>
        <v>17</v>
      </c>
      <c r="E53" s="36" t="str">
        <f t="shared" si="6"/>
        <v>ALMERÍA</v>
      </c>
      <c r="F53" s="36">
        <f t="shared" si="8"/>
        <v>6237</v>
      </c>
      <c r="G53" s="36">
        <f t="shared" si="9"/>
        <v>7030</v>
      </c>
    </row>
    <row r="54" spans="1:7" x14ac:dyDescent="0.3">
      <c r="A54" s="36" t="str">
        <f t="shared" si="5"/>
        <v>LAS PALMAS</v>
      </c>
      <c r="B54" s="37">
        <f t="shared" si="3"/>
        <v>102188</v>
      </c>
      <c r="C54" s="37">
        <f t="shared" si="4"/>
        <v>96514</v>
      </c>
      <c r="D54" s="37">
        <f t="shared" si="7"/>
        <v>5</v>
      </c>
      <c r="E54" s="36" t="str">
        <f t="shared" si="6"/>
        <v>SEVILLA</v>
      </c>
      <c r="F54" s="36">
        <f t="shared" si="8"/>
        <v>5749</v>
      </c>
      <c r="G54" s="36">
        <f t="shared" si="9"/>
        <v>5639</v>
      </c>
    </row>
    <row r="55" spans="1:7" x14ac:dyDescent="0.3">
      <c r="A55" s="36" t="str">
        <f t="shared" si="5"/>
        <v>MÁLAGA</v>
      </c>
      <c r="B55" s="37">
        <f t="shared" si="3"/>
        <v>12289</v>
      </c>
      <c r="C55" s="37">
        <f t="shared" si="4"/>
        <v>14319</v>
      </c>
      <c r="D55" s="37">
        <f t="shared" si="7"/>
        <v>14</v>
      </c>
      <c r="E55" s="36" t="str">
        <f t="shared" si="6"/>
        <v>HUELVA</v>
      </c>
      <c r="F55" s="36">
        <f t="shared" si="8"/>
        <v>4557</v>
      </c>
      <c r="G55" s="36">
        <f t="shared" si="9"/>
        <v>4254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PASAIA</v>
      </c>
      <c r="F56" s="36">
        <f t="shared" si="8"/>
        <v>3457</v>
      </c>
      <c r="G56" s="36">
        <f t="shared" si="9"/>
        <v>3162</v>
      </c>
    </row>
    <row r="57" spans="1:7" x14ac:dyDescent="0.3">
      <c r="A57" s="36" t="str">
        <f t="shared" si="5"/>
        <v>MELILLA</v>
      </c>
      <c r="B57" s="37">
        <f t="shared" si="3"/>
        <v>17816</v>
      </c>
      <c r="C57" s="37">
        <f t="shared" si="4"/>
        <v>23794</v>
      </c>
      <c r="D57" s="37">
        <f t="shared" si="7"/>
        <v>9</v>
      </c>
      <c r="E57" s="36" t="str">
        <f t="shared" si="6"/>
        <v>ALICANTE</v>
      </c>
      <c r="F57" s="36">
        <f t="shared" si="8"/>
        <v>1540</v>
      </c>
      <c r="G57" s="36">
        <f t="shared" si="9"/>
        <v>705</v>
      </c>
    </row>
    <row r="58" spans="1:7" x14ac:dyDescent="0.3">
      <c r="A58" s="36" t="str">
        <f t="shared" si="5"/>
        <v>MOTRIL</v>
      </c>
      <c r="B58" s="37">
        <f t="shared" si="3"/>
        <v>20476</v>
      </c>
      <c r="C58" s="37">
        <f t="shared" si="4"/>
        <v>16040</v>
      </c>
      <c r="D58" s="37">
        <f t="shared" si="7"/>
        <v>8</v>
      </c>
      <c r="E58" s="36" t="str">
        <f t="shared" si="6"/>
        <v>FERROL-SAN CIBRAO</v>
      </c>
      <c r="F58" s="36">
        <f t="shared" si="8"/>
        <v>370</v>
      </c>
      <c r="G58" s="36">
        <f t="shared" si="9"/>
        <v>455</v>
      </c>
    </row>
    <row r="59" spans="1:7" x14ac:dyDescent="0.3">
      <c r="A59" s="36" t="str">
        <f t="shared" si="5"/>
        <v>PASAIA</v>
      </c>
      <c r="B59" s="37">
        <f t="shared" si="3"/>
        <v>3457</v>
      </c>
      <c r="C59" s="37">
        <f t="shared" si="4"/>
        <v>3162</v>
      </c>
      <c r="D59" s="37">
        <f t="shared" si="7"/>
        <v>18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85554</v>
      </c>
      <c r="C60" s="37">
        <f t="shared" si="4"/>
        <v>80885</v>
      </c>
      <c r="D60" s="37">
        <f t="shared" si="7"/>
        <v>6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15320</v>
      </c>
      <c r="C61" s="37">
        <f t="shared" si="4"/>
        <v>12655</v>
      </c>
      <c r="D61" s="37">
        <f t="shared" si="7"/>
        <v>10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5749</v>
      </c>
      <c r="C62" s="37">
        <f t="shared" si="4"/>
        <v>5639</v>
      </c>
      <c r="D62" s="37">
        <f t="shared" si="7"/>
        <v>16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175490</v>
      </c>
      <c r="C64" s="37">
        <f t="shared" si="4"/>
        <v>141601</v>
      </c>
      <c r="D64" s="37">
        <f t="shared" si="7"/>
        <v>2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12375</v>
      </c>
      <c r="C65" s="37">
        <f t="shared" si="4"/>
        <v>11633</v>
      </c>
      <c r="D65" s="37">
        <f t="shared" si="7"/>
        <v>13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25" priority="2">
      <formula>ISERROR(F7)</formula>
    </cfRule>
  </conditionalFormatting>
  <conditionalFormatting sqref="F8 F10 F12 F14 F16 F18 F20 F22 F24 F26 F28 F30 F32 F34">
    <cfRule type="containsErrors" dxfId="2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51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8">
        <v>0</v>
      </c>
      <c r="C7" s="28">
        <v>1</v>
      </c>
      <c r="D7" s="28">
        <v>3</v>
      </c>
      <c r="E7" s="28">
        <v>8</v>
      </c>
      <c r="F7" s="11">
        <f>((E7*100)/D7)-100</f>
        <v>166.66666666666669</v>
      </c>
      <c r="G7" s="1"/>
      <c r="H7" s="1"/>
      <c r="I7" s="1"/>
    </row>
    <row r="8" spans="1:12" x14ac:dyDescent="0.3">
      <c r="A8" s="12" t="s">
        <v>31</v>
      </c>
      <c r="B8" s="29">
        <v>12766</v>
      </c>
      <c r="C8" s="29">
        <v>13900</v>
      </c>
      <c r="D8" s="29">
        <v>107476</v>
      </c>
      <c r="E8" s="29">
        <v>106571</v>
      </c>
      <c r="F8" s="14">
        <f t="shared" ref="F8:F34" si="0">((E8*100)/D8)-100</f>
        <v>-0.84204845733000866</v>
      </c>
      <c r="G8" s="1"/>
      <c r="H8" s="1"/>
      <c r="I8" s="1"/>
    </row>
    <row r="9" spans="1:12" x14ac:dyDescent="0.3">
      <c r="A9" s="9" t="s">
        <v>157</v>
      </c>
      <c r="B9" s="28">
        <v>437</v>
      </c>
      <c r="C9" s="28">
        <v>558</v>
      </c>
      <c r="D9" s="28">
        <v>4146</v>
      </c>
      <c r="E9" s="28">
        <v>4774</v>
      </c>
      <c r="F9" s="11">
        <f t="shared" si="0"/>
        <v>15.147129763627589</v>
      </c>
      <c r="G9" s="1"/>
      <c r="H9" s="1"/>
      <c r="I9" s="1"/>
    </row>
    <row r="10" spans="1:12" x14ac:dyDescent="0.3">
      <c r="A10" s="12" t="s">
        <v>159</v>
      </c>
      <c r="B10" s="29">
        <v>0</v>
      </c>
      <c r="C10" s="29">
        <v>0</v>
      </c>
      <c r="D10" s="29">
        <v>0</v>
      </c>
      <c r="E10" s="29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8">
        <v>374616</v>
      </c>
      <c r="C11" s="28">
        <v>411208</v>
      </c>
      <c r="D11" s="28">
        <v>2857690</v>
      </c>
      <c r="E11" s="28">
        <v>3177402</v>
      </c>
      <c r="F11" s="11">
        <f t="shared" si="0"/>
        <v>11.187777540600976</v>
      </c>
      <c r="G11" s="1"/>
      <c r="H11" s="1"/>
      <c r="I11" s="1"/>
    </row>
    <row r="12" spans="1:12" x14ac:dyDescent="0.3">
      <c r="A12" s="12" t="s">
        <v>161</v>
      </c>
      <c r="B12" s="29">
        <v>6242</v>
      </c>
      <c r="C12" s="29">
        <v>4798</v>
      </c>
      <c r="D12" s="29">
        <v>55654</v>
      </c>
      <c r="E12" s="29">
        <v>45884</v>
      </c>
      <c r="F12" s="14">
        <f t="shared" si="0"/>
        <v>-17.554892730082301</v>
      </c>
      <c r="G12" s="1"/>
      <c r="H12" s="1"/>
      <c r="I12" s="1"/>
    </row>
    <row r="13" spans="1:12" x14ac:dyDescent="0.3">
      <c r="A13" s="9" t="s">
        <v>32</v>
      </c>
      <c r="B13" s="28">
        <v>11476</v>
      </c>
      <c r="C13" s="28">
        <v>11302</v>
      </c>
      <c r="D13" s="28">
        <v>86258</v>
      </c>
      <c r="E13" s="28">
        <v>85525</v>
      </c>
      <c r="F13" s="11">
        <f t="shared" si="0"/>
        <v>-0.84977625263744017</v>
      </c>
      <c r="G13" s="1"/>
      <c r="H13" s="1"/>
      <c r="I13" s="1"/>
    </row>
    <row r="14" spans="1:12" x14ac:dyDescent="0.3">
      <c r="A14" s="12" t="s">
        <v>33</v>
      </c>
      <c r="B14" s="29">
        <v>293072</v>
      </c>
      <c r="C14" s="29">
        <v>299089</v>
      </c>
      <c r="D14" s="29">
        <v>1994159</v>
      </c>
      <c r="E14" s="29">
        <v>2273179</v>
      </c>
      <c r="F14" s="14">
        <f t="shared" si="0"/>
        <v>13.991863236582432</v>
      </c>
      <c r="G14" s="1"/>
      <c r="H14" s="1"/>
      <c r="I14" s="1"/>
    </row>
    <row r="15" spans="1:12" x14ac:dyDescent="0.3">
      <c r="A15" s="9" t="s">
        <v>34</v>
      </c>
      <c r="B15" s="28">
        <v>53258</v>
      </c>
      <c r="C15" s="28">
        <v>55799</v>
      </c>
      <c r="D15" s="28">
        <v>382559</v>
      </c>
      <c r="E15" s="28">
        <v>430022</v>
      </c>
      <c r="F15" s="11">
        <f t="shared" si="0"/>
        <v>12.406713735659068</v>
      </c>
      <c r="G15" s="1"/>
      <c r="H15" s="1"/>
      <c r="I15" s="1"/>
    </row>
    <row r="16" spans="1:12" x14ac:dyDescent="0.3">
      <c r="A16" s="12" t="s">
        <v>35</v>
      </c>
      <c r="B16" s="29">
        <v>10447</v>
      </c>
      <c r="C16" s="29">
        <v>8733</v>
      </c>
      <c r="D16" s="29">
        <v>61162</v>
      </c>
      <c r="E16" s="29">
        <v>57904</v>
      </c>
      <c r="F16" s="14">
        <f t="shared" si="0"/>
        <v>-5.3268369248879992</v>
      </c>
      <c r="G16" s="1"/>
      <c r="H16" s="1"/>
      <c r="I16" s="1"/>
    </row>
    <row r="17" spans="1:9" x14ac:dyDescent="0.3">
      <c r="A17" s="9" t="s">
        <v>162</v>
      </c>
      <c r="B17" s="28">
        <v>18906</v>
      </c>
      <c r="C17" s="28">
        <v>20279</v>
      </c>
      <c r="D17" s="28">
        <v>166666</v>
      </c>
      <c r="E17" s="28">
        <v>164248</v>
      </c>
      <c r="F17" s="11">
        <f t="shared" si="0"/>
        <v>-1.4508058032232185</v>
      </c>
      <c r="G17" s="1"/>
      <c r="H17" s="1"/>
      <c r="I17" s="1"/>
    </row>
    <row r="18" spans="1:9" x14ac:dyDescent="0.3">
      <c r="A18" s="12" t="s">
        <v>36</v>
      </c>
      <c r="B18" s="29">
        <v>1183</v>
      </c>
      <c r="C18" s="29">
        <v>849</v>
      </c>
      <c r="D18" s="29">
        <v>12758</v>
      </c>
      <c r="E18" s="29">
        <v>7207</v>
      </c>
      <c r="F18" s="14">
        <f t="shared" si="0"/>
        <v>-43.509954538328891</v>
      </c>
      <c r="G18" s="1"/>
      <c r="H18" s="1"/>
      <c r="I18" s="1"/>
    </row>
    <row r="19" spans="1:9" x14ac:dyDescent="0.3">
      <c r="A19" s="9" t="s">
        <v>37</v>
      </c>
      <c r="B19" s="28">
        <v>3</v>
      </c>
      <c r="C19" s="28">
        <v>782</v>
      </c>
      <c r="D19" s="28">
        <v>277</v>
      </c>
      <c r="E19" s="28">
        <v>1907</v>
      </c>
      <c r="F19" s="11">
        <f t="shared" si="0"/>
        <v>588.44765342960284</v>
      </c>
      <c r="G19" s="1"/>
      <c r="H19" s="1"/>
      <c r="I19" s="1"/>
    </row>
    <row r="20" spans="1:9" x14ac:dyDescent="0.3">
      <c r="A20" s="12" t="s">
        <v>163</v>
      </c>
      <c r="B20" s="29">
        <v>5757</v>
      </c>
      <c r="C20" s="29">
        <v>5796</v>
      </c>
      <c r="D20" s="29">
        <v>50474</v>
      </c>
      <c r="E20" s="29">
        <v>52860</v>
      </c>
      <c r="F20" s="14">
        <f t="shared" si="0"/>
        <v>4.7271862741213369</v>
      </c>
      <c r="G20" s="1"/>
      <c r="H20" s="1"/>
      <c r="I20" s="1"/>
    </row>
    <row r="21" spans="1:9" x14ac:dyDescent="0.3">
      <c r="A21" s="9" t="s">
        <v>38</v>
      </c>
      <c r="B21" s="28">
        <v>5436</v>
      </c>
      <c r="C21" s="28">
        <v>5889</v>
      </c>
      <c r="D21" s="28">
        <v>35110</v>
      </c>
      <c r="E21" s="28">
        <v>47908</v>
      </c>
      <c r="F21" s="11">
        <f t="shared" si="0"/>
        <v>36.451153517516389</v>
      </c>
      <c r="G21" s="1"/>
      <c r="H21" s="1"/>
      <c r="I21" s="1"/>
    </row>
    <row r="22" spans="1:9" x14ac:dyDescent="0.3">
      <c r="A22" s="12" t="s">
        <v>59</v>
      </c>
      <c r="B22" s="29">
        <v>110591</v>
      </c>
      <c r="C22" s="29">
        <v>98291</v>
      </c>
      <c r="D22" s="29">
        <v>735588</v>
      </c>
      <c r="E22" s="29">
        <v>771336</v>
      </c>
      <c r="F22" s="14">
        <f t="shared" si="0"/>
        <v>4.8597856408750602</v>
      </c>
      <c r="G22" s="1"/>
      <c r="H22" s="1"/>
      <c r="I22" s="1"/>
    </row>
    <row r="23" spans="1:9" x14ac:dyDescent="0.3">
      <c r="A23" s="9" t="s">
        <v>164</v>
      </c>
      <c r="B23" s="28">
        <v>17178</v>
      </c>
      <c r="C23" s="28">
        <v>6718</v>
      </c>
      <c r="D23" s="28">
        <v>68695</v>
      </c>
      <c r="E23" s="28">
        <v>56441</v>
      </c>
      <c r="F23" s="11">
        <f t="shared" si="0"/>
        <v>-17.83827061649319</v>
      </c>
      <c r="G23" s="1"/>
      <c r="H23" s="1"/>
      <c r="I23" s="1"/>
    </row>
    <row r="24" spans="1:9" x14ac:dyDescent="0.3">
      <c r="A24" s="12" t="s">
        <v>166</v>
      </c>
      <c r="B24" s="29">
        <v>7797</v>
      </c>
      <c r="C24" s="29">
        <v>7548</v>
      </c>
      <c r="D24" s="29">
        <v>59245</v>
      </c>
      <c r="E24" s="29">
        <v>58201</v>
      </c>
      <c r="F24" s="14">
        <f t="shared" si="0"/>
        <v>-1.7621740231243166</v>
      </c>
      <c r="G24" s="1"/>
      <c r="H24" s="1"/>
      <c r="I24" s="1"/>
    </row>
    <row r="25" spans="1:9" x14ac:dyDescent="0.3">
      <c r="A25" s="9" t="s">
        <v>39</v>
      </c>
      <c r="B25" s="28">
        <v>3428</v>
      </c>
      <c r="C25" s="28">
        <v>2187</v>
      </c>
      <c r="D25" s="28">
        <v>25060</v>
      </c>
      <c r="E25" s="28">
        <v>15649</v>
      </c>
      <c r="F25" s="11">
        <f t="shared" si="0"/>
        <v>-37.553870710295293</v>
      </c>
      <c r="G25" s="1"/>
      <c r="H25" s="1"/>
      <c r="I25" s="1"/>
    </row>
    <row r="26" spans="1:9" x14ac:dyDescent="0.3">
      <c r="A26" s="12" t="s">
        <v>40</v>
      </c>
      <c r="B26" s="29">
        <v>242</v>
      </c>
      <c r="C26" s="29">
        <v>26</v>
      </c>
      <c r="D26" s="29">
        <v>1372</v>
      </c>
      <c r="E26" s="29">
        <v>193</v>
      </c>
      <c r="F26" s="14">
        <f t="shared" si="0"/>
        <v>-85.932944606413997</v>
      </c>
      <c r="G26" s="1"/>
      <c r="H26" s="1"/>
      <c r="I26" s="1"/>
    </row>
    <row r="27" spans="1:9" x14ac:dyDescent="0.3">
      <c r="A27" s="9" t="s">
        <v>41</v>
      </c>
      <c r="B27" s="28">
        <v>2</v>
      </c>
      <c r="C27" s="28">
        <v>0</v>
      </c>
      <c r="D27" s="28">
        <v>2</v>
      </c>
      <c r="E27" s="28">
        <v>12</v>
      </c>
      <c r="F27" s="19">
        <f t="shared" si="0"/>
        <v>500</v>
      </c>
      <c r="G27" s="1"/>
      <c r="H27" s="1"/>
      <c r="I27" s="1"/>
    </row>
    <row r="28" spans="1:9" x14ac:dyDescent="0.3">
      <c r="A28" s="12" t="s">
        <v>42</v>
      </c>
      <c r="B28" s="29">
        <v>35243</v>
      </c>
      <c r="C28" s="29">
        <v>42334</v>
      </c>
      <c r="D28" s="29">
        <v>261704</v>
      </c>
      <c r="E28" s="29">
        <v>362140</v>
      </c>
      <c r="F28" s="14">
        <f t="shared" si="0"/>
        <v>38.377709167609197</v>
      </c>
      <c r="G28" s="1"/>
      <c r="H28" s="1"/>
      <c r="I28" s="1"/>
    </row>
    <row r="29" spans="1:9" x14ac:dyDescent="0.3">
      <c r="A29" s="9" t="s">
        <v>43</v>
      </c>
      <c r="B29" s="28">
        <v>648</v>
      </c>
      <c r="C29" s="28">
        <v>1026</v>
      </c>
      <c r="D29" s="28">
        <v>3350</v>
      </c>
      <c r="E29" s="28">
        <v>6785</v>
      </c>
      <c r="F29" s="11">
        <f t="shared" si="0"/>
        <v>102.53731343283582</v>
      </c>
      <c r="G29" s="1"/>
      <c r="H29" s="1"/>
      <c r="I29" s="1"/>
    </row>
    <row r="30" spans="1:9" x14ac:dyDescent="0.3">
      <c r="A30" s="12" t="s">
        <v>44</v>
      </c>
      <c r="B30" s="29">
        <v>7996</v>
      </c>
      <c r="C30" s="29">
        <v>11039</v>
      </c>
      <c r="D30" s="29">
        <v>69548</v>
      </c>
      <c r="E30" s="29">
        <v>88032</v>
      </c>
      <c r="F30" s="14">
        <f t="shared" si="0"/>
        <v>26.577327888652448</v>
      </c>
      <c r="G30" s="1"/>
      <c r="H30" s="1"/>
      <c r="I30" s="1"/>
    </row>
    <row r="31" spans="1:9" x14ac:dyDescent="0.3">
      <c r="A31" s="9" t="s">
        <v>45</v>
      </c>
      <c r="B31" s="28">
        <v>5574</v>
      </c>
      <c r="C31" s="28">
        <v>4836</v>
      </c>
      <c r="D31" s="28">
        <v>43127</v>
      </c>
      <c r="E31" s="28">
        <v>39844</v>
      </c>
      <c r="F31" s="11">
        <f t="shared" si="0"/>
        <v>-7.6124005843207243</v>
      </c>
      <c r="G31" s="1"/>
      <c r="H31" s="1"/>
      <c r="I31" s="1"/>
    </row>
    <row r="32" spans="1:9" x14ac:dyDescent="0.3">
      <c r="A32" s="12" t="s">
        <v>46</v>
      </c>
      <c r="B32" s="29">
        <v>430145</v>
      </c>
      <c r="C32" s="29">
        <v>442335</v>
      </c>
      <c r="D32" s="29">
        <v>3203131</v>
      </c>
      <c r="E32" s="29">
        <v>3401787</v>
      </c>
      <c r="F32" s="14">
        <f t="shared" si="0"/>
        <v>6.2019317973570196</v>
      </c>
      <c r="G32" s="1"/>
      <c r="H32" s="1"/>
      <c r="I32" s="1"/>
    </row>
    <row r="33" spans="1:9" x14ac:dyDescent="0.3">
      <c r="A33" s="9" t="s">
        <v>47</v>
      </c>
      <c r="B33" s="28">
        <v>16012</v>
      </c>
      <c r="C33" s="28">
        <v>17151</v>
      </c>
      <c r="D33" s="28">
        <v>122454</v>
      </c>
      <c r="E33" s="28">
        <v>125591</v>
      </c>
      <c r="F33" s="11">
        <f t="shared" si="0"/>
        <v>2.5617783004230148</v>
      </c>
      <c r="G33" s="1"/>
      <c r="H33" s="1"/>
      <c r="I33" s="1"/>
    </row>
    <row r="34" spans="1:9" x14ac:dyDescent="0.3">
      <c r="A34" s="12" t="s">
        <v>165</v>
      </c>
      <c r="B34" s="29">
        <v>2744</v>
      </c>
      <c r="C34" s="29">
        <v>3503</v>
      </c>
      <c r="D34" s="29">
        <v>23538</v>
      </c>
      <c r="E34" s="29">
        <v>23390</v>
      </c>
      <c r="F34" s="14">
        <f t="shared" si="0"/>
        <v>-0.62877049876794899</v>
      </c>
      <c r="G34" s="1"/>
      <c r="H34" s="1"/>
      <c r="I34" s="1"/>
    </row>
    <row r="35" spans="1:9" x14ac:dyDescent="0.3">
      <c r="A35" s="15" t="s">
        <v>48</v>
      </c>
      <c r="B35" s="16">
        <f>SUM(B7:B34)</f>
        <v>1431199</v>
      </c>
      <c r="C35" s="16">
        <f t="shared" ref="C35:E35" si="1">SUM(C7:C34)</f>
        <v>1475977</v>
      </c>
      <c r="D35" s="16">
        <f t="shared" si="1"/>
        <v>10431206</v>
      </c>
      <c r="E35" s="16">
        <f t="shared" si="1"/>
        <v>11404800</v>
      </c>
      <c r="F35" s="17">
        <f t="shared" ref="F35" si="2">((E35*100)/D35)-100</f>
        <v>9.3334749596547084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8</v>
      </c>
      <c r="C39" s="37">
        <f t="shared" si="4"/>
        <v>3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3401787</v>
      </c>
      <c r="G39" s="36">
        <f>LOOKUP(E39,$A$39:$A$66,$C$39:$C$66)</f>
        <v>3203131</v>
      </c>
    </row>
    <row r="40" spans="1:9" x14ac:dyDescent="0.3">
      <c r="A40" s="36" t="str">
        <f t="shared" si="5"/>
        <v>ALICANTE</v>
      </c>
      <c r="B40" s="37">
        <f t="shared" si="3"/>
        <v>106571</v>
      </c>
      <c r="C40" s="37">
        <f t="shared" si="4"/>
        <v>107476</v>
      </c>
      <c r="D40" s="37">
        <f t="shared" ref="D40:D66" si="7">_xlfn.RANK.EQ(B40,$B$39:$B$66)+COUNTIF($B$39:$B$66,B40)-1</f>
        <v>9</v>
      </c>
      <c r="E40" s="36" t="str">
        <f t="shared" si="6"/>
        <v>BAHÍA DE ALGECIRAS</v>
      </c>
      <c r="F40" s="36">
        <f t="shared" ref="F40:F55" si="8">LOOKUP(E40,$A$39:$A$66,$B$39:$B$66)</f>
        <v>3177402</v>
      </c>
      <c r="G40" s="36">
        <f t="shared" ref="G40:G66" si="9">LOOKUP(E40,$A$39:$A$66,$C$39:$C$66)</f>
        <v>2857690</v>
      </c>
    </row>
    <row r="41" spans="1:9" x14ac:dyDescent="0.3">
      <c r="A41" s="36" t="str">
        <f t="shared" si="5"/>
        <v>ALMERÍA</v>
      </c>
      <c r="B41" s="37">
        <f t="shared" si="3"/>
        <v>4774</v>
      </c>
      <c r="C41" s="37">
        <f t="shared" si="4"/>
        <v>4146</v>
      </c>
      <c r="D41" s="37">
        <f t="shared" si="7"/>
        <v>23</v>
      </c>
      <c r="E41" s="36" t="str">
        <f t="shared" si="6"/>
        <v>BARCELONA</v>
      </c>
      <c r="F41" s="36">
        <f t="shared" si="8"/>
        <v>2273179</v>
      </c>
      <c r="G41" s="36">
        <f t="shared" si="9"/>
        <v>1994159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771336</v>
      </c>
      <c r="G42" s="36">
        <f t="shared" si="9"/>
        <v>735588</v>
      </c>
    </row>
    <row r="43" spans="1:9" x14ac:dyDescent="0.3">
      <c r="A43" s="36" t="str">
        <f t="shared" si="5"/>
        <v>BAHÍA DE ALGECIRAS</v>
      </c>
      <c r="B43" s="37">
        <f t="shared" si="3"/>
        <v>3177402</v>
      </c>
      <c r="C43" s="37">
        <f t="shared" si="4"/>
        <v>2857690</v>
      </c>
      <c r="D43" s="37">
        <f t="shared" si="7"/>
        <v>2</v>
      </c>
      <c r="E43" s="36" t="str">
        <f t="shared" si="6"/>
        <v>BILBAO</v>
      </c>
      <c r="F43" s="36">
        <f t="shared" si="8"/>
        <v>430022</v>
      </c>
      <c r="G43" s="36">
        <f t="shared" si="9"/>
        <v>382559</v>
      </c>
    </row>
    <row r="44" spans="1:9" x14ac:dyDescent="0.3">
      <c r="A44" s="36" t="str">
        <f t="shared" si="5"/>
        <v>BAHÍA DE CÁDIZ</v>
      </c>
      <c r="B44" s="37">
        <f t="shared" si="3"/>
        <v>45884</v>
      </c>
      <c r="C44" s="37">
        <f t="shared" si="4"/>
        <v>55654</v>
      </c>
      <c r="D44" s="37">
        <f t="shared" si="7"/>
        <v>17</v>
      </c>
      <c r="E44" s="36" t="str">
        <f t="shared" si="6"/>
        <v>SANTA CRUZ DE TENERIFE</v>
      </c>
      <c r="F44" s="36">
        <f t="shared" si="8"/>
        <v>362140</v>
      </c>
      <c r="G44" s="36">
        <f t="shared" si="9"/>
        <v>261704</v>
      </c>
    </row>
    <row r="45" spans="1:9" x14ac:dyDescent="0.3">
      <c r="A45" s="36" t="str">
        <f t="shared" si="5"/>
        <v>BALEARES</v>
      </c>
      <c r="B45" s="37">
        <f t="shared" si="3"/>
        <v>85525</v>
      </c>
      <c r="C45" s="37">
        <f t="shared" si="4"/>
        <v>86258</v>
      </c>
      <c r="D45" s="37">
        <f t="shared" si="7"/>
        <v>11</v>
      </c>
      <c r="E45" s="36" t="str">
        <f t="shared" si="6"/>
        <v>CASTELLÓN</v>
      </c>
      <c r="F45" s="36">
        <f t="shared" si="8"/>
        <v>164248</v>
      </c>
      <c r="G45" s="36">
        <f t="shared" si="9"/>
        <v>166666</v>
      </c>
    </row>
    <row r="46" spans="1:9" x14ac:dyDescent="0.3">
      <c r="A46" s="36" t="str">
        <f t="shared" si="5"/>
        <v>BARCELONA</v>
      </c>
      <c r="B46" s="37">
        <f t="shared" si="3"/>
        <v>2273179</v>
      </c>
      <c r="C46" s="37">
        <f t="shared" si="4"/>
        <v>1994159</v>
      </c>
      <c r="D46" s="37">
        <f t="shared" si="7"/>
        <v>3</v>
      </c>
      <c r="E46" s="36" t="str">
        <f t="shared" si="6"/>
        <v>VIGO</v>
      </c>
      <c r="F46" s="36">
        <f t="shared" si="8"/>
        <v>125591</v>
      </c>
      <c r="G46" s="36">
        <f t="shared" si="9"/>
        <v>122454</v>
      </c>
    </row>
    <row r="47" spans="1:9" x14ac:dyDescent="0.3">
      <c r="A47" s="36" t="str">
        <f t="shared" si="5"/>
        <v>BILBAO</v>
      </c>
      <c r="B47" s="37">
        <f t="shared" si="3"/>
        <v>430022</v>
      </c>
      <c r="C47" s="37">
        <f t="shared" si="4"/>
        <v>382559</v>
      </c>
      <c r="D47" s="37">
        <f t="shared" si="7"/>
        <v>5</v>
      </c>
      <c r="E47" s="36" t="str">
        <f t="shared" si="6"/>
        <v>ALICANTE</v>
      </c>
      <c r="F47" s="36">
        <f t="shared" si="8"/>
        <v>106571</v>
      </c>
      <c r="G47" s="36">
        <f t="shared" si="9"/>
        <v>107476</v>
      </c>
    </row>
    <row r="48" spans="1:9" x14ac:dyDescent="0.3">
      <c r="A48" s="36" t="str">
        <f t="shared" si="5"/>
        <v>CARTAGENA</v>
      </c>
      <c r="B48" s="37">
        <f t="shared" si="3"/>
        <v>57904</v>
      </c>
      <c r="C48" s="37">
        <f t="shared" si="4"/>
        <v>61162</v>
      </c>
      <c r="D48" s="37">
        <f t="shared" si="7"/>
        <v>13</v>
      </c>
      <c r="E48" s="36" t="str">
        <f t="shared" si="6"/>
        <v>SEVILLA</v>
      </c>
      <c r="F48" s="36">
        <f t="shared" si="8"/>
        <v>88032</v>
      </c>
      <c r="G48" s="36">
        <f t="shared" si="9"/>
        <v>69548</v>
      </c>
    </row>
    <row r="49" spans="1:7" x14ac:dyDescent="0.3">
      <c r="A49" s="36" t="str">
        <f t="shared" si="5"/>
        <v>CASTELLÓN</v>
      </c>
      <c r="B49" s="37">
        <f t="shared" si="3"/>
        <v>164248</v>
      </c>
      <c r="C49" s="37">
        <f t="shared" si="4"/>
        <v>166666</v>
      </c>
      <c r="D49" s="37">
        <f t="shared" si="7"/>
        <v>7</v>
      </c>
      <c r="E49" s="36" t="str">
        <f t="shared" si="6"/>
        <v>BALEARES</v>
      </c>
      <c r="F49" s="36">
        <f t="shared" si="8"/>
        <v>85525</v>
      </c>
      <c r="G49" s="36">
        <f t="shared" si="9"/>
        <v>86258</v>
      </c>
    </row>
    <row r="50" spans="1:7" x14ac:dyDescent="0.3">
      <c r="A50" s="36" t="str">
        <f t="shared" si="5"/>
        <v>CEUTA</v>
      </c>
      <c r="B50" s="37">
        <f t="shared" si="3"/>
        <v>7207</v>
      </c>
      <c r="C50" s="37">
        <f t="shared" si="4"/>
        <v>12758</v>
      </c>
      <c r="D50" s="37">
        <f t="shared" si="7"/>
        <v>21</v>
      </c>
      <c r="E50" s="36" t="str">
        <f t="shared" si="6"/>
        <v>MARÍN Y RÍA DE PONTEVEDRA</v>
      </c>
      <c r="F50" s="36">
        <f t="shared" si="8"/>
        <v>58201</v>
      </c>
      <c r="G50" s="36">
        <f t="shared" si="9"/>
        <v>59245</v>
      </c>
    </row>
    <row r="51" spans="1:7" x14ac:dyDescent="0.3">
      <c r="A51" s="36" t="str">
        <f t="shared" si="5"/>
        <v>FERROL-SAN CIBRAO</v>
      </c>
      <c r="B51" s="37">
        <f t="shared" si="3"/>
        <v>1907</v>
      </c>
      <c r="C51" s="37">
        <f t="shared" si="4"/>
        <v>277</v>
      </c>
      <c r="D51" s="37">
        <f t="shared" si="7"/>
        <v>24</v>
      </c>
      <c r="E51" s="36" t="str">
        <f t="shared" si="6"/>
        <v>CARTAGENA</v>
      </c>
      <c r="F51" s="36">
        <f t="shared" si="8"/>
        <v>57904</v>
      </c>
      <c r="G51" s="36">
        <f t="shared" si="9"/>
        <v>61162</v>
      </c>
    </row>
    <row r="52" spans="1:7" x14ac:dyDescent="0.3">
      <c r="A52" s="36" t="str">
        <f t="shared" si="5"/>
        <v>GIJÓN</v>
      </c>
      <c r="B52" s="37">
        <f t="shared" si="3"/>
        <v>52860</v>
      </c>
      <c r="C52" s="37">
        <f t="shared" si="4"/>
        <v>50474</v>
      </c>
      <c r="D52" s="37">
        <f t="shared" si="7"/>
        <v>15</v>
      </c>
      <c r="E52" s="36" t="str">
        <f t="shared" si="6"/>
        <v>MÁLAGA</v>
      </c>
      <c r="F52" s="36">
        <f t="shared" si="8"/>
        <v>56441</v>
      </c>
      <c r="G52" s="36">
        <f t="shared" si="9"/>
        <v>68695</v>
      </c>
    </row>
    <row r="53" spans="1:7" x14ac:dyDescent="0.3">
      <c r="A53" s="36" t="str">
        <f t="shared" si="5"/>
        <v>HUELVA</v>
      </c>
      <c r="B53" s="37">
        <f t="shared" si="3"/>
        <v>47908</v>
      </c>
      <c r="C53" s="37">
        <f t="shared" si="4"/>
        <v>35110</v>
      </c>
      <c r="D53" s="37">
        <f t="shared" si="7"/>
        <v>16</v>
      </c>
      <c r="E53" s="36" t="str">
        <f t="shared" si="6"/>
        <v>GIJÓN</v>
      </c>
      <c r="F53" s="36">
        <f t="shared" si="8"/>
        <v>52860</v>
      </c>
      <c r="G53" s="36">
        <f t="shared" si="9"/>
        <v>50474</v>
      </c>
    </row>
    <row r="54" spans="1:7" x14ac:dyDescent="0.3">
      <c r="A54" s="36" t="str">
        <f t="shared" si="5"/>
        <v>LAS PALMAS</v>
      </c>
      <c r="B54" s="37">
        <f t="shared" si="3"/>
        <v>771336</v>
      </c>
      <c r="C54" s="37">
        <f t="shared" si="4"/>
        <v>735588</v>
      </c>
      <c r="D54" s="37">
        <f t="shared" si="7"/>
        <v>4</v>
      </c>
      <c r="E54" s="36" t="str">
        <f t="shared" si="6"/>
        <v>HUELVA</v>
      </c>
      <c r="F54" s="36">
        <f t="shared" si="8"/>
        <v>47908</v>
      </c>
      <c r="G54" s="36">
        <f t="shared" si="9"/>
        <v>35110</v>
      </c>
    </row>
    <row r="55" spans="1:7" x14ac:dyDescent="0.3">
      <c r="A55" s="36" t="str">
        <f t="shared" si="5"/>
        <v>MÁLAGA</v>
      </c>
      <c r="B55" s="37">
        <f t="shared" si="3"/>
        <v>56441</v>
      </c>
      <c r="C55" s="37">
        <f t="shared" si="4"/>
        <v>68695</v>
      </c>
      <c r="D55" s="37">
        <f t="shared" si="7"/>
        <v>14</v>
      </c>
      <c r="E55" s="36" t="str">
        <f t="shared" si="6"/>
        <v>BAHÍA DE CÁDIZ</v>
      </c>
      <c r="F55" s="36">
        <f t="shared" si="8"/>
        <v>45884</v>
      </c>
      <c r="G55" s="36">
        <f t="shared" si="9"/>
        <v>55654</v>
      </c>
    </row>
    <row r="56" spans="1:7" x14ac:dyDescent="0.3">
      <c r="A56" s="36" t="str">
        <f t="shared" si="5"/>
        <v>MARÍN Y RÍA DE PONTEVEDRA</v>
      </c>
      <c r="B56" s="37">
        <f t="shared" si="3"/>
        <v>58201</v>
      </c>
      <c r="C56" s="37">
        <f t="shared" si="4"/>
        <v>59245</v>
      </c>
      <c r="D56" s="37">
        <f t="shared" si="7"/>
        <v>12</v>
      </c>
      <c r="E56" s="36" t="str">
        <f t="shared" si="6"/>
        <v>TARRAGONA</v>
      </c>
      <c r="F56" s="36">
        <f t="shared" ref="F56:F66" si="10">LOOKUP(E56,$A$39:$A$66,$B$39:$B$66)</f>
        <v>39844</v>
      </c>
      <c r="G56" s="36">
        <f t="shared" si="9"/>
        <v>43127</v>
      </c>
    </row>
    <row r="57" spans="1:7" x14ac:dyDescent="0.3">
      <c r="A57" s="36" t="str">
        <f t="shared" si="5"/>
        <v>MELILLA</v>
      </c>
      <c r="B57" s="37">
        <f t="shared" si="3"/>
        <v>15649</v>
      </c>
      <c r="C57" s="37">
        <f t="shared" si="4"/>
        <v>25060</v>
      </c>
      <c r="D57" s="37">
        <f t="shared" si="7"/>
        <v>20</v>
      </c>
      <c r="E57" s="36" t="str">
        <f t="shared" si="6"/>
        <v>VILAGARCÍA</v>
      </c>
      <c r="F57" s="36">
        <f t="shared" si="10"/>
        <v>23390</v>
      </c>
      <c r="G57" s="36">
        <f t="shared" si="9"/>
        <v>23538</v>
      </c>
    </row>
    <row r="58" spans="1:7" x14ac:dyDescent="0.3">
      <c r="A58" s="36" t="str">
        <f t="shared" si="5"/>
        <v>MOTRIL</v>
      </c>
      <c r="B58" s="37">
        <f t="shared" si="3"/>
        <v>193</v>
      </c>
      <c r="C58" s="37">
        <f t="shared" si="4"/>
        <v>1372</v>
      </c>
      <c r="D58" s="37">
        <f t="shared" si="7"/>
        <v>25</v>
      </c>
      <c r="E58" s="36" t="str">
        <f t="shared" si="6"/>
        <v>MELILLA</v>
      </c>
      <c r="F58" s="36">
        <f t="shared" si="10"/>
        <v>15649</v>
      </c>
      <c r="G58" s="36">
        <f t="shared" si="9"/>
        <v>25060</v>
      </c>
    </row>
    <row r="59" spans="1:7" x14ac:dyDescent="0.3">
      <c r="A59" s="36" t="str">
        <f t="shared" si="5"/>
        <v>PASAIA</v>
      </c>
      <c r="B59" s="37">
        <f t="shared" si="3"/>
        <v>12</v>
      </c>
      <c r="C59" s="37">
        <f t="shared" si="4"/>
        <v>2</v>
      </c>
      <c r="D59" s="37">
        <f t="shared" si="7"/>
        <v>26</v>
      </c>
      <c r="E59" s="36" t="str">
        <f t="shared" si="6"/>
        <v>CEUTA</v>
      </c>
      <c r="F59" s="36">
        <f t="shared" si="10"/>
        <v>7207</v>
      </c>
      <c r="G59" s="36">
        <f t="shared" si="9"/>
        <v>12758</v>
      </c>
    </row>
    <row r="60" spans="1:7" x14ac:dyDescent="0.3">
      <c r="A60" s="36" t="str">
        <f t="shared" si="5"/>
        <v>SANTA CRUZ DE TENERIFE</v>
      </c>
      <c r="B60" s="37">
        <f t="shared" si="3"/>
        <v>362140</v>
      </c>
      <c r="C60" s="37">
        <f t="shared" si="4"/>
        <v>261704</v>
      </c>
      <c r="D60" s="37">
        <f t="shared" si="7"/>
        <v>6</v>
      </c>
      <c r="E60" s="36" t="str">
        <f t="shared" si="6"/>
        <v>SANTANDER</v>
      </c>
      <c r="F60" s="36">
        <f t="shared" si="10"/>
        <v>6785</v>
      </c>
      <c r="G60" s="36">
        <f t="shared" si="9"/>
        <v>3350</v>
      </c>
    </row>
    <row r="61" spans="1:7" x14ac:dyDescent="0.3">
      <c r="A61" s="36" t="str">
        <f t="shared" si="5"/>
        <v>SANTANDER</v>
      </c>
      <c r="B61" s="37">
        <f t="shared" si="3"/>
        <v>6785</v>
      </c>
      <c r="C61" s="37">
        <f t="shared" si="4"/>
        <v>3350</v>
      </c>
      <c r="D61" s="37">
        <f t="shared" si="7"/>
        <v>22</v>
      </c>
      <c r="E61" s="36" t="str">
        <f t="shared" si="6"/>
        <v>ALMERÍA</v>
      </c>
      <c r="F61" s="36">
        <f t="shared" si="10"/>
        <v>4774</v>
      </c>
      <c r="G61" s="36">
        <f t="shared" si="9"/>
        <v>4146</v>
      </c>
    </row>
    <row r="62" spans="1:7" x14ac:dyDescent="0.3">
      <c r="A62" s="36" t="str">
        <f t="shared" si="5"/>
        <v>SEVILLA</v>
      </c>
      <c r="B62" s="37">
        <f t="shared" si="3"/>
        <v>88032</v>
      </c>
      <c r="C62" s="37">
        <f t="shared" si="4"/>
        <v>69548</v>
      </c>
      <c r="D62" s="37">
        <f t="shared" si="7"/>
        <v>10</v>
      </c>
      <c r="E62" s="36" t="str">
        <f t="shared" si="6"/>
        <v>FERROL-SAN CIBRAO</v>
      </c>
      <c r="F62" s="36">
        <f t="shared" si="10"/>
        <v>1907</v>
      </c>
      <c r="G62" s="36">
        <f t="shared" si="9"/>
        <v>277</v>
      </c>
    </row>
    <row r="63" spans="1:7" x14ac:dyDescent="0.3">
      <c r="A63" s="36" t="str">
        <f t="shared" si="5"/>
        <v>TARRAGONA</v>
      </c>
      <c r="B63" s="37">
        <f t="shared" si="3"/>
        <v>39844</v>
      </c>
      <c r="C63" s="37">
        <f t="shared" si="4"/>
        <v>43127</v>
      </c>
      <c r="D63" s="37">
        <f t="shared" si="7"/>
        <v>18</v>
      </c>
      <c r="E63" s="36" t="str">
        <f t="shared" si="6"/>
        <v>MOTRIL</v>
      </c>
      <c r="F63" s="36">
        <f t="shared" si="10"/>
        <v>193</v>
      </c>
      <c r="G63" s="36">
        <f t="shared" si="9"/>
        <v>1372</v>
      </c>
    </row>
    <row r="64" spans="1:7" x14ac:dyDescent="0.3">
      <c r="A64" s="36" t="str">
        <f t="shared" si="5"/>
        <v>VALENCIA</v>
      </c>
      <c r="B64" s="37">
        <f t="shared" si="3"/>
        <v>3401787</v>
      </c>
      <c r="C64" s="37">
        <f t="shared" si="4"/>
        <v>3203131</v>
      </c>
      <c r="D64" s="37">
        <f t="shared" si="7"/>
        <v>1</v>
      </c>
      <c r="E64" s="36" t="str">
        <f t="shared" si="6"/>
        <v>PASAIA</v>
      </c>
      <c r="F64" s="36">
        <f t="shared" si="10"/>
        <v>12</v>
      </c>
      <c r="G64" s="36">
        <f t="shared" si="9"/>
        <v>2</v>
      </c>
    </row>
    <row r="65" spans="1:7" x14ac:dyDescent="0.3">
      <c r="A65" s="36" t="str">
        <f t="shared" si="5"/>
        <v>VIGO</v>
      </c>
      <c r="B65" s="37">
        <f t="shared" si="3"/>
        <v>125591</v>
      </c>
      <c r="C65" s="37">
        <f t="shared" si="4"/>
        <v>122454</v>
      </c>
      <c r="D65" s="37">
        <f t="shared" si="7"/>
        <v>8</v>
      </c>
      <c r="E65" s="36" t="str">
        <f t="shared" si="6"/>
        <v>A CORUÑA</v>
      </c>
      <c r="F65" s="36">
        <f t="shared" si="10"/>
        <v>8</v>
      </c>
      <c r="G65" s="36">
        <f t="shared" si="9"/>
        <v>3</v>
      </c>
    </row>
    <row r="66" spans="1:7" x14ac:dyDescent="0.3">
      <c r="A66" s="36" t="str">
        <f t="shared" si="5"/>
        <v>VILAGARCÍA</v>
      </c>
      <c r="B66" s="37">
        <f t="shared" si="3"/>
        <v>23390</v>
      </c>
      <c r="C66" s="37">
        <f t="shared" si="4"/>
        <v>23538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3" priority="2">
      <formula>ISERROR(F7)</formula>
    </cfRule>
  </conditionalFormatting>
  <conditionalFormatting sqref="F8 F10 F12 F14 F16 F18 F20 F22 F24 F26 F28 F30 F32 F34">
    <cfRule type="containsErrors" dxfId="2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52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49</v>
      </c>
      <c r="C8" s="31">
        <v>48</v>
      </c>
      <c r="D8" s="31">
        <v>1642</v>
      </c>
      <c r="E8" s="31">
        <v>574</v>
      </c>
      <c r="F8" s="14">
        <f t="shared" ref="F8:F34" si="0">((E8*100)/D8)-100</f>
        <v>-65.042630937880631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14</v>
      </c>
      <c r="E9" s="30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337629</v>
      </c>
      <c r="C11" s="30">
        <v>361348</v>
      </c>
      <c r="D11" s="30">
        <v>2612552</v>
      </c>
      <c r="E11" s="30">
        <v>2830935</v>
      </c>
      <c r="F11" s="19">
        <f t="shared" si="0"/>
        <v>8.3589915148100431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126</v>
      </c>
      <c r="E12" s="31">
        <v>518</v>
      </c>
      <c r="F12" s="14">
        <f t="shared" si="0"/>
        <v>311.11111111111109</v>
      </c>
      <c r="G12" s="1"/>
      <c r="H12" s="1"/>
      <c r="I12" s="1"/>
    </row>
    <row r="13" spans="1:12" x14ac:dyDescent="0.3">
      <c r="A13" s="9" t="s">
        <v>32</v>
      </c>
      <c r="B13" s="30">
        <v>55</v>
      </c>
      <c r="C13" s="30">
        <v>8</v>
      </c>
      <c r="D13" s="30">
        <v>401</v>
      </c>
      <c r="E13" s="30">
        <v>25</v>
      </c>
      <c r="F13" s="11">
        <f t="shared" si="0"/>
        <v>-93.765586034912715</v>
      </c>
      <c r="G13" s="1"/>
      <c r="H13" s="1"/>
      <c r="I13" s="1"/>
    </row>
    <row r="14" spans="1:12" x14ac:dyDescent="0.3">
      <c r="A14" s="12" t="s">
        <v>33</v>
      </c>
      <c r="B14" s="31">
        <v>119184</v>
      </c>
      <c r="C14" s="31">
        <v>126881</v>
      </c>
      <c r="D14" s="31">
        <v>710980</v>
      </c>
      <c r="E14" s="31">
        <v>936780</v>
      </c>
      <c r="F14" s="14">
        <f t="shared" si="0"/>
        <v>31.758980562041131</v>
      </c>
      <c r="G14" s="1"/>
      <c r="H14" s="1"/>
      <c r="I14" s="1"/>
    </row>
    <row r="15" spans="1:12" x14ac:dyDescent="0.3">
      <c r="A15" s="9" t="s">
        <v>34</v>
      </c>
      <c r="B15" s="30">
        <v>110</v>
      </c>
      <c r="C15" s="30">
        <v>118</v>
      </c>
      <c r="D15" s="30">
        <v>1836</v>
      </c>
      <c r="E15" s="30">
        <v>747</v>
      </c>
      <c r="F15" s="11">
        <f t="shared" si="0"/>
        <v>-59.313725490196077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80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2254</v>
      </c>
      <c r="C17" s="30">
        <v>737</v>
      </c>
      <c r="D17" s="30">
        <v>25451</v>
      </c>
      <c r="E17" s="30">
        <v>5501</v>
      </c>
      <c r="F17" s="11">
        <f t="shared" si="0"/>
        <v>-78.385918038583952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92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592</v>
      </c>
      <c r="C21" s="30">
        <v>16</v>
      </c>
      <c r="D21" s="30">
        <v>596</v>
      </c>
      <c r="E21" s="30">
        <v>1268</v>
      </c>
      <c r="F21" s="19">
        <f t="shared" si="0"/>
        <v>112.75167785234899</v>
      </c>
      <c r="G21" s="1"/>
      <c r="H21" s="1"/>
      <c r="I21" s="1"/>
    </row>
    <row r="22" spans="1:9" x14ac:dyDescent="0.3">
      <c r="A22" s="12" t="s">
        <v>59</v>
      </c>
      <c r="B22" s="31">
        <v>63222</v>
      </c>
      <c r="C22" s="31">
        <v>53392</v>
      </c>
      <c r="D22" s="31">
        <v>372398</v>
      </c>
      <c r="E22" s="31">
        <v>399896</v>
      </c>
      <c r="F22" s="18">
        <f t="shared" si="0"/>
        <v>7.3840353600180464</v>
      </c>
      <c r="G22" s="1"/>
      <c r="H22" s="1"/>
      <c r="I22" s="1"/>
    </row>
    <row r="23" spans="1:9" x14ac:dyDescent="0.3">
      <c r="A23" s="9" t="s">
        <v>164</v>
      </c>
      <c r="B23" s="30">
        <v>14424</v>
      </c>
      <c r="C23" s="30">
        <v>3974</v>
      </c>
      <c r="D23" s="30">
        <v>46836</v>
      </c>
      <c r="E23" s="30">
        <v>31087</v>
      </c>
      <c r="F23" s="11">
        <f t="shared" si="0"/>
        <v>-33.625843368349138</v>
      </c>
      <c r="G23" s="1"/>
      <c r="H23" s="1"/>
      <c r="I23" s="1"/>
    </row>
    <row r="24" spans="1:9" x14ac:dyDescent="0.3">
      <c r="A24" s="12" t="s">
        <v>166</v>
      </c>
      <c r="B24" s="31">
        <v>1561</v>
      </c>
      <c r="C24" s="31">
        <v>789</v>
      </c>
      <c r="D24" s="31">
        <v>10143</v>
      </c>
      <c r="E24" s="31">
        <v>5899</v>
      </c>
      <c r="F24" s="14">
        <f t="shared" si="0"/>
        <v>-41.84166420191265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4</v>
      </c>
      <c r="E25" s="30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2378</v>
      </c>
      <c r="C28" s="31">
        <v>9881</v>
      </c>
      <c r="D28" s="31">
        <v>6133</v>
      </c>
      <c r="E28" s="31">
        <v>94908</v>
      </c>
      <c r="F28" s="14">
        <f t="shared" si="0"/>
        <v>1447.4971465840536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42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569</v>
      </c>
      <c r="C31" s="30">
        <v>6</v>
      </c>
      <c r="D31" s="30">
        <v>3775</v>
      </c>
      <c r="E31" s="30">
        <v>61</v>
      </c>
      <c r="F31" s="11">
        <f t="shared" si="0"/>
        <v>-98.384105960264904</v>
      </c>
      <c r="G31" s="1"/>
      <c r="H31" s="1"/>
      <c r="I31" s="1"/>
    </row>
    <row r="32" spans="1:9" x14ac:dyDescent="0.3">
      <c r="A32" s="12" t="s">
        <v>46</v>
      </c>
      <c r="B32" s="31">
        <v>229888</v>
      </c>
      <c r="C32" s="31">
        <v>236952</v>
      </c>
      <c r="D32" s="31">
        <v>1735934</v>
      </c>
      <c r="E32" s="31">
        <v>1852408</v>
      </c>
      <c r="F32" s="14">
        <f t="shared" si="0"/>
        <v>6.7095868852156855</v>
      </c>
      <c r="G32" s="1"/>
      <c r="H32" s="1"/>
      <c r="I32" s="1"/>
    </row>
    <row r="33" spans="1:9" x14ac:dyDescent="0.3">
      <c r="A33" s="9" t="s">
        <v>47</v>
      </c>
      <c r="B33" s="30">
        <v>731</v>
      </c>
      <c r="C33" s="30">
        <v>1018</v>
      </c>
      <c r="D33" s="30">
        <v>6817</v>
      </c>
      <c r="E33" s="30">
        <v>7052</v>
      </c>
      <c r="F33" s="11">
        <f t="shared" si="0"/>
        <v>3.4472641924600254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29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772646</v>
      </c>
      <c r="C35" s="16">
        <f t="shared" ref="C35:E35" si="1">SUM(C7:C34)</f>
        <v>795168</v>
      </c>
      <c r="D35" s="16">
        <f t="shared" si="1"/>
        <v>5535638</v>
      </c>
      <c r="E35" s="16">
        <f t="shared" si="1"/>
        <v>6167902</v>
      </c>
      <c r="F35" s="17">
        <f t="shared" ref="F35" si="2">((E35*100)/D35)-100</f>
        <v>11.42170062420989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2830935</v>
      </c>
      <c r="G39" s="36">
        <f>LOOKUP(E39,$A$39:$A$66,$C$39:$C$66)</f>
        <v>2612552</v>
      </c>
    </row>
    <row r="40" spans="1:9" x14ac:dyDescent="0.3">
      <c r="A40" s="36" t="str">
        <f t="shared" si="5"/>
        <v>ALICANTE</v>
      </c>
      <c r="B40" s="37">
        <f t="shared" si="3"/>
        <v>574</v>
      </c>
      <c r="C40" s="37">
        <f t="shared" si="4"/>
        <v>1642</v>
      </c>
      <c r="D40" s="37">
        <f t="shared" ref="D40:D66" si="7">_xlfn.RANK.EQ(B40,$B$39:$B$66)+COUNTIF($B$39:$B$66,B40)-1</f>
        <v>12</v>
      </c>
      <c r="E40" s="36" t="str">
        <f t="shared" si="6"/>
        <v>VALENCIA</v>
      </c>
      <c r="F40" s="36">
        <f t="shared" ref="F40:F55" si="8">LOOKUP(E40,$A$39:$A$66,$B$39:$B$66)</f>
        <v>1852408</v>
      </c>
      <c r="G40" s="36">
        <f t="shared" ref="G40:G66" si="9">LOOKUP(E40,$A$39:$A$66,$C$39:$C$66)</f>
        <v>1735934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14</v>
      </c>
      <c r="D41" s="37">
        <f t="shared" si="7"/>
        <v>28</v>
      </c>
      <c r="E41" s="36" t="str">
        <f t="shared" si="6"/>
        <v>BARCELONA</v>
      </c>
      <c r="F41" s="36">
        <f t="shared" si="8"/>
        <v>936780</v>
      </c>
      <c r="G41" s="36">
        <f t="shared" si="9"/>
        <v>710980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399896</v>
      </c>
      <c r="G42" s="36">
        <f t="shared" si="9"/>
        <v>372398</v>
      </c>
    </row>
    <row r="43" spans="1:9" x14ac:dyDescent="0.3">
      <c r="A43" s="36" t="str">
        <f t="shared" si="5"/>
        <v>BAHÍA DE ALGECIRAS</v>
      </c>
      <c r="B43" s="37">
        <f t="shared" si="3"/>
        <v>2830935</v>
      </c>
      <c r="C43" s="37">
        <f t="shared" si="4"/>
        <v>2612552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94908</v>
      </c>
      <c r="G43" s="36">
        <f t="shared" si="9"/>
        <v>6133</v>
      </c>
    </row>
    <row r="44" spans="1:9" x14ac:dyDescent="0.3">
      <c r="A44" s="36" t="str">
        <f t="shared" si="5"/>
        <v>BAHÍA DE CÁDIZ</v>
      </c>
      <c r="B44" s="37">
        <f t="shared" si="3"/>
        <v>518</v>
      </c>
      <c r="C44" s="37">
        <f t="shared" si="4"/>
        <v>126</v>
      </c>
      <c r="D44" s="37">
        <f t="shared" si="7"/>
        <v>13</v>
      </c>
      <c r="E44" s="36" t="str">
        <f t="shared" si="6"/>
        <v>MÁLAGA</v>
      </c>
      <c r="F44" s="36">
        <f t="shared" si="8"/>
        <v>31087</v>
      </c>
      <c r="G44" s="36">
        <f t="shared" si="9"/>
        <v>46836</v>
      </c>
    </row>
    <row r="45" spans="1:9" x14ac:dyDescent="0.3">
      <c r="A45" s="36" t="str">
        <f t="shared" si="5"/>
        <v>BALEARES</v>
      </c>
      <c r="B45" s="37">
        <f t="shared" si="3"/>
        <v>25</v>
      </c>
      <c r="C45" s="37">
        <f t="shared" si="4"/>
        <v>401</v>
      </c>
      <c r="D45" s="37">
        <f t="shared" si="7"/>
        <v>19</v>
      </c>
      <c r="E45" s="36" t="str">
        <f t="shared" si="6"/>
        <v>VIGO</v>
      </c>
      <c r="F45" s="36">
        <f t="shared" si="8"/>
        <v>7052</v>
      </c>
      <c r="G45" s="36">
        <f t="shared" si="9"/>
        <v>6817</v>
      </c>
    </row>
    <row r="46" spans="1:9" x14ac:dyDescent="0.3">
      <c r="A46" s="36" t="str">
        <f t="shared" si="5"/>
        <v>BARCELONA</v>
      </c>
      <c r="B46" s="37">
        <f t="shared" si="3"/>
        <v>936780</v>
      </c>
      <c r="C46" s="37">
        <f t="shared" si="4"/>
        <v>710980</v>
      </c>
      <c r="D46" s="37">
        <f t="shared" si="7"/>
        <v>3</v>
      </c>
      <c r="E46" s="36" t="str">
        <f t="shared" si="6"/>
        <v>MARÍN Y RÍA DE PONTEVEDRA</v>
      </c>
      <c r="F46" s="36">
        <f t="shared" si="8"/>
        <v>5899</v>
      </c>
      <c r="G46" s="36">
        <f t="shared" si="9"/>
        <v>10143</v>
      </c>
    </row>
    <row r="47" spans="1:9" x14ac:dyDescent="0.3">
      <c r="A47" s="36" t="str">
        <f t="shared" si="5"/>
        <v>BILBAO</v>
      </c>
      <c r="B47" s="37">
        <f t="shared" si="3"/>
        <v>747</v>
      </c>
      <c r="C47" s="37">
        <f t="shared" si="4"/>
        <v>1836</v>
      </c>
      <c r="D47" s="37">
        <f t="shared" si="7"/>
        <v>11</v>
      </c>
      <c r="E47" s="36" t="str">
        <f t="shared" si="6"/>
        <v>CASTELLÓN</v>
      </c>
      <c r="F47" s="36">
        <f t="shared" si="8"/>
        <v>5501</v>
      </c>
      <c r="G47" s="36">
        <f t="shared" si="9"/>
        <v>25451</v>
      </c>
    </row>
    <row r="48" spans="1:9" x14ac:dyDescent="0.3">
      <c r="A48" s="36" t="str">
        <f t="shared" si="5"/>
        <v>CARTAGENA</v>
      </c>
      <c r="B48" s="37">
        <f t="shared" si="3"/>
        <v>80</v>
      </c>
      <c r="C48" s="37">
        <f t="shared" si="4"/>
        <v>0</v>
      </c>
      <c r="D48" s="37">
        <f t="shared" si="7"/>
        <v>15</v>
      </c>
      <c r="E48" s="36" t="str">
        <f t="shared" si="6"/>
        <v>HUELVA</v>
      </c>
      <c r="F48" s="36">
        <f t="shared" si="8"/>
        <v>1268</v>
      </c>
      <c r="G48" s="36">
        <f t="shared" si="9"/>
        <v>596</v>
      </c>
    </row>
    <row r="49" spans="1:7" x14ac:dyDescent="0.3">
      <c r="A49" s="36" t="str">
        <f t="shared" si="5"/>
        <v>CASTELLÓN</v>
      </c>
      <c r="B49" s="37">
        <f t="shared" si="3"/>
        <v>5501</v>
      </c>
      <c r="C49" s="37">
        <f t="shared" si="4"/>
        <v>25451</v>
      </c>
      <c r="D49" s="37">
        <f t="shared" si="7"/>
        <v>9</v>
      </c>
      <c r="E49" s="36" t="str">
        <f t="shared" si="6"/>
        <v>BILBAO</v>
      </c>
      <c r="F49" s="36">
        <f t="shared" si="8"/>
        <v>747</v>
      </c>
      <c r="G49" s="36">
        <f t="shared" si="9"/>
        <v>1836</v>
      </c>
    </row>
    <row r="50" spans="1:7" x14ac:dyDescent="0.3">
      <c r="A50" s="36" t="str">
        <f t="shared" si="5"/>
        <v>CEUTA</v>
      </c>
      <c r="B50" s="37">
        <f t="shared" si="3"/>
        <v>92</v>
      </c>
      <c r="C50" s="37">
        <f t="shared" si="4"/>
        <v>0</v>
      </c>
      <c r="D50" s="37">
        <f t="shared" si="7"/>
        <v>14</v>
      </c>
      <c r="E50" s="36" t="str">
        <f t="shared" si="6"/>
        <v>ALICANTE</v>
      </c>
      <c r="F50" s="36">
        <f t="shared" si="8"/>
        <v>574</v>
      </c>
      <c r="G50" s="36">
        <f t="shared" si="9"/>
        <v>1642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BAHÍA DE CÁDIZ</v>
      </c>
      <c r="F51" s="36">
        <f t="shared" si="8"/>
        <v>518</v>
      </c>
      <c r="G51" s="36">
        <f t="shared" si="9"/>
        <v>126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92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1268</v>
      </c>
      <c r="C53" s="37">
        <f t="shared" si="4"/>
        <v>596</v>
      </c>
      <c r="D53" s="37">
        <f t="shared" si="7"/>
        <v>10</v>
      </c>
      <c r="E53" s="36" t="str">
        <f t="shared" si="6"/>
        <v>CARTAGENA</v>
      </c>
      <c r="F53" s="36">
        <f t="shared" si="8"/>
        <v>80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399896</v>
      </c>
      <c r="C54" s="37">
        <f t="shared" si="4"/>
        <v>372398</v>
      </c>
      <c r="D54" s="37">
        <f t="shared" si="7"/>
        <v>4</v>
      </c>
      <c r="E54" s="36" t="str">
        <f t="shared" si="6"/>
        <v>TARRAGONA</v>
      </c>
      <c r="F54" s="36">
        <f t="shared" si="8"/>
        <v>61</v>
      </c>
      <c r="G54" s="36">
        <f t="shared" si="9"/>
        <v>3775</v>
      </c>
    </row>
    <row r="55" spans="1:7" x14ac:dyDescent="0.3">
      <c r="A55" s="36" t="str">
        <f t="shared" si="5"/>
        <v>MÁLAGA</v>
      </c>
      <c r="B55" s="37">
        <f t="shared" si="3"/>
        <v>31087</v>
      </c>
      <c r="C55" s="37">
        <f t="shared" si="4"/>
        <v>46836</v>
      </c>
      <c r="D55" s="37">
        <f t="shared" si="7"/>
        <v>6</v>
      </c>
      <c r="E55" s="36" t="str">
        <f t="shared" si="6"/>
        <v>SEVILLA</v>
      </c>
      <c r="F55" s="36">
        <f t="shared" si="8"/>
        <v>42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5899</v>
      </c>
      <c r="C56" s="37">
        <f t="shared" si="4"/>
        <v>10143</v>
      </c>
      <c r="D56" s="37">
        <f t="shared" si="7"/>
        <v>8</v>
      </c>
      <c r="E56" s="36" t="str">
        <f t="shared" si="6"/>
        <v>VILAGARCÍA</v>
      </c>
      <c r="F56" s="36">
        <f t="shared" ref="F56:F66" si="10">LOOKUP(E56,$A$39:$A$66,$B$39:$B$66)</f>
        <v>29</v>
      </c>
      <c r="G56" s="36">
        <f t="shared" si="9"/>
        <v>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4</v>
      </c>
      <c r="D57" s="37">
        <f t="shared" si="7"/>
        <v>28</v>
      </c>
      <c r="E57" s="36" t="str">
        <f t="shared" si="6"/>
        <v>BALEARES</v>
      </c>
      <c r="F57" s="36">
        <f t="shared" si="10"/>
        <v>25</v>
      </c>
      <c r="G57" s="36">
        <f t="shared" si="9"/>
        <v>401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94908</v>
      </c>
      <c r="C60" s="37">
        <f t="shared" si="4"/>
        <v>6133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42</v>
      </c>
      <c r="C62" s="37">
        <f t="shared" si="4"/>
        <v>0</v>
      </c>
      <c r="D62" s="37">
        <f t="shared" si="7"/>
        <v>17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61</v>
      </c>
      <c r="C63" s="37">
        <f t="shared" si="4"/>
        <v>3775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1852408</v>
      </c>
      <c r="C64" s="37">
        <f t="shared" si="4"/>
        <v>1735934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7052</v>
      </c>
      <c r="C65" s="37">
        <f t="shared" si="4"/>
        <v>6817</v>
      </c>
      <c r="D65" s="37">
        <f t="shared" si="7"/>
        <v>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29</v>
      </c>
      <c r="C66" s="37">
        <f t="shared" si="4"/>
        <v>0</v>
      </c>
      <c r="D66" s="37">
        <f t="shared" si="7"/>
        <v>18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1" priority="2">
      <formula>ISERROR(F7)</formula>
    </cfRule>
  </conditionalFormatting>
  <conditionalFormatting sqref="F8 F10 F12 F14 F16 F18 F20 F22 F24 F26 F28 F30 F32 F34">
    <cfRule type="containsErrors" dxfId="2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1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11496</v>
      </c>
      <c r="C8" s="13">
        <v>12933</v>
      </c>
      <c r="D8" s="13">
        <v>93446</v>
      </c>
      <c r="E8" s="13">
        <v>97515</v>
      </c>
      <c r="F8" s="14">
        <f t="shared" ref="F8:F34" si="0">((E8*100)/D8)-100</f>
        <v>4.3543864905934981</v>
      </c>
      <c r="G8" s="1"/>
      <c r="H8" s="1"/>
      <c r="I8" s="1"/>
    </row>
    <row r="9" spans="1:12" x14ac:dyDescent="0.3">
      <c r="A9" s="9" t="s">
        <v>157</v>
      </c>
      <c r="B9" s="10">
        <v>22</v>
      </c>
      <c r="C9" s="10">
        <v>389</v>
      </c>
      <c r="D9" s="10">
        <v>232</v>
      </c>
      <c r="E9" s="10">
        <v>1034</v>
      </c>
      <c r="F9" s="11">
        <f t="shared" si="0"/>
        <v>345.68965517241378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74</v>
      </c>
      <c r="C11" s="10">
        <v>37</v>
      </c>
      <c r="D11" s="10">
        <v>2162</v>
      </c>
      <c r="E11" s="10">
        <v>1196</v>
      </c>
      <c r="F11" s="11">
        <f t="shared" si="0"/>
        <v>-44.680851063829785</v>
      </c>
      <c r="G11" s="1"/>
      <c r="H11" s="1"/>
      <c r="I11" s="1"/>
    </row>
    <row r="12" spans="1:12" x14ac:dyDescent="0.3">
      <c r="A12" s="12" t="s">
        <v>161</v>
      </c>
      <c r="B12" s="13">
        <v>4186</v>
      </c>
      <c r="C12" s="13">
        <v>4458</v>
      </c>
      <c r="D12" s="13">
        <v>36273</v>
      </c>
      <c r="E12" s="13">
        <v>35290</v>
      </c>
      <c r="F12" s="14">
        <f t="shared" si="0"/>
        <v>-2.7100046866815575</v>
      </c>
      <c r="G12" s="1"/>
      <c r="H12" s="1"/>
      <c r="I12" s="1"/>
    </row>
    <row r="13" spans="1:12" x14ac:dyDescent="0.3">
      <c r="A13" s="9" t="s">
        <v>32</v>
      </c>
      <c r="B13" s="10">
        <v>11420</v>
      </c>
      <c r="C13" s="10">
        <v>11294</v>
      </c>
      <c r="D13" s="10">
        <v>85812</v>
      </c>
      <c r="E13" s="10">
        <v>85451</v>
      </c>
      <c r="F13" s="11">
        <f t="shared" si="0"/>
        <v>-0.42068708339159855</v>
      </c>
      <c r="G13" s="1"/>
      <c r="H13" s="1"/>
      <c r="I13" s="1"/>
    </row>
    <row r="14" spans="1:12" x14ac:dyDescent="0.3">
      <c r="A14" s="12" t="s">
        <v>33</v>
      </c>
      <c r="B14" s="13">
        <v>21800</v>
      </c>
      <c r="C14" s="13">
        <v>21523</v>
      </c>
      <c r="D14" s="13">
        <v>168224</v>
      </c>
      <c r="E14" s="13">
        <v>165197</v>
      </c>
      <c r="F14" s="14">
        <f t="shared" si="0"/>
        <v>-1.7993865322427212</v>
      </c>
      <c r="G14" s="1"/>
      <c r="H14" s="1"/>
      <c r="I14" s="1"/>
    </row>
    <row r="15" spans="1:12" x14ac:dyDescent="0.3">
      <c r="A15" s="9" t="s">
        <v>34</v>
      </c>
      <c r="B15" s="10">
        <v>4883</v>
      </c>
      <c r="C15" s="10">
        <v>6191</v>
      </c>
      <c r="D15" s="10">
        <v>45528</v>
      </c>
      <c r="E15" s="10">
        <v>47337</v>
      </c>
      <c r="F15" s="11">
        <f t="shared" si="0"/>
        <v>3.9733790195044776</v>
      </c>
      <c r="G15" s="1"/>
      <c r="H15" s="1"/>
      <c r="I15" s="1"/>
    </row>
    <row r="16" spans="1:12" x14ac:dyDescent="0.3">
      <c r="A16" s="12" t="s">
        <v>35</v>
      </c>
      <c r="B16" s="13">
        <v>1336</v>
      </c>
      <c r="C16" s="13">
        <v>2109</v>
      </c>
      <c r="D16" s="13">
        <v>9768</v>
      </c>
      <c r="E16" s="13">
        <v>9982</v>
      </c>
      <c r="F16" s="14">
        <f t="shared" si="0"/>
        <v>2.1908271908271928</v>
      </c>
      <c r="G16" s="1"/>
      <c r="H16" s="1"/>
      <c r="I16" s="1"/>
    </row>
    <row r="17" spans="1:9" x14ac:dyDescent="0.3">
      <c r="A17" s="9" t="s">
        <v>162</v>
      </c>
      <c r="B17" s="10">
        <v>557</v>
      </c>
      <c r="C17" s="10">
        <v>1208</v>
      </c>
      <c r="D17" s="10">
        <v>2119</v>
      </c>
      <c r="E17" s="10">
        <v>6442</v>
      </c>
      <c r="F17" s="11">
        <f t="shared" si="0"/>
        <v>204.01132609721566</v>
      </c>
      <c r="G17" s="1"/>
      <c r="H17" s="1"/>
      <c r="I17" s="1"/>
    </row>
    <row r="18" spans="1:9" x14ac:dyDescent="0.3">
      <c r="A18" s="12" t="s">
        <v>36</v>
      </c>
      <c r="B18" s="13">
        <v>1182</v>
      </c>
      <c r="C18" s="13">
        <v>657</v>
      </c>
      <c r="D18" s="13">
        <v>12749</v>
      </c>
      <c r="E18" s="13">
        <v>5567</v>
      </c>
      <c r="F18" s="14">
        <f t="shared" si="0"/>
        <v>-56.333830104321905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160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2002</v>
      </c>
      <c r="C20" s="13">
        <v>1228</v>
      </c>
      <c r="D20" s="13">
        <v>12013</v>
      </c>
      <c r="E20" s="13">
        <v>13715</v>
      </c>
      <c r="F20" s="14">
        <f t="shared" si="0"/>
        <v>14.167984683259803</v>
      </c>
      <c r="G20" s="1"/>
      <c r="H20" s="1"/>
      <c r="I20" s="1"/>
    </row>
    <row r="21" spans="1:9" x14ac:dyDescent="0.3">
      <c r="A21" s="9" t="s">
        <v>38</v>
      </c>
      <c r="B21" s="10">
        <v>3374</v>
      </c>
      <c r="C21" s="10">
        <v>4491</v>
      </c>
      <c r="D21" s="10">
        <v>28062</v>
      </c>
      <c r="E21" s="10">
        <v>34284</v>
      </c>
      <c r="F21" s="11">
        <f t="shared" si="0"/>
        <v>22.172332691896514</v>
      </c>
      <c r="G21" s="1"/>
      <c r="H21" s="1"/>
      <c r="I21" s="1"/>
    </row>
    <row r="22" spans="1:9" x14ac:dyDescent="0.3">
      <c r="A22" s="12" t="s">
        <v>59</v>
      </c>
      <c r="B22" s="13">
        <v>39779</v>
      </c>
      <c r="C22" s="13">
        <v>38792</v>
      </c>
      <c r="D22" s="13">
        <v>307005</v>
      </c>
      <c r="E22" s="13">
        <v>315646</v>
      </c>
      <c r="F22" s="14">
        <f t="shared" si="0"/>
        <v>2.8146121398674353</v>
      </c>
      <c r="G22" s="1"/>
      <c r="H22" s="1"/>
      <c r="I22" s="1"/>
    </row>
    <row r="23" spans="1:9" x14ac:dyDescent="0.3">
      <c r="A23" s="9" t="s">
        <v>164</v>
      </c>
      <c r="B23" s="10">
        <v>1344</v>
      </c>
      <c r="C23" s="10">
        <v>1352</v>
      </c>
      <c r="D23" s="10">
        <v>10055</v>
      </c>
      <c r="E23" s="10">
        <v>10280</v>
      </c>
      <c r="F23" s="11">
        <f t="shared" si="0"/>
        <v>2.2376926902038718</v>
      </c>
      <c r="G23" s="1"/>
      <c r="H23" s="1"/>
      <c r="I23" s="1"/>
    </row>
    <row r="24" spans="1:9" x14ac:dyDescent="0.3">
      <c r="A24" s="12" t="s">
        <v>166</v>
      </c>
      <c r="B24" s="13">
        <v>126</v>
      </c>
      <c r="C24" s="13">
        <v>598</v>
      </c>
      <c r="D24" s="13">
        <v>2433</v>
      </c>
      <c r="E24" s="13">
        <v>3362</v>
      </c>
      <c r="F24" s="14">
        <f t="shared" si="0"/>
        <v>38.183312782572955</v>
      </c>
      <c r="G24" s="1"/>
      <c r="H24" s="1"/>
      <c r="I24" s="1"/>
    </row>
    <row r="25" spans="1:9" x14ac:dyDescent="0.3">
      <c r="A25" s="9" t="s">
        <v>39</v>
      </c>
      <c r="B25" s="10">
        <v>2194</v>
      </c>
      <c r="C25" s="10">
        <v>1455</v>
      </c>
      <c r="D25" s="10">
        <v>16366</v>
      </c>
      <c r="E25" s="10">
        <v>11261</v>
      </c>
      <c r="F25" s="11">
        <f t="shared" si="0"/>
        <v>-31.192716607601128</v>
      </c>
      <c r="G25" s="1"/>
      <c r="H25" s="1"/>
      <c r="I25" s="1"/>
    </row>
    <row r="26" spans="1:9" x14ac:dyDescent="0.3">
      <c r="A26" s="12" t="s">
        <v>40</v>
      </c>
      <c r="B26" s="13">
        <v>206</v>
      </c>
      <c r="C26" s="13">
        <v>0</v>
      </c>
      <c r="D26" s="13">
        <v>1233</v>
      </c>
      <c r="E26" s="13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29036</v>
      </c>
      <c r="C28" s="13">
        <v>29075</v>
      </c>
      <c r="D28" s="13">
        <v>228037</v>
      </c>
      <c r="E28" s="13">
        <v>236473</v>
      </c>
      <c r="F28" s="14">
        <f t="shared" si="0"/>
        <v>3.6993996588272893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13">
        <v>7953</v>
      </c>
      <c r="C30" s="13">
        <v>10925</v>
      </c>
      <c r="D30" s="13">
        <v>65527</v>
      </c>
      <c r="E30" s="13">
        <v>83917</v>
      </c>
      <c r="F30" s="14">
        <f t="shared" si="0"/>
        <v>28.064767195201966</v>
      </c>
      <c r="G30" s="1"/>
      <c r="H30" s="1"/>
      <c r="I30" s="1"/>
    </row>
    <row r="31" spans="1:9" x14ac:dyDescent="0.3">
      <c r="A31" s="9" t="s">
        <v>45</v>
      </c>
      <c r="B31" s="10">
        <v>923</v>
      </c>
      <c r="C31" s="10">
        <v>1090</v>
      </c>
      <c r="D31" s="10">
        <v>7144</v>
      </c>
      <c r="E31" s="10">
        <v>6821</v>
      </c>
      <c r="F31" s="11">
        <f t="shared" si="0"/>
        <v>-4.5212765957446805</v>
      </c>
      <c r="G31" s="1"/>
      <c r="H31" s="1"/>
      <c r="I31" s="1"/>
    </row>
    <row r="32" spans="1:9" x14ac:dyDescent="0.3">
      <c r="A32" s="12" t="s">
        <v>46</v>
      </c>
      <c r="B32" s="13">
        <v>19588</v>
      </c>
      <c r="C32" s="13">
        <v>17559</v>
      </c>
      <c r="D32" s="13">
        <v>133524</v>
      </c>
      <c r="E32" s="13">
        <v>150752</v>
      </c>
      <c r="F32" s="14">
        <f t="shared" si="0"/>
        <v>12.902549354423172</v>
      </c>
      <c r="G32" s="1"/>
      <c r="H32" s="1"/>
      <c r="I32" s="1"/>
    </row>
    <row r="33" spans="1:9" x14ac:dyDescent="0.3">
      <c r="A33" s="9" t="s">
        <v>47</v>
      </c>
      <c r="B33" s="10">
        <v>1989</v>
      </c>
      <c r="C33" s="10">
        <v>1769</v>
      </c>
      <c r="D33" s="10">
        <v>15266</v>
      </c>
      <c r="E33" s="10">
        <v>14343</v>
      </c>
      <c r="F33" s="11">
        <f t="shared" si="0"/>
        <v>-6.0461155508974258</v>
      </c>
      <c r="G33" s="1"/>
      <c r="H33" s="1"/>
      <c r="I33" s="1"/>
    </row>
    <row r="34" spans="1:9" x14ac:dyDescent="0.3">
      <c r="A34" s="12" t="s">
        <v>165</v>
      </c>
      <c r="B34" s="13">
        <v>2701</v>
      </c>
      <c r="C34" s="13">
        <v>3261</v>
      </c>
      <c r="D34" s="13">
        <v>23037</v>
      </c>
      <c r="E34" s="13">
        <v>22551</v>
      </c>
      <c r="F34" s="14">
        <f t="shared" si="0"/>
        <v>-2.1096496939705673</v>
      </c>
      <c r="G34" s="1"/>
      <c r="H34" s="1"/>
      <c r="I34" s="1"/>
    </row>
    <row r="35" spans="1:9" x14ac:dyDescent="0.3">
      <c r="A35" s="15" t="s">
        <v>48</v>
      </c>
      <c r="B35" s="16">
        <f>SUM(B7:B34)</f>
        <v>168171</v>
      </c>
      <c r="C35" s="16">
        <f t="shared" ref="C35:E35" si="1">SUM(C7:C34)</f>
        <v>172394</v>
      </c>
      <c r="D35" s="16">
        <f t="shared" si="1"/>
        <v>1306015</v>
      </c>
      <c r="E35" s="16">
        <f t="shared" si="1"/>
        <v>1358577</v>
      </c>
      <c r="F35" s="17">
        <f t="shared" ref="F35" si="2">((E35*100)/D35)-100</f>
        <v>4.0246092119921997</v>
      </c>
      <c r="G35" s="1"/>
      <c r="H35" s="1"/>
      <c r="I35" s="1"/>
    </row>
    <row r="36" spans="1:9" x14ac:dyDescent="0.3">
      <c r="A36" s="59" t="s">
        <v>120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0</v>
      </c>
      <c r="D39" s="37">
        <f>_xlfn.RANK.EQ(B39,$B$39:$B$66)+COUNTIF($B$39:$B$66,B39)-1</f>
        <v>24</v>
      </c>
      <c r="E39" s="36" t="str">
        <f t="shared" ref="E39:E66" si="6">INDEX($A$39:$B$66,MATCH(ROW()-38,$D$39:$D$66,0),1)</f>
        <v>LAS PALMAS</v>
      </c>
      <c r="F39" s="36">
        <f>LOOKUP(E39,$A$39:$A$66,$B$39:$B$66)</f>
        <v>315646</v>
      </c>
      <c r="G39" s="36">
        <f>LOOKUP(E39,$A$39:$A$66,$C$39:$C$66)</f>
        <v>307005</v>
      </c>
    </row>
    <row r="40" spans="1:9" x14ac:dyDescent="0.3">
      <c r="A40" s="36" t="str">
        <f t="shared" si="5"/>
        <v>ALICANTE</v>
      </c>
      <c r="B40" s="37">
        <f t="shared" si="3"/>
        <v>97515</v>
      </c>
      <c r="C40" s="37">
        <f t="shared" si="4"/>
        <v>93446</v>
      </c>
      <c r="D40" s="37">
        <f t="shared" ref="D40:D66" si="7">_xlfn.RANK.EQ(B40,$B$39:$B$66)+COUNTIF($B$39:$B$66,B40)-1</f>
        <v>5</v>
      </c>
      <c r="E40" s="36" t="str">
        <f t="shared" si="6"/>
        <v>SANTA CRUZ DE TENERIFE</v>
      </c>
      <c r="F40" s="36">
        <f t="shared" ref="F40:F55" si="8">LOOKUP(E40,$A$39:$A$66,$B$39:$B$66)</f>
        <v>236473</v>
      </c>
      <c r="G40" s="36">
        <f t="shared" ref="G40:G66" si="9">LOOKUP(E40,$A$39:$A$66,$C$39:$C$66)</f>
        <v>228037</v>
      </c>
    </row>
    <row r="41" spans="1:9" x14ac:dyDescent="0.3">
      <c r="A41" s="36" t="str">
        <f t="shared" si="5"/>
        <v>ALMERÍA</v>
      </c>
      <c r="B41" s="37">
        <f t="shared" si="3"/>
        <v>1034</v>
      </c>
      <c r="C41" s="37">
        <f t="shared" si="4"/>
        <v>232</v>
      </c>
      <c r="D41" s="37">
        <f t="shared" si="7"/>
        <v>22</v>
      </c>
      <c r="E41" s="36" t="str">
        <f t="shared" si="6"/>
        <v>BARCELONA</v>
      </c>
      <c r="F41" s="36">
        <f t="shared" si="8"/>
        <v>165197</v>
      </c>
      <c r="G41" s="36">
        <f t="shared" si="9"/>
        <v>168224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VALENCIA</v>
      </c>
      <c r="F42" s="36">
        <f t="shared" si="8"/>
        <v>150752</v>
      </c>
      <c r="G42" s="36">
        <f t="shared" si="9"/>
        <v>133524</v>
      </c>
    </row>
    <row r="43" spans="1:9" x14ac:dyDescent="0.3">
      <c r="A43" s="36" t="str">
        <f t="shared" si="5"/>
        <v>BAHÍA DE ALGECIRAS</v>
      </c>
      <c r="B43" s="37">
        <f t="shared" si="3"/>
        <v>1196</v>
      </c>
      <c r="C43" s="37">
        <f t="shared" si="4"/>
        <v>2162</v>
      </c>
      <c r="D43" s="37">
        <f t="shared" si="7"/>
        <v>21</v>
      </c>
      <c r="E43" s="36" t="str">
        <f t="shared" si="6"/>
        <v>ALICANTE</v>
      </c>
      <c r="F43" s="36">
        <f t="shared" si="8"/>
        <v>97515</v>
      </c>
      <c r="G43" s="36">
        <f t="shared" si="9"/>
        <v>93446</v>
      </c>
    </row>
    <row r="44" spans="1:9" x14ac:dyDescent="0.3">
      <c r="A44" s="36" t="str">
        <f t="shared" si="5"/>
        <v>BAHÍA DE CÁDIZ</v>
      </c>
      <c r="B44" s="37">
        <f t="shared" si="3"/>
        <v>35290</v>
      </c>
      <c r="C44" s="37">
        <f t="shared" si="4"/>
        <v>36273</v>
      </c>
      <c r="D44" s="37">
        <f t="shared" si="7"/>
        <v>9</v>
      </c>
      <c r="E44" s="36" t="str">
        <f t="shared" si="6"/>
        <v>BALEARES</v>
      </c>
      <c r="F44" s="36">
        <f t="shared" si="8"/>
        <v>85451</v>
      </c>
      <c r="G44" s="36">
        <f t="shared" si="9"/>
        <v>85812</v>
      </c>
    </row>
    <row r="45" spans="1:9" x14ac:dyDescent="0.3">
      <c r="A45" s="36" t="str">
        <f t="shared" si="5"/>
        <v>BALEARES</v>
      </c>
      <c r="B45" s="37">
        <f t="shared" si="3"/>
        <v>85451</v>
      </c>
      <c r="C45" s="37">
        <f t="shared" si="4"/>
        <v>85812</v>
      </c>
      <c r="D45" s="37">
        <f t="shared" si="7"/>
        <v>6</v>
      </c>
      <c r="E45" s="36" t="str">
        <f t="shared" si="6"/>
        <v>SEVILLA</v>
      </c>
      <c r="F45" s="36">
        <f t="shared" si="8"/>
        <v>83917</v>
      </c>
      <c r="G45" s="36">
        <f t="shared" si="9"/>
        <v>65527</v>
      </c>
    </row>
    <row r="46" spans="1:9" x14ac:dyDescent="0.3">
      <c r="A46" s="36" t="str">
        <f t="shared" si="5"/>
        <v>BARCELONA</v>
      </c>
      <c r="B46" s="37">
        <f t="shared" si="3"/>
        <v>165197</v>
      </c>
      <c r="C46" s="37">
        <f t="shared" si="4"/>
        <v>168224</v>
      </c>
      <c r="D46" s="37">
        <f t="shared" si="7"/>
        <v>3</v>
      </c>
      <c r="E46" s="36" t="str">
        <f t="shared" si="6"/>
        <v>BILBAO</v>
      </c>
      <c r="F46" s="36">
        <f t="shared" si="8"/>
        <v>47337</v>
      </c>
      <c r="G46" s="36">
        <f t="shared" si="9"/>
        <v>45528</v>
      </c>
    </row>
    <row r="47" spans="1:9" x14ac:dyDescent="0.3">
      <c r="A47" s="36" t="str">
        <f t="shared" si="5"/>
        <v>BILBAO</v>
      </c>
      <c r="B47" s="37">
        <f t="shared" si="3"/>
        <v>47337</v>
      </c>
      <c r="C47" s="37">
        <f t="shared" si="4"/>
        <v>45528</v>
      </c>
      <c r="D47" s="37">
        <f t="shared" si="7"/>
        <v>8</v>
      </c>
      <c r="E47" s="36" t="str">
        <f t="shared" si="6"/>
        <v>BAHÍA DE CÁDIZ</v>
      </c>
      <c r="F47" s="36">
        <f t="shared" si="8"/>
        <v>35290</v>
      </c>
      <c r="G47" s="36">
        <f t="shared" si="9"/>
        <v>36273</v>
      </c>
    </row>
    <row r="48" spans="1:9" x14ac:dyDescent="0.3">
      <c r="A48" s="36" t="str">
        <f t="shared" si="5"/>
        <v>CARTAGENA</v>
      </c>
      <c r="B48" s="37">
        <f t="shared" si="3"/>
        <v>9982</v>
      </c>
      <c r="C48" s="37">
        <f t="shared" si="4"/>
        <v>9768</v>
      </c>
      <c r="D48" s="37">
        <f t="shared" si="7"/>
        <v>16</v>
      </c>
      <c r="E48" s="36" t="str">
        <f t="shared" si="6"/>
        <v>HUELVA</v>
      </c>
      <c r="F48" s="36">
        <f t="shared" si="8"/>
        <v>34284</v>
      </c>
      <c r="G48" s="36">
        <f t="shared" si="9"/>
        <v>28062</v>
      </c>
    </row>
    <row r="49" spans="1:7" x14ac:dyDescent="0.3">
      <c r="A49" s="36" t="str">
        <f t="shared" si="5"/>
        <v>CASTELLÓN</v>
      </c>
      <c r="B49" s="37">
        <f t="shared" si="3"/>
        <v>6442</v>
      </c>
      <c r="C49" s="37">
        <f t="shared" si="4"/>
        <v>2119</v>
      </c>
      <c r="D49" s="37">
        <f t="shared" si="7"/>
        <v>18</v>
      </c>
      <c r="E49" s="36" t="str">
        <f t="shared" si="6"/>
        <v>VILAGARCÍA</v>
      </c>
      <c r="F49" s="36">
        <f t="shared" si="8"/>
        <v>22551</v>
      </c>
      <c r="G49" s="36">
        <f t="shared" si="9"/>
        <v>23037</v>
      </c>
    </row>
    <row r="50" spans="1:7" x14ac:dyDescent="0.3">
      <c r="A50" s="36" t="str">
        <f t="shared" si="5"/>
        <v>CEUTA</v>
      </c>
      <c r="B50" s="37">
        <f t="shared" si="3"/>
        <v>5567</v>
      </c>
      <c r="C50" s="37">
        <f t="shared" si="4"/>
        <v>12749</v>
      </c>
      <c r="D50" s="37">
        <f t="shared" si="7"/>
        <v>19</v>
      </c>
      <c r="E50" s="36" t="str">
        <f t="shared" si="6"/>
        <v>VIGO</v>
      </c>
      <c r="F50" s="36">
        <f t="shared" si="8"/>
        <v>14343</v>
      </c>
      <c r="G50" s="36">
        <f t="shared" si="9"/>
        <v>15266</v>
      </c>
    </row>
    <row r="51" spans="1:7" x14ac:dyDescent="0.3">
      <c r="A51" s="36" t="str">
        <f t="shared" si="5"/>
        <v>FERROL-SAN CIBRAO</v>
      </c>
      <c r="B51" s="37">
        <f t="shared" si="3"/>
        <v>160</v>
      </c>
      <c r="C51" s="37">
        <f t="shared" si="4"/>
        <v>0</v>
      </c>
      <c r="D51" s="37">
        <f t="shared" si="7"/>
        <v>23</v>
      </c>
      <c r="E51" s="36" t="str">
        <f t="shared" si="6"/>
        <v>GIJÓN</v>
      </c>
      <c r="F51" s="36">
        <f t="shared" si="8"/>
        <v>13715</v>
      </c>
      <c r="G51" s="36">
        <f t="shared" si="9"/>
        <v>12013</v>
      </c>
    </row>
    <row r="52" spans="1:7" x14ac:dyDescent="0.3">
      <c r="A52" s="36" t="str">
        <f t="shared" si="5"/>
        <v>GIJÓN</v>
      </c>
      <c r="B52" s="37">
        <f t="shared" si="3"/>
        <v>13715</v>
      </c>
      <c r="C52" s="37">
        <f t="shared" si="4"/>
        <v>12013</v>
      </c>
      <c r="D52" s="37">
        <f t="shared" si="7"/>
        <v>13</v>
      </c>
      <c r="E52" s="36" t="str">
        <f t="shared" si="6"/>
        <v>MELILLA</v>
      </c>
      <c r="F52" s="36">
        <f t="shared" si="8"/>
        <v>11261</v>
      </c>
      <c r="G52" s="36">
        <f t="shared" si="9"/>
        <v>16366</v>
      </c>
    </row>
    <row r="53" spans="1:7" x14ac:dyDescent="0.3">
      <c r="A53" s="36" t="str">
        <f t="shared" si="5"/>
        <v>HUELVA</v>
      </c>
      <c r="B53" s="37">
        <f t="shared" si="3"/>
        <v>34284</v>
      </c>
      <c r="C53" s="37">
        <f t="shared" si="4"/>
        <v>28062</v>
      </c>
      <c r="D53" s="37">
        <f t="shared" si="7"/>
        <v>10</v>
      </c>
      <c r="E53" s="36" t="str">
        <f t="shared" si="6"/>
        <v>MÁLAGA</v>
      </c>
      <c r="F53" s="36">
        <f t="shared" si="8"/>
        <v>10280</v>
      </c>
      <c r="G53" s="36">
        <f t="shared" si="9"/>
        <v>10055</v>
      </c>
    </row>
    <row r="54" spans="1:7" x14ac:dyDescent="0.3">
      <c r="A54" s="36" t="str">
        <f t="shared" si="5"/>
        <v>LAS PALMAS</v>
      </c>
      <c r="B54" s="37">
        <f t="shared" si="3"/>
        <v>315646</v>
      </c>
      <c r="C54" s="37">
        <f t="shared" si="4"/>
        <v>307005</v>
      </c>
      <c r="D54" s="37">
        <f t="shared" si="7"/>
        <v>1</v>
      </c>
      <c r="E54" s="36" t="str">
        <f t="shared" si="6"/>
        <v>CARTAGENA</v>
      </c>
      <c r="F54" s="36">
        <f t="shared" si="8"/>
        <v>9982</v>
      </c>
      <c r="G54" s="36">
        <f t="shared" si="9"/>
        <v>9768</v>
      </c>
    </row>
    <row r="55" spans="1:7" x14ac:dyDescent="0.3">
      <c r="A55" s="36" t="str">
        <f t="shared" si="5"/>
        <v>MÁLAGA</v>
      </c>
      <c r="B55" s="37">
        <f t="shared" si="3"/>
        <v>10280</v>
      </c>
      <c r="C55" s="37">
        <f t="shared" si="4"/>
        <v>10055</v>
      </c>
      <c r="D55" s="37">
        <f t="shared" si="7"/>
        <v>15</v>
      </c>
      <c r="E55" s="36" t="str">
        <f t="shared" si="6"/>
        <v>TARRAGONA</v>
      </c>
      <c r="F55" s="36">
        <f t="shared" si="8"/>
        <v>6821</v>
      </c>
      <c r="G55" s="36">
        <f t="shared" si="9"/>
        <v>7144</v>
      </c>
    </row>
    <row r="56" spans="1:7" x14ac:dyDescent="0.3">
      <c r="A56" s="36" t="str">
        <f t="shared" si="5"/>
        <v>MARÍN Y RÍA DE PONTEVEDRA</v>
      </c>
      <c r="B56" s="37">
        <f t="shared" si="3"/>
        <v>3362</v>
      </c>
      <c r="C56" s="37">
        <f t="shared" si="4"/>
        <v>2433</v>
      </c>
      <c r="D56" s="37">
        <f t="shared" si="7"/>
        <v>20</v>
      </c>
      <c r="E56" s="36" t="str">
        <f t="shared" si="6"/>
        <v>CASTELLÓN</v>
      </c>
      <c r="F56" s="36">
        <f t="shared" ref="F56:F66" si="10">LOOKUP(E56,$A$39:$A$66,$B$39:$B$66)</f>
        <v>6442</v>
      </c>
      <c r="G56" s="36">
        <f t="shared" si="9"/>
        <v>2119</v>
      </c>
    </row>
    <row r="57" spans="1:7" x14ac:dyDescent="0.3">
      <c r="A57" s="36" t="str">
        <f t="shared" si="5"/>
        <v>MELILLA</v>
      </c>
      <c r="B57" s="37">
        <f t="shared" si="3"/>
        <v>11261</v>
      </c>
      <c r="C57" s="37">
        <f t="shared" si="4"/>
        <v>16366</v>
      </c>
      <c r="D57" s="37">
        <f t="shared" si="7"/>
        <v>14</v>
      </c>
      <c r="E57" s="36" t="str">
        <f t="shared" si="6"/>
        <v>CEUTA</v>
      </c>
      <c r="F57" s="36">
        <f t="shared" si="10"/>
        <v>5567</v>
      </c>
      <c r="G57" s="36">
        <f t="shared" si="9"/>
        <v>12749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1233</v>
      </c>
      <c r="D58" s="37">
        <f t="shared" si="7"/>
        <v>28</v>
      </c>
      <c r="E58" s="36" t="str">
        <f t="shared" si="6"/>
        <v>MARÍN Y RÍA DE PONTEVEDRA</v>
      </c>
      <c r="F58" s="36">
        <f t="shared" si="10"/>
        <v>3362</v>
      </c>
      <c r="G58" s="36">
        <f t="shared" si="9"/>
        <v>2433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BAHÍA DE ALGECIRAS</v>
      </c>
      <c r="F59" s="36">
        <f t="shared" si="10"/>
        <v>1196</v>
      </c>
      <c r="G59" s="36">
        <f t="shared" si="9"/>
        <v>2162</v>
      </c>
    </row>
    <row r="60" spans="1:7" x14ac:dyDescent="0.3">
      <c r="A60" s="36" t="str">
        <f t="shared" si="5"/>
        <v>SANTA CRUZ DE TENERIFE</v>
      </c>
      <c r="B60" s="37">
        <f t="shared" si="3"/>
        <v>236473</v>
      </c>
      <c r="C60" s="37">
        <f t="shared" si="4"/>
        <v>228037</v>
      </c>
      <c r="D60" s="37">
        <f t="shared" si="7"/>
        <v>2</v>
      </c>
      <c r="E60" s="36" t="str">
        <f t="shared" si="6"/>
        <v>ALMERÍA</v>
      </c>
      <c r="F60" s="36">
        <f t="shared" si="10"/>
        <v>1034</v>
      </c>
      <c r="G60" s="36">
        <f t="shared" si="9"/>
        <v>232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str">
        <f t="shared" si="6"/>
        <v>FERROL-SAN CIBRAO</v>
      </c>
      <c r="F61" s="36">
        <f t="shared" si="10"/>
        <v>160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83917</v>
      </c>
      <c r="C62" s="37">
        <f t="shared" si="4"/>
        <v>65527</v>
      </c>
      <c r="D62" s="37">
        <f t="shared" si="7"/>
        <v>7</v>
      </c>
      <c r="E62" s="36" t="str">
        <f t="shared" si="6"/>
        <v>A CORUÑA</v>
      </c>
      <c r="F62" s="36">
        <f t="shared" si="10"/>
        <v>1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6821</v>
      </c>
      <c r="C63" s="37">
        <f t="shared" si="4"/>
        <v>7144</v>
      </c>
      <c r="D63" s="37">
        <f t="shared" si="7"/>
        <v>17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150752</v>
      </c>
      <c r="C64" s="37">
        <f t="shared" si="4"/>
        <v>133524</v>
      </c>
      <c r="D64" s="37">
        <f t="shared" si="7"/>
        <v>4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14343</v>
      </c>
      <c r="C65" s="37">
        <f t="shared" si="4"/>
        <v>15266</v>
      </c>
      <c r="D65" s="37">
        <f t="shared" si="7"/>
        <v>12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22551</v>
      </c>
      <c r="C66" s="37">
        <f t="shared" si="4"/>
        <v>23037</v>
      </c>
      <c r="D66" s="37">
        <f t="shared" si="7"/>
        <v>11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9" priority="2">
      <formula>ISERROR(F7)</formula>
    </cfRule>
  </conditionalFormatting>
  <conditionalFormatting sqref="F8 F10 F12 F14 F16 F18 F20 F22 F24 F26 F28 F30 F32 F34">
    <cfRule type="containsErrors" dxfId="1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1</v>
      </c>
      <c r="D7" s="10">
        <v>3</v>
      </c>
      <c r="E7" s="10">
        <v>7</v>
      </c>
      <c r="F7" s="11">
        <f>((E7*100)/D7)-100</f>
        <v>133.33333333333334</v>
      </c>
      <c r="G7" s="1"/>
      <c r="H7" s="1"/>
      <c r="I7" s="1"/>
    </row>
    <row r="8" spans="1:12" x14ac:dyDescent="0.3">
      <c r="A8" s="12" t="s">
        <v>31</v>
      </c>
      <c r="B8" s="13">
        <v>1221</v>
      </c>
      <c r="C8" s="13">
        <v>919</v>
      </c>
      <c r="D8" s="13">
        <v>12388</v>
      </c>
      <c r="E8" s="13">
        <v>8482</v>
      </c>
      <c r="F8" s="14">
        <f t="shared" ref="F8:F34" si="0">((E8*100)/D8)-100</f>
        <v>-31.530513400064578</v>
      </c>
      <c r="G8" s="1"/>
      <c r="H8" s="1"/>
      <c r="I8" s="1"/>
    </row>
    <row r="9" spans="1:12" x14ac:dyDescent="0.3">
      <c r="A9" s="9" t="s">
        <v>157</v>
      </c>
      <c r="B9" s="10">
        <v>415</v>
      </c>
      <c r="C9" s="10">
        <v>169</v>
      </c>
      <c r="D9" s="10">
        <v>3900</v>
      </c>
      <c r="E9" s="10">
        <v>3740</v>
      </c>
      <c r="F9" s="11">
        <f t="shared" si="0"/>
        <v>-4.1025641025641022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36913</v>
      </c>
      <c r="C11" s="10">
        <v>49823</v>
      </c>
      <c r="D11" s="10">
        <v>242976</v>
      </c>
      <c r="E11" s="10">
        <v>345271</v>
      </c>
      <c r="F11" s="11">
        <f t="shared" si="0"/>
        <v>42.100865929145272</v>
      </c>
      <c r="G11" s="1"/>
      <c r="H11" s="1"/>
      <c r="I11" s="1"/>
    </row>
    <row r="12" spans="1:12" x14ac:dyDescent="0.3">
      <c r="A12" s="12" t="s">
        <v>161</v>
      </c>
      <c r="B12" s="13">
        <v>2056</v>
      </c>
      <c r="C12" s="13">
        <v>340</v>
      </c>
      <c r="D12" s="13">
        <v>19255</v>
      </c>
      <c r="E12" s="13">
        <v>10076</v>
      </c>
      <c r="F12" s="14">
        <f t="shared" si="0"/>
        <v>-47.670734874058688</v>
      </c>
      <c r="G12" s="1"/>
      <c r="H12" s="1"/>
      <c r="I12" s="1"/>
    </row>
    <row r="13" spans="1:12" x14ac:dyDescent="0.3">
      <c r="A13" s="9" t="s">
        <v>32</v>
      </c>
      <c r="B13" s="10">
        <v>1</v>
      </c>
      <c r="C13" s="10">
        <v>0</v>
      </c>
      <c r="D13" s="10">
        <v>45</v>
      </c>
      <c r="E13" s="10">
        <v>49</v>
      </c>
      <c r="F13" s="11">
        <f t="shared" si="0"/>
        <v>8.8888888888888857</v>
      </c>
      <c r="G13" s="1"/>
      <c r="H13" s="1"/>
      <c r="I13" s="1"/>
    </row>
    <row r="14" spans="1:12" x14ac:dyDescent="0.3">
      <c r="A14" s="12" t="s">
        <v>33</v>
      </c>
      <c r="B14" s="13">
        <v>152088</v>
      </c>
      <c r="C14" s="13">
        <v>150686</v>
      </c>
      <c r="D14" s="13">
        <v>1114955</v>
      </c>
      <c r="E14" s="13">
        <v>1171202</v>
      </c>
      <c r="F14" s="14">
        <f t="shared" si="0"/>
        <v>5.0447775919207487</v>
      </c>
      <c r="G14" s="1"/>
      <c r="H14" s="1"/>
      <c r="I14" s="1"/>
    </row>
    <row r="15" spans="1:12" x14ac:dyDescent="0.3">
      <c r="A15" s="9" t="s">
        <v>34</v>
      </c>
      <c r="B15" s="10">
        <v>48265</v>
      </c>
      <c r="C15" s="10">
        <v>49491</v>
      </c>
      <c r="D15" s="10">
        <v>335195</v>
      </c>
      <c r="E15" s="10">
        <v>381938</v>
      </c>
      <c r="F15" s="11">
        <f t="shared" si="0"/>
        <v>13.945017079610381</v>
      </c>
      <c r="G15" s="1"/>
      <c r="H15" s="1"/>
      <c r="I15" s="1"/>
    </row>
    <row r="16" spans="1:12" x14ac:dyDescent="0.3">
      <c r="A16" s="12" t="s">
        <v>35</v>
      </c>
      <c r="B16" s="13">
        <v>9111</v>
      </c>
      <c r="C16" s="13">
        <v>6624</v>
      </c>
      <c r="D16" s="13">
        <v>51394</v>
      </c>
      <c r="E16" s="13">
        <v>47842</v>
      </c>
      <c r="F16" s="14">
        <f t="shared" si="0"/>
        <v>-6.9113126045841966</v>
      </c>
      <c r="G16" s="1"/>
      <c r="H16" s="1"/>
      <c r="I16" s="1"/>
    </row>
    <row r="17" spans="1:9" x14ac:dyDescent="0.3">
      <c r="A17" s="9" t="s">
        <v>162</v>
      </c>
      <c r="B17" s="10">
        <v>16095</v>
      </c>
      <c r="C17" s="10">
        <v>18334</v>
      </c>
      <c r="D17" s="10">
        <v>139096</v>
      </c>
      <c r="E17" s="10">
        <v>152305</v>
      </c>
      <c r="F17" s="11">
        <f t="shared" si="0"/>
        <v>9.4963190889745164</v>
      </c>
      <c r="G17" s="1"/>
      <c r="H17" s="1"/>
      <c r="I17" s="1"/>
    </row>
    <row r="18" spans="1:9" x14ac:dyDescent="0.3">
      <c r="A18" s="12" t="s">
        <v>36</v>
      </c>
      <c r="B18" s="13">
        <v>1</v>
      </c>
      <c r="C18" s="13">
        <v>192</v>
      </c>
      <c r="D18" s="13">
        <v>9</v>
      </c>
      <c r="E18" s="13">
        <v>1548</v>
      </c>
      <c r="F18" s="14">
        <f t="shared" si="0"/>
        <v>17100</v>
      </c>
      <c r="G18" s="1"/>
      <c r="H18" s="1"/>
      <c r="I18" s="1"/>
    </row>
    <row r="19" spans="1:9" x14ac:dyDescent="0.3">
      <c r="A19" s="9" t="s">
        <v>37</v>
      </c>
      <c r="B19" s="10">
        <v>3</v>
      </c>
      <c r="C19" s="10">
        <v>782</v>
      </c>
      <c r="D19" s="10">
        <v>277</v>
      </c>
      <c r="E19" s="10">
        <v>1747</v>
      </c>
      <c r="F19" s="11">
        <f t="shared" si="0"/>
        <v>530.68592057761737</v>
      </c>
      <c r="G19" s="1"/>
      <c r="H19" s="1"/>
      <c r="I19" s="1"/>
    </row>
    <row r="20" spans="1:9" x14ac:dyDescent="0.3">
      <c r="A20" s="12" t="s">
        <v>163</v>
      </c>
      <c r="B20" s="13">
        <v>3755</v>
      </c>
      <c r="C20" s="13">
        <v>4568</v>
      </c>
      <c r="D20" s="13">
        <v>38461</v>
      </c>
      <c r="E20" s="13">
        <v>39145</v>
      </c>
      <c r="F20" s="14">
        <f t="shared" si="0"/>
        <v>1.7784248979485682</v>
      </c>
      <c r="G20" s="1"/>
      <c r="H20" s="1"/>
      <c r="I20" s="1"/>
    </row>
    <row r="21" spans="1:9" x14ac:dyDescent="0.3">
      <c r="A21" s="9" t="s">
        <v>38</v>
      </c>
      <c r="B21" s="10">
        <v>1470</v>
      </c>
      <c r="C21" s="10">
        <v>1382</v>
      </c>
      <c r="D21" s="10">
        <v>6452</v>
      </c>
      <c r="E21" s="10">
        <v>12356</v>
      </c>
      <c r="F21" s="11">
        <f t="shared" si="0"/>
        <v>91.506509609423432</v>
      </c>
      <c r="G21" s="1"/>
      <c r="H21" s="1"/>
      <c r="I21" s="1"/>
    </row>
    <row r="22" spans="1:9" x14ac:dyDescent="0.3">
      <c r="A22" s="12" t="s">
        <v>59</v>
      </c>
      <c r="B22" s="13">
        <v>7590</v>
      </c>
      <c r="C22" s="13">
        <v>6107</v>
      </c>
      <c r="D22" s="13">
        <v>56185</v>
      </c>
      <c r="E22" s="13">
        <v>55794</v>
      </c>
      <c r="F22" s="14">
        <f t="shared" si="0"/>
        <v>-0.6959152798789745</v>
      </c>
      <c r="G22" s="1"/>
      <c r="H22" s="1"/>
      <c r="I22" s="1"/>
    </row>
    <row r="23" spans="1:9" x14ac:dyDescent="0.3">
      <c r="A23" s="9" t="s">
        <v>164</v>
      </c>
      <c r="B23" s="10">
        <v>1410</v>
      </c>
      <c r="C23" s="10">
        <v>1392</v>
      </c>
      <c r="D23" s="10">
        <v>11804</v>
      </c>
      <c r="E23" s="10">
        <v>15074</v>
      </c>
      <c r="F23" s="11">
        <f t="shared" si="0"/>
        <v>27.702473737716033</v>
      </c>
      <c r="G23" s="1"/>
      <c r="H23" s="1"/>
      <c r="I23" s="1"/>
    </row>
    <row r="24" spans="1:9" x14ac:dyDescent="0.3">
      <c r="A24" s="12" t="s">
        <v>166</v>
      </c>
      <c r="B24" s="13">
        <v>6110</v>
      </c>
      <c r="C24" s="13">
        <v>6161</v>
      </c>
      <c r="D24" s="13">
        <v>46669</v>
      </c>
      <c r="E24" s="13">
        <v>48940</v>
      </c>
      <c r="F24" s="14">
        <f t="shared" si="0"/>
        <v>4.8661852621654589</v>
      </c>
      <c r="G24" s="1"/>
      <c r="H24" s="1"/>
      <c r="I24" s="1"/>
    </row>
    <row r="25" spans="1:9" x14ac:dyDescent="0.3">
      <c r="A25" s="9" t="s">
        <v>39</v>
      </c>
      <c r="B25" s="10">
        <v>1234</v>
      </c>
      <c r="C25" s="10">
        <v>732</v>
      </c>
      <c r="D25" s="10">
        <v>8690</v>
      </c>
      <c r="E25" s="10">
        <v>4388</v>
      </c>
      <c r="F25" s="11">
        <f t="shared" si="0"/>
        <v>-49.505178365937859</v>
      </c>
      <c r="G25" s="1"/>
      <c r="H25" s="1"/>
      <c r="I25" s="1"/>
    </row>
    <row r="26" spans="1:9" x14ac:dyDescent="0.3">
      <c r="A26" s="12" t="s">
        <v>40</v>
      </c>
      <c r="B26" s="13">
        <v>36</v>
      </c>
      <c r="C26" s="13">
        <v>26</v>
      </c>
      <c r="D26" s="13">
        <v>139</v>
      </c>
      <c r="E26" s="13">
        <v>193</v>
      </c>
      <c r="F26" s="14">
        <f t="shared" si="0"/>
        <v>38.84892086330936</v>
      </c>
      <c r="G26" s="1"/>
      <c r="H26" s="1"/>
      <c r="I26" s="1"/>
    </row>
    <row r="27" spans="1:9" x14ac:dyDescent="0.3">
      <c r="A27" s="9" t="s">
        <v>41</v>
      </c>
      <c r="B27" s="10">
        <v>2</v>
      </c>
      <c r="C27" s="10">
        <v>0</v>
      </c>
      <c r="D27" s="10">
        <v>2</v>
      </c>
      <c r="E27" s="10">
        <v>12</v>
      </c>
      <c r="F27" s="19">
        <f t="shared" si="0"/>
        <v>500</v>
      </c>
      <c r="G27" s="1"/>
      <c r="H27" s="1"/>
      <c r="I27" s="1"/>
    </row>
    <row r="28" spans="1:9" x14ac:dyDescent="0.3">
      <c r="A28" s="12" t="s">
        <v>42</v>
      </c>
      <c r="B28" s="13">
        <v>3829</v>
      </c>
      <c r="C28" s="13">
        <v>3378</v>
      </c>
      <c r="D28" s="13">
        <v>27534</v>
      </c>
      <c r="E28" s="13">
        <v>30759</v>
      </c>
      <c r="F28" s="14">
        <f t="shared" si="0"/>
        <v>11.712791457833944</v>
      </c>
      <c r="G28" s="1"/>
      <c r="H28" s="1"/>
      <c r="I28" s="1"/>
    </row>
    <row r="29" spans="1:9" x14ac:dyDescent="0.3">
      <c r="A29" s="9" t="s">
        <v>43</v>
      </c>
      <c r="B29" s="10">
        <v>648</v>
      </c>
      <c r="C29" s="10">
        <v>1026</v>
      </c>
      <c r="D29" s="10">
        <v>3350</v>
      </c>
      <c r="E29" s="10">
        <v>6785</v>
      </c>
      <c r="F29" s="11">
        <f t="shared" si="0"/>
        <v>102.53731343283582</v>
      </c>
      <c r="G29" s="1"/>
      <c r="H29" s="1"/>
      <c r="I29" s="1"/>
    </row>
    <row r="30" spans="1:9" x14ac:dyDescent="0.3">
      <c r="A30" s="12" t="s">
        <v>44</v>
      </c>
      <c r="B30" s="13">
        <v>43</v>
      </c>
      <c r="C30" s="13">
        <v>114</v>
      </c>
      <c r="D30" s="13">
        <v>4021</v>
      </c>
      <c r="E30" s="13">
        <v>4073</v>
      </c>
      <c r="F30" s="14">
        <f t="shared" si="0"/>
        <v>1.2932106441183748</v>
      </c>
      <c r="G30" s="1"/>
      <c r="H30" s="1"/>
      <c r="I30" s="1"/>
    </row>
    <row r="31" spans="1:9" x14ac:dyDescent="0.3">
      <c r="A31" s="9" t="s">
        <v>45</v>
      </c>
      <c r="B31" s="10">
        <v>4082</v>
      </c>
      <c r="C31" s="10">
        <v>3740</v>
      </c>
      <c r="D31" s="10">
        <v>32208</v>
      </c>
      <c r="E31" s="10">
        <v>32962</v>
      </c>
      <c r="F31" s="11">
        <f t="shared" si="0"/>
        <v>2.3410332836562304</v>
      </c>
      <c r="G31" s="1"/>
      <c r="H31" s="1"/>
      <c r="I31" s="1"/>
    </row>
    <row r="32" spans="1:9" x14ac:dyDescent="0.3">
      <c r="A32" s="12" t="s">
        <v>46</v>
      </c>
      <c r="B32" s="13">
        <v>180669</v>
      </c>
      <c r="C32" s="13">
        <v>187824</v>
      </c>
      <c r="D32" s="13">
        <v>1333673</v>
      </c>
      <c r="E32" s="13">
        <v>1398627</v>
      </c>
      <c r="F32" s="14">
        <f t="shared" si="0"/>
        <v>4.8703092887086967</v>
      </c>
      <c r="G32" s="1"/>
      <c r="H32" s="1"/>
      <c r="I32" s="1"/>
    </row>
    <row r="33" spans="1:9" x14ac:dyDescent="0.3">
      <c r="A33" s="9" t="s">
        <v>47</v>
      </c>
      <c r="B33" s="10">
        <v>13292</v>
      </c>
      <c r="C33" s="10">
        <v>14364</v>
      </c>
      <c r="D33" s="10">
        <v>100371</v>
      </c>
      <c r="E33" s="10">
        <v>104196</v>
      </c>
      <c r="F33" s="11">
        <f t="shared" si="0"/>
        <v>3.8108617030815708</v>
      </c>
      <c r="G33" s="1"/>
      <c r="H33" s="1"/>
      <c r="I33" s="1"/>
    </row>
    <row r="34" spans="1:9" x14ac:dyDescent="0.3">
      <c r="A34" s="12" t="s">
        <v>165</v>
      </c>
      <c r="B34" s="13">
        <v>43</v>
      </c>
      <c r="C34" s="13">
        <v>242</v>
      </c>
      <c r="D34" s="13">
        <v>501</v>
      </c>
      <c r="E34" s="13">
        <v>810</v>
      </c>
      <c r="F34" s="14">
        <f t="shared" si="0"/>
        <v>61.676646706586837</v>
      </c>
      <c r="G34" s="1"/>
      <c r="H34" s="1"/>
      <c r="I34" s="1"/>
    </row>
    <row r="35" spans="1:9" x14ac:dyDescent="0.3">
      <c r="A35" s="15" t="s">
        <v>48</v>
      </c>
      <c r="B35" s="16">
        <f>SUM(B7:B34)</f>
        <v>490382</v>
      </c>
      <c r="C35" s="16">
        <f t="shared" ref="C35:E35" si="1">SUM(C7:C34)</f>
        <v>508417</v>
      </c>
      <c r="D35" s="16">
        <f t="shared" si="1"/>
        <v>3589553</v>
      </c>
      <c r="E35" s="16">
        <f t="shared" si="1"/>
        <v>3878321</v>
      </c>
      <c r="F35" s="17">
        <f t="shared" ref="F35" si="2">((E35*100)/D35)-100</f>
        <v>8.0446785435401011</v>
      </c>
      <c r="G35" s="1"/>
      <c r="H35" s="1"/>
      <c r="I35" s="1"/>
    </row>
    <row r="36" spans="1:9" x14ac:dyDescent="0.3">
      <c r="A36" s="59" t="s">
        <v>121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7</v>
      </c>
      <c r="C39" s="37">
        <f t="shared" si="4"/>
        <v>3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1398627</v>
      </c>
      <c r="G39" s="36">
        <f>LOOKUP(E39,$A$39:$A$66,$C$39:$C$66)</f>
        <v>1333673</v>
      </c>
    </row>
    <row r="40" spans="1:9" x14ac:dyDescent="0.3">
      <c r="A40" s="36" t="str">
        <f t="shared" si="5"/>
        <v>ALICANTE</v>
      </c>
      <c r="B40" s="37">
        <f t="shared" si="3"/>
        <v>8482</v>
      </c>
      <c r="C40" s="37">
        <f t="shared" si="4"/>
        <v>12388</v>
      </c>
      <c r="D40" s="37">
        <f t="shared" ref="D40:D66" si="7">_xlfn.RANK.EQ(B40,$B$39:$B$66)+COUNTIF($B$39:$B$66,B40)-1</f>
        <v>16</v>
      </c>
      <c r="E40" s="36" t="str">
        <f t="shared" si="6"/>
        <v>BARCELONA</v>
      </c>
      <c r="F40" s="36">
        <f t="shared" ref="F40:F55" si="8">LOOKUP(E40,$A$39:$A$66,$B$39:$B$66)</f>
        <v>1171202</v>
      </c>
      <c r="G40" s="36">
        <f t="shared" ref="G40:G66" si="9">LOOKUP(E40,$A$39:$A$66,$C$39:$C$66)</f>
        <v>1114955</v>
      </c>
    </row>
    <row r="41" spans="1:9" x14ac:dyDescent="0.3">
      <c r="A41" s="36" t="str">
        <f t="shared" si="5"/>
        <v>ALMERÍA</v>
      </c>
      <c r="B41" s="37">
        <f t="shared" si="3"/>
        <v>3740</v>
      </c>
      <c r="C41" s="37">
        <f t="shared" si="4"/>
        <v>3900</v>
      </c>
      <c r="D41" s="37">
        <f t="shared" si="7"/>
        <v>20</v>
      </c>
      <c r="E41" s="36" t="str">
        <f t="shared" si="6"/>
        <v>BILBAO</v>
      </c>
      <c r="F41" s="36">
        <f t="shared" si="8"/>
        <v>381938</v>
      </c>
      <c r="G41" s="36">
        <f t="shared" si="9"/>
        <v>335195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BAHÍA DE ALGECIRAS</v>
      </c>
      <c r="F42" s="36">
        <f t="shared" si="8"/>
        <v>345271</v>
      </c>
      <c r="G42" s="36">
        <f t="shared" si="9"/>
        <v>242976</v>
      </c>
    </row>
    <row r="43" spans="1:9" x14ac:dyDescent="0.3">
      <c r="A43" s="36" t="str">
        <f t="shared" si="5"/>
        <v>BAHÍA DE ALGECIRAS</v>
      </c>
      <c r="B43" s="37">
        <f t="shared" si="3"/>
        <v>345271</v>
      </c>
      <c r="C43" s="37">
        <f t="shared" si="4"/>
        <v>242976</v>
      </c>
      <c r="D43" s="37">
        <f t="shared" si="7"/>
        <v>4</v>
      </c>
      <c r="E43" s="36" t="str">
        <f t="shared" si="6"/>
        <v>CASTELLÓN</v>
      </c>
      <c r="F43" s="36">
        <f t="shared" si="8"/>
        <v>152305</v>
      </c>
      <c r="G43" s="36">
        <f t="shared" si="9"/>
        <v>139096</v>
      </c>
    </row>
    <row r="44" spans="1:9" x14ac:dyDescent="0.3">
      <c r="A44" s="36" t="str">
        <f t="shared" si="5"/>
        <v>BAHÍA DE CÁDIZ</v>
      </c>
      <c r="B44" s="37">
        <f t="shared" si="3"/>
        <v>10076</v>
      </c>
      <c r="C44" s="37">
        <f t="shared" si="4"/>
        <v>19255</v>
      </c>
      <c r="D44" s="37">
        <f t="shared" si="7"/>
        <v>15</v>
      </c>
      <c r="E44" s="36" t="str">
        <f t="shared" si="6"/>
        <v>VIGO</v>
      </c>
      <c r="F44" s="36">
        <f t="shared" si="8"/>
        <v>104196</v>
      </c>
      <c r="G44" s="36">
        <f t="shared" si="9"/>
        <v>100371</v>
      </c>
    </row>
    <row r="45" spans="1:9" x14ac:dyDescent="0.3">
      <c r="A45" s="36" t="str">
        <f t="shared" si="5"/>
        <v>BALEARES</v>
      </c>
      <c r="B45" s="37">
        <f t="shared" si="3"/>
        <v>49</v>
      </c>
      <c r="C45" s="37">
        <f t="shared" si="4"/>
        <v>45</v>
      </c>
      <c r="D45" s="37">
        <f t="shared" si="7"/>
        <v>25</v>
      </c>
      <c r="E45" s="36" t="str">
        <f t="shared" si="6"/>
        <v>LAS PALMAS</v>
      </c>
      <c r="F45" s="36">
        <f t="shared" si="8"/>
        <v>55794</v>
      </c>
      <c r="G45" s="36">
        <f t="shared" si="9"/>
        <v>56185</v>
      </c>
    </row>
    <row r="46" spans="1:9" x14ac:dyDescent="0.3">
      <c r="A46" s="36" t="str">
        <f t="shared" si="5"/>
        <v>BARCELONA</v>
      </c>
      <c r="B46" s="37">
        <f t="shared" si="3"/>
        <v>1171202</v>
      </c>
      <c r="C46" s="37">
        <f t="shared" si="4"/>
        <v>1114955</v>
      </c>
      <c r="D46" s="37">
        <f t="shared" si="7"/>
        <v>2</v>
      </c>
      <c r="E46" s="36" t="str">
        <f t="shared" si="6"/>
        <v>MARÍN Y RÍA DE PONTEVEDRA</v>
      </c>
      <c r="F46" s="36">
        <f t="shared" si="8"/>
        <v>48940</v>
      </c>
      <c r="G46" s="36">
        <f t="shared" si="9"/>
        <v>46669</v>
      </c>
    </row>
    <row r="47" spans="1:9" x14ac:dyDescent="0.3">
      <c r="A47" s="36" t="str">
        <f t="shared" si="5"/>
        <v>BILBAO</v>
      </c>
      <c r="B47" s="37">
        <f t="shared" si="3"/>
        <v>381938</v>
      </c>
      <c r="C47" s="37">
        <f t="shared" si="4"/>
        <v>335195</v>
      </c>
      <c r="D47" s="37">
        <f t="shared" si="7"/>
        <v>3</v>
      </c>
      <c r="E47" s="36" t="str">
        <f t="shared" si="6"/>
        <v>CARTAGENA</v>
      </c>
      <c r="F47" s="36">
        <f t="shared" si="8"/>
        <v>47842</v>
      </c>
      <c r="G47" s="36">
        <f t="shared" si="9"/>
        <v>51394</v>
      </c>
    </row>
    <row r="48" spans="1:9" x14ac:dyDescent="0.3">
      <c r="A48" s="36" t="str">
        <f t="shared" si="5"/>
        <v>CARTAGENA</v>
      </c>
      <c r="B48" s="37">
        <f t="shared" si="3"/>
        <v>47842</v>
      </c>
      <c r="C48" s="37">
        <f t="shared" si="4"/>
        <v>51394</v>
      </c>
      <c r="D48" s="37">
        <f t="shared" si="7"/>
        <v>9</v>
      </c>
      <c r="E48" s="36" t="str">
        <f t="shared" si="6"/>
        <v>GIJÓN</v>
      </c>
      <c r="F48" s="36">
        <f t="shared" si="8"/>
        <v>39145</v>
      </c>
      <c r="G48" s="36">
        <f t="shared" si="9"/>
        <v>38461</v>
      </c>
    </row>
    <row r="49" spans="1:7" x14ac:dyDescent="0.3">
      <c r="A49" s="36" t="str">
        <f t="shared" si="5"/>
        <v>CASTELLÓN</v>
      </c>
      <c r="B49" s="37">
        <f t="shared" si="3"/>
        <v>152305</v>
      </c>
      <c r="C49" s="37">
        <f t="shared" si="4"/>
        <v>139096</v>
      </c>
      <c r="D49" s="37">
        <f t="shared" si="7"/>
        <v>5</v>
      </c>
      <c r="E49" s="36" t="str">
        <f t="shared" si="6"/>
        <v>TARRAGONA</v>
      </c>
      <c r="F49" s="36">
        <f t="shared" si="8"/>
        <v>32962</v>
      </c>
      <c r="G49" s="36">
        <f t="shared" si="9"/>
        <v>32208</v>
      </c>
    </row>
    <row r="50" spans="1:7" x14ac:dyDescent="0.3">
      <c r="A50" s="36" t="str">
        <f t="shared" si="5"/>
        <v>CEUTA</v>
      </c>
      <c r="B50" s="37">
        <f t="shared" si="3"/>
        <v>1548</v>
      </c>
      <c r="C50" s="37">
        <f t="shared" si="4"/>
        <v>9</v>
      </c>
      <c r="D50" s="37">
        <f t="shared" si="7"/>
        <v>22</v>
      </c>
      <c r="E50" s="36" t="str">
        <f t="shared" si="6"/>
        <v>SANTA CRUZ DE TENERIFE</v>
      </c>
      <c r="F50" s="36">
        <f t="shared" si="8"/>
        <v>30759</v>
      </c>
      <c r="G50" s="36">
        <f t="shared" si="9"/>
        <v>27534</v>
      </c>
    </row>
    <row r="51" spans="1:7" x14ac:dyDescent="0.3">
      <c r="A51" s="36" t="str">
        <f t="shared" si="5"/>
        <v>FERROL-SAN CIBRAO</v>
      </c>
      <c r="B51" s="37">
        <f t="shared" si="3"/>
        <v>1747</v>
      </c>
      <c r="C51" s="37">
        <f t="shared" si="4"/>
        <v>277</v>
      </c>
      <c r="D51" s="37">
        <f t="shared" si="7"/>
        <v>21</v>
      </c>
      <c r="E51" s="36" t="str">
        <f t="shared" si="6"/>
        <v>MÁLAGA</v>
      </c>
      <c r="F51" s="36">
        <f t="shared" si="8"/>
        <v>15074</v>
      </c>
      <c r="G51" s="36">
        <f t="shared" si="9"/>
        <v>11804</v>
      </c>
    </row>
    <row r="52" spans="1:7" x14ac:dyDescent="0.3">
      <c r="A52" s="36" t="str">
        <f t="shared" si="5"/>
        <v>GIJÓN</v>
      </c>
      <c r="B52" s="37">
        <f t="shared" si="3"/>
        <v>39145</v>
      </c>
      <c r="C52" s="37">
        <f t="shared" si="4"/>
        <v>38461</v>
      </c>
      <c r="D52" s="37">
        <f t="shared" si="7"/>
        <v>10</v>
      </c>
      <c r="E52" s="36" t="str">
        <f t="shared" si="6"/>
        <v>HUELVA</v>
      </c>
      <c r="F52" s="36">
        <f t="shared" si="8"/>
        <v>12356</v>
      </c>
      <c r="G52" s="36">
        <f t="shared" si="9"/>
        <v>6452</v>
      </c>
    </row>
    <row r="53" spans="1:7" x14ac:dyDescent="0.3">
      <c r="A53" s="36" t="str">
        <f t="shared" si="5"/>
        <v>HUELVA</v>
      </c>
      <c r="B53" s="37">
        <f t="shared" si="3"/>
        <v>12356</v>
      </c>
      <c r="C53" s="37">
        <f t="shared" si="4"/>
        <v>6452</v>
      </c>
      <c r="D53" s="37">
        <f t="shared" si="7"/>
        <v>14</v>
      </c>
      <c r="E53" s="36" t="str">
        <f t="shared" si="6"/>
        <v>BAHÍA DE CÁDIZ</v>
      </c>
      <c r="F53" s="36">
        <f t="shared" si="8"/>
        <v>10076</v>
      </c>
      <c r="G53" s="36">
        <f t="shared" si="9"/>
        <v>19255</v>
      </c>
    </row>
    <row r="54" spans="1:7" x14ac:dyDescent="0.3">
      <c r="A54" s="36" t="str">
        <f t="shared" si="5"/>
        <v>LAS PALMAS</v>
      </c>
      <c r="B54" s="37">
        <f t="shared" si="3"/>
        <v>55794</v>
      </c>
      <c r="C54" s="37">
        <f t="shared" si="4"/>
        <v>56185</v>
      </c>
      <c r="D54" s="37">
        <f t="shared" si="7"/>
        <v>7</v>
      </c>
      <c r="E54" s="36" t="str">
        <f t="shared" si="6"/>
        <v>ALICANTE</v>
      </c>
      <c r="F54" s="36">
        <f t="shared" si="8"/>
        <v>8482</v>
      </c>
      <c r="G54" s="36">
        <f t="shared" si="9"/>
        <v>12388</v>
      </c>
    </row>
    <row r="55" spans="1:7" x14ac:dyDescent="0.3">
      <c r="A55" s="36" t="str">
        <f t="shared" si="5"/>
        <v>MÁLAGA</v>
      </c>
      <c r="B55" s="37">
        <f t="shared" si="3"/>
        <v>15074</v>
      </c>
      <c r="C55" s="37">
        <f t="shared" si="4"/>
        <v>11804</v>
      </c>
      <c r="D55" s="37">
        <f t="shared" si="7"/>
        <v>13</v>
      </c>
      <c r="E55" s="36" t="str">
        <f t="shared" si="6"/>
        <v>SANTANDER</v>
      </c>
      <c r="F55" s="36">
        <f t="shared" si="8"/>
        <v>6785</v>
      </c>
      <c r="G55" s="36">
        <f t="shared" si="9"/>
        <v>3350</v>
      </c>
    </row>
    <row r="56" spans="1:7" x14ac:dyDescent="0.3">
      <c r="A56" s="36" t="str">
        <f t="shared" si="5"/>
        <v>MARÍN Y RÍA DE PONTEVEDRA</v>
      </c>
      <c r="B56" s="37">
        <f t="shared" si="3"/>
        <v>48940</v>
      </c>
      <c r="C56" s="37">
        <f t="shared" si="4"/>
        <v>46669</v>
      </c>
      <c r="D56" s="37">
        <f t="shared" si="7"/>
        <v>8</v>
      </c>
      <c r="E56" s="36" t="str">
        <f t="shared" si="6"/>
        <v>MELILLA</v>
      </c>
      <c r="F56" s="36">
        <f t="shared" ref="F56:F66" si="10">LOOKUP(E56,$A$39:$A$66,$B$39:$B$66)</f>
        <v>4388</v>
      </c>
      <c r="G56" s="36">
        <f t="shared" si="9"/>
        <v>8690</v>
      </c>
    </row>
    <row r="57" spans="1:7" x14ac:dyDescent="0.3">
      <c r="A57" s="36" t="str">
        <f t="shared" si="5"/>
        <v>MELILLA</v>
      </c>
      <c r="B57" s="37">
        <f t="shared" si="3"/>
        <v>4388</v>
      </c>
      <c r="C57" s="37">
        <f t="shared" si="4"/>
        <v>8690</v>
      </c>
      <c r="D57" s="37">
        <f t="shared" si="7"/>
        <v>18</v>
      </c>
      <c r="E57" s="36" t="str">
        <f t="shared" si="6"/>
        <v>SEVILLA</v>
      </c>
      <c r="F57" s="36">
        <f t="shared" si="10"/>
        <v>4073</v>
      </c>
      <c r="G57" s="36">
        <f t="shared" si="9"/>
        <v>4021</v>
      </c>
    </row>
    <row r="58" spans="1:7" x14ac:dyDescent="0.3">
      <c r="A58" s="36" t="str">
        <f t="shared" si="5"/>
        <v>MOTRIL</v>
      </c>
      <c r="B58" s="37">
        <f t="shared" si="3"/>
        <v>193</v>
      </c>
      <c r="C58" s="37">
        <f t="shared" si="4"/>
        <v>139</v>
      </c>
      <c r="D58" s="37">
        <f t="shared" si="7"/>
        <v>24</v>
      </c>
      <c r="E58" s="36" t="str">
        <f t="shared" si="6"/>
        <v>ALMERÍA</v>
      </c>
      <c r="F58" s="36">
        <f t="shared" si="10"/>
        <v>3740</v>
      </c>
      <c r="G58" s="36">
        <f t="shared" si="9"/>
        <v>3900</v>
      </c>
    </row>
    <row r="59" spans="1:7" x14ac:dyDescent="0.3">
      <c r="A59" s="36" t="str">
        <f t="shared" si="5"/>
        <v>PASAIA</v>
      </c>
      <c r="B59" s="37">
        <f t="shared" si="3"/>
        <v>12</v>
      </c>
      <c r="C59" s="37">
        <f t="shared" si="4"/>
        <v>2</v>
      </c>
      <c r="D59" s="37">
        <f t="shared" si="7"/>
        <v>26</v>
      </c>
      <c r="E59" s="36" t="str">
        <f t="shared" si="6"/>
        <v>FERROL-SAN CIBRAO</v>
      </c>
      <c r="F59" s="36">
        <f t="shared" si="10"/>
        <v>1747</v>
      </c>
      <c r="G59" s="36">
        <f t="shared" si="9"/>
        <v>277</v>
      </c>
    </row>
    <row r="60" spans="1:7" x14ac:dyDescent="0.3">
      <c r="A60" s="36" t="str">
        <f t="shared" si="5"/>
        <v>SANTA CRUZ DE TENERIFE</v>
      </c>
      <c r="B60" s="37">
        <f t="shared" si="3"/>
        <v>30759</v>
      </c>
      <c r="C60" s="37">
        <f t="shared" si="4"/>
        <v>27534</v>
      </c>
      <c r="D60" s="37">
        <f t="shared" si="7"/>
        <v>12</v>
      </c>
      <c r="E60" s="36" t="str">
        <f t="shared" si="6"/>
        <v>CEUTA</v>
      </c>
      <c r="F60" s="36">
        <f t="shared" si="10"/>
        <v>1548</v>
      </c>
      <c r="G60" s="36">
        <f t="shared" si="9"/>
        <v>9</v>
      </c>
    </row>
    <row r="61" spans="1:7" x14ac:dyDescent="0.3">
      <c r="A61" s="36" t="str">
        <f t="shared" si="5"/>
        <v>SANTANDER</v>
      </c>
      <c r="B61" s="37">
        <f t="shared" si="3"/>
        <v>6785</v>
      </c>
      <c r="C61" s="37">
        <f t="shared" si="4"/>
        <v>3350</v>
      </c>
      <c r="D61" s="37">
        <f t="shared" si="7"/>
        <v>17</v>
      </c>
      <c r="E61" s="36" t="str">
        <f t="shared" si="6"/>
        <v>VILAGARCÍA</v>
      </c>
      <c r="F61" s="36">
        <f t="shared" si="10"/>
        <v>810</v>
      </c>
      <c r="G61" s="36">
        <f t="shared" si="9"/>
        <v>501</v>
      </c>
    </row>
    <row r="62" spans="1:7" x14ac:dyDescent="0.3">
      <c r="A62" s="36" t="str">
        <f t="shared" si="5"/>
        <v>SEVILLA</v>
      </c>
      <c r="B62" s="37">
        <f t="shared" si="3"/>
        <v>4073</v>
      </c>
      <c r="C62" s="37">
        <f t="shared" si="4"/>
        <v>4021</v>
      </c>
      <c r="D62" s="37">
        <f t="shared" si="7"/>
        <v>19</v>
      </c>
      <c r="E62" s="36" t="str">
        <f t="shared" si="6"/>
        <v>MOTRIL</v>
      </c>
      <c r="F62" s="36">
        <f t="shared" si="10"/>
        <v>193</v>
      </c>
      <c r="G62" s="36">
        <f t="shared" si="9"/>
        <v>139</v>
      </c>
    </row>
    <row r="63" spans="1:7" x14ac:dyDescent="0.3">
      <c r="A63" s="36" t="str">
        <f t="shared" si="5"/>
        <v>TARRAGONA</v>
      </c>
      <c r="B63" s="37">
        <f t="shared" si="3"/>
        <v>32962</v>
      </c>
      <c r="C63" s="37">
        <f t="shared" si="4"/>
        <v>32208</v>
      </c>
      <c r="D63" s="37">
        <f t="shared" si="7"/>
        <v>11</v>
      </c>
      <c r="E63" s="36" t="str">
        <f t="shared" si="6"/>
        <v>BALEARES</v>
      </c>
      <c r="F63" s="36">
        <f t="shared" si="10"/>
        <v>49</v>
      </c>
      <c r="G63" s="36">
        <f t="shared" si="9"/>
        <v>45</v>
      </c>
    </row>
    <row r="64" spans="1:7" x14ac:dyDescent="0.3">
      <c r="A64" s="36" t="str">
        <f t="shared" si="5"/>
        <v>VALENCIA</v>
      </c>
      <c r="B64" s="37">
        <f t="shared" si="3"/>
        <v>1398627</v>
      </c>
      <c r="C64" s="37">
        <f t="shared" si="4"/>
        <v>1333673</v>
      </c>
      <c r="D64" s="37">
        <f t="shared" si="7"/>
        <v>1</v>
      </c>
      <c r="E64" s="36" t="str">
        <f t="shared" si="6"/>
        <v>PASAIA</v>
      </c>
      <c r="F64" s="36">
        <f t="shared" si="10"/>
        <v>12</v>
      </c>
      <c r="G64" s="36">
        <f t="shared" si="9"/>
        <v>2</v>
      </c>
    </row>
    <row r="65" spans="1:7" x14ac:dyDescent="0.3">
      <c r="A65" s="36" t="str">
        <f t="shared" si="5"/>
        <v>VIGO</v>
      </c>
      <c r="B65" s="37">
        <f t="shared" si="3"/>
        <v>104196</v>
      </c>
      <c r="C65" s="37">
        <f t="shared" si="4"/>
        <v>100371</v>
      </c>
      <c r="D65" s="37">
        <f t="shared" si="7"/>
        <v>6</v>
      </c>
      <c r="E65" s="36" t="str">
        <f t="shared" si="6"/>
        <v>A CORUÑA</v>
      </c>
      <c r="F65" s="36">
        <f t="shared" si="10"/>
        <v>7</v>
      </c>
      <c r="G65" s="36">
        <f t="shared" si="9"/>
        <v>3</v>
      </c>
    </row>
    <row r="66" spans="1:7" x14ac:dyDescent="0.3">
      <c r="A66" s="36" t="str">
        <f t="shared" si="5"/>
        <v>VILAGARCÍA</v>
      </c>
      <c r="B66" s="37">
        <f t="shared" si="3"/>
        <v>810</v>
      </c>
      <c r="C66" s="37">
        <f t="shared" si="4"/>
        <v>501</v>
      </c>
      <c r="D66" s="37">
        <f t="shared" si="7"/>
        <v>23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7" priority="2">
      <formula>ISERROR(F7)</formula>
    </cfRule>
  </conditionalFormatting>
  <conditionalFormatting sqref="F8 F10 F12 F14 F16 F18 F20 F22 F24 F26 F28 F30 F32 F34">
    <cfRule type="containsErrors" dxfId="1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55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1</v>
      </c>
      <c r="D7" s="10">
        <v>3</v>
      </c>
      <c r="E7" s="10">
        <v>8</v>
      </c>
      <c r="F7" s="11">
        <f>((E7*100)/D7)-100</f>
        <v>166.66666666666669</v>
      </c>
      <c r="G7" s="1"/>
      <c r="H7" s="1"/>
      <c r="I7" s="1"/>
    </row>
    <row r="8" spans="1:12" x14ac:dyDescent="0.3">
      <c r="A8" s="12" t="s">
        <v>31</v>
      </c>
      <c r="B8" s="13">
        <v>12717</v>
      </c>
      <c r="C8" s="13">
        <v>13852</v>
      </c>
      <c r="D8" s="13">
        <v>105834</v>
      </c>
      <c r="E8" s="13">
        <v>105997</v>
      </c>
      <c r="F8" s="14">
        <f t="shared" ref="F8:F34" si="0">((E8*100)/D8)-100</f>
        <v>0.15401477785967188</v>
      </c>
      <c r="G8" s="1"/>
      <c r="H8" s="1"/>
      <c r="I8" s="1"/>
    </row>
    <row r="9" spans="1:12" x14ac:dyDescent="0.3">
      <c r="A9" s="9" t="s">
        <v>157</v>
      </c>
      <c r="B9" s="10">
        <v>437</v>
      </c>
      <c r="C9" s="10">
        <v>558</v>
      </c>
      <c r="D9" s="10">
        <v>4132</v>
      </c>
      <c r="E9" s="10">
        <v>4774</v>
      </c>
      <c r="F9" s="11">
        <f t="shared" si="0"/>
        <v>15.537270087124881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36987</v>
      </c>
      <c r="C11" s="10">
        <v>49860</v>
      </c>
      <c r="D11" s="10">
        <v>245138</v>
      </c>
      <c r="E11" s="10">
        <v>346467</v>
      </c>
      <c r="F11" s="11">
        <f t="shared" si="0"/>
        <v>41.335492661276504</v>
      </c>
      <c r="G11" s="1"/>
      <c r="H11" s="1"/>
      <c r="I11" s="1"/>
    </row>
    <row r="12" spans="1:12" x14ac:dyDescent="0.3">
      <c r="A12" s="12" t="s">
        <v>161</v>
      </c>
      <c r="B12" s="13">
        <v>6242</v>
      </c>
      <c r="C12" s="13">
        <v>4798</v>
      </c>
      <c r="D12" s="13">
        <v>55528</v>
      </c>
      <c r="E12" s="13">
        <v>45366</v>
      </c>
      <c r="F12" s="14">
        <f t="shared" si="0"/>
        <v>-18.300677135859388</v>
      </c>
      <c r="G12" s="1"/>
      <c r="H12" s="1"/>
      <c r="I12" s="1"/>
    </row>
    <row r="13" spans="1:12" x14ac:dyDescent="0.3">
      <c r="A13" s="9" t="s">
        <v>32</v>
      </c>
      <c r="B13" s="10">
        <v>11421</v>
      </c>
      <c r="C13" s="10">
        <v>11294</v>
      </c>
      <c r="D13" s="10">
        <v>85857</v>
      </c>
      <c r="E13" s="10">
        <v>85500</v>
      </c>
      <c r="F13" s="11">
        <f t="shared" si="0"/>
        <v>-0.41580768021245262</v>
      </c>
      <c r="G13" s="1"/>
      <c r="H13" s="1"/>
      <c r="I13" s="1"/>
    </row>
    <row r="14" spans="1:12" x14ac:dyDescent="0.3">
      <c r="A14" s="12" t="s">
        <v>33</v>
      </c>
      <c r="B14" s="13">
        <v>173888</v>
      </c>
      <c r="C14" s="13">
        <v>172209</v>
      </c>
      <c r="D14" s="13">
        <v>1283179</v>
      </c>
      <c r="E14" s="13">
        <v>1336399</v>
      </c>
      <c r="F14" s="14">
        <f t="shared" si="0"/>
        <v>4.1475117657006564</v>
      </c>
      <c r="G14" s="1"/>
      <c r="H14" s="1"/>
      <c r="I14" s="1"/>
    </row>
    <row r="15" spans="1:12" x14ac:dyDescent="0.3">
      <c r="A15" s="9" t="s">
        <v>34</v>
      </c>
      <c r="B15" s="10">
        <v>53148</v>
      </c>
      <c r="C15" s="10">
        <v>55682</v>
      </c>
      <c r="D15" s="10">
        <v>380723</v>
      </c>
      <c r="E15" s="10">
        <v>429275</v>
      </c>
      <c r="F15" s="11">
        <f t="shared" si="0"/>
        <v>12.752578646417476</v>
      </c>
      <c r="G15" s="1"/>
      <c r="H15" s="1"/>
      <c r="I15" s="1"/>
    </row>
    <row r="16" spans="1:12" x14ac:dyDescent="0.3">
      <c r="A16" s="12" t="s">
        <v>35</v>
      </c>
      <c r="B16" s="13">
        <v>10447</v>
      </c>
      <c r="C16" s="13">
        <v>8733</v>
      </c>
      <c r="D16" s="13">
        <v>61162</v>
      </c>
      <c r="E16" s="13">
        <v>57824</v>
      </c>
      <c r="F16" s="14">
        <f t="shared" si="0"/>
        <v>-5.4576370949282165</v>
      </c>
      <c r="G16" s="1"/>
      <c r="H16" s="1"/>
      <c r="I16" s="1"/>
    </row>
    <row r="17" spans="1:9" x14ac:dyDescent="0.3">
      <c r="A17" s="9" t="s">
        <v>162</v>
      </c>
      <c r="B17" s="10">
        <v>16652</v>
      </c>
      <c r="C17" s="10">
        <v>19542</v>
      </c>
      <c r="D17" s="10">
        <v>141215</v>
      </c>
      <c r="E17" s="10">
        <v>158747</v>
      </c>
      <c r="F17" s="11">
        <f t="shared" si="0"/>
        <v>12.415111709096053</v>
      </c>
      <c r="G17" s="1"/>
      <c r="H17" s="1"/>
      <c r="I17" s="1"/>
    </row>
    <row r="18" spans="1:9" x14ac:dyDescent="0.3">
      <c r="A18" s="12" t="s">
        <v>36</v>
      </c>
      <c r="B18" s="13">
        <v>1183</v>
      </c>
      <c r="C18" s="13">
        <v>849</v>
      </c>
      <c r="D18" s="13">
        <v>12758</v>
      </c>
      <c r="E18" s="13">
        <v>7115</v>
      </c>
      <c r="F18" s="14">
        <f t="shared" si="0"/>
        <v>-44.231070700736794</v>
      </c>
      <c r="G18" s="1"/>
      <c r="H18" s="1"/>
      <c r="I18" s="1"/>
    </row>
    <row r="19" spans="1:9" x14ac:dyDescent="0.3">
      <c r="A19" s="9" t="s">
        <v>37</v>
      </c>
      <c r="B19" s="10">
        <v>3</v>
      </c>
      <c r="C19" s="10">
        <v>782</v>
      </c>
      <c r="D19" s="10">
        <v>277</v>
      </c>
      <c r="E19" s="10">
        <v>1907</v>
      </c>
      <c r="F19" s="11">
        <f t="shared" si="0"/>
        <v>588.44765342960284</v>
      </c>
      <c r="G19" s="1"/>
      <c r="H19" s="1"/>
      <c r="I19" s="1"/>
    </row>
    <row r="20" spans="1:9" x14ac:dyDescent="0.3">
      <c r="A20" s="12" t="s">
        <v>163</v>
      </c>
      <c r="B20" s="13">
        <v>5757</v>
      </c>
      <c r="C20" s="13">
        <v>5796</v>
      </c>
      <c r="D20" s="13">
        <v>50474</v>
      </c>
      <c r="E20" s="13">
        <v>52860</v>
      </c>
      <c r="F20" s="14">
        <f t="shared" si="0"/>
        <v>4.7271862741213369</v>
      </c>
      <c r="G20" s="1"/>
      <c r="H20" s="1"/>
      <c r="I20" s="1"/>
    </row>
    <row r="21" spans="1:9" x14ac:dyDescent="0.3">
      <c r="A21" s="9" t="s">
        <v>38</v>
      </c>
      <c r="B21" s="10">
        <v>4844</v>
      </c>
      <c r="C21" s="10">
        <v>5873</v>
      </c>
      <c r="D21" s="10">
        <v>34514</v>
      </c>
      <c r="E21" s="10">
        <v>46640</v>
      </c>
      <c r="F21" s="11">
        <f t="shared" si="0"/>
        <v>35.133568986498233</v>
      </c>
      <c r="G21" s="1"/>
      <c r="H21" s="1"/>
      <c r="I21" s="1"/>
    </row>
    <row r="22" spans="1:9" x14ac:dyDescent="0.3">
      <c r="A22" s="12" t="s">
        <v>59</v>
      </c>
      <c r="B22" s="13">
        <v>47369</v>
      </c>
      <c r="C22" s="13">
        <v>44899</v>
      </c>
      <c r="D22" s="13">
        <v>363190</v>
      </c>
      <c r="E22" s="13">
        <v>371440</v>
      </c>
      <c r="F22" s="14">
        <f t="shared" si="0"/>
        <v>2.2715383132795495</v>
      </c>
      <c r="G22" s="1"/>
      <c r="H22" s="1"/>
      <c r="I22" s="1"/>
    </row>
    <row r="23" spans="1:9" x14ac:dyDescent="0.3">
      <c r="A23" s="9" t="s">
        <v>164</v>
      </c>
      <c r="B23" s="10">
        <v>2754</v>
      </c>
      <c r="C23" s="10">
        <v>2744</v>
      </c>
      <c r="D23" s="10">
        <v>21859</v>
      </c>
      <c r="E23" s="10">
        <v>25354</v>
      </c>
      <c r="F23" s="11">
        <f t="shared" si="0"/>
        <v>15.98883754975067</v>
      </c>
      <c r="G23" s="1"/>
      <c r="H23" s="1"/>
      <c r="I23" s="1"/>
    </row>
    <row r="24" spans="1:9" x14ac:dyDescent="0.3">
      <c r="A24" s="12" t="s">
        <v>166</v>
      </c>
      <c r="B24" s="13">
        <v>6236</v>
      </c>
      <c r="C24" s="13">
        <v>6759</v>
      </c>
      <c r="D24" s="13">
        <v>49102</v>
      </c>
      <c r="E24" s="13">
        <v>52302</v>
      </c>
      <c r="F24" s="14">
        <f t="shared" si="0"/>
        <v>6.517046148833046</v>
      </c>
      <c r="G24" s="1"/>
      <c r="H24" s="1"/>
      <c r="I24" s="1"/>
    </row>
    <row r="25" spans="1:9" x14ac:dyDescent="0.3">
      <c r="A25" s="9" t="s">
        <v>39</v>
      </c>
      <c r="B25" s="10">
        <v>3428</v>
      </c>
      <c r="C25" s="10">
        <v>2187</v>
      </c>
      <c r="D25" s="10">
        <v>25056</v>
      </c>
      <c r="E25" s="10">
        <v>15649</v>
      </c>
      <c r="F25" s="11">
        <f t="shared" si="0"/>
        <v>-37.543901660280973</v>
      </c>
      <c r="G25" s="1"/>
      <c r="H25" s="1"/>
      <c r="I25" s="1"/>
    </row>
    <row r="26" spans="1:9" x14ac:dyDescent="0.3">
      <c r="A26" s="12" t="s">
        <v>40</v>
      </c>
      <c r="B26" s="13">
        <v>242</v>
      </c>
      <c r="C26" s="13">
        <v>26</v>
      </c>
      <c r="D26" s="13">
        <v>1372</v>
      </c>
      <c r="E26" s="13">
        <v>193</v>
      </c>
      <c r="F26" s="14">
        <f t="shared" si="0"/>
        <v>-85.932944606413997</v>
      </c>
      <c r="G26" s="1"/>
      <c r="H26" s="1"/>
      <c r="I26" s="1"/>
    </row>
    <row r="27" spans="1:9" x14ac:dyDescent="0.3">
      <c r="A27" s="9" t="s">
        <v>41</v>
      </c>
      <c r="B27" s="10">
        <v>2</v>
      </c>
      <c r="C27" s="10">
        <v>0</v>
      </c>
      <c r="D27" s="10">
        <v>2</v>
      </c>
      <c r="E27" s="10">
        <v>12</v>
      </c>
      <c r="F27" s="19">
        <f t="shared" si="0"/>
        <v>500</v>
      </c>
      <c r="G27" s="1"/>
      <c r="H27" s="1"/>
      <c r="I27" s="1"/>
    </row>
    <row r="28" spans="1:9" x14ac:dyDescent="0.3">
      <c r="A28" s="12" t="s">
        <v>42</v>
      </c>
      <c r="B28" s="13">
        <v>32865</v>
      </c>
      <c r="C28" s="13">
        <v>32453</v>
      </c>
      <c r="D28" s="13">
        <v>255571</v>
      </c>
      <c r="E28" s="13">
        <v>267232</v>
      </c>
      <c r="F28" s="14">
        <f t="shared" si="0"/>
        <v>4.5627242527516785</v>
      </c>
      <c r="G28" s="1"/>
      <c r="H28" s="1"/>
      <c r="I28" s="1"/>
    </row>
    <row r="29" spans="1:9" x14ac:dyDescent="0.3">
      <c r="A29" s="9" t="s">
        <v>43</v>
      </c>
      <c r="B29" s="10">
        <v>648</v>
      </c>
      <c r="C29" s="10">
        <v>1026</v>
      </c>
      <c r="D29" s="10">
        <v>3350</v>
      </c>
      <c r="E29" s="10">
        <v>6785</v>
      </c>
      <c r="F29" s="11">
        <f t="shared" si="0"/>
        <v>102.53731343283582</v>
      </c>
      <c r="G29" s="1"/>
      <c r="H29" s="1"/>
      <c r="I29" s="1"/>
    </row>
    <row r="30" spans="1:9" x14ac:dyDescent="0.3">
      <c r="A30" s="12" t="s">
        <v>44</v>
      </c>
      <c r="B30" s="13">
        <v>7996</v>
      </c>
      <c r="C30" s="13">
        <v>11039</v>
      </c>
      <c r="D30" s="13">
        <v>69548</v>
      </c>
      <c r="E30" s="13">
        <v>87990</v>
      </c>
      <c r="F30" s="14">
        <f t="shared" si="0"/>
        <v>26.516937942140686</v>
      </c>
      <c r="G30" s="1"/>
      <c r="H30" s="1"/>
      <c r="I30" s="1"/>
    </row>
    <row r="31" spans="1:9" x14ac:dyDescent="0.3">
      <c r="A31" s="9" t="s">
        <v>45</v>
      </c>
      <c r="B31" s="10">
        <v>5005</v>
      </c>
      <c r="C31" s="10">
        <v>4830</v>
      </c>
      <c r="D31" s="10">
        <v>39352</v>
      </c>
      <c r="E31" s="10">
        <v>39783</v>
      </c>
      <c r="F31" s="11">
        <f t="shared" si="0"/>
        <v>1.0952429355560014</v>
      </c>
      <c r="G31" s="1"/>
      <c r="H31" s="1"/>
      <c r="I31" s="1"/>
    </row>
    <row r="32" spans="1:9" x14ac:dyDescent="0.3">
      <c r="A32" s="12" t="s">
        <v>46</v>
      </c>
      <c r="B32" s="13">
        <v>200257</v>
      </c>
      <c r="C32" s="13">
        <v>205383</v>
      </c>
      <c r="D32" s="13">
        <v>1467197</v>
      </c>
      <c r="E32" s="13">
        <v>1549379</v>
      </c>
      <c r="F32" s="14">
        <f t="shared" si="0"/>
        <v>5.6012928052606412</v>
      </c>
      <c r="G32" s="1"/>
      <c r="H32" s="1"/>
      <c r="I32" s="1"/>
    </row>
    <row r="33" spans="1:9" x14ac:dyDescent="0.3">
      <c r="A33" s="9" t="s">
        <v>47</v>
      </c>
      <c r="B33" s="10">
        <v>15281</v>
      </c>
      <c r="C33" s="10">
        <v>16133</v>
      </c>
      <c r="D33" s="10">
        <v>115637</v>
      </c>
      <c r="E33" s="10">
        <v>118539</v>
      </c>
      <c r="F33" s="11">
        <f t="shared" si="0"/>
        <v>2.5095773844011831</v>
      </c>
      <c r="G33" s="1"/>
      <c r="H33" s="1"/>
      <c r="I33" s="1"/>
    </row>
    <row r="34" spans="1:9" x14ac:dyDescent="0.3">
      <c r="A34" s="12" t="s">
        <v>165</v>
      </c>
      <c r="B34" s="13">
        <v>2744</v>
      </c>
      <c r="C34" s="13">
        <v>3503</v>
      </c>
      <c r="D34" s="13">
        <v>23538</v>
      </c>
      <c r="E34" s="13">
        <v>23361</v>
      </c>
      <c r="F34" s="14">
        <f t="shared" si="0"/>
        <v>-0.75197552893193631</v>
      </c>
      <c r="G34" s="1"/>
      <c r="H34" s="1"/>
      <c r="I34" s="1"/>
    </row>
    <row r="35" spans="1:9" x14ac:dyDescent="0.3">
      <c r="A35" s="15" t="s">
        <v>48</v>
      </c>
      <c r="B35" s="16">
        <f>SUM(B7:B34)</f>
        <v>658553</v>
      </c>
      <c r="C35" s="16">
        <f t="shared" ref="C35:E35" si="1">SUM(C7:C34)</f>
        <v>680811</v>
      </c>
      <c r="D35" s="16">
        <f t="shared" si="1"/>
        <v>4895568</v>
      </c>
      <c r="E35" s="16">
        <f t="shared" si="1"/>
        <v>5236898</v>
      </c>
      <c r="F35" s="17">
        <f t="shared" ref="F35" si="2">((E35*100)/D35)-100</f>
        <v>6.9722246734188928</v>
      </c>
      <c r="G35" s="1"/>
      <c r="H35" s="1"/>
      <c r="I35" s="1"/>
    </row>
    <row r="36" spans="1:9" x14ac:dyDescent="0.3">
      <c r="A36" s="59" t="s">
        <v>122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8</v>
      </c>
      <c r="C39" s="37">
        <f t="shared" si="4"/>
        <v>3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1549379</v>
      </c>
      <c r="G39" s="36">
        <f>LOOKUP(E39,$A$39:$A$66,$C$39:$C$66)</f>
        <v>1467197</v>
      </c>
    </row>
    <row r="40" spans="1:9" x14ac:dyDescent="0.3">
      <c r="A40" s="36" t="str">
        <f t="shared" si="5"/>
        <v>ALICANTE</v>
      </c>
      <c r="B40" s="37">
        <f t="shared" si="3"/>
        <v>105997</v>
      </c>
      <c r="C40" s="37">
        <f t="shared" si="4"/>
        <v>105834</v>
      </c>
      <c r="D40" s="37">
        <f t="shared" ref="D40:D66" si="7">_xlfn.RANK.EQ(B40,$B$39:$B$66)+COUNTIF($B$39:$B$66,B40)-1</f>
        <v>9</v>
      </c>
      <c r="E40" s="36" t="str">
        <f t="shared" si="6"/>
        <v>BARCELONA</v>
      </c>
      <c r="F40" s="36">
        <f t="shared" ref="F40:F55" si="8">LOOKUP(E40,$A$39:$A$66,$B$39:$B$66)</f>
        <v>1336399</v>
      </c>
      <c r="G40" s="36">
        <f t="shared" ref="G40:G66" si="9">LOOKUP(E40,$A$39:$A$66,$C$39:$C$66)</f>
        <v>1283179</v>
      </c>
    </row>
    <row r="41" spans="1:9" x14ac:dyDescent="0.3">
      <c r="A41" s="36" t="str">
        <f t="shared" si="5"/>
        <v>ALMERÍA</v>
      </c>
      <c r="B41" s="37">
        <f t="shared" si="3"/>
        <v>4774</v>
      </c>
      <c r="C41" s="37">
        <f t="shared" si="4"/>
        <v>4132</v>
      </c>
      <c r="D41" s="37">
        <f t="shared" si="7"/>
        <v>23</v>
      </c>
      <c r="E41" s="36" t="str">
        <f t="shared" si="6"/>
        <v>BILBAO</v>
      </c>
      <c r="F41" s="36">
        <f t="shared" si="8"/>
        <v>429275</v>
      </c>
      <c r="G41" s="36">
        <f t="shared" si="9"/>
        <v>380723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371440</v>
      </c>
      <c r="G42" s="36">
        <f t="shared" si="9"/>
        <v>363190</v>
      </c>
    </row>
    <row r="43" spans="1:9" x14ac:dyDescent="0.3">
      <c r="A43" s="36" t="str">
        <f t="shared" si="5"/>
        <v>BAHÍA DE ALGECIRAS</v>
      </c>
      <c r="B43" s="37">
        <f t="shared" si="3"/>
        <v>346467</v>
      </c>
      <c r="C43" s="37">
        <f t="shared" si="4"/>
        <v>245138</v>
      </c>
      <c r="D43" s="37">
        <f t="shared" si="7"/>
        <v>5</v>
      </c>
      <c r="E43" s="36" t="str">
        <f t="shared" si="6"/>
        <v>BAHÍA DE ALGECIRAS</v>
      </c>
      <c r="F43" s="36">
        <f t="shared" si="8"/>
        <v>346467</v>
      </c>
      <c r="G43" s="36">
        <f t="shared" si="9"/>
        <v>245138</v>
      </c>
    </row>
    <row r="44" spans="1:9" x14ac:dyDescent="0.3">
      <c r="A44" s="36" t="str">
        <f t="shared" si="5"/>
        <v>BAHÍA DE CÁDIZ</v>
      </c>
      <c r="B44" s="37">
        <f t="shared" si="3"/>
        <v>45366</v>
      </c>
      <c r="C44" s="37">
        <f t="shared" si="4"/>
        <v>55528</v>
      </c>
      <c r="D44" s="37">
        <f t="shared" si="7"/>
        <v>16</v>
      </c>
      <c r="E44" s="36" t="str">
        <f t="shared" si="6"/>
        <v>SANTA CRUZ DE TENERIFE</v>
      </c>
      <c r="F44" s="36">
        <f t="shared" si="8"/>
        <v>267232</v>
      </c>
      <c r="G44" s="36">
        <f t="shared" si="9"/>
        <v>255571</v>
      </c>
    </row>
    <row r="45" spans="1:9" x14ac:dyDescent="0.3">
      <c r="A45" s="36" t="str">
        <f t="shared" si="5"/>
        <v>BALEARES</v>
      </c>
      <c r="B45" s="37">
        <f t="shared" si="3"/>
        <v>85500</v>
      </c>
      <c r="C45" s="37">
        <f t="shared" si="4"/>
        <v>85857</v>
      </c>
      <c r="D45" s="37">
        <f t="shared" si="7"/>
        <v>11</v>
      </c>
      <c r="E45" s="36" t="str">
        <f t="shared" si="6"/>
        <v>CASTELLÓN</v>
      </c>
      <c r="F45" s="36">
        <f t="shared" si="8"/>
        <v>158747</v>
      </c>
      <c r="G45" s="36">
        <f t="shared" si="9"/>
        <v>141215</v>
      </c>
    </row>
    <row r="46" spans="1:9" x14ac:dyDescent="0.3">
      <c r="A46" s="36" t="str">
        <f t="shared" si="5"/>
        <v>BARCELONA</v>
      </c>
      <c r="B46" s="37">
        <f t="shared" si="3"/>
        <v>1336399</v>
      </c>
      <c r="C46" s="37">
        <f t="shared" si="4"/>
        <v>1283179</v>
      </c>
      <c r="D46" s="37">
        <f t="shared" si="7"/>
        <v>2</v>
      </c>
      <c r="E46" s="36" t="str">
        <f t="shared" si="6"/>
        <v>VIGO</v>
      </c>
      <c r="F46" s="36">
        <f t="shared" si="8"/>
        <v>118539</v>
      </c>
      <c r="G46" s="36">
        <f t="shared" si="9"/>
        <v>115637</v>
      </c>
    </row>
    <row r="47" spans="1:9" x14ac:dyDescent="0.3">
      <c r="A47" s="36" t="str">
        <f t="shared" si="5"/>
        <v>BILBAO</v>
      </c>
      <c r="B47" s="37">
        <f t="shared" si="3"/>
        <v>429275</v>
      </c>
      <c r="C47" s="37">
        <f t="shared" si="4"/>
        <v>380723</v>
      </c>
      <c r="D47" s="37">
        <f t="shared" si="7"/>
        <v>3</v>
      </c>
      <c r="E47" s="36" t="str">
        <f t="shared" si="6"/>
        <v>ALICANTE</v>
      </c>
      <c r="F47" s="36">
        <f t="shared" si="8"/>
        <v>105997</v>
      </c>
      <c r="G47" s="36">
        <f t="shared" si="9"/>
        <v>105834</v>
      </c>
    </row>
    <row r="48" spans="1:9" x14ac:dyDescent="0.3">
      <c r="A48" s="36" t="str">
        <f t="shared" si="5"/>
        <v>CARTAGENA</v>
      </c>
      <c r="B48" s="37">
        <f t="shared" si="3"/>
        <v>57824</v>
      </c>
      <c r="C48" s="37">
        <f t="shared" si="4"/>
        <v>61162</v>
      </c>
      <c r="D48" s="37">
        <f t="shared" si="7"/>
        <v>12</v>
      </c>
      <c r="E48" s="36" t="str">
        <f t="shared" si="6"/>
        <v>SEVILLA</v>
      </c>
      <c r="F48" s="36">
        <f t="shared" si="8"/>
        <v>87990</v>
      </c>
      <c r="G48" s="36">
        <f t="shared" si="9"/>
        <v>69548</v>
      </c>
    </row>
    <row r="49" spans="1:7" x14ac:dyDescent="0.3">
      <c r="A49" s="36" t="str">
        <f t="shared" si="5"/>
        <v>CASTELLÓN</v>
      </c>
      <c r="B49" s="37">
        <f t="shared" si="3"/>
        <v>158747</v>
      </c>
      <c r="C49" s="37">
        <f t="shared" si="4"/>
        <v>141215</v>
      </c>
      <c r="D49" s="37">
        <f t="shared" si="7"/>
        <v>7</v>
      </c>
      <c r="E49" s="36" t="str">
        <f t="shared" si="6"/>
        <v>BALEARES</v>
      </c>
      <c r="F49" s="36">
        <f t="shared" si="8"/>
        <v>85500</v>
      </c>
      <c r="G49" s="36">
        <f t="shared" si="9"/>
        <v>85857</v>
      </c>
    </row>
    <row r="50" spans="1:7" x14ac:dyDescent="0.3">
      <c r="A50" s="36" t="str">
        <f t="shared" si="5"/>
        <v>CEUTA</v>
      </c>
      <c r="B50" s="37">
        <f t="shared" si="3"/>
        <v>7115</v>
      </c>
      <c r="C50" s="37">
        <f t="shared" si="4"/>
        <v>12758</v>
      </c>
      <c r="D50" s="37">
        <f t="shared" si="7"/>
        <v>21</v>
      </c>
      <c r="E50" s="36" t="str">
        <f t="shared" si="6"/>
        <v>CARTAGENA</v>
      </c>
      <c r="F50" s="36">
        <f t="shared" si="8"/>
        <v>57824</v>
      </c>
      <c r="G50" s="36">
        <f t="shared" si="9"/>
        <v>61162</v>
      </c>
    </row>
    <row r="51" spans="1:7" x14ac:dyDescent="0.3">
      <c r="A51" s="36" t="str">
        <f t="shared" si="5"/>
        <v>FERROL-SAN CIBRAO</v>
      </c>
      <c r="B51" s="37">
        <f t="shared" si="3"/>
        <v>1907</v>
      </c>
      <c r="C51" s="37">
        <f t="shared" si="4"/>
        <v>277</v>
      </c>
      <c r="D51" s="37">
        <f t="shared" si="7"/>
        <v>24</v>
      </c>
      <c r="E51" s="36" t="str">
        <f t="shared" si="6"/>
        <v>GIJÓN</v>
      </c>
      <c r="F51" s="36">
        <f t="shared" si="8"/>
        <v>52860</v>
      </c>
      <c r="G51" s="36">
        <f t="shared" si="9"/>
        <v>50474</v>
      </c>
    </row>
    <row r="52" spans="1:7" x14ac:dyDescent="0.3">
      <c r="A52" s="36" t="str">
        <f t="shared" si="5"/>
        <v>GIJÓN</v>
      </c>
      <c r="B52" s="37">
        <f t="shared" si="3"/>
        <v>52860</v>
      </c>
      <c r="C52" s="37">
        <f t="shared" si="4"/>
        <v>50474</v>
      </c>
      <c r="D52" s="37">
        <f t="shared" si="7"/>
        <v>13</v>
      </c>
      <c r="E52" s="36" t="str">
        <f t="shared" si="6"/>
        <v>MARÍN Y RÍA DE PONTEVEDRA</v>
      </c>
      <c r="F52" s="36">
        <f t="shared" si="8"/>
        <v>52302</v>
      </c>
      <c r="G52" s="36">
        <f t="shared" si="9"/>
        <v>49102</v>
      </c>
    </row>
    <row r="53" spans="1:7" x14ac:dyDescent="0.3">
      <c r="A53" s="36" t="str">
        <f t="shared" si="5"/>
        <v>HUELVA</v>
      </c>
      <c r="B53" s="37">
        <f t="shared" si="3"/>
        <v>46640</v>
      </c>
      <c r="C53" s="37">
        <f t="shared" si="4"/>
        <v>34514</v>
      </c>
      <c r="D53" s="37">
        <f t="shared" si="7"/>
        <v>15</v>
      </c>
      <c r="E53" s="36" t="str">
        <f t="shared" si="6"/>
        <v>HUELVA</v>
      </c>
      <c r="F53" s="36">
        <f t="shared" si="8"/>
        <v>46640</v>
      </c>
      <c r="G53" s="36">
        <f t="shared" si="9"/>
        <v>34514</v>
      </c>
    </row>
    <row r="54" spans="1:7" x14ac:dyDescent="0.3">
      <c r="A54" s="36" t="str">
        <f t="shared" si="5"/>
        <v>LAS PALMAS</v>
      </c>
      <c r="B54" s="37">
        <f t="shared" si="3"/>
        <v>371440</v>
      </c>
      <c r="C54" s="37">
        <f t="shared" si="4"/>
        <v>363190</v>
      </c>
      <c r="D54" s="37">
        <f t="shared" si="7"/>
        <v>4</v>
      </c>
      <c r="E54" s="36" t="str">
        <f t="shared" si="6"/>
        <v>BAHÍA DE CÁDIZ</v>
      </c>
      <c r="F54" s="36">
        <f t="shared" si="8"/>
        <v>45366</v>
      </c>
      <c r="G54" s="36">
        <f t="shared" si="9"/>
        <v>55528</v>
      </c>
    </row>
    <row r="55" spans="1:7" x14ac:dyDescent="0.3">
      <c r="A55" s="36" t="str">
        <f t="shared" si="5"/>
        <v>MÁLAGA</v>
      </c>
      <c r="B55" s="37">
        <f t="shared" si="3"/>
        <v>25354</v>
      </c>
      <c r="C55" s="37">
        <f t="shared" si="4"/>
        <v>21859</v>
      </c>
      <c r="D55" s="37">
        <f t="shared" si="7"/>
        <v>18</v>
      </c>
      <c r="E55" s="36" t="str">
        <f t="shared" si="6"/>
        <v>TARRAGONA</v>
      </c>
      <c r="F55" s="36">
        <f t="shared" si="8"/>
        <v>39783</v>
      </c>
      <c r="G55" s="36">
        <f t="shared" si="9"/>
        <v>39352</v>
      </c>
    </row>
    <row r="56" spans="1:7" x14ac:dyDescent="0.3">
      <c r="A56" s="36" t="str">
        <f t="shared" si="5"/>
        <v>MARÍN Y RÍA DE PONTEVEDRA</v>
      </c>
      <c r="B56" s="37">
        <f t="shared" si="3"/>
        <v>52302</v>
      </c>
      <c r="C56" s="37">
        <f t="shared" si="4"/>
        <v>49102</v>
      </c>
      <c r="D56" s="37">
        <f t="shared" si="7"/>
        <v>14</v>
      </c>
      <c r="E56" s="36" t="str">
        <f t="shared" si="6"/>
        <v>MÁLAGA</v>
      </c>
      <c r="F56" s="36">
        <f t="shared" ref="F56:F66" si="10">LOOKUP(E56,$A$39:$A$66,$B$39:$B$66)</f>
        <v>25354</v>
      </c>
      <c r="G56" s="36">
        <f t="shared" si="9"/>
        <v>21859</v>
      </c>
    </row>
    <row r="57" spans="1:7" x14ac:dyDescent="0.3">
      <c r="A57" s="36" t="str">
        <f t="shared" si="5"/>
        <v>MELILLA</v>
      </c>
      <c r="B57" s="37">
        <f t="shared" si="3"/>
        <v>15649</v>
      </c>
      <c r="C57" s="37">
        <f t="shared" si="4"/>
        <v>25056</v>
      </c>
      <c r="D57" s="37">
        <f t="shared" si="7"/>
        <v>20</v>
      </c>
      <c r="E57" s="36" t="str">
        <f t="shared" si="6"/>
        <v>VILAGARCÍA</v>
      </c>
      <c r="F57" s="36">
        <f t="shared" si="10"/>
        <v>23361</v>
      </c>
      <c r="G57" s="36">
        <f t="shared" si="9"/>
        <v>23538</v>
      </c>
    </row>
    <row r="58" spans="1:7" x14ac:dyDescent="0.3">
      <c r="A58" s="36" t="str">
        <f t="shared" si="5"/>
        <v>MOTRIL</v>
      </c>
      <c r="B58" s="37">
        <f t="shared" si="3"/>
        <v>193</v>
      </c>
      <c r="C58" s="37">
        <f t="shared" si="4"/>
        <v>1372</v>
      </c>
      <c r="D58" s="37">
        <f t="shared" si="7"/>
        <v>25</v>
      </c>
      <c r="E58" s="36" t="str">
        <f t="shared" si="6"/>
        <v>MELILLA</v>
      </c>
      <c r="F58" s="36">
        <f t="shared" si="10"/>
        <v>15649</v>
      </c>
      <c r="G58" s="36">
        <f t="shared" si="9"/>
        <v>25056</v>
      </c>
    </row>
    <row r="59" spans="1:7" x14ac:dyDescent="0.3">
      <c r="A59" s="36" t="str">
        <f t="shared" si="5"/>
        <v>PASAIA</v>
      </c>
      <c r="B59" s="37">
        <f t="shared" si="3"/>
        <v>12</v>
      </c>
      <c r="C59" s="37">
        <f t="shared" si="4"/>
        <v>2</v>
      </c>
      <c r="D59" s="37">
        <f t="shared" si="7"/>
        <v>26</v>
      </c>
      <c r="E59" s="36" t="str">
        <f t="shared" si="6"/>
        <v>CEUTA</v>
      </c>
      <c r="F59" s="36">
        <f t="shared" si="10"/>
        <v>7115</v>
      </c>
      <c r="G59" s="36">
        <f t="shared" si="9"/>
        <v>12758</v>
      </c>
    </row>
    <row r="60" spans="1:7" x14ac:dyDescent="0.3">
      <c r="A60" s="36" t="str">
        <f t="shared" si="5"/>
        <v>SANTA CRUZ DE TENERIFE</v>
      </c>
      <c r="B60" s="37">
        <f t="shared" si="3"/>
        <v>267232</v>
      </c>
      <c r="C60" s="37">
        <f t="shared" si="4"/>
        <v>255571</v>
      </c>
      <c r="D60" s="37">
        <f t="shared" si="7"/>
        <v>6</v>
      </c>
      <c r="E60" s="36" t="str">
        <f t="shared" si="6"/>
        <v>SANTANDER</v>
      </c>
      <c r="F60" s="36">
        <f t="shared" si="10"/>
        <v>6785</v>
      </c>
      <c r="G60" s="36">
        <f t="shared" si="9"/>
        <v>3350</v>
      </c>
    </row>
    <row r="61" spans="1:7" x14ac:dyDescent="0.3">
      <c r="A61" s="36" t="str">
        <f t="shared" si="5"/>
        <v>SANTANDER</v>
      </c>
      <c r="B61" s="37">
        <f t="shared" si="3"/>
        <v>6785</v>
      </c>
      <c r="C61" s="37">
        <f t="shared" si="4"/>
        <v>3350</v>
      </c>
      <c r="D61" s="37">
        <f t="shared" si="7"/>
        <v>22</v>
      </c>
      <c r="E61" s="36" t="str">
        <f t="shared" si="6"/>
        <v>ALMERÍA</v>
      </c>
      <c r="F61" s="36">
        <f t="shared" si="10"/>
        <v>4774</v>
      </c>
      <c r="G61" s="36">
        <f t="shared" si="9"/>
        <v>4132</v>
      </c>
    </row>
    <row r="62" spans="1:7" x14ac:dyDescent="0.3">
      <c r="A62" s="36" t="str">
        <f t="shared" si="5"/>
        <v>SEVILLA</v>
      </c>
      <c r="B62" s="37">
        <f t="shared" si="3"/>
        <v>87990</v>
      </c>
      <c r="C62" s="37">
        <f t="shared" si="4"/>
        <v>69548</v>
      </c>
      <c r="D62" s="37">
        <f t="shared" si="7"/>
        <v>10</v>
      </c>
      <c r="E62" s="36" t="str">
        <f t="shared" si="6"/>
        <v>FERROL-SAN CIBRAO</v>
      </c>
      <c r="F62" s="36">
        <f t="shared" si="10"/>
        <v>1907</v>
      </c>
      <c r="G62" s="36">
        <f t="shared" si="9"/>
        <v>277</v>
      </c>
    </row>
    <row r="63" spans="1:7" x14ac:dyDescent="0.3">
      <c r="A63" s="36" t="str">
        <f t="shared" si="5"/>
        <v>TARRAGONA</v>
      </c>
      <c r="B63" s="37">
        <f t="shared" si="3"/>
        <v>39783</v>
      </c>
      <c r="C63" s="37">
        <f t="shared" si="4"/>
        <v>39352</v>
      </c>
      <c r="D63" s="37">
        <f t="shared" si="7"/>
        <v>17</v>
      </c>
      <c r="E63" s="36" t="str">
        <f t="shared" si="6"/>
        <v>MOTRIL</v>
      </c>
      <c r="F63" s="36">
        <f t="shared" si="10"/>
        <v>193</v>
      </c>
      <c r="G63" s="36">
        <f t="shared" si="9"/>
        <v>1372</v>
      </c>
    </row>
    <row r="64" spans="1:7" x14ac:dyDescent="0.3">
      <c r="A64" s="36" t="str">
        <f t="shared" si="5"/>
        <v>VALENCIA</v>
      </c>
      <c r="B64" s="37">
        <f t="shared" si="3"/>
        <v>1549379</v>
      </c>
      <c r="C64" s="37">
        <f t="shared" si="4"/>
        <v>1467197</v>
      </c>
      <c r="D64" s="37">
        <f t="shared" si="7"/>
        <v>1</v>
      </c>
      <c r="E64" s="36" t="str">
        <f t="shared" si="6"/>
        <v>PASAIA</v>
      </c>
      <c r="F64" s="36">
        <f t="shared" si="10"/>
        <v>12</v>
      </c>
      <c r="G64" s="36">
        <f t="shared" si="9"/>
        <v>2</v>
      </c>
    </row>
    <row r="65" spans="1:7" x14ac:dyDescent="0.3">
      <c r="A65" s="36" t="str">
        <f t="shared" si="5"/>
        <v>VIGO</v>
      </c>
      <c r="B65" s="37">
        <f t="shared" si="3"/>
        <v>118539</v>
      </c>
      <c r="C65" s="37">
        <f t="shared" si="4"/>
        <v>115637</v>
      </c>
      <c r="D65" s="37">
        <f t="shared" si="7"/>
        <v>8</v>
      </c>
      <c r="E65" s="36" t="str">
        <f t="shared" si="6"/>
        <v>A CORUÑA</v>
      </c>
      <c r="F65" s="36">
        <f t="shared" si="10"/>
        <v>8</v>
      </c>
      <c r="G65" s="36">
        <f t="shared" si="9"/>
        <v>3</v>
      </c>
    </row>
    <row r="66" spans="1:7" x14ac:dyDescent="0.3">
      <c r="A66" s="36" t="str">
        <f t="shared" si="5"/>
        <v>VILAGARCÍA</v>
      </c>
      <c r="B66" s="37">
        <f t="shared" si="3"/>
        <v>23361</v>
      </c>
      <c r="C66" s="37">
        <f t="shared" si="4"/>
        <v>23538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5" priority="2">
      <formula>ISERROR(F7)</formula>
    </cfRule>
  </conditionalFormatting>
  <conditionalFormatting sqref="F8 F10 F12 F14 F16 F18 F20 F22 F24 F26 F28 F30 F32 F34">
    <cfRule type="containsErrors" dxfId="1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148</v>
      </c>
    </row>
    <row r="2" spans="1:12" s="2" customFormat="1" ht="21" x14ac:dyDescent="0.4">
      <c r="I2" s="2" t="s">
        <v>172</v>
      </c>
    </row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11958</v>
      </c>
      <c r="C7" s="10">
        <v>19859</v>
      </c>
      <c r="D7" s="10">
        <v>90716</v>
      </c>
      <c r="E7" s="10">
        <v>93709</v>
      </c>
      <c r="F7" s="11">
        <f>((E7*100)/D7)-100</f>
        <v>3.2993077296177091</v>
      </c>
      <c r="G7" s="1"/>
      <c r="H7" s="1"/>
      <c r="I7" s="1"/>
    </row>
    <row r="8" spans="1:12" x14ac:dyDescent="0.3">
      <c r="A8" s="12" t="s">
        <v>31</v>
      </c>
      <c r="B8" s="13">
        <v>51401</v>
      </c>
      <c r="C8" s="13">
        <v>51237</v>
      </c>
      <c r="D8" s="13">
        <v>155642</v>
      </c>
      <c r="E8" s="13">
        <v>154463</v>
      </c>
      <c r="F8" s="14">
        <f t="shared" ref="F8:F34" si="0">((E8*100)/D8)-100</f>
        <v>-0.75750761362614583</v>
      </c>
      <c r="G8" s="1"/>
      <c r="H8" s="1"/>
      <c r="I8" s="1"/>
    </row>
    <row r="9" spans="1:12" x14ac:dyDescent="0.3">
      <c r="A9" s="9" t="s">
        <v>157</v>
      </c>
      <c r="B9" s="10">
        <v>250535</v>
      </c>
      <c r="C9" s="10">
        <v>239780</v>
      </c>
      <c r="D9" s="10">
        <v>701059</v>
      </c>
      <c r="E9" s="10">
        <v>682414</v>
      </c>
      <c r="F9" s="11">
        <f t="shared" si="0"/>
        <v>-2.6595479125152082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752</v>
      </c>
      <c r="E10" s="13">
        <v>1986</v>
      </c>
      <c r="F10" s="18">
        <f t="shared" si="0"/>
        <v>164.09574468085106</v>
      </c>
      <c r="G10" s="1"/>
      <c r="H10" s="1"/>
      <c r="I10" s="1"/>
    </row>
    <row r="11" spans="1:12" x14ac:dyDescent="0.3">
      <c r="A11" s="9" t="s">
        <v>160</v>
      </c>
      <c r="B11" s="10">
        <v>1105021</v>
      </c>
      <c r="C11" s="10">
        <v>1316689</v>
      </c>
      <c r="D11" s="10">
        <v>3962149</v>
      </c>
      <c r="E11" s="10">
        <v>4214789</v>
      </c>
      <c r="F11" s="11">
        <f t="shared" si="0"/>
        <v>6.3763376894710433</v>
      </c>
      <c r="G11" s="1"/>
      <c r="H11" s="1"/>
      <c r="I11" s="1"/>
    </row>
    <row r="12" spans="1:12" x14ac:dyDescent="0.3">
      <c r="A12" s="12" t="s">
        <v>161</v>
      </c>
      <c r="B12" s="13">
        <v>42319</v>
      </c>
      <c r="C12" s="13">
        <v>38502</v>
      </c>
      <c r="D12" s="13">
        <v>225526</v>
      </c>
      <c r="E12" s="13">
        <v>263931</v>
      </c>
      <c r="F12" s="14">
        <f t="shared" si="0"/>
        <v>17.02907868715802</v>
      </c>
      <c r="G12" s="1"/>
      <c r="H12" s="1"/>
      <c r="I12" s="1"/>
    </row>
    <row r="13" spans="1:12" x14ac:dyDescent="0.3">
      <c r="A13" s="9" t="s">
        <v>32</v>
      </c>
      <c r="B13" s="10">
        <v>1481005</v>
      </c>
      <c r="C13" s="10">
        <v>1526622</v>
      </c>
      <c r="D13" s="10">
        <v>5834111</v>
      </c>
      <c r="E13" s="10">
        <v>6269434</v>
      </c>
      <c r="F13" s="11">
        <f t="shared" si="0"/>
        <v>7.4616852507605671</v>
      </c>
      <c r="G13" s="1"/>
      <c r="H13" s="1"/>
      <c r="I13" s="1"/>
    </row>
    <row r="14" spans="1:12" x14ac:dyDescent="0.3">
      <c r="A14" s="12" t="s">
        <v>33</v>
      </c>
      <c r="B14" s="13">
        <v>643312</v>
      </c>
      <c r="C14" s="13">
        <v>646219</v>
      </c>
      <c r="D14" s="13">
        <v>2758699</v>
      </c>
      <c r="E14" s="13">
        <v>3004828</v>
      </c>
      <c r="F14" s="14">
        <f t="shared" si="0"/>
        <v>8.9219229789114394</v>
      </c>
      <c r="G14" s="1"/>
      <c r="H14" s="1"/>
      <c r="I14" s="1"/>
    </row>
    <row r="15" spans="1:12" x14ac:dyDescent="0.3">
      <c r="A15" s="9" t="s">
        <v>34</v>
      </c>
      <c r="B15" s="10">
        <v>30429</v>
      </c>
      <c r="C15" s="10">
        <v>27611</v>
      </c>
      <c r="D15" s="10">
        <v>128563</v>
      </c>
      <c r="E15" s="10">
        <v>136968</v>
      </c>
      <c r="F15" s="11">
        <f t="shared" si="0"/>
        <v>6.5376508015525445</v>
      </c>
      <c r="G15" s="1"/>
      <c r="H15" s="1"/>
      <c r="I15" s="1"/>
    </row>
    <row r="16" spans="1:12" x14ac:dyDescent="0.3">
      <c r="A16" s="12" t="s">
        <v>35</v>
      </c>
      <c r="B16" s="13">
        <v>28385</v>
      </c>
      <c r="C16" s="13">
        <v>29467</v>
      </c>
      <c r="D16" s="13">
        <v>145179</v>
      </c>
      <c r="E16" s="13">
        <v>129944</v>
      </c>
      <c r="F16" s="14">
        <f t="shared" si="0"/>
        <v>-10.493941961302937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568</v>
      </c>
      <c r="D17" s="10">
        <v>411</v>
      </c>
      <c r="E17" s="10">
        <v>568</v>
      </c>
      <c r="F17" s="11">
        <f t="shared" si="0"/>
        <v>38.199513381995132</v>
      </c>
      <c r="G17" s="1"/>
      <c r="H17" s="1"/>
      <c r="I17" s="1"/>
    </row>
    <row r="18" spans="1:9" x14ac:dyDescent="0.3">
      <c r="A18" s="12" t="s">
        <v>36</v>
      </c>
      <c r="B18" s="13">
        <v>286360</v>
      </c>
      <c r="C18" s="13">
        <v>302201</v>
      </c>
      <c r="D18" s="13">
        <v>1268957</v>
      </c>
      <c r="E18" s="13">
        <v>1372057</v>
      </c>
      <c r="F18" s="14">
        <f t="shared" si="0"/>
        <v>8.124782794058433</v>
      </c>
      <c r="G18" s="1"/>
      <c r="H18" s="1"/>
      <c r="I18" s="1"/>
    </row>
    <row r="19" spans="1:9" x14ac:dyDescent="0.3">
      <c r="A19" s="9" t="s">
        <v>37</v>
      </c>
      <c r="B19" s="10">
        <v>2727</v>
      </c>
      <c r="C19" s="10">
        <v>482</v>
      </c>
      <c r="D19" s="10">
        <v>11075</v>
      </c>
      <c r="E19" s="10">
        <v>8779</v>
      </c>
      <c r="F19" s="11">
        <f t="shared" si="0"/>
        <v>-20.731376975169297</v>
      </c>
      <c r="G19" s="1"/>
      <c r="H19" s="1"/>
      <c r="I19" s="1"/>
    </row>
    <row r="20" spans="1:9" x14ac:dyDescent="0.3">
      <c r="A20" s="12" t="s">
        <v>163</v>
      </c>
      <c r="B20" s="13">
        <v>8892</v>
      </c>
      <c r="C20" s="13">
        <v>4910</v>
      </c>
      <c r="D20" s="13">
        <v>16209</v>
      </c>
      <c r="E20" s="13">
        <v>20076</v>
      </c>
      <c r="F20" s="14">
        <f t="shared" si="0"/>
        <v>23.857116416805482</v>
      </c>
      <c r="G20" s="1"/>
      <c r="H20" s="1"/>
      <c r="I20" s="1"/>
    </row>
    <row r="21" spans="1:9" x14ac:dyDescent="0.3">
      <c r="A21" s="9" t="s">
        <v>38</v>
      </c>
      <c r="B21" s="10">
        <v>4791</v>
      </c>
      <c r="C21" s="10">
        <v>4714</v>
      </c>
      <c r="D21" s="10">
        <v>27673</v>
      </c>
      <c r="E21" s="10">
        <v>31398</v>
      </c>
      <c r="F21" s="11">
        <f t="shared" si="0"/>
        <v>13.460774039677659</v>
      </c>
      <c r="G21" s="1"/>
      <c r="H21" s="1"/>
      <c r="I21" s="1"/>
    </row>
    <row r="22" spans="1:9" x14ac:dyDescent="0.3">
      <c r="A22" s="12" t="s">
        <v>59</v>
      </c>
      <c r="B22" s="13">
        <v>205691</v>
      </c>
      <c r="C22" s="13">
        <v>213377</v>
      </c>
      <c r="D22" s="13">
        <v>1503489</v>
      </c>
      <c r="E22" s="13">
        <v>1700028</v>
      </c>
      <c r="F22" s="14">
        <f t="shared" si="0"/>
        <v>13.072194076577887</v>
      </c>
      <c r="G22" s="1"/>
      <c r="H22" s="1"/>
      <c r="I22" s="1"/>
    </row>
    <row r="23" spans="1:9" x14ac:dyDescent="0.3">
      <c r="A23" s="9" t="s">
        <v>164</v>
      </c>
      <c r="B23" s="10">
        <v>96069</v>
      </c>
      <c r="C23" s="10">
        <v>94835</v>
      </c>
      <c r="D23" s="10">
        <v>495812</v>
      </c>
      <c r="E23" s="10">
        <v>506208</v>
      </c>
      <c r="F23" s="11">
        <f t="shared" si="0"/>
        <v>2.0967624825538707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150510</v>
      </c>
      <c r="C25" s="10">
        <v>152126</v>
      </c>
      <c r="D25" s="10">
        <v>580588</v>
      </c>
      <c r="E25" s="10">
        <v>584648</v>
      </c>
      <c r="F25" s="11">
        <f t="shared" si="0"/>
        <v>0.69929106354247494</v>
      </c>
      <c r="G25" s="1"/>
      <c r="H25" s="1"/>
      <c r="I25" s="1"/>
    </row>
    <row r="26" spans="1:9" x14ac:dyDescent="0.3">
      <c r="A26" s="12" t="s">
        <v>40</v>
      </c>
      <c r="B26" s="13">
        <v>84347</v>
      </c>
      <c r="C26" s="13">
        <v>61382</v>
      </c>
      <c r="D26" s="13">
        <v>249985</v>
      </c>
      <c r="E26" s="13">
        <v>205534</v>
      </c>
      <c r="F26" s="14">
        <f t="shared" si="0"/>
        <v>-17.781466888013284</v>
      </c>
      <c r="G26" s="1"/>
      <c r="H26" s="1"/>
      <c r="I26" s="1"/>
    </row>
    <row r="27" spans="1:9" x14ac:dyDescent="0.3">
      <c r="A27" s="9" t="s">
        <v>41</v>
      </c>
      <c r="B27" s="10">
        <v>87</v>
      </c>
      <c r="C27" s="10">
        <v>823</v>
      </c>
      <c r="D27" s="10">
        <v>324</v>
      </c>
      <c r="E27" s="10">
        <v>1224</v>
      </c>
      <c r="F27" s="19">
        <f t="shared" si="0"/>
        <v>277.77777777777777</v>
      </c>
      <c r="G27" s="1"/>
      <c r="H27" s="1"/>
      <c r="I27" s="1"/>
    </row>
    <row r="28" spans="1:9" x14ac:dyDescent="0.3">
      <c r="A28" s="12" t="s">
        <v>42</v>
      </c>
      <c r="B28" s="13">
        <v>593240</v>
      </c>
      <c r="C28" s="13">
        <v>589426</v>
      </c>
      <c r="D28" s="13">
        <v>3703183</v>
      </c>
      <c r="E28" s="13">
        <v>3974565</v>
      </c>
      <c r="F28" s="14">
        <f t="shared" si="0"/>
        <v>7.3283442919239974</v>
      </c>
      <c r="G28" s="1"/>
      <c r="H28" s="1"/>
      <c r="I28" s="1"/>
    </row>
    <row r="29" spans="1:9" x14ac:dyDescent="0.3">
      <c r="A29" s="9" t="s">
        <v>43</v>
      </c>
      <c r="B29" s="10">
        <v>35302</v>
      </c>
      <c r="C29" s="10">
        <v>40868</v>
      </c>
      <c r="D29" s="10">
        <v>165394</v>
      </c>
      <c r="E29" s="10">
        <v>178160</v>
      </c>
      <c r="F29" s="11">
        <f t="shared" si="0"/>
        <v>7.7185387619865224</v>
      </c>
      <c r="G29" s="1"/>
      <c r="H29" s="1"/>
      <c r="I29" s="1"/>
    </row>
    <row r="30" spans="1:9" x14ac:dyDescent="0.3">
      <c r="A30" s="12" t="s">
        <v>44</v>
      </c>
      <c r="B30" s="13">
        <v>1810</v>
      </c>
      <c r="C30" s="13">
        <v>1039</v>
      </c>
      <c r="D30" s="13">
        <v>13755</v>
      </c>
      <c r="E30" s="13">
        <v>9297</v>
      </c>
      <c r="F30" s="14">
        <f t="shared" si="0"/>
        <v>-32.410032715376232</v>
      </c>
      <c r="G30" s="1"/>
      <c r="H30" s="1"/>
      <c r="I30" s="1"/>
    </row>
    <row r="31" spans="1:9" x14ac:dyDescent="0.3">
      <c r="A31" s="9" t="s">
        <v>45</v>
      </c>
      <c r="B31" s="10">
        <v>8162</v>
      </c>
      <c r="C31" s="10">
        <v>15894</v>
      </c>
      <c r="D31" s="10">
        <v>29905</v>
      </c>
      <c r="E31" s="10">
        <v>67524</v>
      </c>
      <c r="F31" s="11">
        <f t="shared" si="0"/>
        <v>125.79501755559272</v>
      </c>
      <c r="G31" s="1"/>
      <c r="H31" s="1"/>
      <c r="I31" s="1"/>
    </row>
    <row r="32" spans="1:9" x14ac:dyDescent="0.3">
      <c r="A32" s="12" t="s">
        <v>46</v>
      </c>
      <c r="B32" s="13">
        <v>152860</v>
      </c>
      <c r="C32" s="13">
        <v>139783</v>
      </c>
      <c r="D32" s="13">
        <v>689154</v>
      </c>
      <c r="E32" s="13">
        <v>682016</v>
      </c>
      <c r="F32" s="14">
        <f t="shared" si="0"/>
        <v>-1.0357626887459048</v>
      </c>
      <c r="G32" s="1"/>
      <c r="H32" s="1"/>
      <c r="I32" s="1"/>
    </row>
    <row r="33" spans="1:9" x14ac:dyDescent="0.3">
      <c r="A33" s="9" t="s">
        <v>47</v>
      </c>
      <c r="B33" s="10">
        <v>21961</v>
      </c>
      <c r="C33" s="10">
        <v>7410</v>
      </c>
      <c r="D33" s="10">
        <v>94689</v>
      </c>
      <c r="E33" s="10">
        <v>103075</v>
      </c>
      <c r="F33" s="11">
        <f t="shared" si="0"/>
        <v>8.8563613513713335</v>
      </c>
      <c r="G33" s="1"/>
      <c r="H33" s="1"/>
      <c r="I33" s="1"/>
    </row>
    <row r="34" spans="1:9" x14ac:dyDescent="0.3">
      <c r="A34" s="12" t="s">
        <v>165</v>
      </c>
      <c r="B34" s="13">
        <v>689</v>
      </c>
      <c r="C34" s="13">
        <v>0</v>
      </c>
      <c r="D34" s="13">
        <v>781</v>
      </c>
      <c r="E34" s="13">
        <v>502</v>
      </c>
      <c r="F34" s="14">
        <f t="shared" si="0"/>
        <v>-35.723431498079378</v>
      </c>
      <c r="G34" s="1"/>
      <c r="H34" s="1"/>
      <c r="I34" s="1"/>
    </row>
    <row r="35" spans="1:9" x14ac:dyDescent="0.3">
      <c r="A35" s="15" t="s">
        <v>48</v>
      </c>
      <c r="B35" s="16">
        <f>SUM(B7:B34)</f>
        <v>5297863</v>
      </c>
      <c r="C35" s="16">
        <f t="shared" ref="C35:E35" si="1">SUM(C7:C34)</f>
        <v>5525824</v>
      </c>
      <c r="D35" s="16">
        <f t="shared" si="1"/>
        <v>22853780</v>
      </c>
      <c r="E35" s="16">
        <f t="shared" si="1"/>
        <v>24398125</v>
      </c>
      <c r="F35" s="17">
        <f t="shared" ref="F35" si="2">((E35*100)/D35)-100</f>
        <v>6.7575035727131336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93709</v>
      </c>
      <c r="C39" s="37">
        <f t="shared" si="4"/>
        <v>90716</v>
      </c>
      <c r="D39" s="37">
        <f>_xlfn.RANK.EQ(B39,$B$39:$B$66)+COUNTIF($B$39:$B$66,B39)-1</f>
        <v>18</v>
      </c>
      <c r="E39" s="36" t="str">
        <f t="shared" ref="E39:E66" si="6">INDEX($A$39:$B$66,MATCH(ROW()-38,$D$39:$D$66,0),1)</f>
        <v>BALEARES</v>
      </c>
      <c r="F39" s="36">
        <f>LOOKUP(E39,$A$39:$A$66,$B$39:$B$66)</f>
        <v>6269434</v>
      </c>
      <c r="G39" s="36">
        <f>LOOKUP(E39,$A$39:$A$66,$C$39:$C$66)</f>
        <v>5834111</v>
      </c>
    </row>
    <row r="40" spans="1:9" x14ac:dyDescent="0.3">
      <c r="A40" s="36" t="str">
        <f t="shared" si="5"/>
        <v>ALICANTE</v>
      </c>
      <c r="B40" s="37">
        <f t="shared" si="3"/>
        <v>154463</v>
      </c>
      <c r="C40" s="37">
        <f t="shared" si="4"/>
        <v>155642</v>
      </c>
      <c r="D40" s="37">
        <f t="shared" ref="D40:D66" si="7">_xlfn.RANK.EQ(B40,$B$39:$B$66)+COUNTIF($B$39:$B$66,B40)-1</f>
        <v>14</v>
      </c>
      <c r="E40" s="36" t="str">
        <f t="shared" si="6"/>
        <v>BAHÍA DE ALGECIRAS</v>
      </c>
      <c r="F40" s="36">
        <f t="shared" ref="F40:F55" si="8">LOOKUP(E40,$A$39:$A$66,$B$39:$B$66)</f>
        <v>4214789</v>
      </c>
      <c r="G40" s="36">
        <f t="shared" ref="G40:G66" si="9">LOOKUP(E40,$A$39:$A$66,$C$39:$C$66)</f>
        <v>3962149</v>
      </c>
    </row>
    <row r="41" spans="1:9" x14ac:dyDescent="0.3">
      <c r="A41" s="36" t="str">
        <f t="shared" si="5"/>
        <v>ALMERÍA</v>
      </c>
      <c r="B41" s="37">
        <f t="shared" si="3"/>
        <v>682414</v>
      </c>
      <c r="C41" s="37">
        <f t="shared" si="4"/>
        <v>701059</v>
      </c>
      <c r="D41" s="37">
        <f t="shared" si="7"/>
        <v>7</v>
      </c>
      <c r="E41" s="36" t="str">
        <f t="shared" si="6"/>
        <v>SANTA CRUZ DE TENERIFE</v>
      </c>
      <c r="F41" s="36">
        <f t="shared" si="8"/>
        <v>3974565</v>
      </c>
      <c r="G41" s="36">
        <f t="shared" si="9"/>
        <v>3703183</v>
      </c>
    </row>
    <row r="42" spans="1:9" x14ac:dyDescent="0.3">
      <c r="A42" s="36" t="str">
        <f t="shared" si="5"/>
        <v>AVILÉS</v>
      </c>
      <c r="B42" s="37">
        <f t="shared" si="3"/>
        <v>1986</v>
      </c>
      <c r="C42" s="37">
        <f t="shared" si="4"/>
        <v>752</v>
      </c>
      <c r="D42" s="37">
        <f t="shared" si="7"/>
        <v>24</v>
      </c>
      <c r="E42" s="36" t="str">
        <f t="shared" si="6"/>
        <v>BARCELONA</v>
      </c>
      <c r="F42" s="36">
        <f t="shared" si="8"/>
        <v>3004828</v>
      </c>
      <c r="G42" s="36">
        <f t="shared" si="9"/>
        <v>2758699</v>
      </c>
    </row>
    <row r="43" spans="1:9" x14ac:dyDescent="0.3">
      <c r="A43" s="36" t="str">
        <f t="shared" si="5"/>
        <v>BAHÍA DE ALGECIRAS</v>
      </c>
      <c r="B43" s="37">
        <f t="shared" si="3"/>
        <v>4214789</v>
      </c>
      <c r="C43" s="37">
        <f t="shared" si="4"/>
        <v>3962149</v>
      </c>
      <c r="D43" s="37">
        <f t="shared" si="7"/>
        <v>2</v>
      </c>
      <c r="E43" s="36" t="str">
        <f t="shared" si="6"/>
        <v>LAS PALMAS</v>
      </c>
      <c r="F43" s="36">
        <f t="shared" si="8"/>
        <v>1700028</v>
      </c>
      <c r="G43" s="36">
        <f t="shared" si="9"/>
        <v>1503489</v>
      </c>
    </row>
    <row r="44" spans="1:9" x14ac:dyDescent="0.3">
      <c r="A44" s="36" t="str">
        <f t="shared" si="5"/>
        <v>BAHÍA DE CÁDIZ</v>
      </c>
      <c r="B44" s="37">
        <f t="shared" si="3"/>
        <v>263931</v>
      </c>
      <c r="C44" s="37">
        <f t="shared" si="4"/>
        <v>225526</v>
      </c>
      <c r="D44" s="37">
        <f t="shared" si="7"/>
        <v>11</v>
      </c>
      <c r="E44" s="36" t="str">
        <f t="shared" si="6"/>
        <v>CEUTA</v>
      </c>
      <c r="F44" s="36">
        <f t="shared" si="8"/>
        <v>1372057</v>
      </c>
      <c r="G44" s="36">
        <f t="shared" si="9"/>
        <v>1268957</v>
      </c>
    </row>
    <row r="45" spans="1:9" x14ac:dyDescent="0.3">
      <c r="A45" s="36" t="str">
        <f t="shared" si="5"/>
        <v>BALEARES</v>
      </c>
      <c r="B45" s="37">
        <f t="shared" si="3"/>
        <v>6269434</v>
      </c>
      <c r="C45" s="37">
        <f t="shared" si="4"/>
        <v>5834111</v>
      </c>
      <c r="D45" s="37">
        <f t="shared" si="7"/>
        <v>1</v>
      </c>
      <c r="E45" s="36" t="str">
        <f t="shared" si="6"/>
        <v>ALMERÍA</v>
      </c>
      <c r="F45" s="36">
        <f t="shared" si="8"/>
        <v>682414</v>
      </c>
      <c r="G45" s="36">
        <f t="shared" si="9"/>
        <v>701059</v>
      </c>
    </row>
    <row r="46" spans="1:9" x14ac:dyDescent="0.3">
      <c r="A46" s="36" t="str">
        <f t="shared" si="5"/>
        <v>BARCELONA</v>
      </c>
      <c r="B46" s="37">
        <f t="shared" si="3"/>
        <v>3004828</v>
      </c>
      <c r="C46" s="37">
        <f t="shared" si="4"/>
        <v>2758699</v>
      </c>
      <c r="D46" s="37">
        <f t="shared" si="7"/>
        <v>4</v>
      </c>
      <c r="E46" s="36" t="str">
        <f t="shared" si="6"/>
        <v>VALENCIA</v>
      </c>
      <c r="F46" s="36">
        <f t="shared" si="8"/>
        <v>682016</v>
      </c>
      <c r="G46" s="36">
        <f t="shared" si="9"/>
        <v>689154</v>
      </c>
    </row>
    <row r="47" spans="1:9" x14ac:dyDescent="0.3">
      <c r="A47" s="36" t="str">
        <f t="shared" si="5"/>
        <v>BILBAO</v>
      </c>
      <c r="B47" s="37">
        <f t="shared" si="3"/>
        <v>136968</v>
      </c>
      <c r="C47" s="37">
        <f t="shared" si="4"/>
        <v>128563</v>
      </c>
      <c r="D47" s="37">
        <f t="shared" si="7"/>
        <v>15</v>
      </c>
      <c r="E47" s="36" t="str">
        <f t="shared" si="6"/>
        <v>MELILLA</v>
      </c>
      <c r="F47" s="36">
        <f t="shared" si="8"/>
        <v>584648</v>
      </c>
      <c r="G47" s="36">
        <f t="shared" si="9"/>
        <v>580588</v>
      </c>
    </row>
    <row r="48" spans="1:9" x14ac:dyDescent="0.3">
      <c r="A48" s="36" t="str">
        <f t="shared" si="5"/>
        <v>CARTAGENA</v>
      </c>
      <c r="B48" s="37">
        <f t="shared" si="3"/>
        <v>129944</v>
      </c>
      <c r="C48" s="37">
        <f t="shared" si="4"/>
        <v>145179</v>
      </c>
      <c r="D48" s="37">
        <f t="shared" si="7"/>
        <v>16</v>
      </c>
      <c r="E48" s="36" t="str">
        <f t="shared" si="6"/>
        <v>MÁLAGA</v>
      </c>
      <c r="F48" s="36">
        <f t="shared" si="8"/>
        <v>506208</v>
      </c>
      <c r="G48" s="36">
        <f t="shared" si="9"/>
        <v>495812</v>
      </c>
    </row>
    <row r="49" spans="1:7" x14ac:dyDescent="0.3">
      <c r="A49" s="36" t="str">
        <f t="shared" si="5"/>
        <v>CASTELLÓN</v>
      </c>
      <c r="B49" s="37">
        <f t="shared" si="3"/>
        <v>568</v>
      </c>
      <c r="C49" s="37">
        <f t="shared" si="4"/>
        <v>411</v>
      </c>
      <c r="D49" s="37">
        <f t="shared" si="7"/>
        <v>26</v>
      </c>
      <c r="E49" s="36" t="str">
        <f t="shared" si="6"/>
        <v>BAHÍA DE CÁDIZ</v>
      </c>
      <c r="F49" s="36">
        <f t="shared" si="8"/>
        <v>263931</v>
      </c>
      <c r="G49" s="36">
        <f t="shared" si="9"/>
        <v>225526</v>
      </c>
    </row>
    <row r="50" spans="1:7" x14ac:dyDescent="0.3">
      <c r="A50" s="36" t="str">
        <f t="shared" si="5"/>
        <v>CEUTA</v>
      </c>
      <c r="B50" s="37">
        <f t="shared" si="3"/>
        <v>1372057</v>
      </c>
      <c r="C50" s="37">
        <f t="shared" si="4"/>
        <v>1268957</v>
      </c>
      <c r="D50" s="37">
        <f t="shared" si="7"/>
        <v>6</v>
      </c>
      <c r="E50" s="36" t="str">
        <f t="shared" si="6"/>
        <v>MOTRIL</v>
      </c>
      <c r="F50" s="36">
        <f t="shared" si="8"/>
        <v>205534</v>
      </c>
      <c r="G50" s="36">
        <f t="shared" si="9"/>
        <v>249985</v>
      </c>
    </row>
    <row r="51" spans="1:7" x14ac:dyDescent="0.3">
      <c r="A51" s="36" t="str">
        <f t="shared" si="5"/>
        <v>FERROL-SAN CIBRAO</v>
      </c>
      <c r="B51" s="37">
        <f t="shared" si="3"/>
        <v>8779</v>
      </c>
      <c r="C51" s="37">
        <f t="shared" si="4"/>
        <v>11075</v>
      </c>
      <c r="D51" s="37">
        <f t="shared" si="7"/>
        <v>23</v>
      </c>
      <c r="E51" s="36" t="str">
        <f t="shared" si="6"/>
        <v>SANTANDER</v>
      </c>
      <c r="F51" s="36">
        <f t="shared" si="8"/>
        <v>178160</v>
      </c>
      <c r="G51" s="36">
        <f t="shared" si="9"/>
        <v>165394</v>
      </c>
    </row>
    <row r="52" spans="1:7" x14ac:dyDescent="0.3">
      <c r="A52" s="36" t="str">
        <f t="shared" si="5"/>
        <v>GIJÓN</v>
      </c>
      <c r="B52" s="37">
        <f t="shared" si="3"/>
        <v>20076</v>
      </c>
      <c r="C52" s="37">
        <f t="shared" si="4"/>
        <v>16209</v>
      </c>
      <c r="D52" s="37">
        <f t="shared" si="7"/>
        <v>21</v>
      </c>
      <c r="E52" s="36" t="str">
        <f t="shared" si="6"/>
        <v>ALICANTE</v>
      </c>
      <c r="F52" s="36">
        <f t="shared" si="8"/>
        <v>154463</v>
      </c>
      <c r="G52" s="36">
        <f t="shared" si="9"/>
        <v>155642</v>
      </c>
    </row>
    <row r="53" spans="1:7" x14ac:dyDescent="0.3">
      <c r="A53" s="36" t="str">
        <f t="shared" si="5"/>
        <v>HUELVA</v>
      </c>
      <c r="B53" s="37">
        <f t="shared" si="3"/>
        <v>31398</v>
      </c>
      <c r="C53" s="37">
        <f t="shared" si="4"/>
        <v>27673</v>
      </c>
      <c r="D53" s="37">
        <f t="shared" si="7"/>
        <v>20</v>
      </c>
      <c r="E53" s="36" t="str">
        <f t="shared" si="6"/>
        <v>BILBAO</v>
      </c>
      <c r="F53" s="36">
        <f t="shared" si="8"/>
        <v>136968</v>
      </c>
      <c r="G53" s="36">
        <f t="shared" si="9"/>
        <v>128563</v>
      </c>
    </row>
    <row r="54" spans="1:7" x14ac:dyDescent="0.3">
      <c r="A54" s="36" t="str">
        <f t="shared" si="5"/>
        <v>LAS PALMAS</v>
      </c>
      <c r="B54" s="37">
        <f t="shared" si="3"/>
        <v>1700028</v>
      </c>
      <c r="C54" s="37">
        <f t="shared" si="4"/>
        <v>1503489</v>
      </c>
      <c r="D54" s="37">
        <f t="shared" si="7"/>
        <v>5</v>
      </c>
      <c r="E54" s="36" t="str">
        <f t="shared" si="6"/>
        <v>CARTAGENA</v>
      </c>
      <c r="F54" s="36">
        <f t="shared" si="8"/>
        <v>129944</v>
      </c>
      <c r="G54" s="36">
        <f t="shared" si="9"/>
        <v>145179</v>
      </c>
    </row>
    <row r="55" spans="1:7" x14ac:dyDescent="0.3">
      <c r="A55" s="36" t="str">
        <f t="shared" si="5"/>
        <v>MÁLAGA</v>
      </c>
      <c r="B55" s="37">
        <f t="shared" si="3"/>
        <v>506208</v>
      </c>
      <c r="C55" s="37">
        <f t="shared" si="4"/>
        <v>495812</v>
      </c>
      <c r="D55" s="37">
        <f t="shared" si="7"/>
        <v>10</v>
      </c>
      <c r="E55" s="36" t="str">
        <f t="shared" si="6"/>
        <v>VIGO</v>
      </c>
      <c r="F55" s="36">
        <f t="shared" si="8"/>
        <v>103075</v>
      </c>
      <c r="G55" s="36">
        <f t="shared" si="9"/>
        <v>94689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A CORUÑA</v>
      </c>
      <c r="F56" s="36">
        <f t="shared" ref="F56:F66" si="10">LOOKUP(E56,$A$39:$A$66,$B$39:$B$66)</f>
        <v>93709</v>
      </c>
      <c r="G56" s="36">
        <f t="shared" si="9"/>
        <v>90716</v>
      </c>
    </row>
    <row r="57" spans="1:7" x14ac:dyDescent="0.3">
      <c r="A57" s="36" t="str">
        <f t="shared" si="5"/>
        <v>MELILLA</v>
      </c>
      <c r="B57" s="37">
        <f t="shared" si="3"/>
        <v>584648</v>
      </c>
      <c r="C57" s="37">
        <f t="shared" si="4"/>
        <v>580588</v>
      </c>
      <c r="D57" s="37">
        <f t="shared" si="7"/>
        <v>9</v>
      </c>
      <c r="E57" s="36" t="str">
        <f t="shared" si="6"/>
        <v>TARRAGONA</v>
      </c>
      <c r="F57" s="36">
        <f t="shared" si="10"/>
        <v>67524</v>
      </c>
      <c r="G57" s="36">
        <f t="shared" si="9"/>
        <v>29905</v>
      </c>
    </row>
    <row r="58" spans="1:7" x14ac:dyDescent="0.3">
      <c r="A58" s="36" t="str">
        <f t="shared" si="5"/>
        <v>MOTRIL</v>
      </c>
      <c r="B58" s="37">
        <f t="shared" si="3"/>
        <v>205534</v>
      </c>
      <c r="C58" s="37">
        <f t="shared" si="4"/>
        <v>249985</v>
      </c>
      <c r="D58" s="37">
        <f t="shared" si="7"/>
        <v>12</v>
      </c>
      <c r="E58" s="36" t="str">
        <f t="shared" si="6"/>
        <v>HUELVA</v>
      </c>
      <c r="F58" s="36">
        <f t="shared" si="10"/>
        <v>31398</v>
      </c>
      <c r="G58" s="36">
        <f t="shared" si="9"/>
        <v>27673</v>
      </c>
    </row>
    <row r="59" spans="1:7" x14ac:dyDescent="0.3">
      <c r="A59" s="36" t="str">
        <f t="shared" si="5"/>
        <v>PASAIA</v>
      </c>
      <c r="B59" s="37">
        <f t="shared" si="3"/>
        <v>1224</v>
      </c>
      <c r="C59" s="37">
        <f t="shared" si="4"/>
        <v>324</v>
      </c>
      <c r="D59" s="37">
        <f t="shared" si="7"/>
        <v>25</v>
      </c>
      <c r="E59" s="36" t="str">
        <f t="shared" si="6"/>
        <v>GIJÓN</v>
      </c>
      <c r="F59" s="36">
        <f t="shared" si="10"/>
        <v>20076</v>
      </c>
      <c r="G59" s="36">
        <f t="shared" si="9"/>
        <v>16209</v>
      </c>
    </row>
    <row r="60" spans="1:7" x14ac:dyDescent="0.3">
      <c r="A60" s="36" t="str">
        <f t="shared" si="5"/>
        <v>SANTA CRUZ DE TENERIFE</v>
      </c>
      <c r="B60" s="37">
        <f t="shared" si="3"/>
        <v>3974565</v>
      </c>
      <c r="C60" s="37">
        <f t="shared" si="4"/>
        <v>3703183</v>
      </c>
      <c r="D60" s="37">
        <f t="shared" si="7"/>
        <v>3</v>
      </c>
      <c r="E60" s="36" t="str">
        <f t="shared" si="6"/>
        <v>SEVILLA</v>
      </c>
      <c r="F60" s="36">
        <f t="shared" si="10"/>
        <v>9297</v>
      </c>
      <c r="G60" s="36">
        <f t="shared" si="9"/>
        <v>13755</v>
      </c>
    </row>
    <row r="61" spans="1:7" x14ac:dyDescent="0.3">
      <c r="A61" s="36" t="str">
        <f t="shared" si="5"/>
        <v>SANTANDER</v>
      </c>
      <c r="B61" s="37">
        <f t="shared" si="3"/>
        <v>178160</v>
      </c>
      <c r="C61" s="37">
        <f t="shared" si="4"/>
        <v>165394</v>
      </c>
      <c r="D61" s="37">
        <f t="shared" si="7"/>
        <v>13</v>
      </c>
      <c r="E61" s="36" t="str">
        <f t="shared" si="6"/>
        <v>FERROL-SAN CIBRAO</v>
      </c>
      <c r="F61" s="36">
        <f t="shared" si="10"/>
        <v>8779</v>
      </c>
      <c r="G61" s="36">
        <f t="shared" si="9"/>
        <v>11075</v>
      </c>
    </row>
    <row r="62" spans="1:7" x14ac:dyDescent="0.3">
      <c r="A62" s="36" t="str">
        <f t="shared" si="5"/>
        <v>SEVILLA</v>
      </c>
      <c r="B62" s="37">
        <f t="shared" si="3"/>
        <v>9297</v>
      </c>
      <c r="C62" s="37">
        <f t="shared" si="4"/>
        <v>13755</v>
      </c>
      <c r="D62" s="37">
        <f t="shared" si="7"/>
        <v>22</v>
      </c>
      <c r="E62" s="36" t="str">
        <f t="shared" si="6"/>
        <v>AVILÉS</v>
      </c>
      <c r="F62" s="36">
        <f t="shared" si="10"/>
        <v>1986</v>
      </c>
      <c r="G62" s="36">
        <f t="shared" si="9"/>
        <v>752</v>
      </c>
    </row>
    <row r="63" spans="1:7" x14ac:dyDescent="0.3">
      <c r="A63" s="36" t="str">
        <f t="shared" si="5"/>
        <v>TARRAGONA</v>
      </c>
      <c r="B63" s="37">
        <f t="shared" si="3"/>
        <v>67524</v>
      </c>
      <c r="C63" s="37">
        <f t="shared" si="4"/>
        <v>29905</v>
      </c>
      <c r="D63" s="37">
        <f t="shared" si="7"/>
        <v>19</v>
      </c>
      <c r="E63" s="36" t="str">
        <f t="shared" si="6"/>
        <v>PASAIA</v>
      </c>
      <c r="F63" s="36">
        <f t="shared" si="10"/>
        <v>1224</v>
      </c>
      <c r="G63" s="36">
        <f t="shared" si="9"/>
        <v>324</v>
      </c>
    </row>
    <row r="64" spans="1:7" x14ac:dyDescent="0.3">
      <c r="A64" s="36" t="str">
        <f t="shared" si="5"/>
        <v>VALENCIA</v>
      </c>
      <c r="B64" s="37">
        <f t="shared" si="3"/>
        <v>682016</v>
      </c>
      <c r="C64" s="37">
        <f t="shared" si="4"/>
        <v>689154</v>
      </c>
      <c r="D64" s="37">
        <f t="shared" si="7"/>
        <v>8</v>
      </c>
      <c r="E64" s="36" t="str">
        <f t="shared" si="6"/>
        <v>CASTELLÓN</v>
      </c>
      <c r="F64" s="36">
        <f t="shared" si="10"/>
        <v>568</v>
      </c>
      <c r="G64" s="36">
        <f t="shared" si="9"/>
        <v>411</v>
      </c>
    </row>
    <row r="65" spans="1:7" x14ac:dyDescent="0.3">
      <c r="A65" s="36" t="str">
        <f t="shared" si="5"/>
        <v>VIGO</v>
      </c>
      <c r="B65" s="37">
        <f t="shared" si="3"/>
        <v>103075</v>
      </c>
      <c r="C65" s="37">
        <f t="shared" si="4"/>
        <v>94689</v>
      </c>
      <c r="D65" s="37">
        <f t="shared" si="7"/>
        <v>17</v>
      </c>
      <c r="E65" s="36" t="str">
        <f t="shared" si="6"/>
        <v>VILAGARCÍA</v>
      </c>
      <c r="F65" s="36">
        <f t="shared" si="10"/>
        <v>502</v>
      </c>
      <c r="G65" s="36">
        <f t="shared" si="9"/>
        <v>781</v>
      </c>
    </row>
    <row r="66" spans="1:7" x14ac:dyDescent="0.3">
      <c r="A66" s="36" t="str">
        <f t="shared" si="5"/>
        <v>VILAGARCÍA</v>
      </c>
      <c r="B66" s="37">
        <f t="shared" si="3"/>
        <v>502</v>
      </c>
      <c r="C66" s="37">
        <f t="shared" si="4"/>
        <v>781</v>
      </c>
      <c r="D66" s="37">
        <f t="shared" si="7"/>
        <v>27</v>
      </c>
      <c r="E66" s="36" t="str">
        <f t="shared" si="6"/>
        <v>MARÍN Y RÍA DE PONTEVEDRA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3" priority="2">
      <formula>ISERROR(F7)</formula>
    </cfRule>
  </conditionalFormatting>
  <conditionalFormatting sqref="F8 F10 F12 F14 F16 F18 F20 F22 F24 F26 F28 F30 F32 F34">
    <cfRule type="containsErrors" dxfId="1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173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11958</v>
      </c>
      <c r="C7" s="10">
        <v>19859</v>
      </c>
      <c r="D7" s="10">
        <v>90716</v>
      </c>
      <c r="E7" s="10">
        <v>93709</v>
      </c>
      <c r="F7" s="11">
        <f>((E7*100)/D7)-100</f>
        <v>3.2993077296177091</v>
      </c>
      <c r="G7" s="1"/>
      <c r="H7" s="1"/>
      <c r="I7" s="1"/>
    </row>
    <row r="8" spans="1:12" x14ac:dyDescent="0.3">
      <c r="A8" s="12" t="s">
        <v>31</v>
      </c>
      <c r="B8" s="13">
        <v>3385</v>
      </c>
      <c r="C8" s="13">
        <v>12862</v>
      </c>
      <c r="D8" s="13">
        <v>42394</v>
      </c>
      <c r="E8" s="13">
        <v>58735</v>
      </c>
      <c r="F8" s="14">
        <f t="shared" ref="F8:F34" si="0">((E8*100)/D8)-100</f>
        <v>38.545548898429018</v>
      </c>
      <c r="G8" s="1"/>
      <c r="H8" s="1"/>
      <c r="I8" s="1"/>
    </row>
    <row r="9" spans="1:12" x14ac:dyDescent="0.3">
      <c r="A9" s="9" t="s">
        <v>157</v>
      </c>
      <c r="B9" s="10">
        <v>2264</v>
      </c>
      <c r="C9" s="10">
        <v>1336</v>
      </c>
      <c r="D9" s="10">
        <v>19357</v>
      </c>
      <c r="E9" s="10">
        <v>15670</v>
      </c>
      <c r="F9" s="11">
        <f t="shared" si="0"/>
        <v>-19.047373043343498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752</v>
      </c>
      <c r="E10" s="13">
        <v>1986</v>
      </c>
      <c r="F10" s="18">
        <f t="shared" si="0"/>
        <v>164.09574468085106</v>
      </c>
      <c r="G10" s="1"/>
      <c r="H10" s="1"/>
      <c r="I10" s="1"/>
    </row>
    <row r="11" spans="1:12" x14ac:dyDescent="0.3">
      <c r="A11" s="9" t="s">
        <v>160</v>
      </c>
      <c r="B11" s="10">
        <v>0</v>
      </c>
      <c r="C11" s="10">
        <v>0</v>
      </c>
      <c r="D11" s="10">
        <v>308</v>
      </c>
      <c r="E11" s="10">
        <v>0</v>
      </c>
      <c r="F11" s="11">
        <f t="shared" si="0"/>
        <v>-100</v>
      </c>
      <c r="G11" s="1"/>
      <c r="H11" s="1"/>
      <c r="I11" s="1"/>
    </row>
    <row r="12" spans="1:12" x14ac:dyDescent="0.3">
      <c r="A12" s="12" t="s">
        <v>161</v>
      </c>
      <c r="B12" s="13">
        <v>40023</v>
      </c>
      <c r="C12" s="13">
        <v>36113</v>
      </c>
      <c r="D12" s="13">
        <v>210626</v>
      </c>
      <c r="E12" s="13">
        <v>249225</v>
      </c>
      <c r="F12" s="14">
        <f t="shared" si="0"/>
        <v>18.325847711108793</v>
      </c>
      <c r="G12" s="1"/>
      <c r="H12" s="1"/>
      <c r="I12" s="1"/>
    </row>
    <row r="13" spans="1:12" x14ac:dyDescent="0.3">
      <c r="A13" s="9" t="s">
        <v>32</v>
      </c>
      <c r="B13" s="10">
        <v>350920</v>
      </c>
      <c r="C13" s="10">
        <v>334064</v>
      </c>
      <c r="D13" s="10">
        <v>1417893</v>
      </c>
      <c r="E13" s="10">
        <v>1647875</v>
      </c>
      <c r="F13" s="11">
        <f t="shared" si="0"/>
        <v>16.219982749050885</v>
      </c>
      <c r="G13" s="1"/>
      <c r="H13" s="1"/>
      <c r="I13" s="1"/>
    </row>
    <row r="14" spans="1:12" x14ac:dyDescent="0.3">
      <c r="A14" s="12" t="s">
        <v>33</v>
      </c>
      <c r="B14" s="13">
        <v>331840</v>
      </c>
      <c r="C14" s="13">
        <v>329655</v>
      </c>
      <c r="D14" s="13">
        <v>1693409</v>
      </c>
      <c r="E14" s="13">
        <v>1937225</v>
      </c>
      <c r="F14" s="14">
        <f t="shared" si="0"/>
        <v>14.397939304680676</v>
      </c>
      <c r="G14" s="1"/>
      <c r="H14" s="1"/>
      <c r="I14" s="1"/>
    </row>
    <row r="15" spans="1:12" x14ac:dyDescent="0.3">
      <c r="A15" s="9" t="s">
        <v>34</v>
      </c>
      <c r="B15" s="10">
        <v>11354</v>
      </c>
      <c r="C15" s="10">
        <v>10798</v>
      </c>
      <c r="D15" s="10">
        <v>54758</v>
      </c>
      <c r="E15" s="10">
        <v>56765</v>
      </c>
      <c r="F15" s="11">
        <f t="shared" si="0"/>
        <v>3.665217867708833</v>
      </c>
      <c r="G15" s="1"/>
      <c r="H15" s="1"/>
      <c r="I15" s="1"/>
    </row>
    <row r="16" spans="1:12" x14ac:dyDescent="0.3">
      <c r="A16" s="12" t="s">
        <v>35</v>
      </c>
      <c r="B16" s="13">
        <v>28385</v>
      </c>
      <c r="C16" s="13">
        <v>29467</v>
      </c>
      <c r="D16" s="13">
        <v>145179</v>
      </c>
      <c r="E16" s="13">
        <v>129944</v>
      </c>
      <c r="F16" s="14">
        <f t="shared" si="0"/>
        <v>-10.493941961302937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568</v>
      </c>
      <c r="D17" s="10">
        <v>411</v>
      </c>
      <c r="E17" s="10">
        <v>568</v>
      </c>
      <c r="F17" s="11">
        <f t="shared" si="0"/>
        <v>38.199513381995132</v>
      </c>
      <c r="G17" s="1"/>
      <c r="H17" s="1"/>
      <c r="I17" s="1"/>
    </row>
    <row r="18" spans="1:9" x14ac:dyDescent="0.3">
      <c r="A18" s="12" t="s">
        <v>36</v>
      </c>
      <c r="B18" s="13">
        <v>2026</v>
      </c>
      <c r="C18" s="13">
        <v>1334</v>
      </c>
      <c r="D18" s="13">
        <v>8575</v>
      </c>
      <c r="E18" s="13">
        <v>5723</v>
      </c>
      <c r="F18" s="14">
        <f t="shared" si="0"/>
        <v>-33.259475218658892</v>
      </c>
      <c r="G18" s="1"/>
      <c r="H18" s="1"/>
      <c r="I18" s="1"/>
    </row>
    <row r="19" spans="1:9" x14ac:dyDescent="0.3">
      <c r="A19" s="9" t="s">
        <v>37</v>
      </c>
      <c r="B19" s="10">
        <v>2727</v>
      </c>
      <c r="C19" s="10">
        <v>482</v>
      </c>
      <c r="D19" s="10">
        <v>11075</v>
      </c>
      <c r="E19" s="10">
        <v>8779</v>
      </c>
      <c r="F19" s="11">
        <f t="shared" si="0"/>
        <v>-20.731376975169297</v>
      </c>
      <c r="G19" s="1"/>
      <c r="H19" s="1"/>
      <c r="I19" s="1"/>
    </row>
    <row r="20" spans="1:9" x14ac:dyDescent="0.3">
      <c r="A20" s="12" t="s">
        <v>163</v>
      </c>
      <c r="B20" s="13">
        <v>8872</v>
      </c>
      <c r="C20" s="13">
        <v>4907</v>
      </c>
      <c r="D20" s="13">
        <v>16178</v>
      </c>
      <c r="E20" s="13">
        <v>20050</v>
      </c>
      <c r="F20" s="14">
        <f t="shared" si="0"/>
        <v>23.933737173939917</v>
      </c>
      <c r="G20" s="1"/>
      <c r="H20" s="1"/>
      <c r="I20" s="1"/>
    </row>
    <row r="21" spans="1:9" x14ac:dyDescent="0.3">
      <c r="A21" s="9" t="s">
        <v>38</v>
      </c>
      <c r="B21" s="10">
        <v>0</v>
      </c>
      <c r="C21" s="10">
        <v>0</v>
      </c>
      <c r="D21" s="10">
        <v>2281</v>
      </c>
      <c r="E21" s="10">
        <v>5984</v>
      </c>
      <c r="F21" s="19">
        <f t="shared" si="0"/>
        <v>162.34107847435337</v>
      </c>
      <c r="G21" s="1"/>
      <c r="H21" s="1"/>
      <c r="I21" s="1"/>
    </row>
    <row r="22" spans="1:9" x14ac:dyDescent="0.3">
      <c r="A22" s="12" t="s">
        <v>59</v>
      </c>
      <c r="B22" s="13">
        <v>2502</v>
      </c>
      <c r="C22" s="13">
        <v>15658</v>
      </c>
      <c r="D22" s="13">
        <v>580420</v>
      </c>
      <c r="E22" s="13">
        <v>783084</v>
      </c>
      <c r="F22" s="14">
        <f t="shared" si="0"/>
        <v>34.916784397505268</v>
      </c>
      <c r="G22" s="1"/>
      <c r="H22" s="1"/>
      <c r="I22" s="1"/>
    </row>
    <row r="23" spans="1:9" x14ac:dyDescent="0.3">
      <c r="A23" s="9" t="s">
        <v>164</v>
      </c>
      <c r="B23" s="10">
        <v>52009</v>
      </c>
      <c r="C23" s="10">
        <v>30817</v>
      </c>
      <c r="D23" s="10">
        <v>289995</v>
      </c>
      <c r="E23" s="10">
        <v>268423</v>
      </c>
      <c r="F23" s="11">
        <f t="shared" si="0"/>
        <v>-7.4387489439473029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68</v>
      </c>
      <c r="C26" s="13">
        <v>36</v>
      </c>
      <c r="D26" s="13">
        <v>1926</v>
      </c>
      <c r="E26" s="13">
        <v>2478</v>
      </c>
      <c r="F26" s="14">
        <f t="shared" si="0"/>
        <v>28.660436137071656</v>
      </c>
      <c r="G26" s="1"/>
      <c r="H26" s="1"/>
      <c r="I26" s="1"/>
    </row>
    <row r="27" spans="1:9" x14ac:dyDescent="0.3">
      <c r="A27" s="9" t="s">
        <v>41</v>
      </c>
      <c r="B27" s="10">
        <v>87</v>
      </c>
      <c r="C27" s="10">
        <v>820</v>
      </c>
      <c r="D27" s="10">
        <v>317</v>
      </c>
      <c r="E27" s="10">
        <v>1209</v>
      </c>
      <c r="F27" s="19">
        <f t="shared" si="0"/>
        <v>281.38801261829656</v>
      </c>
      <c r="G27" s="1"/>
      <c r="H27" s="1"/>
      <c r="I27" s="1"/>
    </row>
    <row r="28" spans="1:9" x14ac:dyDescent="0.3">
      <c r="A28" s="12" t="s">
        <v>42</v>
      </c>
      <c r="B28" s="13">
        <v>5123</v>
      </c>
      <c r="C28" s="13">
        <v>10071</v>
      </c>
      <c r="D28" s="13">
        <v>413966</v>
      </c>
      <c r="E28" s="13">
        <v>573539</v>
      </c>
      <c r="F28" s="14">
        <f t="shared" si="0"/>
        <v>38.547368624476405</v>
      </c>
      <c r="G28" s="1"/>
      <c r="H28" s="1"/>
      <c r="I28" s="1"/>
    </row>
    <row r="29" spans="1:9" x14ac:dyDescent="0.3">
      <c r="A29" s="9" t="s">
        <v>43</v>
      </c>
      <c r="B29" s="10">
        <v>301</v>
      </c>
      <c r="C29" s="10">
        <v>479</v>
      </c>
      <c r="D29" s="10">
        <v>10569</v>
      </c>
      <c r="E29" s="10">
        <v>10077</v>
      </c>
      <c r="F29" s="11">
        <f t="shared" si="0"/>
        <v>-4.6551234743116652</v>
      </c>
      <c r="G29" s="1"/>
      <c r="H29" s="1"/>
      <c r="I29" s="1"/>
    </row>
    <row r="30" spans="1:9" x14ac:dyDescent="0.3">
      <c r="A30" s="12" t="s">
        <v>44</v>
      </c>
      <c r="B30" s="13">
        <v>1810</v>
      </c>
      <c r="C30" s="13">
        <v>1039</v>
      </c>
      <c r="D30" s="13">
        <v>13755</v>
      </c>
      <c r="E30" s="13">
        <v>9297</v>
      </c>
      <c r="F30" s="14">
        <f t="shared" si="0"/>
        <v>-32.410032715376232</v>
      </c>
      <c r="G30" s="1"/>
      <c r="H30" s="1"/>
      <c r="I30" s="1"/>
    </row>
    <row r="31" spans="1:9" x14ac:dyDescent="0.3">
      <c r="A31" s="9" t="s">
        <v>45</v>
      </c>
      <c r="B31" s="10">
        <v>8162</v>
      </c>
      <c r="C31" s="10">
        <v>15894</v>
      </c>
      <c r="D31" s="10">
        <v>29905</v>
      </c>
      <c r="E31" s="10">
        <v>67524</v>
      </c>
      <c r="F31" s="11">
        <f t="shared" si="0"/>
        <v>125.79501755559272</v>
      </c>
      <c r="G31" s="1"/>
      <c r="H31" s="1"/>
      <c r="I31" s="1"/>
    </row>
    <row r="32" spans="1:9" x14ac:dyDescent="0.3">
      <c r="A32" s="12" t="s">
        <v>46</v>
      </c>
      <c r="B32" s="13">
        <v>48892</v>
      </c>
      <c r="C32" s="13">
        <v>42461</v>
      </c>
      <c r="D32" s="13">
        <v>234265</v>
      </c>
      <c r="E32" s="13">
        <v>229832</v>
      </c>
      <c r="F32" s="14">
        <f t="shared" si="0"/>
        <v>-1.8923014534821618</v>
      </c>
      <c r="G32" s="1"/>
      <c r="H32" s="1"/>
      <c r="I32" s="1"/>
    </row>
    <row r="33" spans="1:9" x14ac:dyDescent="0.3">
      <c r="A33" s="9" t="s">
        <v>47</v>
      </c>
      <c r="B33" s="10">
        <v>21961</v>
      </c>
      <c r="C33" s="10">
        <v>7410</v>
      </c>
      <c r="D33" s="10">
        <v>94689</v>
      </c>
      <c r="E33" s="10">
        <v>103075</v>
      </c>
      <c r="F33" s="11">
        <f t="shared" si="0"/>
        <v>8.8563613513713335</v>
      </c>
      <c r="G33" s="1"/>
      <c r="H33" s="1"/>
      <c r="I33" s="1"/>
    </row>
    <row r="34" spans="1:9" x14ac:dyDescent="0.3">
      <c r="A34" s="12" t="s">
        <v>165</v>
      </c>
      <c r="B34" s="13">
        <v>689</v>
      </c>
      <c r="C34" s="13">
        <v>0</v>
      </c>
      <c r="D34" s="13">
        <v>781</v>
      </c>
      <c r="E34" s="13">
        <v>502</v>
      </c>
      <c r="F34" s="14">
        <f t="shared" si="0"/>
        <v>-35.723431498079378</v>
      </c>
      <c r="G34" s="1"/>
      <c r="H34" s="1"/>
      <c r="I34" s="1"/>
    </row>
    <row r="35" spans="1:9" x14ac:dyDescent="0.3">
      <c r="A35" s="15" t="s">
        <v>48</v>
      </c>
      <c r="B35" s="16">
        <f>SUM(B7:B34)</f>
        <v>935358</v>
      </c>
      <c r="C35" s="16">
        <f t="shared" ref="C35:E35" si="1">SUM(C7:C34)</f>
        <v>906130</v>
      </c>
      <c r="D35" s="16">
        <f t="shared" si="1"/>
        <v>5384500</v>
      </c>
      <c r="E35" s="16">
        <f t="shared" si="1"/>
        <v>6281278</v>
      </c>
      <c r="F35" s="17">
        <f t="shared" ref="F35" si="2">((E35*100)/D35)-100</f>
        <v>16.654805460117004</v>
      </c>
      <c r="G35" s="1"/>
      <c r="H35" s="1"/>
      <c r="I35" s="1"/>
    </row>
    <row r="36" spans="1:9" x14ac:dyDescent="0.3">
      <c r="A36" s="59" t="s">
        <v>124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93709</v>
      </c>
      <c r="C39" s="37">
        <f t="shared" si="4"/>
        <v>90716</v>
      </c>
      <c r="D39" s="37">
        <f>_xlfn.RANK.EQ(B39,$B$39:$B$66)+COUNTIF($B$39:$B$66,B39)-1</f>
        <v>10</v>
      </c>
      <c r="E39" s="36" t="str">
        <f t="shared" ref="E39:E66" si="6">INDEX($A$39:$B$66,MATCH(ROW()-38,$D$39:$D$66,0),1)</f>
        <v>BARCELONA</v>
      </c>
      <c r="F39" s="36">
        <f>LOOKUP(E39,$A$39:$A$66,$B$39:$B$66)</f>
        <v>1937225</v>
      </c>
      <c r="G39" s="36">
        <f>LOOKUP(E39,$A$39:$A$66,$C$39:$C$66)</f>
        <v>1693409</v>
      </c>
    </row>
    <row r="40" spans="1:9" x14ac:dyDescent="0.3">
      <c r="A40" s="36" t="str">
        <f t="shared" si="5"/>
        <v>ALICANTE</v>
      </c>
      <c r="B40" s="37">
        <f t="shared" si="3"/>
        <v>58735</v>
      </c>
      <c r="C40" s="37">
        <f t="shared" si="4"/>
        <v>42394</v>
      </c>
      <c r="D40" s="37">
        <f t="shared" ref="D40:D66" si="7">_xlfn.RANK.EQ(B40,$B$39:$B$66)+COUNTIF($B$39:$B$66,B40)-1</f>
        <v>12</v>
      </c>
      <c r="E40" s="36" t="str">
        <f t="shared" si="6"/>
        <v>BALEARES</v>
      </c>
      <c r="F40" s="36">
        <f t="shared" ref="F40:F55" si="8">LOOKUP(E40,$A$39:$A$66,$B$39:$B$66)</f>
        <v>1647875</v>
      </c>
      <c r="G40" s="36">
        <f t="shared" ref="G40:G66" si="9">LOOKUP(E40,$A$39:$A$66,$C$39:$C$66)</f>
        <v>1417893</v>
      </c>
    </row>
    <row r="41" spans="1:9" x14ac:dyDescent="0.3">
      <c r="A41" s="36" t="str">
        <f t="shared" si="5"/>
        <v>ALMERÍA</v>
      </c>
      <c r="B41" s="37">
        <f t="shared" si="3"/>
        <v>15670</v>
      </c>
      <c r="C41" s="37">
        <f t="shared" si="4"/>
        <v>19357</v>
      </c>
      <c r="D41" s="37">
        <f t="shared" si="7"/>
        <v>15</v>
      </c>
      <c r="E41" s="36" t="str">
        <f t="shared" si="6"/>
        <v>LAS PALMAS</v>
      </c>
      <c r="F41" s="36">
        <f t="shared" si="8"/>
        <v>783084</v>
      </c>
      <c r="G41" s="36">
        <f t="shared" si="9"/>
        <v>580420</v>
      </c>
    </row>
    <row r="42" spans="1:9" x14ac:dyDescent="0.3">
      <c r="A42" s="36" t="str">
        <f t="shared" si="5"/>
        <v>AVILÉS</v>
      </c>
      <c r="B42" s="37">
        <f t="shared" si="3"/>
        <v>1986</v>
      </c>
      <c r="C42" s="37">
        <f t="shared" si="4"/>
        <v>752</v>
      </c>
      <c r="D42" s="37">
        <f t="shared" si="7"/>
        <v>22</v>
      </c>
      <c r="E42" s="36" t="str">
        <f t="shared" si="6"/>
        <v>SANTA CRUZ DE TENERIFE</v>
      </c>
      <c r="F42" s="36">
        <f t="shared" si="8"/>
        <v>573539</v>
      </c>
      <c r="G42" s="36">
        <f t="shared" si="9"/>
        <v>413966</v>
      </c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308</v>
      </c>
      <c r="D43" s="37">
        <f t="shared" si="7"/>
        <v>28</v>
      </c>
      <c r="E43" s="36" t="str">
        <f t="shared" si="6"/>
        <v>MÁLAGA</v>
      </c>
      <c r="F43" s="36">
        <f t="shared" si="8"/>
        <v>268423</v>
      </c>
      <c r="G43" s="36">
        <f t="shared" si="9"/>
        <v>289995</v>
      </c>
    </row>
    <row r="44" spans="1:9" x14ac:dyDescent="0.3">
      <c r="A44" s="36" t="str">
        <f t="shared" si="5"/>
        <v>BAHÍA DE CÁDIZ</v>
      </c>
      <c r="B44" s="37">
        <f t="shared" si="3"/>
        <v>249225</v>
      </c>
      <c r="C44" s="37">
        <f t="shared" si="4"/>
        <v>210626</v>
      </c>
      <c r="D44" s="37">
        <f t="shared" si="7"/>
        <v>6</v>
      </c>
      <c r="E44" s="36" t="str">
        <f t="shared" si="6"/>
        <v>BAHÍA DE CÁDIZ</v>
      </c>
      <c r="F44" s="36">
        <f t="shared" si="8"/>
        <v>249225</v>
      </c>
      <c r="G44" s="36">
        <f t="shared" si="9"/>
        <v>210626</v>
      </c>
    </row>
    <row r="45" spans="1:9" x14ac:dyDescent="0.3">
      <c r="A45" s="36" t="str">
        <f t="shared" si="5"/>
        <v>BALEARES</v>
      </c>
      <c r="B45" s="37">
        <f t="shared" si="3"/>
        <v>1647875</v>
      </c>
      <c r="C45" s="37">
        <f t="shared" si="4"/>
        <v>1417893</v>
      </c>
      <c r="D45" s="37">
        <f t="shared" si="7"/>
        <v>2</v>
      </c>
      <c r="E45" s="36" t="str">
        <f t="shared" si="6"/>
        <v>VALENCIA</v>
      </c>
      <c r="F45" s="36">
        <f t="shared" si="8"/>
        <v>229832</v>
      </c>
      <c r="G45" s="36">
        <f t="shared" si="9"/>
        <v>234265</v>
      </c>
    </row>
    <row r="46" spans="1:9" x14ac:dyDescent="0.3">
      <c r="A46" s="36" t="str">
        <f t="shared" si="5"/>
        <v>BARCELONA</v>
      </c>
      <c r="B46" s="37">
        <f t="shared" si="3"/>
        <v>1937225</v>
      </c>
      <c r="C46" s="37">
        <f t="shared" si="4"/>
        <v>1693409</v>
      </c>
      <c r="D46" s="37">
        <f t="shared" si="7"/>
        <v>1</v>
      </c>
      <c r="E46" s="36" t="str">
        <f t="shared" si="6"/>
        <v>CARTAGENA</v>
      </c>
      <c r="F46" s="36">
        <f t="shared" si="8"/>
        <v>129944</v>
      </c>
      <c r="G46" s="36">
        <f t="shared" si="9"/>
        <v>145179</v>
      </c>
    </row>
    <row r="47" spans="1:9" x14ac:dyDescent="0.3">
      <c r="A47" s="36" t="str">
        <f t="shared" si="5"/>
        <v>BILBAO</v>
      </c>
      <c r="B47" s="37">
        <f t="shared" si="3"/>
        <v>56765</v>
      </c>
      <c r="C47" s="37">
        <f t="shared" si="4"/>
        <v>54758</v>
      </c>
      <c r="D47" s="37">
        <f t="shared" si="7"/>
        <v>13</v>
      </c>
      <c r="E47" s="36" t="str">
        <f t="shared" si="6"/>
        <v>VIGO</v>
      </c>
      <c r="F47" s="36">
        <f t="shared" si="8"/>
        <v>103075</v>
      </c>
      <c r="G47" s="36">
        <f t="shared" si="9"/>
        <v>94689</v>
      </c>
    </row>
    <row r="48" spans="1:9" x14ac:dyDescent="0.3">
      <c r="A48" s="36" t="str">
        <f t="shared" si="5"/>
        <v>CARTAGENA</v>
      </c>
      <c r="B48" s="37">
        <f t="shared" si="3"/>
        <v>129944</v>
      </c>
      <c r="C48" s="37">
        <f t="shared" si="4"/>
        <v>145179</v>
      </c>
      <c r="D48" s="37">
        <f t="shared" si="7"/>
        <v>8</v>
      </c>
      <c r="E48" s="36" t="str">
        <f t="shared" si="6"/>
        <v>A CORUÑA</v>
      </c>
      <c r="F48" s="36">
        <f t="shared" si="8"/>
        <v>93709</v>
      </c>
      <c r="G48" s="36">
        <f t="shared" si="9"/>
        <v>90716</v>
      </c>
    </row>
    <row r="49" spans="1:7" x14ac:dyDescent="0.3">
      <c r="A49" s="36" t="str">
        <f t="shared" si="5"/>
        <v>CASTELLÓN</v>
      </c>
      <c r="B49" s="37">
        <f t="shared" si="3"/>
        <v>568</v>
      </c>
      <c r="C49" s="37">
        <f t="shared" si="4"/>
        <v>411</v>
      </c>
      <c r="D49" s="37">
        <f t="shared" si="7"/>
        <v>24</v>
      </c>
      <c r="E49" s="36" t="str">
        <f t="shared" si="6"/>
        <v>TARRAGONA</v>
      </c>
      <c r="F49" s="36">
        <f t="shared" si="8"/>
        <v>67524</v>
      </c>
      <c r="G49" s="36">
        <f t="shared" si="9"/>
        <v>29905</v>
      </c>
    </row>
    <row r="50" spans="1:7" x14ac:dyDescent="0.3">
      <c r="A50" s="36" t="str">
        <f t="shared" si="5"/>
        <v>CEUTA</v>
      </c>
      <c r="B50" s="37">
        <f t="shared" si="3"/>
        <v>5723</v>
      </c>
      <c r="C50" s="37">
        <f t="shared" si="4"/>
        <v>8575</v>
      </c>
      <c r="D50" s="37">
        <f t="shared" si="7"/>
        <v>20</v>
      </c>
      <c r="E50" s="36" t="str">
        <f t="shared" si="6"/>
        <v>ALICANTE</v>
      </c>
      <c r="F50" s="36">
        <f t="shared" si="8"/>
        <v>58735</v>
      </c>
      <c r="G50" s="36">
        <f t="shared" si="9"/>
        <v>42394</v>
      </c>
    </row>
    <row r="51" spans="1:7" x14ac:dyDescent="0.3">
      <c r="A51" s="36" t="str">
        <f t="shared" si="5"/>
        <v>FERROL-SAN CIBRAO</v>
      </c>
      <c r="B51" s="37">
        <f t="shared" si="3"/>
        <v>8779</v>
      </c>
      <c r="C51" s="37">
        <f t="shared" si="4"/>
        <v>11075</v>
      </c>
      <c r="D51" s="37">
        <f t="shared" si="7"/>
        <v>18</v>
      </c>
      <c r="E51" s="36" t="str">
        <f t="shared" si="6"/>
        <v>BILBAO</v>
      </c>
      <c r="F51" s="36">
        <f t="shared" si="8"/>
        <v>56765</v>
      </c>
      <c r="G51" s="36">
        <f t="shared" si="9"/>
        <v>54758</v>
      </c>
    </row>
    <row r="52" spans="1:7" x14ac:dyDescent="0.3">
      <c r="A52" s="36" t="str">
        <f t="shared" si="5"/>
        <v>GIJÓN</v>
      </c>
      <c r="B52" s="37">
        <f t="shared" si="3"/>
        <v>20050</v>
      </c>
      <c r="C52" s="37">
        <f t="shared" si="4"/>
        <v>16178</v>
      </c>
      <c r="D52" s="37">
        <f t="shared" si="7"/>
        <v>14</v>
      </c>
      <c r="E52" s="36" t="str">
        <f t="shared" si="6"/>
        <v>GIJÓN</v>
      </c>
      <c r="F52" s="36">
        <f t="shared" si="8"/>
        <v>20050</v>
      </c>
      <c r="G52" s="36">
        <f t="shared" si="9"/>
        <v>16178</v>
      </c>
    </row>
    <row r="53" spans="1:7" x14ac:dyDescent="0.3">
      <c r="A53" s="36" t="str">
        <f t="shared" si="5"/>
        <v>HUELVA</v>
      </c>
      <c r="B53" s="37">
        <f t="shared" si="3"/>
        <v>5984</v>
      </c>
      <c r="C53" s="37">
        <f t="shared" si="4"/>
        <v>2281</v>
      </c>
      <c r="D53" s="37">
        <f t="shared" si="7"/>
        <v>19</v>
      </c>
      <c r="E53" s="36" t="str">
        <f t="shared" si="6"/>
        <v>ALMERÍA</v>
      </c>
      <c r="F53" s="36">
        <f t="shared" si="8"/>
        <v>15670</v>
      </c>
      <c r="G53" s="36">
        <f t="shared" si="9"/>
        <v>19357</v>
      </c>
    </row>
    <row r="54" spans="1:7" x14ac:dyDescent="0.3">
      <c r="A54" s="36" t="str">
        <f t="shared" si="5"/>
        <v>LAS PALMAS</v>
      </c>
      <c r="B54" s="37">
        <f t="shared" si="3"/>
        <v>783084</v>
      </c>
      <c r="C54" s="37">
        <f t="shared" si="4"/>
        <v>580420</v>
      </c>
      <c r="D54" s="37">
        <f t="shared" si="7"/>
        <v>3</v>
      </c>
      <c r="E54" s="36" t="str">
        <f t="shared" si="6"/>
        <v>SANTANDER</v>
      </c>
      <c r="F54" s="36">
        <f t="shared" si="8"/>
        <v>10077</v>
      </c>
      <c r="G54" s="36">
        <f t="shared" si="9"/>
        <v>10569</v>
      </c>
    </row>
    <row r="55" spans="1:7" x14ac:dyDescent="0.3">
      <c r="A55" s="36" t="str">
        <f t="shared" si="5"/>
        <v>MÁLAGA</v>
      </c>
      <c r="B55" s="37">
        <f t="shared" si="3"/>
        <v>268423</v>
      </c>
      <c r="C55" s="37">
        <f t="shared" si="4"/>
        <v>289995</v>
      </c>
      <c r="D55" s="37">
        <f t="shared" si="7"/>
        <v>5</v>
      </c>
      <c r="E55" s="36" t="str">
        <f t="shared" si="6"/>
        <v>SEVILLA</v>
      </c>
      <c r="F55" s="36">
        <f t="shared" si="8"/>
        <v>9297</v>
      </c>
      <c r="G55" s="36">
        <f t="shared" si="9"/>
        <v>13755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FERROL-SAN CIBRAO</v>
      </c>
      <c r="F56" s="36">
        <f t="shared" ref="F56:F66" si="10">LOOKUP(E56,$A$39:$A$66,$B$39:$B$66)</f>
        <v>8779</v>
      </c>
      <c r="G56" s="36">
        <f t="shared" si="9"/>
        <v>11075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HUELVA</v>
      </c>
      <c r="F57" s="36">
        <f t="shared" si="10"/>
        <v>5984</v>
      </c>
      <c r="G57" s="36">
        <f t="shared" si="9"/>
        <v>2281</v>
      </c>
    </row>
    <row r="58" spans="1:7" x14ac:dyDescent="0.3">
      <c r="A58" s="36" t="str">
        <f t="shared" si="5"/>
        <v>MOTRIL</v>
      </c>
      <c r="B58" s="37">
        <f t="shared" si="3"/>
        <v>2478</v>
      </c>
      <c r="C58" s="37">
        <f t="shared" si="4"/>
        <v>1926</v>
      </c>
      <c r="D58" s="37">
        <f t="shared" si="7"/>
        <v>21</v>
      </c>
      <c r="E58" s="36" t="str">
        <f t="shared" si="6"/>
        <v>CEUTA</v>
      </c>
      <c r="F58" s="36">
        <f t="shared" si="10"/>
        <v>5723</v>
      </c>
      <c r="G58" s="36">
        <f t="shared" si="9"/>
        <v>8575</v>
      </c>
    </row>
    <row r="59" spans="1:7" x14ac:dyDescent="0.3">
      <c r="A59" s="36" t="str">
        <f t="shared" si="5"/>
        <v>PASAIA</v>
      </c>
      <c r="B59" s="37">
        <f t="shared" si="3"/>
        <v>1209</v>
      </c>
      <c r="C59" s="37">
        <f t="shared" si="4"/>
        <v>317</v>
      </c>
      <c r="D59" s="37">
        <f t="shared" si="7"/>
        <v>23</v>
      </c>
      <c r="E59" s="36" t="str">
        <f t="shared" si="6"/>
        <v>MOTRIL</v>
      </c>
      <c r="F59" s="36">
        <f t="shared" si="10"/>
        <v>2478</v>
      </c>
      <c r="G59" s="36">
        <f t="shared" si="9"/>
        <v>1926</v>
      </c>
    </row>
    <row r="60" spans="1:7" x14ac:dyDescent="0.3">
      <c r="A60" s="36" t="str">
        <f t="shared" si="5"/>
        <v>SANTA CRUZ DE TENERIFE</v>
      </c>
      <c r="B60" s="37">
        <f t="shared" si="3"/>
        <v>573539</v>
      </c>
      <c r="C60" s="37">
        <f t="shared" si="4"/>
        <v>413966</v>
      </c>
      <c r="D60" s="37">
        <f t="shared" si="7"/>
        <v>4</v>
      </c>
      <c r="E60" s="36" t="str">
        <f t="shared" si="6"/>
        <v>AVILÉS</v>
      </c>
      <c r="F60" s="36">
        <f t="shared" si="10"/>
        <v>1986</v>
      </c>
      <c r="G60" s="36">
        <f t="shared" si="9"/>
        <v>752</v>
      </c>
    </row>
    <row r="61" spans="1:7" x14ac:dyDescent="0.3">
      <c r="A61" s="36" t="str">
        <f t="shared" si="5"/>
        <v>SANTANDER</v>
      </c>
      <c r="B61" s="37">
        <f t="shared" si="3"/>
        <v>10077</v>
      </c>
      <c r="C61" s="37">
        <f t="shared" si="4"/>
        <v>10569</v>
      </c>
      <c r="D61" s="37">
        <f t="shared" si="7"/>
        <v>16</v>
      </c>
      <c r="E61" s="36" t="str">
        <f t="shared" si="6"/>
        <v>PASAIA</v>
      </c>
      <c r="F61" s="36">
        <f t="shared" si="10"/>
        <v>1209</v>
      </c>
      <c r="G61" s="36">
        <f t="shared" si="9"/>
        <v>317</v>
      </c>
    </row>
    <row r="62" spans="1:7" x14ac:dyDescent="0.3">
      <c r="A62" s="36" t="str">
        <f t="shared" si="5"/>
        <v>SEVILLA</v>
      </c>
      <c r="B62" s="37">
        <f t="shared" si="3"/>
        <v>9297</v>
      </c>
      <c r="C62" s="37">
        <f t="shared" si="4"/>
        <v>13755</v>
      </c>
      <c r="D62" s="37">
        <f t="shared" si="7"/>
        <v>17</v>
      </c>
      <c r="E62" s="36" t="str">
        <f t="shared" si="6"/>
        <v>CASTELLÓN</v>
      </c>
      <c r="F62" s="36">
        <f t="shared" si="10"/>
        <v>568</v>
      </c>
      <c r="G62" s="36">
        <f t="shared" si="9"/>
        <v>411</v>
      </c>
    </row>
    <row r="63" spans="1:7" x14ac:dyDescent="0.3">
      <c r="A63" s="36" t="str">
        <f t="shared" si="5"/>
        <v>TARRAGONA</v>
      </c>
      <c r="B63" s="37">
        <f t="shared" si="3"/>
        <v>67524</v>
      </c>
      <c r="C63" s="37">
        <f t="shared" si="4"/>
        <v>29905</v>
      </c>
      <c r="D63" s="37">
        <f t="shared" si="7"/>
        <v>11</v>
      </c>
      <c r="E63" s="36" t="str">
        <f t="shared" si="6"/>
        <v>VILAGARCÍA</v>
      </c>
      <c r="F63" s="36">
        <f t="shared" si="10"/>
        <v>502</v>
      </c>
      <c r="G63" s="36">
        <f t="shared" si="9"/>
        <v>781</v>
      </c>
    </row>
    <row r="64" spans="1:7" x14ac:dyDescent="0.3">
      <c r="A64" s="36" t="str">
        <f t="shared" si="5"/>
        <v>VALENCIA</v>
      </c>
      <c r="B64" s="37">
        <f t="shared" si="3"/>
        <v>229832</v>
      </c>
      <c r="C64" s="37">
        <f t="shared" si="4"/>
        <v>234265</v>
      </c>
      <c r="D64" s="37">
        <f t="shared" si="7"/>
        <v>7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103075</v>
      </c>
      <c r="C65" s="37">
        <f t="shared" si="4"/>
        <v>94689</v>
      </c>
      <c r="D65" s="37">
        <f t="shared" si="7"/>
        <v>9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502</v>
      </c>
      <c r="C66" s="37">
        <f t="shared" si="4"/>
        <v>781</v>
      </c>
      <c r="D66" s="37">
        <f t="shared" si="7"/>
        <v>25</v>
      </c>
      <c r="E66" s="36" t="str">
        <f t="shared" si="6"/>
        <v>BAHÍA DE ALGECIRAS</v>
      </c>
      <c r="F66" s="36">
        <f t="shared" si="10"/>
        <v>0</v>
      </c>
      <c r="G66" s="36">
        <f t="shared" si="9"/>
        <v>308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1" priority="2">
      <formula>ISERROR(F7)</formula>
    </cfRule>
  </conditionalFormatting>
  <conditionalFormatting sqref="F8 F10 F12 F14 F16 F18 F20 F22 F24 F26 F28 F30 F32 F34">
    <cfRule type="containsErrors" dxfId="1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154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12360</v>
      </c>
      <c r="C8" s="13">
        <v>10231</v>
      </c>
      <c r="D8" s="13">
        <v>30795</v>
      </c>
      <c r="E8" s="13">
        <v>25801</v>
      </c>
      <c r="F8" s="14">
        <f t="shared" si="0"/>
        <v>-16.216918330897869</v>
      </c>
      <c r="G8" s="1"/>
      <c r="H8" s="1"/>
      <c r="I8" s="1"/>
    </row>
    <row r="9" spans="1:12" x14ac:dyDescent="0.3">
      <c r="A9" s="9" t="s">
        <v>157</v>
      </c>
      <c r="B9" s="10">
        <v>54305</v>
      </c>
      <c r="C9" s="10">
        <v>52842</v>
      </c>
      <c r="D9" s="10">
        <v>149854</v>
      </c>
      <c r="E9" s="10">
        <v>153279</v>
      </c>
      <c r="F9" s="11">
        <f t="shared" si="0"/>
        <v>2.2855579430645889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262908</v>
      </c>
      <c r="C11" s="10">
        <v>300181</v>
      </c>
      <c r="D11" s="10">
        <v>863531</v>
      </c>
      <c r="E11" s="10">
        <v>867626</v>
      </c>
      <c r="F11" s="11">
        <f t="shared" si="0"/>
        <v>0.47421574905823149</v>
      </c>
      <c r="G11" s="1"/>
      <c r="H11" s="1"/>
      <c r="I11" s="1"/>
    </row>
    <row r="12" spans="1:12" x14ac:dyDescent="0.3">
      <c r="A12" s="12" t="s">
        <v>161</v>
      </c>
      <c r="B12" s="13">
        <v>1045</v>
      </c>
      <c r="C12" s="13">
        <v>1055</v>
      </c>
      <c r="D12" s="13">
        <v>7762</v>
      </c>
      <c r="E12" s="13">
        <v>7882</v>
      </c>
      <c r="F12" s="14">
        <f t="shared" si="0"/>
        <v>1.5459933006956987</v>
      </c>
      <c r="G12" s="1"/>
      <c r="H12" s="1"/>
      <c r="I12" s="1"/>
    </row>
    <row r="13" spans="1:12" x14ac:dyDescent="0.3">
      <c r="A13" s="9" t="s">
        <v>32</v>
      </c>
      <c r="B13" s="10">
        <v>108338</v>
      </c>
      <c r="C13" s="10">
        <v>123050</v>
      </c>
      <c r="D13" s="10">
        <v>428160</v>
      </c>
      <c r="E13" s="10">
        <v>478699</v>
      </c>
      <c r="F13" s="11">
        <f t="shared" si="0"/>
        <v>11.803764947683106</v>
      </c>
      <c r="G13" s="1"/>
      <c r="H13" s="1"/>
      <c r="I13" s="1"/>
    </row>
    <row r="14" spans="1:12" x14ac:dyDescent="0.3">
      <c r="A14" s="12" t="s">
        <v>33</v>
      </c>
      <c r="B14" s="13">
        <v>89435</v>
      </c>
      <c r="C14" s="13">
        <v>90467</v>
      </c>
      <c r="D14" s="13">
        <v>265029</v>
      </c>
      <c r="E14" s="13">
        <v>281677</v>
      </c>
      <c r="F14" s="14">
        <f t="shared" si="0"/>
        <v>6.2815767331122316</v>
      </c>
      <c r="G14" s="1"/>
      <c r="H14" s="1"/>
      <c r="I14" s="1"/>
    </row>
    <row r="15" spans="1:12" x14ac:dyDescent="0.3">
      <c r="A15" s="9" t="s">
        <v>34</v>
      </c>
      <c r="B15" s="10">
        <v>6189</v>
      </c>
      <c r="C15" s="10">
        <v>5463</v>
      </c>
      <c r="D15" s="10">
        <v>30993</v>
      </c>
      <c r="E15" s="10">
        <v>35059</v>
      </c>
      <c r="F15" s="11">
        <f t="shared" si="0"/>
        <v>13.11909140773723</v>
      </c>
      <c r="G15" s="1"/>
      <c r="H15" s="1"/>
      <c r="I15" s="1"/>
    </row>
    <row r="16" spans="1:12" x14ac:dyDescent="0.3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9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66238</v>
      </c>
      <c r="C18" s="13">
        <v>68570</v>
      </c>
      <c r="D18" s="13">
        <v>247635</v>
      </c>
      <c r="E18" s="13">
        <v>298550</v>
      </c>
      <c r="F18" s="14">
        <f t="shared" si="0"/>
        <v>20.5605023522523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0</v>
      </c>
      <c r="E20" s="13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10">
        <v>2092</v>
      </c>
      <c r="C21" s="10">
        <v>2228</v>
      </c>
      <c r="D21" s="10">
        <v>13655</v>
      </c>
      <c r="E21" s="10">
        <v>14577</v>
      </c>
      <c r="F21" s="11">
        <f t="shared" si="0"/>
        <v>6.752105455876972</v>
      </c>
      <c r="G21" s="1"/>
      <c r="H21" s="1"/>
      <c r="I21" s="1"/>
    </row>
    <row r="22" spans="1:9" x14ac:dyDescent="0.3">
      <c r="A22" s="12" t="s">
        <v>59</v>
      </c>
      <c r="B22" s="13">
        <v>67388</v>
      </c>
      <c r="C22" s="13">
        <v>68827</v>
      </c>
      <c r="D22" s="13">
        <v>312447</v>
      </c>
      <c r="E22" s="13">
        <v>335476</v>
      </c>
      <c r="F22" s="14">
        <f t="shared" si="0"/>
        <v>7.3705300418951083</v>
      </c>
      <c r="G22" s="1"/>
      <c r="H22" s="1"/>
      <c r="I22" s="1"/>
    </row>
    <row r="23" spans="1:9" x14ac:dyDescent="0.3">
      <c r="A23" s="9" t="s">
        <v>164</v>
      </c>
      <c r="B23" s="10">
        <v>6391</v>
      </c>
      <c r="C23" s="10">
        <v>11415</v>
      </c>
      <c r="D23" s="10">
        <v>26449</v>
      </c>
      <c r="E23" s="10">
        <v>34463</v>
      </c>
      <c r="F23" s="11">
        <f t="shared" si="0"/>
        <v>30.299822299519832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29148</v>
      </c>
      <c r="C25" s="10">
        <v>31247</v>
      </c>
      <c r="D25" s="10">
        <v>105479</v>
      </c>
      <c r="E25" s="10">
        <v>111457</v>
      </c>
      <c r="F25" s="11">
        <f t="shared" si="0"/>
        <v>5.6674788346495575</v>
      </c>
      <c r="G25" s="1"/>
      <c r="H25" s="1"/>
      <c r="I25" s="1"/>
    </row>
    <row r="26" spans="1:9" x14ac:dyDescent="0.3">
      <c r="A26" s="12" t="s">
        <v>40</v>
      </c>
      <c r="B26" s="13">
        <v>18990</v>
      </c>
      <c r="C26" s="13">
        <v>14045</v>
      </c>
      <c r="D26" s="13">
        <v>56014</v>
      </c>
      <c r="E26" s="13">
        <v>43828</v>
      </c>
      <c r="F26" s="14">
        <f t="shared" si="0"/>
        <v>-21.755275466847579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163736</v>
      </c>
      <c r="C28" s="13">
        <v>165881</v>
      </c>
      <c r="D28" s="13">
        <v>833280</v>
      </c>
      <c r="E28" s="13">
        <v>901824</v>
      </c>
      <c r="F28" s="14">
        <f t="shared" si="0"/>
        <v>8.2258064516128968</v>
      </c>
      <c r="G28" s="1"/>
      <c r="H28" s="1"/>
      <c r="I28" s="1"/>
    </row>
    <row r="29" spans="1:9" x14ac:dyDescent="0.3">
      <c r="A29" s="9" t="s">
        <v>43</v>
      </c>
      <c r="B29" s="10">
        <v>10980</v>
      </c>
      <c r="C29" s="10">
        <v>12733</v>
      </c>
      <c r="D29" s="10">
        <v>63106</v>
      </c>
      <c r="E29" s="10">
        <v>68565</v>
      </c>
      <c r="F29" s="11">
        <f t="shared" si="0"/>
        <v>8.6505245143092537</v>
      </c>
      <c r="G29" s="1"/>
      <c r="H29" s="1"/>
      <c r="I29" s="1"/>
    </row>
    <row r="30" spans="1:9" x14ac:dyDescent="0.3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25867</v>
      </c>
      <c r="C32" s="13">
        <v>24677</v>
      </c>
      <c r="D32" s="13">
        <v>102941</v>
      </c>
      <c r="E32" s="13">
        <v>101960</v>
      </c>
      <c r="F32" s="14">
        <f t="shared" si="0"/>
        <v>-0.95297306223953626</v>
      </c>
      <c r="G32" s="1"/>
      <c r="H32" s="1"/>
      <c r="I32" s="1"/>
    </row>
    <row r="33" spans="1:9" x14ac:dyDescent="0.3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 t="e">
        <f t="shared" si="0"/>
        <v>#DIV/0!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925410</v>
      </c>
      <c r="C35" s="16">
        <f t="shared" ref="C35:E35" si="1">SUM(C7:C34)</f>
        <v>982912</v>
      </c>
      <c r="D35" s="16">
        <f t="shared" si="1"/>
        <v>3537130</v>
      </c>
      <c r="E35" s="16">
        <f t="shared" si="1"/>
        <v>3760723</v>
      </c>
      <c r="F35" s="17">
        <f t="shared" ref="F35" si="2">((E35*100)/D35)-100</f>
        <v>6.3213113456389749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SANTA CRUZ DE TENERIFE</v>
      </c>
      <c r="F39" s="36">
        <f>LOOKUP(E39,$A$39:$A$66,$B$39:$B$66)</f>
        <v>901824</v>
      </c>
      <c r="G39" s="36">
        <f>LOOKUP(E39,$A$39:$A$66,$C$39:$C$66)</f>
        <v>833280</v>
      </c>
    </row>
    <row r="40" spans="1:9" x14ac:dyDescent="0.3">
      <c r="A40" s="36" t="str">
        <f t="shared" si="5"/>
        <v>ALICANTE</v>
      </c>
      <c r="B40" s="37">
        <f t="shared" si="3"/>
        <v>25801</v>
      </c>
      <c r="C40" s="37">
        <f t="shared" si="4"/>
        <v>30795</v>
      </c>
      <c r="D40" s="37">
        <f t="shared" ref="D40:D66" si="7">_xlfn.RANK.EQ(B40,$B$39:$B$66)+COUNTIF($B$39:$B$66,B40)-1</f>
        <v>14</v>
      </c>
      <c r="E40" s="36" t="str">
        <f t="shared" si="6"/>
        <v>BAHÍA DE ALGECIRAS</v>
      </c>
      <c r="F40" s="36">
        <f t="shared" ref="F40:F55" si="8">LOOKUP(E40,$A$39:$A$66,$B$39:$B$66)</f>
        <v>867626</v>
      </c>
      <c r="G40" s="36">
        <f t="shared" ref="G40:G66" si="9">LOOKUP(E40,$A$39:$A$66,$C$39:$C$66)</f>
        <v>863531</v>
      </c>
    </row>
    <row r="41" spans="1:9" x14ac:dyDescent="0.3">
      <c r="A41" s="36" t="str">
        <f t="shared" si="5"/>
        <v>ALMERÍA</v>
      </c>
      <c r="B41" s="37">
        <f t="shared" si="3"/>
        <v>153279</v>
      </c>
      <c r="C41" s="37">
        <f t="shared" si="4"/>
        <v>149854</v>
      </c>
      <c r="D41" s="37">
        <f t="shared" si="7"/>
        <v>7</v>
      </c>
      <c r="E41" s="36" t="str">
        <f t="shared" si="6"/>
        <v>BALEARES</v>
      </c>
      <c r="F41" s="36">
        <f t="shared" si="8"/>
        <v>478699</v>
      </c>
      <c r="G41" s="36">
        <f t="shared" si="9"/>
        <v>428160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335476</v>
      </c>
      <c r="G42" s="36">
        <f t="shared" si="9"/>
        <v>312447</v>
      </c>
    </row>
    <row r="43" spans="1:9" x14ac:dyDescent="0.3">
      <c r="A43" s="36" t="str">
        <f t="shared" si="5"/>
        <v>BAHÍA DE ALGECIRAS</v>
      </c>
      <c r="B43" s="37">
        <f t="shared" si="3"/>
        <v>867626</v>
      </c>
      <c r="C43" s="37">
        <f t="shared" si="4"/>
        <v>863531</v>
      </c>
      <c r="D43" s="37">
        <f t="shared" si="7"/>
        <v>2</v>
      </c>
      <c r="E43" s="36" t="str">
        <f t="shared" si="6"/>
        <v>CEUTA</v>
      </c>
      <c r="F43" s="36">
        <f t="shared" si="8"/>
        <v>298550</v>
      </c>
      <c r="G43" s="36">
        <f t="shared" si="9"/>
        <v>247635</v>
      </c>
    </row>
    <row r="44" spans="1:9" x14ac:dyDescent="0.3">
      <c r="A44" s="36" t="str">
        <f t="shared" si="5"/>
        <v>BAHÍA DE CÁDIZ</v>
      </c>
      <c r="B44" s="37">
        <f t="shared" si="3"/>
        <v>7882</v>
      </c>
      <c r="C44" s="37">
        <f t="shared" si="4"/>
        <v>7762</v>
      </c>
      <c r="D44" s="37">
        <f t="shared" si="7"/>
        <v>16</v>
      </c>
      <c r="E44" s="36" t="str">
        <f t="shared" si="6"/>
        <v>BARCELONA</v>
      </c>
      <c r="F44" s="36">
        <f t="shared" si="8"/>
        <v>281677</v>
      </c>
      <c r="G44" s="36">
        <f t="shared" si="9"/>
        <v>265029</v>
      </c>
    </row>
    <row r="45" spans="1:9" x14ac:dyDescent="0.3">
      <c r="A45" s="36" t="str">
        <f t="shared" si="5"/>
        <v>BALEARES</v>
      </c>
      <c r="B45" s="37">
        <f t="shared" si="3"/>
        <v>478699</v>
      </c>
      <c r="C45" s="37">
        <f t="shared" si="4"/>
        <v>428160</v>
      </c>
      <c r="D45" s="37">
        <f t="shared" si="7"/>
        <v>3</v>
      </c>
      <c r="E45" s="36" t="str">
        <f t="shared" si="6"/>
        <v>ALMERÍA</v>
      </c>
      <c r="F45" s="36">
        <f t="shared" si="8"/>
        <v>153279</v>
      </c>
      <c r="G45" s="36">
        <f t="shared" si="9"/>
        <v>149854</v>
      </c>
    </row>
    <row r="46" spans="1:9" x14ac:dyDescent="0.3">
      <c r="A46" s="36" t="str">
        <f t="shared" si="5"/>
        <v>BARCELONA</v>
      </c>
      <c r="B46" s="37">
        <f t="shared" si="3"/>
        <v>281677</v>
      </c>
      <c r="C46" s="37">
        <f t="shared" si="4"/>
        <v>265029</v>
      </c>
      <c r="D46" s="37">
        <f t="shared" si="7"/>
        <v>6</v>
      </c>
      <c r="E46" s="36" t="str">
        <f t="shared" si="6"/>
        <v>MELILLA</v>
      </c>
      <c r="F46" s="36">
        <f t="shared" si="8"/>
        <v>111457</v>
      </c>
      <c r="G46" s="36">
        <f t="shared" si="9"/>
        <v>105479</v>
      </c>
    </row>
    <row r="47" spans="1:9" x14ac:dyDescent="0.3">
      <c r="A47" s="36" t="str">
        <f t="shared" si="5"/>
        <v>BILBAO</v>
      </c>
      <c r="B47" s="37">
        <f t="shared" si="3"/>
        <v>35059</v>
      </c>
      <c r="C47" s="37">
        <f t="shared" si="4"/>
        <v>30993</v>
      </c>
      <c r="D47" s="37">
        <f t="shared" si="7"/>
        <v>12</v>
      </c>
      <c r="E47" s="36" t="str">
        <f t="shared" si="6"/>
        <v>VALENCIA</v>
      </c>
      <c r="F47" s="36">
        <f t="shared" si="8"/>
        <v>101960</v>
      </c>
      <c r="G47" s="36">
        <f t="shared" si="9"/>
        <v>102941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68565</v>
      </c>
      <c r="G48" s="36">
        <f t="shared" si="9"/>
        <v>63106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MOTRIL</v>
      </c>
      <c r="F49" s="36">
        <f t="shared" si="8"/>
        <v>43828</v>
      </c>
      <c r="G49" s="36">
        <f t="shared" si="9"/>
        <v>56014</v>
      </c>
    </row>
    <row r="50" spans="1:7" x14ac:dyDescent="0.3">
      <c r="A50" s="36" t="str">
        <f t="shared" si="5"/>
        <v>CEUTA</v>
      </c>
      <c r="B50" s="37">
        <f t="shared" si="3"/>
        <v>298550</v>
      </c>
      <c r="C50" s="37">
        <f t="shared" si="4"/>
        <v>247635</v>
      </c>
      <c r="D50" s="37">
        <f t="shared" si="7"/>
        <v>5</v>
      </c>
      <c r="E50" s="36" t="str">
        <f t="shared" si="6"/>
        <v>BILBAO</v>
      </c>
      <c r="F50" s="36">
        <f t="shared" si="8"/>
        <v>35059</v>
      </c>
      <c r="G50" s="36">
        <f t="shared" si="9"/>
        <v>30993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MÁLAGA</v>
      </c>
      <c r="F51" s="36">
        <f t="shared" si="8"/>
        <v>34463</v>
      </c>
      <c r="G51" s="36">
        <f t="shared" si="9"/>
        <v>26449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ALICANTE</v>
      </c>
      <c r="F52" s="36">
        <f t="shared" si="8"/>
        <v>25801</v>
      </c>
      <c r="G52" s="36">
        <f t="shared" si="9"/>
        <v>30795</v>
      </c>
    </row>
    <row r="53" spans="1:7" x14ac:dyDescent="0.3">
      <c r="A53" s="36" t="str">
        <f t="shared" si="5"/>
        <v>HUELVA</v>
      </c>
      <c r="B53" s="37">
        <f t="shared" si="3"/>
        <v>14577</v>
      </c>
      <c r="C53" s="37">
        <f t="shared" si="4"/>
        <v>13655</v>
      </c>
      <c r="D53" s="37">
        <f t="shared" si="7"/>
        <v>15</v>
      </c>
      <c r="E53" s="36" t="str">
        <f t="shared" si="6"/>
        <v>HUELVA</v>
      </c>
      <c r="F53" s="36">
        <f t="shared" si="8"/>
        <v>14577</v>
      </c>
      <c r="G53" s="36">
        <f t="shared" si="9"/>
        <v>13655</v>
      </c>
    </row>
    <row r="54" spans="1:7" x14ac:dyDescent="0.3">
      <c r="A54" s="36" t="str">
        <f t="shared" si="5"/>
        <v>LAS PALMAS</v>
      </c>
      <c r="B54" s="37">
        <f t="shared" si="3"/>
        <v>335476</v>
      </c>
      <c r="C54" s="37">
        <f t="shared" si="4"/>
        <v>312447</v>
      </c>
      <c r="D54" s="37">
        <f t="shared" si="7"/>
        <v>4</v>
      </c>
      <c r="E54" s="36" t="str">
        <f t="shared" si="6"/>
        <v>BAHÍA DE CÁDIZ</v>
      </c>
      <c r="F54" s="36">
        <f t="shared" si="8"/>
        <v>7882</v>
      </c>
      <c r="G54" s="36">
        <f t="shared" si="9"/>
        <v>7762</v>
      </c>
    </row>
    <row r="55" spans="1:7" x14ac:dyDescent="0.3">
      <c r="A55" s="36" t="str">
        <f t="shared" si="5"/>
        <v>MÁLAGA</v>
      </c>
      <c r="B55" s="37">
        <f t="shared" si="3"/>
        <v>34463</v>
      </c>
      <c r="C55" s="37">
        <f t="shared" si="4"/>
        <v>26449</v>
      </c>
      <c r="D55" s="37">
        <f t="shared" si="7"/>
        <v>13</v>
      </c>
      <c r="E55" s="36" t="e">
        <f t="shared" si="6"/>
        <v>#N/A</v>
      </c>
      <c r="F55" s="36" t="e">
        <f t="shared" si="8"/>
        <v>#N/A</v>
      </c>
      <c r="G55" s="36" t="e">
        <f t="shared" si="9"/>
        <v>#N/A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6"/>
        <v>#N/A</v>
      </c>
      <c r="F56" s="36" t="e">
        <f t="shared" ref="F56:F66" si="10">LOOKUP(E56,$A$39:$A$66,$B$39:$B$66)</f>
        <v>#N/A</v>
      </c>
      <c r="G56" s="36" t="e">
        <f t="shared" si="9"/>
        <v>#N/A</v>
      </c>
    </row>
    <row r="57" spans="1:7" x14ac:dyDescent="0.3">
      <c r="A57" s="36" t="str">
        <f t="shared" si="5"/>
        <v>MELILLA</v>
      </c>
      <c r="B57" s="37">
        <f t="shared" si="3"/>
        <v>111457</v>
      </c>
      <c r="C57" s="37">
        <f t="shared" si="4"/>
        <v>105479</v>
      </c>
      <c r="D57" s="37">
        <f t="shared" si="7"/>
        <v>8</v>
      </c>
      <c r="E57" s="36" t="e">
        <f t="shared" si="6"/>
        <v>#N/A</v>
      </c>
      <c r="F57" s="36" t="e">
        <f t="shared" si="10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43828</v>
      </c>
      <c r="C58" s="37">
        <f t="shared" si="4"/>
        <v>56014</v>
      </c>
      <c r="D58" s="37">
        <f t="shared" si="7"/>
        <v>11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901824</v>
      </c>
      <c r="C60" s="37">
        <f t="shared" si="4"/>
        <v>833280</v>
      </c>
      <c r="D60" s="37">
        <f t="shared" si="7"/>
        <v>1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68565</v>
      </c>
      <c r="C61" s="37">
        <f t="shared" si="4"/>
        <v>63106</v>
      </c>
      <c r="D61" s="37">
        <f t="shared" si="7"/>
        <v>10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101960</v>
      </c>
      <c r="C64" s="37">
        <f t="shared" si="4"/>
        <v>102941</v>
      </c>
      <c r="D64" s="37">
        <f t="shared" si="7"/>
        <v>9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0</v>
      </c>
      <c r="C65" s="37">
        <f t="shared" si="4"/>
        <v>0</v>
      </c>
      <c r="D65" s="37">
        <f t="shared" si="7"/>
        <v>28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9" priority="2">
      <formula>ISERROR(F7)</formula>
    </cfRule>
  </conditionalFormatting>
  <conditionalFormatting sqref="F8 F10 F12 F14 F16 F18 F20 F22 F24 F26 F28 F30 F32 F34">
    <cfRule type="containsErrors" dxfId="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4" t="s">
        <v>116</v>
      </c>
    </row>
    <row r="2" spans="1:12" s="2" customFormat="1" ht="21" x14ac:dyDescent="0.4">
      <c r="F2" s="3"/>
      <c r="H2" s="35" t="s">
        <v>58</v>
      </c>
    </row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 t="e">
        <f t="shared" si="0"/>
        <v>#DIV/0!</v>
      </c>
      <c r="G8" s="1"/>
      <c r="H8" s="1"/>
      <c r="I8" s="1"/>
    </row>
    <row r="9" spans="1:12" x14ac:dyDescent="0.3">
      <c r="A9" s="9" t="s">
        <v>157</v>
      </c>
      <c r="B9" s="30">
        <v>37</v>
      </c>
      <c r="C9" s="30">
        <v>62</v>
      </c>
      <c r="D9" s="30">
        <v>257</v>
      </c>
      <c r="E9" s="30">
        <v>287</v>
      </c>
      <c r="F9" s="11">
        <f t="shared" si="0"/>
        <v>11.673151750972764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1163</v>
      </c>
      <c r="C11" s="30">
        <v>489</v>
      </c>
      <c r="D11" s="30">
        <v>8762</v>
      </c>
      <c r="E11" s="30">
        <v>3596</v>
      </c>
      <c r="F11" s="11">
        <f t="shared" si="0"/>
        <v>-58.959141748459253</v>
      </c>
      <c r="G11" s="1"/>
      <c r="H11" s="1"/>
      <c r="I11" s="1"/>
    </row>
    <row r="12" spans="1:12" x14ac:dyDescent="0.3">
      <c r="A12" s="12" t="s">
        <v>161</v>
      </c>
      <c r="B12" s="31">
        <v>910</v>
      </c>
      <c r="C12" s="31">
        <v>809</v>
      </c>
      <c r="D12" s="31">
        <v>9971</v>
      </c>
      <c r="E12" s="31">
        <v>10025</v>
      </c>
      <c r="F12" s="14">
        <f t="shared" si="0"/>
        <v>0.54157055460837</v>
      </c>
      <c r="G12" s="1"/>
      <c r="H12" s="1"/>
      <c r="I12" s="1"/>
    </row>
    <row r="13" spans="1:12" x14ac:dyDescent="0.3">
      <c r="A13" s="9" t="s">
        <v>32</v>
      </c>
      <c r="B13" s="30">
        <v>5513</v>
      </c>
      <c r="C13" s="30">
        <v>5985</v>
      </c>
      <c r="D13" s="30">
        <v>96408</v>
      </c>
      <c r="E13" s="30">
        <v>104975</v>
      </c>
      <c r="F13" s="11">
        <f t="shared" si="0"/>
        <v>8.8861920172599724</v>
      </c>
      <c r="G13" s="1"/>
      <c r="H13" s="1"/>
      <c r="I13" s="1"/>
    </row>
    <row r="14" spans="1:12" x14ac:dyDescent="0.3">
      <c r="A14" s="12" t="s">
        <v>33</v>
      </c>
      <c r="B14" s="31">
        <v>43200</v>
      </c>
      <c r="C14" s="31">
        <v>39429</v>
      </c>
      <c r="D14" s="31">
        <v>554128</v>
      </c>
      <c r="E14" s="31">
        <v>559712</v>
      </c>
      <c r="F14" s="14">
        <f t="shared" si="0"/>
        <v>1.0077094101001904</v>
      </c>
      <c r="G14" s="1"/>
      <c r="H14" s="1"/>
      <c r="I14" s="1"/>
    </row>
    <row r="15" spans="1:12" x14ac:dyDescent="0.3">
      <c r="A15" s="9" t="s">
        <v>34</v>
      </c>
      <c r="B15" s="30">
        <v>235</v>
      </c>
      <c r="C15" s="30">
        <v>759</v>
      </c>
      <c r="D15" s="30">
        <v>4637</v>
      </c>
      <c r="E15" s="30">
        <v>7602</v>
      </c>
      <c r="F15" s="11">
        <f t="shared" si="0"/>
        <v>63.942204011214159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1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6</v>
      </c>
      <c r="D17" s="30">
        <v>0</v>
      </c>
      <c r="E17" s="30">
        <v>99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99</v>
      </c>
      <c r="C18" s="31">
        <v>70</v>
      </c>
      <c r="D18" s="31">
        <v>903</v>
      </c>
      <c r="E18" s="31">
        <v>770</v>
      </c>
      <c r="F18" s="14">
        <f t="shared" si="0"/>
        <v>-14.728682170542641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0</v>
      </c>
      <c r="E21" s="30">
        <v>0</v>
      </c>
      <c r="F21" s="11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31">
        <v>8314</v>
      </c>
      <c r="C22" s="31">
        <v>6453</v>
      </c>
      <c r="D22" s="31">
        <v>68638</v>
      </c>
      <c r="E22" s="31">
        <v>71799</v>
      </c>
      <c r="F22" s="14">
        <f t="shared" si="0"/>
        <v>4.605320667851629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105</v>
      </c>
      <c r="C25" s="30">
        <v>94</v>
      </c>
      <c r="D25" s="30">
        <v>880</v>
      </c>
      <c r="E25" s="30">
        <v>1012</v>
      </c>
      <c r="F25" s="11">
        <f t="shared" si="0"/>
        <v>15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1</v>
      </c>
      <c r="D26" s="31">
        <v>273</v>
      </c>
      <c r="E26" s="31">
        <v>9</v>
      </c>
      <c r="F26" s="14">
        <f t="shared" si="0"/>
        <v>-96.703296703296701</v>
      </c>
      <c r="G26" s="1"/>
      <c r="H26" s="1"/>
      <c r="I26" s="1"/>
    </row>
    <row r="27" spans="1:9" x14ac:dyDescent="0.3">
      <c r="A27" s="9" t="s">
        <v>41</v>
      </c>
      <c r="B27" s="30">
        <v>9134</v>
      </c>
      <c r="C27" s="30">
        <v>7868</v>
      </c>
      <c r="D27" s="30">
        <v>151243</v>
      </c>
      <c r="E27" s="30">
        <v>172291</v>
      </c>
      <c r="F27" s="11">
        <f t="shared" si="0"/>
        <v>13.916677135470735</v>
      </c>
      <c r="G27" s="1"/>
      <c r="H27" s="1"/>
      <c r="I27" s="1"/>
    </row>
    <row r="28" spans="1:9" x14ac:dyDescent="0.3">
      <c r="A28" s="12" t="s">
        <v>42</v>
      </c>
      <c r="B28" s="31">
        <v>4943</v>
      </c>
      <c r="C28" s="31">
        <v>5607</v>
      </c>
      <c r="D28" s="31">
        <v>48426</v>
      </c>
      <c r="E28" s="31">
        <v>49097</v>
      </c>
      <c r="F28" s="14">
        <f t="shared" si="0"/>
        <v>1.385619295419815</v>
      </c>
      <c r="G28" s="1"/>
      <c r="H28" s="1"/>
      <c r="I28" s="1"/>
    </row>
    <row r="29" spans="1:9" x14ac:dyDescent="0.3">
      <c r="A29" s="9" t="s">
        <v>43</v>
      </c>
      <c r="B29" s="30">
        <v>21153</v>
      </c>
      <c r="C29" s="30">
        <v>29688</v>
      </c>
      <c r="D29" s="30">
        <v>329467</v>
      </c>
      <c r="E29" s="30">
        <v>335667</v>
      </c>
      <c r="F29" s="11">
        <f t="shared" si="0"/>
        <v>1.881827315026996</v>
      </c>
      <c r="G29" s="1"/>
      <c r="H29" s="1"/>
      <c r="I29" s="1"/>
    </row>
    <row r="30" spans="1:9" x14ac:dyDescent="0.3">
      <c r="A30" s="12" t="s">
        <v>44</v>
      </c>
      <c r="B30" s="31">
        <v>188</v>
      </c>
      <c r="C30" s="31">
        <v>104</v>
      </c>
      <c r="D30" s="31">
        <v>1682</v>
      </c>
      <c r="E30" s="31">
        <v>847</v>
      </c>
      <c r="F30" s="14">
        <f t="shared" si="0"/>
        <v>-49.643281807372176</v>
      </c>
      <c r="G30" s="1"/>
      <c r="H30" s="1"/>
      <c r="I30" s="1"/>
    </row>
    <row r="31" spans="1:9" x14ac:dyDescent="0.3">
      <c r="A31" s="9" t="s">
        <v>45</v>
      </c>
      <c r="B31" s="30">
        <v>9469</v>
      </c>
      <c r="C31" s="30">
        <v>10040</v>
      </c>
      <c r="D31" s="30">
        <v>134261</v>
      </c>
      <c r="E31" s="30">
        <v>126672</v>
      </c>
      <c r="F31" s="11">
        <f t="shared" si="0"/>
        <v>-5.652423265132839</v>
      </c>
      <c r="G31" s="1"/>
      <c r="H31" s="1"/>
      <c r="I31" s="1"/>
    </row>
    <row r="32" spans="1:9" x14ac:dyDescent="0.3">
      <c r="A32" s="12" t="s">
        <v>46</v>
      </c>
      <c r="B32" s="31">
        <v>35129</v>
      </c>
      <c r="C32" s="31">
        <v>42858</v>
      </c>
      <c r="D32" s="31">
        <v>513980</v>
      </c>
      <c r="E32" s="31">
        <v>547828</v>
      </c>
      <c r="F32" s="14">
        <f t="shared" si="0"/>
        <v>6.5854702517607677</v>
      </c>
      <c r="G32" s="1"/>
      <c r="H32" s="1"/>
      <c r="I32" s="1"/>
    </row>
    <row r="33" spans="1:9" x14ac:dyDescent="0.3">
      <c r="A33" s="9" t="s">
        <v>47</v>
      </c>
      <c r="B33" s="30">
        <v>22966</v>
      </c>
      <c r="C33" s="30">
        <v>19346</v>
      </c>
      <c r="D33" s="30">
        <v>318693</v>
      </c>
      <c r="E33" s="30">
        <v>299696</v>
      </c>
      <c r="F33" s="11">
        <f t="shared" si="0"/>
        <v>-5.9609090880565248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162558</v>
      </c>
      <c r="C35" s="16">
        <f t="shared" ref="C35:E35" si="1">SUM(C7:C34)</f>
        <v>169668</v>
      </c>
      <c r="D35" s="16">
        <f t="shared" si="1"/>
        <v>2242609</v>
      </c>
      <c r="E35" s="16">
        <f t="shared" si="1"/>
        <v>2291985</v>
      </c>
      <c r="F35" s="17">
        <f t="shared" ref="F35" si="2">((E35*100)/D35)-100</f>
        <v>2.2017212987194767</v>
      </c>
      <c r="G35" s="1"/>
      <c r="H35" s="1"/>
      <c r="I35" s="1"/>
    </row>
    <row r="36" spans="1:9" x14ac:dyDescent="0.3">
      <c r="A36" s="59" t="s">
        <v>125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BARCELONA</v>
      </c>
      <c r="F39" s="36">
        <f>LOOKUP(E39,$A$39:$A$66,$B$39:$B$66)</f>
        <v>559712</v>
      </c>
      <c r="G39" s="36">
        <f>LOOKUP(E39,$A$39:$A$66,$C$39:$C$66)</f>
        <v>554128</v>
      </c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0</v>
      </c>
      <c r="D40" s="37">
        <f t="shared" ref="D40:D66" si="7">_xlfn.RANK.EQ(B40,$B$39:$B$66)+COUNTIF($B$39:$B$66,B40)-1</f>
        <v>28</v>
      </c>
      <c r="E40" s="36" t="str">
        <f t="shared" si="6"/>
        <v>VALENCIA</v>
      </c>
      <c r="F40" s="36">
        <f t="shared" ref="F40:F66" si="8">LOOKUP(E40,$A$39:$A$66,$B$39:$B$66)</f>
        <v>547828</v>
      </c>
      <c r="G40" s="36">
        <f t="shared" ref="G40:G66" si="9">LOOKUP(E40,$A$39:$A$66,$C$39:$C$66)</f>
        <v>513980</v>
      </c>
    </row>
    <row r="41" spans="1:9" x14ac:dyDescent="0.3">
      <c r="A41" s="36" t="str">
        <f t="shared" si="5"/>
        <v>ALMERÍA</v>
      </c>
      <c r="B41" s="37">
        <f t="shared" si="3"/>
        <v>287</v>
      </c>
      <c r="C41" s="37">
        <f t="shared" si="4"/>
        <v>257</v>
      </c>
      <c r="D41" s="37">
        <f t="shared" si="7"/>
        <v>16</v>
      </c>
      <c r="E41" s="36" t="str">
        <f t="shared" si="6"/>
        <v>SANTANDER</v>
      </c>
      <c r="F41" s="36">
        <f t="shared" si="8"/>
        <v>335667</v>
      </c>
      <c r="G41" s="36">
        <f t="shared" si="9"/>
        <v>329467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VIGO</v>
      </c>
      <c r="F42" s="36">
        <f t="shared" si="8"/>
        <v>299696</v>
      </c>
      <c r="G42" s="36">
        <f t="shared" si="9"/>
        <v>318693</v>
      </c>
    </row>
    <row r="43" spans="1:9" x14ac:dyDescent="0.3">
      <c r="A43" s="36" t="str">
        <f t="shared" si="5"/>
        <v>BAHÍA DE ALGECIRAS</v>
      </c>
      <c r="B43" s="37">
        <f t="shared" si="3"/>
        <v>3596</v>
      </c>
      <c r="C43" s="37">
        <f t="shared" si="4"/>
        <v>8762</v>
      </c>
      <c r="D43" s="37">
        <f t="shared" si="7"/>
        <v>12</v>
      </c>
      <c r="E43" s="36" t="str">
        <f t="shared" si="6"/>
        <v>PASAIA</v>
      </c>
      <c r="F43" s="36">
        <f t="shared" si="8"/>
        <v>172291</v>
      </c>
      <c r="G43" s="36">
        <f t="shared" si="9"/>
        <v>151243</v>
      </c>
    </row>
    <row r="44" spans="1:9" x14ac:dyDescent="0.3">
      <c r="A44" s="36" t="str">
        <f t="shared" si="5"/>
        <v>BAHÍA DE CÁDIZ</v>
      </c>
      <c r="B44" s="37">
        <f t="shared" si="3"/>
        <v>10025</v>
      </c>
      <c r="C44" s="37">
        <f t="shared" si="4"/>
        <v>9971</v>
      </c>
      <c r="D44" s="37">
        <f t="shared" si="7"/>
        <v>10</v>
      </c>
      <c r="E44" s="36" t="str">
        <f t="shared" si="6"/>
        <v>TARRAGONA</v>
      </c>
      <c r="F44" s="36">
        <f t="shared" si="8"/>
        <v>126672</v>
      </c>
      <c r="G44" s="36">
        <f t="shared" si="9"/>
        <v>134261</v>
      </c>
    </row>
    <row r="45" spans="1:9" x14ac:dyDescent="0.3">
      <c r="A45" s="36" t="str">
        <f t="shared" si="5"/>
        <v>BALEARES</v>
      </c>
      <c r="B45" s="37">
        <f t="shared" si="3"/>
        <v>104975</v>
      </c>
      <c r="C45" s="37">
        <f t="shared" si="4"/>
        <v>96408</v>
      </c>
      <c r="D45" s="37">
        <f t="shared" si="7"/>
        <v>7</v>
      </c>
      <c r="E45" s="36" t="str">
        <f t="shared" si="6"/>
        <v>BALEARES</v>
      </c>
      <c r="F45" s="36">
        <f t="shared" si="8"/>
        <v>104975</v>
      </c>
      <c r="G45" s="36">
        <f t="shared" si="9"/>
        <v>96408</v>
      </c>
    </row>
    <row r="46" spans="1:9" x14ac:dyDescent="0.3">
      <c r="A46" s="36" t="str">
        <f t="shared" si="5"/>
        <v>BARCELONA</v>
      </c>
      <c r="B46" s="37">
        <f t="shared" si="3"/>
        <v>559712</v>
      </c>
      <c r="C46" s="37">
        <f t="shared" si="4"/>
        <v>554128</v>
      </c>
      <c r="D46" s="37">
        <f t="shared" si="7"/>
        <v>1</v>
      </c>
      <c r="E46" s="36" t="str">
        <f t="shared" si="6"/>
        <v>LAS PALMAS</v>
      </c>
      <c r="F46" s="36">
        <f t="shared" si="8"/>
        <v>71799</v>
      </c>
      <c r="G46" s="36">
        <f t="shared" si="9"/>
        <v>68638</v>
      </c>
    </row>
    <row r="47" spans="1:9" x14ac:dyDescent="0.3">
      <c r="A47" s="36" t="str">
        <f t="shared" si="5"/>
        <v>BILBAO</v>
      </c>
      <c r="B47" s="37">
        <f t="shared" si="3"/>
        <v>7602</v>
      </c>
      <c r="C47" s="37">
        <f t="shared" si="4"/>
        <v>4637</v>
      </c>
      <c r="D47" s="37">
        <f t="shared" si="7"/>
        <v>11</v>
      </c>
      <c r="E47" s="36" t="str">
        <f t="shared" si="6"/>
        <v>SANTA CRUZ DE TENERIFE</v>
      </c>
      <c r="F47" s="36">
        <f t="shared" si="8"/>
        <v>49097</v>
      </c>
      <c r="G47" s="36">
        <f t="shared" si="9"/>
        <v>48426</v>
      </c>
    </row>
    <row r="48" spans="1:9" x14ac:dyDescent="0.3">
      <c r="A48" s="36" t="str">
        <f t="shared" si="5"/>
        <v>CARTAGENA</v>
      </c>
      <c r="B48" s="37">
        <f t="shared" si="3"/>
        <v>1</v>
      </c>
      <c r="C48" s="37">
        <f t="shared" si="4"/>
        <v>0</v>
      </c>
      <c r="D48" s="37">
        <f t="shared" si="7"/>
        <v>19</v>
      </c>
      <c r="E48" s="36" t="str">
        <f t="shared" si="6"/>
        <v>BAHÍA DE CÁDIZ</v>
      </c>
      <c r="F48" s="36">
        <f t="shared" si="8"/>
        <v>10025</v>
      </c>
      <c r="G48" s="36">
        <f t="shared" si="9"/>
        <v>9971</v>
      </c>
    </row>
    <row r="49" spans="1:7" x14ac:dyDescent="0.3">
      <c r="A49" s="36" t="str">
        <f t="shared" si="5"/>
        <v>CASTELLÓN</v>
      </c>
      <c r="B49" s="37">
        <f t="shared" si="3"/>
        <v>99</v>
      </c>
      <c r="C49" s="37">
        <f t="shared" si="4"/>
        <v>0</v>
      </c>
      <c r="D49" s="37">
        <f t="shared" si="7"/>
        <v>17</v>
      </c>
      <c r="E49" s="36" t="str">
        <f t="shared" si="6"/>
        <v>BILBAO</v>
      </c>
      <c r="F49" s="36">
        <f t="shared" si="8"/>
        <v>7602</v>
      </c>
      <c r="G49" s="36">
        <f t="shared" si="9"/>
        <v>4637</v>
      </c>
    </row>
    <row r="50" spans="1:7" x14ac:dyDescent="0.3">
      <c r="A50" s="36" t="str">
        <f t="shared" si="5"/>
        <v>CEUTA</v>
      </c>
      <c r="B50" s="37">
        <f t="shared" si="3"/>
        <v>770</v>
      </c>
      <c r="C50" s="37">
        <f t="shared" si="4"/>
        <v>903</v>
      </c>
      <c r="D50" s="37">
        <f t="shared" si="7"/>
        <v>15</v>
      </c>
      <c r="E50" s="36" t="str">
        <f t="shared" si="6"/>
        <v>BAHÍA DE ALGECIRAS</v>
      </c>
      <c r="F50" s="36">
        <f t="shared" si="8"/>
        <v>3596</v>
      </c>
      <c r="G50" s="36">
        <f t="shared" si="9"/>
        <v>8762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MELILLA</v>
      </c>
      <c r="F51" s="36">
        <f t="shared" si="8"/>
        <v>1012</v>
      </c>
      <c r="G51" s="36">
        <f t="shared" si="9"/>
        <v>880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SEVILLA</v>
      </c>
      <c r="F52" s="36">
        <f t="shared" si="8"/>
        <v>847</v>
      </c>
      <c r="G52" s="36">
        <f t="shared" si="9"/>
        <v>1682</v>
      </c>
    </row>
    <row r="53" spans="1:7" x14ac:dyDescent="0.3">
      <c r="A53" s="36" t="str">
        <f t="shared" si="5"/>
        <v>HUELVA</v>
      </c>
      <c r="B53" s="37">
        <f t="shared" si="3"/>
        <v>0</v>
      </c>
      <c r="C53" s="37">
        <f t="shared" si="4"/>
        <v>0</v>
      </c>
      <c r="D53" s="37">
        <f t="shared" si="7"/>
        <v>28</v>
      </c>
      <c r="E53" s="36" t="str">
        <f t="shared" si="6"/>
        <v>CEUTA</v>
      </c>
      <c r="F53" s="36">
        <f t="shared" si="8"/>
        <v>770</v>
      </c>
      <c r="G53" s="36">
        <f t="shared" si="9"/>
        <v>903</v>
      </c>
    </row>
    <row r="54" spans="1:7" x14ac:dyDescent="0.3">
      <c r="A54" s="36" t="str">
        <f t="shared" si="5"/>
        <v>LAS PALMAS</v>
      </c>
      <c r="B54" s="37">
        <f t="shared" si="3"/>
        <v>71799</v>
      </c>
      <c r="C54" s="37">
        <f t="shared" si="4"/>
        <v>68638</v>
      </c>
      <c r="D54" s="37">
        <f t="shared" si="7"/>
        <v>8</v>
      </c>
      <c r="E54" s="36" t="str">
        <f t="shared" si="6"/>
        <v>ALMERÍA</v>
      </c>
      <c r="F54" s="36">
        <f t="shared" si="8"/>
        <v>287</v>
      </c>
      <c r="G54" s="36">
        <f t="shared" si="9"/>
        <v>257</v>
      </c>
    </row>
    <row r="55" spans="1:7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str">
        <f t="shared" si="6"/>
        <v>CASTELLÓN</v>
      </c>
      <c r="F55" s="36">
        <f t="shared" si="8"/>
        <v>99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MOTRIL</v>
      </c>
      <c r="F56" s="36">
        <f t="shared" si="8"/>
        <v>9</v>
      </c>
      <c r="G56" s="36">
        <f t="shared" si="9"/>
        <v>273</v>
      </c>
    </row>
    <row r="57" spans="1:7" x14ac:dyDescent="0.3">
      <c r="A57" s="36" t="str">
        <f t="shared" si="5"/>
        <v>MELILLA</v>
      </c>
      <c r="B57" s="37">
        <f t="shared" si="3"/>
        <v>1012</v>
      </c>
      <c r="C57" s="37">
        <f t="shared" si="4"/>
        <v>880</v>
      </c>
      <c r="D57" s="37">
        <f t="shared" si="7"/>
        <v>13</v>
      </c>
      <c r="E57" s="36" t="str">
        <f t="shared" si="6"/>
        <v>CARTAGENA</v>
      </c>
      <c r="F57" s="36">
        <f t="shared" si="8"/>
        <v>1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9</v>
      </c>
      <c r="C58" s="37">
        <f t="shared" si="4"/>
        <v>273</v>
      </c>
      <c r="D58" s="37">
        <f t="shared" si="7"/>
        <v>18</v>
      </c>
      <c r="E58" s="36" t="e">
        <f t="shared" si="6"/>
        <v>#N/A</v>
      </c>
      <c r="F58" s="36" t="e">
        <f t="shared" si="8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172291</v>
      </c>
      <c r="C59" s="37">
        <f t="shared" si="4"/>
        <v>151243</v>
      </c>
      <c r="D59" s="37">
        <f t="shared" si="7"/>
        <v>5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49097</v>
      </c>
      <c r="C60" s="37">
        <f t="shared" si="4"/>
        <v>48426</v>
      </c>
      <c r="D60" s="37">
        <f t="shared" si="7"/>
        <v>9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335667</v>
      </c>
      <c r="C61" s="37">
        <f t="shared" si="4"/>
        <v>329467</v>
      </c>
      <c r="D61" s="37">
        <f t="shared" si="7"/>
        <v>3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847</v>
      </c>
      <c r="C62" s="37">
        <f t="shared" si="4"/>
        <v>1682</v>
      </c>
      <c r="D62" s="37">
        <f t="shared" si="7"/>
        <v>14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126672</v>
      </c>
      <c r="C63" s="37">
        <f t="shared" si="4"/>
        <v>134261</v>
      </c>
      <c r="D63" s="37">
        <f t="shared" si="7"/>
        <v>6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547828</v>
      </c>
      <c r="C64" s="37">
        <f t="shared" si="4"/>
        <v>513980</v>
      </c>
      <c r="D64" s="37">
        <f t="shared" si="7"/>
        <v>2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299696</v>
      </c>
      <c r="C65" s="37">
        <f t="shared" si="4"/>
        <v>318693</v>
      </c>
      <c r="D65" s="37">
        <f t="shared" si="7"/>
        <v>4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7" priority="2">
      <formula>ISERROR(F7)</formula>
    </cfRule>
  </conditionalFormatting>
  <conditionalFormatting sqref="F8 F10 F12 F14 F16 F18 F20 F22 F24 F26 F28 F30 F32 F34">
    <cfRule type="containsErrors" dxfId="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149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102</v>
      </c>
      <c r="C7" s="10">
        <v>104</v>
      </c>
      <c r="D7" s="10">
        <v>756</v>
      </c>
      <c r="E7" s="10">
        <v>794</v>
      </c>
      <c r="F7" s="11">
        <f>((E7*100)/D7)-100</f>
        <v>5.0264550264550252</v>
      </c>
      <c r="G7" s="1"/>
      <c r="H7" s="1"/>
      <c r="I7" s="1"/>
    </row>
    <row r="8" spans="1:12" x14ac:dyDescent="0.3">
      <c r="A8" s="12" t="s">
        <v>31</v>
      </c>
      <c r="B8" s="13">
        <v>80</v>
      </c>
      <c r="C8" s="13">
        <v>69</v>
      </c>
      <c r="D8" s="13">
        <v>567</v>
      </c>
      <c r="E8" s="13">
        <v>498</v>
      </c>
      <c r="F8" s="14">
        <f t="shared" ref="F8:F34" si="0">((E8*100)/D8)-100</f>
        <v>-12.169312169312164</v>
      </c>
      <c r="G8" s="1"/>
      <c r="H8" s="1"/>
      <c r="I8" s="1"/>
    </row>
    <row r="9" spans="1:12" x14ac:dyDescent="0.3">
      <c r="A9" s="9" t="s">
        <v>157</v>
      </c>
      <c r="B9" s="10">
        <v>279</v>
      </c>
      <c r="C9" s="10">
        <v>266</v>
      </c>
      <c r="D9" s="10">
        <v>1431</v>
      </c>
      <c r="E9" s="10">
        <v>1360</v>
      </c>
      <c r="F9" s="11">
        <f t="shared" si="0"/>
        <v>-4.9615653389238332</v>
      </c>
      <c r="G9" s="1"/>
      <c r="H9" s="1"/>
      <c r="I9" s="1"/>
    </row>
    <row r="10" spans="1:12" x14ac:dyDescent="0.3">
      <c r="A10" s="12" t="s">
        <v>159</v>
      </c>
      <c r="B10" s="13">
        <v>81</v>
      </c>
      <c r="C10" s="13">
        <v>72</v>
      </c>
      <c r="D10" s="13">
        <v>571</v>
      </c>
      <c r="E10" s="13">
        <v>557</v>
      </c>
      <c r="F10" s="14">
        <f t="shared" si="0"/>
        <v>-2.4518388791593679</v>
      </c>
      <c r="G10" s="1"/>
      <c r="H10" s="1"/>
      <c r="I10" s="1"/>
    </row>
    <row r="11" spans="1:12" x14ac:dyDescent="0.3">
      <c r="A11" s="9" t="s">
        <v>160</v>
      </c>
      <c r="B11" s="10">
        <v>2963</v>
      </c>
      <c r="C11" s="10">
        <v>3199</v>
      </c>
      <c r="D11" s="10">
        <v>18998</v>
      </c>
      <c r="E11" s="10">
        <v>19060</v>
      </c>
      <c r="F11" s="11">
        <f t="shared" si="0"/>
        <v>0.32635014212021929</v>
      </c>
      <c r="G11" s="1"/>
      <c r="H11" s="1"/>
      <c r="I11" s="1"/>
    </row>
    <row r="12" spans="1:12" x14ac:dyDescent="0.3">
      <c r="A12" s="12" t="s">
        <v>161</v>
      </c>
      <c r="B12" s="13">
        <v>103</v>
      </c>
      <c r="C12" s="13">
        <v>85</v>
      </c>
      <c r="D12" s="13">
        <v>738</v>
      </c>
      <c r="E12" s="13">
        <v>795</v>
      </c>
      <c r="F12" s="14">
        <f t="shared" si="0"/>
        <v>7.7235772357723533</v>
      </c>
      <c r="G12" s="1"/>
      <c r="H12" s="1"/>
      <c r="I12" s="1"/>
    </row>
    <row r="13" spans="1:12" x14ac:dyDescent="0.3">
      <c r="A13" s="9" t="s">
        <v>32</v>
      </c>
      <c r="B13" s="10">
        <v>5869</v>
      </c>
      <c r="C13" s="10">
        <v>7083</v>
      </c>
      <c r="D13" s="10">
        <v>30867</v>
      </c>
      <c r="E13" s="10">
        <v>34218</v>
      </c>
      <c r="F13" s="11">
        <f t="shared" si="0"/>
        <v>10.856254252113914</v>
      </c>
      <c r="G13" s="1"/>
      <c r="H13" s="1"/>
      <c r="I13" s="1"/>
    </row>
    <row r="14" spans="1:12" x14ac:dyDescent="0.3">
      <c r="A14" s="12" t="s">
        <v>33</v>
      </c>
      <c r="B14" s="13">
        <v>848</v>
      </c>
      <c r="C14" s="13">
        <v>780</v>
      </c>
      <c r="D14" s="13">
        <v>5921</v>
      </c>
      <c r="E14" s="13">
        <v>6087</v>
      </c>
      <c r="F14" s="14">
        <f t="shared" si="0"/>
        <v>2.8035804762708949</v>
      </c>
      <c r="G14" s="1"/>
      <c r="H14" s="1"/>
      <c r="I14" s="1"/>
    </row>
    <row r="15" spans="1:12" x14ac:dyDescent="0.3">
      <c r="A15" s="9" t="s">
        <v>34</v>
      </c>
      <c r="B15" s="10">
        <v>252</v>
      </c>
      <c r="C15" s="10">
        <v>243</v>
      </c>
      <c r="D15" s="10">
        <v>1893</v>
      </c>
      <c r="E15" s="10">
        <v>1964</v>
      </c>
      <c r="F15" s="11">
        <f t="shared" si="0"/>
        <v>3.7506603275224535</v>
      </c>
      <c r="G15" s="1"/>
      <c r="H15" s="1"/>
      <c r="I15" s="1"/>
    </row>
    <row r="16" spans="1:12" x14ac:dyDescent="0.3">
      <c r="A16" s="12" t="s">
        <v>35</v>
      </c>
      <c r="B16" s="13">
        <v>196</v>
      </c>
      <c r="C16" s="13">
        <v>193</v>
      </c>
      <c r="D16" s="13">
        <v>1356</v>
      </c>
      <c r="E16" s="13">
        <v>1444</v>
      </c>
      <c r="F16" s="14">
        <f t="shared" si="0"/>
        <v>6.4896755162241817</v>
      </c>
      <c r="G16" s="1"/>
      <c r="H16" s="1"/>
      <c r="I16" s="1"/>
    </row>
    <row r="17" spans="1:9" x14ac:dyDescent="0.3">
      <c r="A17" s="9" t="s">
        <v>162</v>
      </c>
      <c r="B17" s="10">
        <v>150</v>
      </c>
      <c r="C17" s="10">
        <v>157</v>
      </c>
      <c r="D17" s="10">
        <v>1137</v>
      </c>
      <c r="E17" s="10">
        <v>1275</v>
      </c>
      <c r="F17" s="11">
        <f t="shared" si="0"/>
        <v>12.137203166226911</v>
      </c>
      <c r="G17" s="1"/>
      <c r="H17" s="1"/>
      <c r="I17" s="1"/>
    </row>
    <row r="18" spans="1:9" x14ac:dyDescent="0.3">
      <c r="A18" s="12" t="s">
        <v>36</v>
      </c>
      <c r="B18" s="13">
        <v>955</v>
      </c>
      <c r="C18" s="13">
        <v>980</v>
      </c>
      <c r="D18" s="13">
        <v>7063</v>
      </c>
      <c r="E18" s="13">
        <v>7443</v>
      </c>
      <c r="F18" s="14">
        <f t="shared" si="0"/>
        <v>5.3801500778705957</v>
      </c>
      <c r="G18" s="1"/>
      <c r="H18" s="1"/>
      <c r="I18" s="1"/>
    </row>
    <row r="19" spans="1:9" x14ac:dyDescent="0.3">
      <c r="A19" s="9" t="s">
        <v>37</v>
      </c>
      <c r="B19" s="10">
        <v>104</v>
      </c>
      <c r="C19" s="10">
        <v>106</v>
      </c>
      <c r="D19" s="10">
        <v>745</v>
      </c>
      <c r="E19" s="10">
        <v>783</v>
      </c>
      <c r="F19" s="11">
        <f t="shared" si="0"/>
        <v>5.1006711409395962</v>
      </c>
      <c r="G19" s="1"/>
      <c r="H19" s="1"/>
      <c r="I19" s="1"/>
    </row>
    <row r="20" spans="1:9" x14ac:dyDescent="0.3">
      <c r="A20" s="12" t="s">
        <v>163</v>
      </c>
      <c r="B20" s="13">
        <v>116</v>
      </c>
      <c r="C20" s="13">
        <v>103</v>
      </c>
      <c r="D20" s="13">
        <v>847</v>
      </c>
      <c r="E20" s="13">
        <v>817</v>
      </c>
      <c r="F20" s="14">
        <f t="shared" si="0"/>
        <v>-3.5419126328217203</v>
      </c>
      <c r="G20" s="1"/>
      <c r="H20" s="1"/>
      <c r="I20" s="1"/>
    </row>
    <row r="21" spans="1:9" x14ac:dyDescent="0.3">
      <c r="A21" s="9" t="s">
        <v>38</v>
      </c>
      <c r="B21" s="10">
        <v>208</v>
      </c>
      <c r="C21" s="10">
        <v>182</v>
      </c>
      <c r="D21" s="10">
        <v>1528</v>
      </c>
      <c r="E21" s="10">
        <v>1575</v>
      </c>
      <c r="F21" s="11">
        <f t="shared" si="0"/>
        <v>3.075916230366488</v>
      </c>
      <c r="G21" s="1"/>
      <c r="H21" s="1"/>
      <c r="I21" s="1"/>
    </row>
    <row r="22" spans="1:9" x14ac:dyDescent="0.3">
      <c r="A22" s="12" t="s">
        <v>59</v>
      </c>
      <c r="B22" s="13">
        <v>925</v>
      </c>
      <c r="C22" s="13">
        <v>983</v>
      </c>
      <c r="D22" s="13">
        <v>7452</v>
      </c>
      <c r="E22" s="13">
        <v>7906</v>
      </c>
      <c r="F22" s="14">
        <f t="shared" si="0"/>
        <v>6.0923242082662341</v>
      </c>
      <c r="G22" s="1"/>
      <c r="H22" s="1"/>
      <c r="I22" s="1"/>
    </row>
    <row r="23" spans="1:9" x14ac:dyDescent="0.3">
      <c r="A23" s="9" t="s">
        <v>164</v>
      </c>
      <c r="B23" s="10">
        <v>127</v>
      </c>
      <c r="C23" s="10">
        <v>146</v>
      </c>
      <c r="D23" s="10">
        <v>1004</v>
      </c>
      <c r="E23" s="10">
        <v>1042</v>
      </c>
      <c r="F23" s="11">
        <f t="shared" si="0"/>
        <v>3.7848605577689227</v>
      </c>
      <c r="G23" s="1"/>
      <c r="H23" s="1"/>
      <c r="I23" s="1"/>
    </row>
    <row r="24" spans="1:9" x14ac:dyDescent="0.3">
      <c r="A24" s="12" t="s">
        <v>166</v>
      </c>
      <c r="B24" s="13">
        <v>60</v>
      </c>
      <c r="C24" s="13">
        <v>41</v>
      </c>
      <c r="D24" s="13">
        <v>362</v>
      </c>
      <c r="E24" s="13">
        <v>342</v>
      </c>
      <c r="F24" s="14">
        <f t="shared" si="0"/>
        <v>-5.5248618784530379</v>
      </c>
      <c r="G24" s="1"/>
      <c r="H24" s="1"/>
      <c r="I24" s="1"/>
    </row>
    <row r="25" spans="1:9" x14ac:dyDescent="0.3">
      <c r="A25" s="9" t="s">
        <v>39</v>
      </c>
      <c r="B25" s="10">
        <v>174</v>
      </c>
      <c r="C25" s="10">
        <v>186</v>
      </c>
      <c r="D25" s="10">
        <v>1291</v>
      </c>
      <c r="E25" s="10">
        <v>1234</v>
      </c>
      <c r="F25" s="11">
        <f t="shared" si="0"/>
        <v>-4.415182029434547</v>
      </c>
      <c r="G25" s="1"/>
      <c r="H25" s="1"/>
      <c r="I25" s="1"/>
    </row>
    <row r="26" spans="1:9" x14ac:dyDescent="0.3">
      <c r="A26" s="12" t="s">
        <v>40</v>
      </c>
      <c r="B26" s="13">
        <v>139</v>
      </c>
      <c r="C26" s="13">
        <v>124</v>
      </c>
      <c r="D26" s="13">
        <v>901</v>
      </c>
      <c r="E26" s="13">
        <v>901</v>
      </c>
      <c r="F26" s="14">
        <f t="shared" si="0"/>
        <v>0</v>
      </c>
      <c r="G26" s="1"/>
      <c r="H26" s="1"/>
      <c r="I26" s="1"/>
    </row>
    <row r="27" spans="1:9" x14ac:dyDescent="0.3">
      <c r="A27" s="9" t="s">
        <v>41</v>
      </c>
      <c r="B27" s="10">
        <v>66</v>
      </c>
      <c r="C27" s="10">
        <v>61</v>
      </c>
      <c r="D27" s="10">
        <v>549</v>
      </c>
      <c r="E27" s="10">
        <v>613</v>
      </c>
      <c r="F27" s="11">
        <f t="shared" si="0"/>
        <v>11.657559198542799</v>
      </c>
      <c r="G27" s="1"/>
      <c r="H27" s="1"/>
      <c r="I27" s="1"/>
    </row>
    <row r="28" spans="1:9" x14ac:dyDescent="0.3">
      <c r="A28" s="12" t="s">
        <v>42</v>
      </c>
      <c r="B28" s="13">
        <v>1108</v>
      </c>
      <c r="C28" s="13">
        <v>1518</v>
      </c>
      <c r="D28" s="13">
        <v>8427</v>
      </c>
      <c r="E28" s="13">
        <v>10682</v>
      </c>
      <c r="F28" s="14">
        <f t="shared" si="0"/>
        <v>26.759226296428153</v>
      </c>
      <c r="G28" s="1"/>
      <c r="H28" s="1"/>
      <c r="I28" s="1"/>
    </row>
    <row r="29" spans="1:9" x14ac:dyDescent="0.3">
      <c r="A29" s="9" t="s">
        <v>43</v>
      </c>
      <c r="B29" s="10">
        <v>136</v>
      </c>
      <c r="C29" s="10">
        <v>138</v>
      </c>
      <c r="D29" s="10">
        <v>1015</v>
      </c>
      <c r="E29" s="10">
        <v>1080</v>
      </c>
      <c r="F29" s="11">
        <f t="shared" si="0"/>
        <v>6.4039408866995018</v>
      </c>
      <c r="G29" s="1"/>
      <c r="H29" s="1"/>
      <c r="I29" s="1"/>
    </row>
    <row r="30" spans="1:9" x14ac:dyDescent="0.3">
      <c r="A30" s="12" t="s">
        <v>44</v>
      </c>
      <c r="B30" s="13">
        <v>88</v>
      </c>
      <c r="C30" s="13">
        <v>71</v>
      </c>
      <c r="D30" s="13">
        <v>638</v>
      </c>
      <c r="E30" s="13">
        <v>647</v>
      </c>
      <c r="F30" s="14">
        <f t="shared" si="0"/>
        <v>1.4106583072100278</v>
      </c>
      <c r="G30" s="1"/>
      <c r="H30" s="1"/>
      <c r="I30" s="1"/>
    </row>
    <row r="31" spans="1:9" x14ac:dyDescent="0.3">
      <c r="A31" s="9" t="s">
        <v>45</v>
      </c>
      <c r="B31" s="10">
        <v>211</v>
      </c>
      <c r="C31" s="10">
        <v>204</v>
      </c>
      <c r="D31" s="10">
        <v>1757</v>
      </c>
      <c r="E31" s="10">
        <v>1742</v>
      </c>
      <c r="F31" s="11">
        <f t="shared" si="0"/>
        <v>-0.85372794536141328</v>
      </c>
      <c r="G31" s="1"/>
      <c r="H31" s="1"/>
      <c r="I31" s="1"/>
    </row>
    <row r="32" spans="1:9" x14ac:dyDescent="0.3">
      <c r="A32" s="12" t="s">
        <v>46</v>
      </c>
      <c r="B32" s="13">
        <v>670</v>
      </c>
      <c r="C32" s="13">
        <v>641</v>
      </c>
      <c r="D32" s="13">
        <v>5087</v>
      </c>
      <c r="E32" s="13">
        <v>5156</v>
      </c>
      <c r="F32" s="14">
        <f t="shared" si="0"/>
        <v>1.3563986632592844</v>
      </c>
      <c r="G32" s="1"/>
      <c r="H32" s="1"/>
      <c r="I32" s="1"/>
    </row>
    <row r="33" spans="1:9" x14ac:dyDescent="0.3">
      <c r="A33" s="9" t="s">
        <v>47</v>
      </c>
      <c r="B33" s="10">
        <v>143</v>
      </c>
      <c r="C33" s="10">
        <v>123</v>
      </c>
      <c r="D33" s="10">
        <v>1084</v>
      </c>
      <c r="E33" s="10">
        <v>1151</v>
      </c>
      <c r="F33" s="11">
        <f t="shared" si="0"/>
        <v>6.1808118081180794</v>
      </c>
      <c r="G33" s="1"/>
      <c r="H33" s="1"/>
      <c r="I33" s="1"/>
    </row>
    <row r="34" spans="1:9" x14ac:dyDescent="0.3">
      <c r="A34" s="12" t="s">
        <v>165</v>
      </c>
      <c r="B34" s="13">
        <v>30</v>
      </c>
      <c r="C34" s="13">
        <v>25</v>
      </c>
      <c r="D34" s="13">
        <v>207</v>
      </c>
      <c r="E34" s="13">
        <v>223</v>
      </c>
      <c r="F34" s="14">
        <f t="shared" si="0"/>
        <v>7.7294685990338223</v>
      </c>
      <c r="G34" s="1"/>
      <c r="H34" s="1"/>
      <c r="I34" s="1"/>
    </row>
    <row r="35" spans="1:9" x14ac:dyDescent="0.3">
      <c r="A35" s="15" t="s">
        <v>48</v>
      </c>
      <c r="B35" s="16">
        <f>SUM(B7:B34)</f>
        <v>16183</v>
      </c>
      <c r="C35" s="16">
        <f t="shared" ref="C35:E35" si="1">SUM(C7:C34)</f>
        <v>17883</v>
      </c>
      <c r="D35" s="16">
        <f t="shared" si="1"/>
        <v>104192</v>
      </c>
      <c r="E35" s="16">
        <f t="shared" si="1"/>
        <v>111389</v>
      </c>
      <c r="F35" s="17">
        <f t="shared" ref="F35" si="2">((E35*100)/D35)-100</f>
        <v>6.9074401105651049</v>
      </c>
      <c r="G35" s="1"/>
      <c r="H35" s="1"/>
      <c r="I35" s="1"/>
    </row>
    <row r="36" spans="1:9" x14ac:dyDescent="0.3">
      <c r="A36" s="59" t="s">
        <v>126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794</v>
      </c>
      <c r="C39" s="37">
        <f t="shared" si="4"/>
        <v>756</v>
      </c>
      <c r="D39" s="37">
        <f>_xlfn.RANK.EQ(B39,$B$39:$B$66)+COUNTIF($B$39:$B$66,B39)-1</f>
        <v>21</v>
      </c>
      <c r="E39" s="36" t="str">
        <f t="shared" ref="E39:E66" si="6">INDEX($A$39:$B$66,MATCH(ROW()-38,$D$39:$D$66,0),1)</f>
        <v>BALEARES</v>
      </c>
      <c r="F39" s="36">
        <f>LOOKUP(E39,$A$39:$A$66,$B$39:$B$66)</f>
        <v>34218</v>
      </c>
      <c r="G39" s="36">
        <f>LOOKUP(E39,$A$39:$A$66,$C$39:$C$66)</f>
        <v>30867</v>
      </c>
    </row>
    <row r="40" spans="1:9" x14ac:dyDescent="0.3">
      <c r="A40" s="36" t="str">
        <f t="shared" si="5"/>
        <v>ALICANTE</v>
      </c>
      <c r="B40" s="37">
        <f t="shared" si="3"/>
        <v>498</v>
      </c>
      <c r="C40" s="37">
        <f t="shared" si="4"/>
        <v>567</v>
      </c>
      <c r="D40" s="37">
        <f t="shared" ref="D40:D66" si="7">_xlfn.RANK.EQ(B40,$B$39:$B$66)+COUNTIF($B$39:$B$66,B40)-1</f>
        <v>26</v>
      </c>
      <c r="E40" s="36" t="str">
        <f t="shared" si="6"/>
        <v>BAHÍA DE ALGECIRAS</v>
      </c>
      <c r="F40" s="36">
        <f t="shared" ref="F40:F55" si="8">LOOKUP(E40,$A$39:$A$66,$B$39:$B$66)</f>
        <v>19060</v>
      </c>
      <c r="G40" s="36">
        <f t="shared" ref="G40:G66" si="9">LOOKUP(E40,$A$39:$A$66,$C$39:$C$66)</f>
        <v>18998</v>
      </c>
    </row>
    <row r="41" spans="1:9" x14ac:dyDescent="0.3">
      <c r="A41" s="36" t="str">
        <f t="shared" si="5"/>
        <v>ALMERÍA</v>
      </c>
      <c r="B41" s="37">
        <f t="shared" si="3"/>
        <v>1360</v>
      </c>
      <c r="C41" s="37">
        <f t="shared" si="4"/>
        <v>1431</v>
      </c>
      <c r="D41" s="37">
        <f t="shared" si="7"/>
        <v>12</v>
      </c>
      <c r="E41" s="36" t="str">
        <f t="shared" si="6"/>
        <v>SANTA CRUZ DE TENERIFE</v>
      </c>
      <c r="F41" s="36">
        <f t="shared" si="8"/>
        <v>10682</v>
      </c>
      <c r="G41" s="36">
        <f t="shared" si="9"/>
        <v>8427</v>
      </c>
    </row>
    <row r="42" spans="1:9" x14ac:dyDescent="0.3">
      <c r="A42" s="36" t="str">
        <f t="shared" si="5"/>
        <v>AVILÉS</v>
      </c>
      <c r="B42" s="37">
        <f t="shared" si="3"/>
        <v>557</v>
      </c>
      <c r="C42" s="37">
        <f t="shared" si="4"/>
        <v>571</v>
      </c>
      <c r="D42" s="37">
        <f t="shared" si="7"/>
        <v>25</v>
      </c>
      <c r="E42" s="36" t="str">
        <f t="shared" si="6"/>
        <v>LAS PALMAS</v>
      </c>
      <c r="F42" s="36">
        <f t="shared" si="8"/>
        <v>7906</v>
      </c>
      <c r="G42" s="36">
        <f t="shared" si="9"/>
        <v>7452</v>
      </c>
    </row>
    <row r="43" spans="1:9" x14ac:dyDescent="0.3">
      <c r="A43" s="36" t="str">
        <f t="shared" si="5"/>
        <v>BAHÍA DE ALGECIRAS</v>
      </c>
      <c r="B43" s="37">
        <f t="shared" si="3"/>
        <v>19060</v>
      </c>
      <c r="C43" s="37">
        <f t="shared" si="4"/>
        <v>18998</v>
      </c>
      <c r="D43" s="37">
        <f t="shared" si="7"/>
        <v>2</v>
      </c>
      <c r="E43" s="36" t="str">
        <f t="shared" si="6"/>
        <v>CEUTA</v>
      </c>
      <c r="F43" s="36">
        <f t="shared" si="8"/>
        <v>7443</v>
      </c>
      <c r="G43" s="36">
        <f t="shared" si="9"/>
        <v>7063</v>
      </c>
    </row>
    <row r="44" spans="1:9" x14ac:dyDescent="0.3">
      <c r="A44" s="36" t="str">
        <f t="shared" si="5"/>
        <v>BAHÍA DE CÁDIZ</v>
      </c>
      <c r="B44" s="37">
        <f t="shared" si="3"/>
        <v>795</v>
      </c>
      <c r="C44" s="37">
        <f t="shared" si="4"/>
        <v>738</v>
      </c>
      <c r="D44" s="37">
        <f t="shared" si="7"/>
        <v>20</v>
      </c>
      <c r="E44" s="36" t="str">
        <f t="shared" si="6"/>
        <v>BARCELONA</v>
      </c>
      <c r="F44" s="36">
        <f t="shared" si="8"/>
        <v>6087</v>
      </c>
      <c r="G44" s="36">
        <f t="shared" si="9"/>
        <v>5921</v>
      </c>
    </row>
    <row r="45" spans="1:9" x14ac:dyDescent="0.3">
      <c r="A45" s="36" t="str">
        <f t="shared" si="5"/>
        <v>BALEARES</v>
      </c>
      <c r="B45" s="37">
        <f t="shared" si="3"/>
        <v>34218</v>
      </c>
      <c r="C45" s="37">
        <f t="shared" si="4"/>
        <v>30867</v>
      </c>
      <c r="D45" s="37">
        <f t="shared" si="7"/>
        <v>1</v>
      </c>
      <c r="E45" s="36" t="str">
        <f t="shared" si="6"/>
        <v>VALENCIA</v>
      </c>
      <c r="F45" s="36">
        <f t="shared" si="8"/>
        <v>5156</v>
      </c>
      <c r="G45" s="36">
        <f t="shared" si="9"/>
        <v>5087</v>
      </c>
    </row>
    <row r="46" spans="1:9" x14ac:dyDescent="0.3">
      <c r="A46" s="36" t="str">
        <f t="shared" si="5"/>
        <v>BARCELONA</v>
      </c>
      <c r="B46" s="37">
        <f t="shared" si="3"/>
        <v>6087</v>
      </c>
      <c r="C46" s="37">
        <f t="shared" si="4"/>
        <v>5921</v>
      </c>
      <c r="D46" s="37">
        <f t="shared" si="7"/>
        <v>6</v>
      </c>
      <c r="E46" s="36" t="str">
        <f t="shared" si="6"/>
        <v>BILBAO</v>
      </c>
      <c r="F46" s="36">
        <f t="shared" si="8"/>
        <v>1964</v>
      </c>
      <c r="G46" s="36">
        <f t="shared" si="9"/>
        <v>1893</v>
      </c>
    </row>
    <row r="47" spans="1:9" x14ac:dyDescent="0.3">
      <c r="A47" s="36" t="str">
        <f t="shared" si="5"/>
        <v>BILBAO</v>
      </c>
      <c r="B47" s="37">
        <f t="shared" si="3"/>
        <v>1964</v>
      </c>
      <c r="C47" s="37">
        <f t="shared" si="4"/>
        <v>1893</v>
      </c>
      <c r="D47" s="37">
        <f t="shared" si="7"/>
        <v>8</v>
      </c>
      <c r="E47" s="36" t="str">
        <f t="shared" si="6"/>
        <v>TARRAGONA</v>
      </c>
      <c r="F47" s="36">
        <f t="shared" si="8"/>
        <v>1742</v>
      </c>
      <c r="G47" s="36">
        <f t="shared" si="9"/>
        <v>1757</v>
      </c>
    </row>
    <row r="48" spans="1:9" x14ac:dyDescent="0.3">
      <c r="A48" s="36" t="str">
        <f t="shared" si="5"/>
        <v>CARTAGENA</v>
      </c>
      <c r="B48" s="37">
        <f t="shared" si="3"/>
        <v>1444</v>
      </c>
      <c r="C48" s="37">
        <f t="shared" si="4"/>
        <v>1356</v>
      </c>
      <c r="D48" s="37">
        <f t="shared" si="7"/>
        <v>11</v>
      </c>
      <c r="E48" s="36" t="str">
        <f t="shared" si="6"/>
        <v>HUELVA</v>
      </c>
      <c r="F48" s="36">
        <f t="shared" si="8"/>
        <v>1575</v>
      </c>
      <c r="G48" s="36">
        <f t="shared" si="9"/>
        <v>1528</v>
      </c>
    </row>
    <row r="49" spans="1:7" x14ac:dyDescent="0.3">
      <c r="A49" s="36" t="str">
        <f t="shared" si="5"/>
        <v>CASTELLÓN</v>
      </c>
      <c r="B49" s="37">
        <f t="shared" si="3"/>
        <v>1275</v>
      </c>
      <c r="C49" s="37">
        <f t="shared" si="4"/>
        <v>1137</v>
      </c>
      <c r="D49" s="37">
        <f t="shared" si="7"/>
        <v>13</v>
      </c>
      <c r="E49" s="36" t="str">
        <f t="shared" si="6"/>
        <v>CARTAGENA</v>
      </c>
      <c r="F49" s="36">
        <f t="shared" si="8"/>
        <v>1444</v>
      </c>
      <c r="G49" s="36">
        <f t="shared" si="9"/>
        <v>1356</v>
      </c>
    </row>
    <row r="50" spans="1:7" x14ac:dyDescent="0.3">
      <c r="A50" s="36" t="str">
        <f t="shared" si="5"/>
        <v>CEUTA</v>
      </c>
      <c r="B50" s="37">
        <f t="shared" si="3"/>
        <v>7443</v>
      </c>
      <c r="C50" s="37">
        <f t="shared" si="4"/>
        <v>7063</v>
      </c>
      <c r="D50" s="37">
        <f t="shared" si="7"/>
        <v>5</v>
      </c>
      <c r="E50" s="36" t="str">
        <f t="shared" si="6"/>
        <v>ALMERÍA</v>
      </c>
      <c r="F50" s="36">
        <f t="shared" si="8"/>
        <v>1360</v>
      </c>
      <c r="G50" s="36">
        <f t="shared" si="9"/>
        <v>1431</v>
      </c>
    </row>
    <row r="51" spans="1:7" x14ac:dyDescent="0.3">
      <c r="A51" s="36" t="str">
        <f t="shared" si="5"/>
        <v>FERROL-SAN CIBRAO</v>
      </c>
      <c r="B51" s="37">
        <f t="shared" si="3"/>
        <v>783</v>
      </c>
      <c r="C51" s="37">
        <f t="shared" si="4"/>
        <v>745</v>
      </c>
      <c r="D51" s="37">
        <f t="shared" si="7"/>
        <v>22</v>
      </c>
      <c r="E51" s="36" t="str">
        <f t="shared" si="6"/>
        <v>CASTELLÓN</v>
      </c>
      <c r="F51" s="36">
        <f t="shared" si="8"/>
        <v>1275</v>
      </c>
      <c r="G51" s="36">
        <f t="shared" si="9"/>
        <v>1137</v>
      </c>
    </row>
    <row r="52" spans="1:7" x14ac:dyDescent="0.3">
      <c r="A52" s="36" t="str">
        <f t="shared" si="5"/>
        <v>GIJÓN</v>
      </c>
      <c r="B52" s="37">
        <f t="shared" si="3"/>
        <v>817</v>
      </c>
      <c r="C52" s="37">
        <f t="shared" si="4"/>
        <v>847</v>
      </c>
      <c r="D52" s="37">
        <f t="shared" si="7"/>
        <v>19</v>
      </c>
      <c r="E52" s="36" t="str">
        <f t="shared" si="6"/>
        <v>MELILLA</v>
      </c>
      <c r="F52" s="36">
        <f t="shared" si="8"/>
        <v>1234</v>
      </c>
      <c r="G52" s="36">
        <f t="shared" si="9"/>
        <v>1291</v>
      </c>
    </row>
    <row r="53" spans="1:7" x14ac:dyDescent="0.3">
      <c r="A53" s="36" t="str">
        <f t="shared" si="5"/>
        <v>HUELVA</v>
      </c>
      <c r="B53" s="37">
        <f t="shared" si="3"/>
        <v>1575</v>
      </c>
      <c r="C53" s="37">
        <f t="shared" si="4"/>
        <v>1528</v>
      </c>
      <c r="D53" s="37">
        <f t="shared" si="7"/>
        <v>10</v>
      </c>
      <c r="E53" s="36" t="str">
        <f t="shared" si="6"/>
        <v>VIGO</v>
      </c>
      <c r="F53" s="36">
        <f t="shared" si="8"/>
        <v>1151</v>
      </c>
      <c r="G53" s="36">
        <f t="shared" si="9"/>
        <v>1084</v>
      </c>
    </row>
    <row r="54" spans="1:7" x14ac:dyDescent="0.3">
      <c r="A54" s="36" t="str">
        <f t="shared" si="5"/>
        <v>LAS PALMAS</v>
      </c>
      <c r="B54" s="37">
        <f t="shared" si="3"/>
        <v>7906</v>
      </c>
      <c r="C54" s="37">
        <f t="shared" si="4"/>
        <v>7452</v>
      </c>
      <c r="D54" s="37">
        <f t="shared" si="7"/>
        <v>4</v>
      </c>
      <c r="E54" s="36" t="str">
        <f t="shared" si="6"/>
        <v>SANTANDER</v>
      </c>
      <c r="F54" s="36">
        <f t="shared" si="8"/>
        <v>1080</v>
      </c>
      <c r="G54" s="36">
        <f t="shared" si="9"/>
        <v>1015</v>
      </c>
    </row>
    <row r="55" spans="1:7" x14ac:dyDescent="0.3">
      <c r="A55" s="36" t="str">
        <f t="shared" si="5"/>
        <v>MÁLAGA</v>
      </c>
      <c r="B55" s="37">
        <f t="shared" si="3"/>
        <v>1042</v>
      </c>
      <c r="C55" s="37">
        <f t="shared" si="4"/>
        <v>1004</v>
      </c>
      <c r="D55" s="37">
        <f t="shared" si="7"/>
        <v>17</v>
      </c>
      <c r="E55" s="36" t="str">
        <f t="shared" si="6"/>
        <v>MÁLAGA</v>
      </c>
      <c r="F55" s="36">
        <f t="shared" si="8"/>
        <v>1042</v>
      </c>
      <c r="G55" s="36">
        <f t="shared" si="9"/>
        <v>1004</v>
      </c>
    </row>
    <row r="56" spans="1:7" x14ac:dyDescent="0.3">
      <c r="A56" s="36" t="str">
        <f t="shared" si="5"/>
        <v>MARÍN Y RÍA DE PONTEVEDRA</v>
      </c>
      <c r="B56" s="37">
        <f t="shared" si="3"/>
        <v>342</v>
      </c>
      <c r="C56" s="37">
        <f t="shared" si="4"/>
        <v>362</v>
      </c>
      <c r="D56" s="37">
        <f t="shared" si="7"/>
        <v>27</v>
      </c>
      <c r="E56" s="36" t="str">
        <f t="shared" si="6"/>
        <v>MOTRIL</v>
      </c>
      <c r="F56" s="36">
        <f t="shared" ref="F56:F66" si="10">LOOKUP(E56,$A$39:$A$66,$B$39:$B$66)</f>
        <v>901</v>
      </c>
      <c r="G56" s="36">
        <f t="shared" si="9"/>
        <v>901</v>
      </c>
    </row>
    <row r="57" spans="1:7" x14ac:dyDescent="0.3">
      <c r="A57" s="36" t="str">
        <f t="shared" si="5"/>
        <v>MELILLA</v>
      </c>
      <c r="B57" s="37">
        <f t="shared" si="3"/>
        <v>1234</v>
      </c>
      <c r="C57" s="37">
        <f t="shared" si="4"/>
        <v>1291</v>
      </c>
      <c r="D57" s="37">
        <f t="shared" si="7"/>
        <v>14</v>
      </c>
      <c r="E57" s="36" t="str">
        <f t="shared" si="6"/>
        <v>GIJÓN</v>
      </c>
      <c r="F57" s="36">
        <f t="shared" si="10"/>
        <v>817</v>
      </c>
      <c r="G57" s="36">
        <f t="shared" si="9"/>
        <v>847</v>
      </c>
    </row>
    <row r="58" spans="1:7" x14ac:dyDescent="0.3">
      <c r="A58" s="36" t="str">
        <f t="shared" si="5"/>
        <v>MOTRIL</v>
      </c>
      <c r="B58" s="37">
        <f t="shared" si="3"/>
        <v>901</v>
      </c>
      <c r="C58" s="37">
        <f t="shared" si="4"/>
        <v>901</v>
      </c>
      <c r="D58" s="37">
        <f t="shared" si="7"/>
        <v>18</v>
      </c>
      <c r="E58" s="36" t="str">
        <f t="shared" si="6"/>
        <v>BAHÍA DE CÁDIZ</v>
      </c>
      <c r="F58" s="36">
        <f t="shared" si="10"/>
        <v>795</v>
      </c>
      <c r="G58" s="36">
        <f t="shared" si="9"/>
        <v>738</v>
      </c>
    </row>
    <row r="59" spans="1:7" x14ac:dyDescent="0.3">
      <c r="A59" s="36" t="str">
        <f t="shared" si="5"/>
        <v>PASAIA</v>
      </c>
      <c r="B59" s="37">
        <f t="shared" si="3"/>
        <v>613</v>
      </c>
      <c r="C59" s="37">
        <f t="shared" si="4"/>
        <v>549</v>
      </c>
      <c r="D59" s="37">
        <f t="shared" si="7"/>
        <v>24</v>
      </c>
      <c r="E59" s="36" t="str">
        <f t="shared" si="6"/>
        <v>A CORUÑA</v>
      </c>
      <c r="F59" s="36">
        <f t="shared" si="10"/>
        <v>794</v>
      </c>
      <c r="G59" s="36">
        <f t="shared" si="9"/>
        <v>756</v>
      </c>
    </row>
    <row r="60" spans="1:7" x14ac:dyDescent="0.3">
      <c r="A60" s="36" t="str">
        <f t="shared" si="5"/>
        <v>SANTA CRUZ DE TENERIFE</v>
      </c>
      <c r="B60" s="37">
        <f t="shared" si="3"/>
        <v>10682</v>
      </c>
      <c r="C60" s="37">
        <f t="shared" si="4"/>
        <v>8427</v>
      </c>
      <c r="D60" s="37">
        <f t="shared" si="7"/>
        <v>3</v>
      </c>
      <c r="E60" s="36" t="str">
        <f t="shared" si="6"/>
        <v>FERROL-SAN CIBRAO</v>
      </c>
      <c r="F60" s="36">
        <f t="shared" si="10"/>
        <v>783</v>
      </c>
      <c r="G60" s="36">
        <f t="shared" si="9"/>
        <v>745</v>
      </c>
    </row>
    <row r="61" spans="1:7" x14ac:dyDescent="0.3">
      <c r="A61" s="36" t="str">
        <f t="shared" si="5"/>
        <v>SANTANDER</v>
      </c>
      <c r="B61" s="37">
        <f t="shared" si="3"/>
        <v>1080</v>
      </c>
      <c r="C61" s="37">
        <f t="shared" si="4"/>
        <v>1015</v>
      </c>
      <c r="D61" s="37">
        <f t="shared" si="7"/>
        <v>16</v>
      </c>
      <c r="E61" s="36" t="str">
        <f t="shared" si="6"/>
        <v>SEVILLA</v>
      </c>
      <c r="F61" s="36">
        <f t="shared" si="10"/>
        <v>647</v>
      </c>
      <c r="G61" s="36">
        <f t="shared" si="9"/>
        <v>638</v>
      </c>
    </row>
    <row r="62" spans="1:7" x14ac:dyDescent="0.3">
      <c r="A62" s="36" t="str">
        <f t="shared" si="5"/>
        <v>SEVILLA</v>
      </c>
      <c r="B62" s="37">
        <f t="shared" si="3"/>
        <v>647</v>
      </c>
      <c r="C62" s="37">
        <f t="shared" si="4"/>
        <v>638</v>
      </c>
      <c r="D62" s="37">
        <f t="shared" si="7"/>
        <v>23</v>
      </c>
      <c r="E62" s="36" t="str">
        <f t="shared" si="6"/>
        <v>PASAIA</v>
      </c>
      <c r="F62" s="36">
        <f t="shared" si="10"/>
        <v>613</v>
      </c>
      <c r="G62" s="36">
        <f t="shared" si="9"/>
        <v>549</v>
      </c>
    </row>
    <row r="63" spans="1:7" x14ac:dyDescent="0.3">
      <c r="A63" s="36" t="str">
        <f t="shared" si="5"/>
        <v>TARRAGONA</v>
      </c>
      <c r="B63" s="37">
        <f t="shared" si="3"/>
        <v>1742</v>
      </c>
      <c r="C63" s="37">
        <f t="shared" si="4"/>
        <v>1757</v>
      </c>
      <c r="D63" s="37">
        <f t="shared" si="7"/>
        <v>9</v>
      </c>
      <c r="E63" s="36" t="str">
        <f t="shared" si="6"/>
        <v>AVILÉS</v>
      </c>
      <c r="F63" s="36">
        <f t="shared" si="10"/>
        <v>557</v>
      </c>
      <c r="G63" s="36">
        <f t="shared" si="9"/>
        <v>571</v>
      </c>
    </row>
    <row r="64" spans="1:7" x14ac:dyDescent="0.3">
      <c r="A64" s="36" t="str">
        <f t="shared" si="5"/>
        <v>VALENCIA</v>
      </c>
      <c r="B64" s="37">
        <f t="shared" si="3"/>
        <v>5156</v>
      </c>
      <c r="C64" s="37">
        <f t="shared" si="4"/>
        <v>5087</v>
      </c>
      <c r="D64" s="37">
        <f t="shared" si="7"/>
        <v>7</v>
      </c>
      <c r="E64" s="36" t="str">
        <f t="shared" si="6"/>
        <v>ALICANTE</v>
      </c>
      <c r="F64" s="36">
        <f t="shared" si="10"/>
        <v>498</v>
      </c>
      <c r="G64" s="36">
        <f t="shared" si="9"/>
        <v>567</v>
      </c>
    </row>
    <row r="65" spans="1:7" x14ac:dyDescent="0.3">
      <c r="A65" s="36" t="str">
        <f t="shared" si="5"/>
        <v>VIGO</v>
      </c>
      <c r="B65" s="37">
        <f t="shared" si="3"/>
        <v>1151</v>
      </c>
      <c r="C65" s="37">
        <f t="shared" si="4"/>
        <v>1084</v>
      </c>
      <c r="D65" s="37">
        <f t="shared" si="7"/>
        <v>15</v>
      </c>
      <c r="E65" s="36" t="str">
        <f t="shared" si="6"/>
        <v>MARÍN Y RÍA DE PONTEVEDRA</v>
      </c>
      <c r="F65" s="36">
        <f t="shared" si="10"/>
        <v>342</v>
      </c>
      <c r="G65" s="36">
        <f t="shared" si="9"/>
        <v>362</v>
      </c>
    </row>
    <row r="66" spans="1:7" x14ac:dyDescent="0.3">
      <c r="A66" s="36" t="str">
        <f t="shared" si="5"/>
        <v>VILAGARCÍA</v>
      </c>
      <c r="B66" s="37">
        <f t="shared" si="3"/>
        <v>223</v>
      </c>
      <c r="C66" s="37">
        <f t="shared" si="4"/>
        <v>207</v>
      </c>
      <c r="D66" s="37">
        <f t="shared" si="7"/>
        <v>28</v>
      </c>
      <c r="E66" s="36" t="str">
        <f t="shared" si="6"/>
        <v>VILAGARCÍA</v>
      </c>
      <c r="F66" s="36">
        <f t="shared" si="10"/>
        <v>223</v>
      </c>
      <c r="G66" s="36">
        <f t="shared" si="9"/>
        <v>207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" priority="2">
      <formula>ISERROR(F7)</formula>
    </cfRule>
  </conditionalFormatting>
  <conditionalFormatting sqref="F8 F10 F12 F14 F16 F18 F20 F22 F24 F26 F28 F30 F32 F34">
    <cfRule type="containsErrors" dxfId="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138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1633221</v>
      </c>
      <c r="C7" s="10">
        <v>2124131</v>
      </c>
      <c r="D7" s="10">
        <v>12874301</v>
      </c>
      <c r="E7" s="10">
        <v>13575695</v>
      </c>
      <c r="F7" s="11">
        <f>((E7*100)/D7)-100</f>
        <v>5.4480161680234147</v>
      </c>
      <c r="G7" s="1"/>
      <c r="H7" s="1"/>
      <c r="I7" s="1"/>
    </row>
    <row r="8" spans="1:12" x14ac:dyDescent="0.3">
      <c r="A8" s="12" t="s">
        <v>31</v>
      </c>
      <c r="B8" s="13">
        <v>1112210</v>
      </c>
      <c r="C8" s="13">
        <v>1378104</v>
      </c>
      <c r="D8" s="13">
        <v>7835756</v>
      </c>
      <c r="E8" s="13">
        <v>7538295</v>
      </c>
      <c r="F8" s="14">
        <f t="shared" ref="F8:F34" si="0">((E8*100)/D8)-100</f>
        <v>-3.7962003921510643</v>
      </c>
      <c r="G8" s="1"/>
      <c r="H8" s="1"/>
      <c r="I8" s="1"/>
    </row>
    <row r="9" spans="1:12" x14ac:dyDescent="0.3">
      <c r="A9" s="9" t="s">
        <v>157</v>
      </c>
      <c r="B9" s="10">
        <v>4427513</v>
      </c>
      <c r="C9" s="10">
        <v>5100324</v>
      </c>
      <c r="D9" s="10">
        <v>22874723</v>
      </c>
      <c r="E9" s="10">
        <v>24219304</v>
      </c>
      <c r="F9" s="11">
        <f t="shared" si="0"/>
        <v>5.8780209054334733</v>
      </c>
      <c r="G9" s="1"/>
      <c r="H9" s="1"/>
      <c r="I9" s="1"/>
    </row>
    <row r="10" spans="1:12" x14ac:dyDescent="0.3">
      <c r="A10" s="12" t="s">
        <v>159</v>
      </c>
      <c r="B10" s="13">
        <v>496444</v>
      </c>
      <c r="C10" s="13">
        <v>515453</v>
      </c>
      <c r="D10" s="13">
        <v>4029471</v>
      </c>
      <c r="E10" s="13">
        <v>3727477</v>
      </c>
      <c r="F10" s="14">
        <f t="shared" si="0"/>
        <v>-7.4946314292868692</v>
      </c>
      <c r="G10" s="1"/>
      <c r="H10" s="1"/>
      <c r="I10" s="1"/>
    </row>
    <row r="11" spans="1:12" x14ac:dyDescent="0.3">
      <c r="A11" s="9" t="s">
        <v>160</v>
      </c>
      <c r="B11" s="10">
        <v>37537860</v>
      </c>
      <c r="C11" s="10">
        <v>40514929</v>
      </c>
      <c r="D11" s="10">
        <v>272530857</v>
      </c>
      <c r="E11" s="10">
        <v>268975935</v>
      </c>
      <c r="F11" s="11">
        <f t="shared" si="0"/>
        <v>-1.3044108249364257</v>
      </c>
      <c r="G11" s="1"/>
      <c r="H11" s="1"/>
      <c r="I11" s="1"/>
    </row>
    <row r="12" spans="1:12" x14ac:dyDescent="0.3">
      <c r="A12" s="12" t="s">
        <v>161</v>
      </c>
      <c r="B12" s="13">
        <v>2488319</v>
      </c>
      <c r="C12" s="13">
        <v>2205094</v>
      </c>
      <c r="D12" s="13">
        <v>15691867</v>
      </c>
      <c r="E12" s="13">
        <v>16918937</v>
      </c>
      <c r="F12" s="14">
        <f t="shared" si="0"/>
        <v>7.8197833310720739</v>
      </c>
      <c r="G12" s="1"/>
      <c r="H12" s="1"/>
      <c r="I12" s="1"/>
    </row>
    <row r="13" spans="1:12" x14ac:dyDescent="0.3">
      <c r="A13" s="9" t="s">
        <v>32</v>
      </c>
      <c r="B13" s="10">
        <v>26190424</v>
      </c>
      <c r="C13" s="10">
        <v>26088113</v>
      </c>
      <c r="D13" s="10">
        <v>151864149</v>
      </c>
      <c r="E13" s="10">
        <v>161298598</v>
      </c>
      <c r="F13" s="11">
        <f t="shared" si="0"/>
        <v>6.2124267393748056</v>
      </c>
      <c r="G13" s="1"/>
      <c r="H13" s="1"/>
      <c r="I13" s="1"/>
    </row>
    <row r="14" spans="1:12" x14ac:dyDescent="0.3">
      <c r="A14" s="12" t="s">
        <v>33</v>
      </c>
      <c r="B14" s="13">
        <v>31781079</v>
      </c>
      <c r="C14" s="13">
        <v>30384197</v>
      </c>
      <c r="D14" s="13">
        <v>212787802</v>
      </c>
      <c r="E14" s="13">
        <v>229014363</v>
      </c>
      <c r="F14" s="14">
        <f t="shared" si="0"/>
        <v>7.6257007438800457</v>
      </c>
      <c r="G14" s="1"/>
      <c r="H14" s="1"/>
      <c r="I14" s="1"/>
    </row>
    <row r="15" spans="1:12" x14ac:dyDescent="0.3">
      <c r="A15" s="9" t="s">
        <v>34</v>
      </c>
      <c r="B15" s="10">
        <v>4434598</v>
      </c>
      <c r="C15" s="10">
        <v>4220651</v>
      </c>
      <c r="D15" s="10">
        <v>31108732</v>
      </c>
      <c r="E15" s="10">
        <v>32296498</v>
      </c>
      <c r="F15" s="11">
        <f t="shared" si="0"/>
        <v>3.8181112621369522</v>
      </c>
      <c r="G15" s="1"/>
      <c r="H15" s="1"/>
      <c r="I15" s="1"/>
    </row>
    <row r="16" spans="1:12" x14ac:dyDescent="0.3">
      <c r="A16" s="12" t="s">
        <v>35</v>
      </c>
      <c r="B16" s="13">
        <v>4093376</v>
      </c>
      <c r="C16" s="13">
        <v>4015322</v>
      </c>
      <c r="D16" s="13">
        <v>27122402</v>
      </c>
      <c r="E16" s="13">
        <v>27406185</v>
      </c>
      <c r="F16" s="14">
        <f t="shared" si="0"/>
        <v>1.0463048221171505</v>
      </c>
      <c r="G16" s="1"/>
      <c r="H16" s="1"/>
      <c r="I16" s="1"/>
    </row>
    <row r="17" spans="1:9" x14ac:dyDescent="0.3">
      <c r="A17" s="9" t="s">
        <v>162</v>
      </c>
      <c r="B17" s="10">
        <v>2194645</v>
      </c>
      <c r="C17" s="10">
        <v>2701772</v>
      </c>
      <c r="D17" s="10">
        <v>16501909</v>
      </c>
      <c r="E17" s="10">
        <v>19234734</v>
      </c>
      <c r="F17" s="11">
        <f t="shared" si="0"/>
        <v>16.56065973942772</v>
      </c>
      <c r="G17" s="1"/>
      <c r="H17" s="1"/>
      <c r="I17" s="1"/>
    </row>
    <row r="18" spans="1:9" x14ac:dyDescent="0.3">
      <c r="A18" s="12" t="s">
        <v>36</v>
      </c>
      <c r="B18" s="13">
        <v>5389276</v>
      </c>
      <c r="C18" s="13">
        <v>6100466</v>
      </c>
      <c r="D18" s="13">
        <v>41103708</v>
      </c>
      <c r="E18" s="13">
        <v>47021542</v>
      </c>
      <c r="F18" s="14">
        <f t="shared" si="0"/>
        <v>14.397323959191226</v>
      </c>
      <c r="G18" s="1"/>
      <c r="H18" s="1"/>
      <c r="I18" s="1"/>
    </row>
    <row r="19" spans="1:9" x14ac:dyDescent="0.3">
      <c r="A19" s="9" t="s">
        <v>37</v>
      </c>
      <c r="B19" s="10">
        <v>1543226</v>
      </c>
      <c r="C19" s="10">
        <v>1709275</v>
      </c>
      <c r="D19" s="10">
        <v>10062049</v>
      </c>
      <c r="E19" s="10">
        <v>11174585</v>
      </c>
      <c r="F19" s="11">
        <f t="shared" si="0"/>
        <v>11.056753947431588</v>
      </c>
      <c r="G19" s="1"/>
      <c r="H19" s="1"/>
      <c r="I19" s="1"/>
    </row>
    <row r="20" spans="1:9" x14ac:dyDescent="0.3">
      <c r="A20" s="12" t="s">
        <v>163</v>
      </c>
      <c r="B20" s="13">
        <v>1822509</v>
      </c>
      <c r="C20" s="13">
        <v>1775436</v>
      </c>
      <c r="D20" s="13">
        <v>13024029</v>
      </c>
      <c r="E20" s="13">
        <v>12106369</v>
      </c>
      <c r="F20" s="14">
        <f t="shared" si="0"/>
        <v>-7.0458995446032873</v>
      </c>
      <c r="G20" s="1"/>
      <c r="H20" s="1"/>
      <c r="I20" s="1"/>
    </row>
    <row r="21" spans="1:9" x14ac:dyDescent="0.3">
      <c r="A21" s="9" t="s">
        <v>38</v>
      </c>
      <c r="B21" s="10">
        <v>3198823</v>
      </c>
      <c r="C21" s="10">
        <v>2785855</v>
      </c>
      <c r="D21" s="10">
        <v>22965331</v>
      </c>
      <c r="E21" s="10">
        <v>23743808</v>
      </c>
      <c r="F21" s="11">
        <f t="shared" si="0"/>
        <v>3.3897922046061524</v>
      </c>
      <c r="G21" s="1"/>
      <c r="H21" s="1"/>
      <c r="I21" s="1"/>
    </row>
    <row r="22" spans="1:9" x14ac:dyDescent="0.3">
      <c r="A22" s="12" t="s">
        <v>59</v>
      </c>
      <c r="B22" s="13">
        <v>17429927</v>
      </c>
      <c r="C22" s="13">
        <v>17417529</v>
      </c>
      <c r="D22" s="13">
        <v>149414736</v>
      </c>
      <c r="E22" s="13">
        <v>159607026</v>
      </c>
      <c r="F22" s="14">
        <f t="shared" si="0"/>
        <v>6.8214757612662851</v>
      </c>
      <c r="G22" s="1"/>
      <c r="H22" s="1"/>
      <c r="I22" s="1"/>
    </row>
    <row r="23" spans="1:9" x14ac:dyDescent="0.3">
      <c r="A23" s="9" t="s">
        <v>164</v>
      </c>
      <c r="B23" s="10">
        <v>3414622</v>
      </c>
      <c r="C23" s="10">
        <v>3073650</v>
      </c>
      <c r="D23" s="10">
        <v>23649154</v>
      </c>
      <c r="E23" s="10">
        <v>23397283</v>
      </c>
      <c r="F23" s="11">
        <f t="shared" si="0"/>
        <v>-1.0650317554699882</v>
      </c>
      <c r="G23" s="1"/>
      <c r="H23" s="1"/>
      <c r="I23" s="1"/>
    </row>
    <row r="24" spans="1:9" x14ac:dyDescent="0.3">
      <c r="A24" s="12" t="s">
        <v>166</v>
      </c>
      <c r="B24" s="13">
        <v>552306</v>
      </c>
      <c r="C24" s="13">
        <v>344555</v>
      </c>
      <c r="D24" s="13">
        <v>3240223</v>
      </c>
      <c r="E24" s="13">
        <v>3023194</v>
      </c>
      <c r="F24" s="14">
        <f t="shared" si="0"/>
        <v>-6.6979649240191179</v>
      </c>
      <c r="G24" s="1"/>
      <c r="H24" s="1"/>
      <c r="I24" s="1"/>
    </row>
    <row r="25" spans="1:9" x14ac:dyDescent="0.3">
      <c r="A25" s="9" t="s">
        <v>39</v>
      </c>
      <c r="B25" s="10">
        <v>3248961</v>
      </c>
      <c r="C25" s="10">
        <v>3355143</v>
      </c>
      <c r="D25" s="10">
        <v>25110825</v>
      </c>
      <c r="E25" s="10">
        <v>24787762</v>
      </c>
      <c r="F25" s="11">
        <f t="shared" si="0"/>
        <v>-1.286548729482206</v>
      </c>
      <c r="G25" s="1"/>
      <c r="H25" s="1"/>
      <c r="I25" s="1"/>
    </row>
    <row r="26" spans="1:9" x14ac:dyDescent="0.3">
      <c r="A26" s="12" t="s">
        <v>40</v>
      </c>
      <c r="B26" s="13">
        <v>2345579</v>
      </c>
      <c r="C26" s="13">
        <v>1539834</v>
      </c>
      <c r="D26" s="13">
        <v>14217187</v>
      </c>
      <c r="E26" s="13">
        <v>13370868</v>
      </c>
      <c r="F26" s="14">
        <f t="shared" si="0"/>
        <v>-5.9527879882286072</v>
      </c>
      <c r="G26" s="1"/>
      <c r="H26" s="1"/>
      <c r="I26" s="1"/>
    </row>
    <row r="27" spans="1:9" x14ac:dyDescent="0.3">
      <c r="A27" s="9" t="s">
        <v>41</v>
      </c>
      <c r="B27" s="10">
        <v>384136</v>
      </c>
      <c r="C27" s="10">
        <v>373391</v>
      </c>
      <c r="D27" s="10">
        <v>4076688</v>
      </c>
      <c r="E27" s="10">
        <v>4394883</v>
      </c>
      <c r="F27" s="11">
        <f t="shared" si="0"/>
        <v>7.8052330715521947</v>
      </c>
      <c r="G27" s="1"/>
      <c r="H27" s="1"/>
      <c r="I27" s="1"/>
    </row>
    <row r="28" spans="1:9" x14ac:dyDescent="0.3">
      <c r="A28" s="12" t="s">
        <v>42</v>
      </c>
      <c r="B28" s="13">
        <v>13281909</v>
      </c>
      <c r="C28" s="13">
        <v>15823482</v>
      </c>
      <c r="D28" s="13">
        <v>113462489</v>
      </c>
      <c r="E28" s="13">
        <v>124960834</v>
      </c>
      <c r="F28" s="14">
        <f t="shared" si="0"/>
        <v>10.134049676981789</v>
      </c>
      <c r="G28" s="1"/>
      <c r="H28" s="1"/>
      <c r="I28" s="1"/>
    </row>
    <row r="29" spans="1:9" x14ac:dyDescent="0.3">
      <c r="A29" s="9" t="s">
        <v>43</v>
      </c>
      <c r="B29" s="10">
        <v>2325105</v>
      </c>
      <c r="C29" s="10">
        <v>2791237</v>
      </c>
      <c r="D29" s="10">
        <v>19194854</v>
      </c>
      <c r="E29" s="10">
        <v>20705001</v>
      </c>
      <c r="F29" s="11">
        <f t="shared" si="0"/>
        <v>7.8674576008757384</v>
      </c>
      <c r="G29" s="1"/>
      <c r="H29" s="1"/>
      <c r="I29" s="1"/>
    </row>
    <row r="30" spans="1:9" x14ac:dyDescent="0.3">
      <c r="A30" s="12" t="s">
        <v>44</v>
      </c>
      <c r="B30" s="13">
        <v>480227</v>
      </c>
      <c r="C30" s="13">
        <v>350148</v>
      </c>
      <c r="D30" s="13">
        <v>3354260</v>
      </c>
      <c r="E30" s="13">
        <v>3262451</v>
      </c>
      <c r="F30" s="14">
        <f t="shared" si="0"/>
        <v>-2.7370865705103427</v>
      </c>
      <c r="G30" s="1"/>
      <c r="H30" s="1"/>
      <c r="I30" s="1"/>
    </row>
    <row r="31" spans="1:9" x14ac:dyDescent="0.3">
      <c r="A31" s="9" t="s">
        <v>45</v>
      </c>
      <c r="B31" s="10">
        <v>3749764</v>
      </c>
      <c r="C31" s="10">
        <v>3699255</v>
      </c>
      <c r="D31" s="10">
        <v>31813598</v>
      </c>
      <c r="E31" s="10">
        <v>30572894</v>
      </c>
      <c r="F31" s="11">
        <f t="shared" si="0"/>
        <v>-3.8999172617947835</v>
      </c>
      <c r="G31" s="1"/>
      <c r="H31" s="1"/>
      <c r="I31" s="1"/>
    </row>
    <row r="32" spans="1:9" x14ac:dyDescent="0.3">
      <c r="A32" s="12" t="s">
        <v>46</v>
      </c>
      <c r="B32" s="13">
        <v>21153066</v>
      </c>
      <c r="C32" s="13">
        <v>21466675</v>
      </c>
      <c r="D32" s="13">
        <v>165660532</v>
      </c>
      <c r="E32" s="13">
        <v>172154696</v>
      </c>
      <c r="F32" s="14">
        <f t="shared" si="0"/>
        <v>3.9201636754371947</v>
      </c>
      <c r="G32" s="1"/>
      <c r="H32" s="1"/>
      <c r="I32" s="1"/>
    </row>
    <row r="33" spans="1:9" x14ac:dyDescent="0.3">
      <c r="A33" s="9" t="s">
        <v>47</v>
      </c>
      <c r="B33" s="10">
        <v>3108042</v>
      </c>
      <c r="C33" s="10">
        <v>2771112</v>
      </c>
      <c r="D33" s="10">
        <v>23755591</v>
      </c>
      <c r="E33" s="10">
        <v>24796890</v>
      </c>
      <c r="F33" s="11">
        <f t="shared" si="0"/>
        <v>4.3833849471478175</v>
      </c>
      <c r="G33" s="1"/>
      <c r="H33" s="1"/>
      <c r="I33" s="1"/>
    </row>
    <row r="34" spans="1:9" x14ac:dyDescent="0.3">
      <c r="A34" s="12" t="s">
        <v>165</v>
      </c>
      <c r="B34" s="13">
        <v>286693</v>
      </c>
      <c r="C34" s="13">
        <v>224799</v>
      </c>
      <c r="D34" s="13">
        <v>1404042</v>
      </c>
      <c r="E34" s="13">
        <v>1738637</v>
      </c>
      <c r="F34" s="14">
        <f t="shared" si="0"/>
        <v>23.830839818182071</v>
      </c>
      <c r="G34" s="1"/>
      <c r="H34" s="1"/>
      <c r="I34" s="1"/>
    </row>
    <row r="35" spans="1:9" x14ac:dyDescent="0.3">
      <c r="A35" s="15" t="s">
        <v>48</v>
      </c>
      <c r="B35" s="16">
        <f>SUM(B7:B34)</f>
        <v>200103860</v>
      </c>
      <c r="C35" s="16">
        <f t="shared" ref="C35:E35" si="1">SUM(C7:C34)</f>
        <v>204849932</v>
      </c>
      <c r="D35" s="16">
        <f t="shared" si="1"/>
        <v>1440731265</v>
      </c>
      <c r="E35" s="16">
        <f t="shared" si="1"/>
        <v>1505024744</v>
      </c>
      <c r="F35" s="17">
        <f t="shared" ref="F35" si="2">((E35*100)/D35)-100</f>
        <v>4.4625587409599206</v>
      </c>
      <c r="G35" s="1"/>
      <c r="H35" s="1"/>
      <c r="I35" s="1"/>
    </row>
    <row r="36" spans="1:9" x14ac:dyDescent="0.3">
      <c r="A36" s="59" t="s">
        <v>127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13575695</v>
      </c>
      <c r="C39" s="37">
        <f t="shared" si="4"/>
        <v>12874301</v>
      </c>
      <c r="D39" s="37">
        <f>_xlfn.RANK.EQ(B39,$B$39:$B$66)+COUNTIF($B$39:$B$66,B39)-1</f>
        <v>19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268975935</v>
      </c>
      <c r="G39" s="36">
        <f>LOOKUP(E39,$A$39:$A$66,$C$39:$C$66)</f>
        <v>272530857</v>
      </c>
    </row>
    <row r="40" spans="1:9" x14ac:dyDescent="0.3">
      <c r="A40" s="36" t="str">
        <f t="shared" si="5"/>
        <v>ALICANTE</v>
      </c>
      <c r="B40" s="37">
        <f t="shared" si="3"/>
        <v>7538295</v>
      </c>
      <c r="C40" s="37">
        <f t="shared" si="4"/>
        <v>7835756</v>
      </c>
      <c r="D40" s="37">
        <f t="shared" ref="D40:D66" si="7">_xlfn.RANK.EQ(B40,$B$39:$B$66)+COUNTIF($B$39:$B$66,B40)-1</f>
        <v>23</v>
      </c>
      <c r="E40" s="36" t="str">
        <f t="shared" si="6"/>
        <v>BARCELONA</v>
      </c>
      <c r="F40" s="36">
        <f t="shared" ref="F40:F55" si="8">LOOKUP(E40,$A$39:$A$66,$B$39:$B$66)</f>
        <v>229014363</v>
      </c>
      <c r="G40" s="36">
        <f t="shared" ref="G40:G66" si="9">LOOKUP(E40,$A$39:$A$66,$C$39:$C$66)</f>
        <v>212787802</v>
      </c>
    </row>
    <row r="41" spans="1:9" x14ac:dyDescent="0.3">
      <c r="A41" s="36" t="str">
        <f t="shared" si="5"/>
        <v>ALMERÍA</v>
      </c>
      <c r="B41" s="37">
        <f t="shared" si="3"/>
        <v>24219304</v>
      </c>
      <c r="C41" s="37">
        <f t="shared" si="4"/>
        <v>22874723</v>
      </c>
      <c r="D41" s="37">
        <f t="shared" si="7"/>
        <v>13</v>
      </c>
      <c r="E41" s="36" t="str">
        <f t="shared" si="6"/>
        <v>VALENCIA</v>
      </c>
      <c r="F41" s="36">
        <f t="shared" si="8"/>
        <v>172154696</v>
      </c>
      <c r="G41" s="36">
        <f t="shared" si="9"/>
        <v>165660532</v>
      </c>
    </row>
    <row r="42" spans="1:9" x14ac:dyDescent="0.3">
      <c r="A42" s="36" t="str">
        <f t="shared" si="5"/>
        <v>AVILÉS</v>
      </c>
      <c r="B42" s="37">
        <f t="shared" si="3"/>
        <v>3727477</v>
      </c>
      <c r="C42" s="37">
        <f t="shared" si="4"/>
        <v>4029471</v>
      </c>
      <c r="D42" s="37">
        <f t="shared" si="7"/>
        <v>25</v>
      </c>
      <c r="E42" s="36" t="str">
        <f t="shared" si="6"/>
        <v>BALEARES</v>
      </c>
      <c r="F42" s="36">
        <f t="shared" si="8"/>
        <v>161298598</v>
      </c>
      <c r="G42" s="36">
        <f t="shared" si="9"/>
        <v>151864149</v>
      </c>
    </row>
    <row r="43" spans="1:9" x14ac:dyDescent="0.3">
      <c r="A43" s="36" t="str">
        <f t="shared" si="5"/>
        <v>BAHÍA DE ALGECIRAS</v>
      </c>
      <c r="B43" s="37">
        <f t="shared" si="3"/>
        <v>268975935</v>
      </c>
      <c r="C43" s="37">
        <f t="shared" si="4"/>
        <v>272530857</v>
      </c>
      <c r="D43" s="37">
        <f t="shared" si="7"/>
        <v>1</v>
      </c>
      <c r="E43" s="36" t="str">
        <f t="shared" si="6"/>
        <v>LAS PALMAS</v>
      </c>
      <c r="F43" s="36">
        <f t="shared" si="8"/>
        <v>159607026</v>
      </c>
      <c r="G43" s="36">
        <f t="shared" si="9"/>
        <v>149414736</v>
      </c>
    </row>
    <row r="44" spans="1:9" x14ac:dyDescent="0.3">
      <c r="A44" s="36" t="str">
        <f t="shared" si="5"/>
        <v>BAHÍA DE CÁDIZ</v>
      </c>
      <c r="B44" s="37">
        <f t="shared" si="3"/>
        <v>16918937</v>
      </c>
      <c r="C44" s="37">
        <f t="shared" si="4"/>
        <v>15691867</v>
      </c>
      <c r="D44" s="37">
        <f t="shared" si="7"/>
        <v>18</v>
      </c>
      <c r="E44" s="36" t="str">
        <f t="shared" si="6"/>
        <v>SANTA CRUZ DE TENERIFE</v>
      </c>
      <c r="F44" s="36">
        <f t="shared" si="8"/>
        <v>124960834</v>
      </c>
      <c r="G44" s="36">
        <f t="shared" si="9"/>
        <v>113462489</v>
      </c>
    </row>
    <row r="45" spans="1:9" x14ac:dyDescent="0.3">
      <c r="A45" s="36" t="str">
        <f t="shared" si="5"/>
        <v>BALEARES</v>
      </c>
      <c r="B45" s="37">
        <f t="shared" si="3"/>
        <v>161298598</v>
      </c>
      <c r="C45" s="37">
        <f t="shared" si="4"/>
        <v>151864149</v>
      </c>
      <c r="D45" s="37">
        <f t="shared" si="7"/>
        <v>4</v>
      </c>
      <c r="E45" s="36" t="str">
        <f t="shared" si="6"/>
        <v>CEUTA</v>
      </c>
      <c r="F45" s="36">
        <f t="shared" si="8"/>
        <v>47021542</v>
      </c>
      <c r="G45" s="36">
        <f t="shared" si="9"/>
        <v>41103708</v>
      </c>
    </row>
    <row r="46" spans="1:9" x14ac:dyDescent="0.3">
      <c r="A46" s="36" t="str">
        <f t="shared" si="5"/>
        <v>BARCELONA</v>
      </c>
      <c r="B46" s="37">
        <f t="shared" si="3"/>
        <v>229014363</v>
      </c>
      <c r="C46" s="37">
        <f t="shared" si="4"/>
        <v>212787802</v>
      </c>
      <c r="D46" s="37">
        <f t="shared" si="7"/>
        <v>2</v>
      </c>
      <c r="E46" s="36" t="str">
        <f t="shared" si="6"/>
        <v>BILBAO</v>
      </c>
      <c r="F46" s="36">
        <f t="shared" si="8"/>
        <v>32296498</v>
      </c>
      <c r="G46" s="36">
        <f t="shared" si="9"/>
        <v>31108732</v>
      </c>
    </row>
    <row r="47" spans="1:9" x14ac:dyDescent="0.3">
      <c r="A47" s="36" t="str">
        <f t="shared" si="5"/>
        <v>BILBAO</v>
      </c>
      <c r="B47" s="37">
        <f t="shared" si="3"/>
        <v>32296498</v>
      </c>
      <c r="C47" s="37">
        <f t="shared" si="4"/>
        <v>31108732</v>
      </c>
      <c r="D47" s="37">
        <f t="shared" si="7"/>
        <v>8</v>
      </c>
      <c r="E47" s="36" t="str">
        <f t="shared" si="6"/>
        <v>TARRAGONA</v>
      </c>
      <c r="F47" s="36">
        <f t="shared" si="8"/>
        <v>30572894</v>
      </c>
      <c r="G47" s="36">
        <f t="shared" si="9"/>
        <v>31813598</v>
      </c>
    </row>
    <row r="48" spans="1:9" x14ac:dyDescent="0.3">
      <c r="A48" s="36" t="str">
        <f t="shared" si="5"/>
        <v>CARTAGENA</v>
      </c>
      <c r="B48" s="37">
        <f t="shared" si="3"/>
        <v>27406185</v>
      </c>
      <c r="C48" s="37">
        <f t="shared" si="4"/>
        <v>27122402</v>
      </c>
      <c r="D48" s="37">
        <f t="shared" si="7"/>
        <v>10</v>
      </c>
      <c r="E48" s="36" t="str">
        <f t="shared" si="6"/>
        <v>CARTAGENA</v>
      </c>
      <c r="F48" s="36">
        <f t="shared" si="8"/>
        <v>27406185</v>
      </c>
      <c r="G48" s="36">
        <f t="shared" si="9"/>
        <v>27122402</v>
      </c>
    </row>
    <row r="49" spans="1:7" x14ac:dyDescent="0.3">
      <c r="A49" s="36" t="str">
        <f t="shared" si="5"/>
        <v>CASTELLÓN</v>
      </c>
      <c r="B49" s="37">
        <f t="shared" si="3"/>
        <v>19234734</v>
      </c>
      <c r="C49" s="37">
        <f t="shared" si="4"/>
        <v>16501909</v>
      </c>
      <c r="D49" s="37">
        <f t="shared" si="7"/>
        <v>17</v>
      </c>
      <c r="E49" s="36" t="str">
        <f t="shared" si="6"/>
        <v>VIGO</v>
      </c>
      <c r="F49" s="36">
        <f t="shared" si="8"/>
        <v>24796890</v>
      </c>
      <c r="G49" s="36">
        <f t="shared" si="9"/>
        <v>23755591</v>
      </c>
    </row>
    <row r="50" spans="1:7" x14ac:dyDescent="0.3">
      <c r="A50" s="36" t="str">
        <f t="shared" si="5"/>
        <v>CEUTA</v>
      </c>
      <c r="B50" s="37">
        <f t="shared" si="3"/>
        <v>47021542</v>
      </c>
      <c r="C50" s="37">
        <f t="shared" si="4"/>
        <v>41103708</v>
      </c>
      <c r="D50" s="37">
        <f t="shared" si="7"/>
        <v>7</v>
      </c>
      <c r="E50" s="36" t="str">
        <f t="shared" si="6"/>
        <v>MELILLA</v>
      </c>
      <c r="F50" s="36">
        <f t="shared" si="8"/>
        <v>24787762</v>
      </c>
      <c r="G50" s="36">
        <f t="shared" si="9"/>
        <v>25110825</v>
      </c>
    </row>
    <row r="51" spans="1:7" x14ac:dyDescent="0.3">
      <c r="A51" s="36" t="str">
        <f t="shared" si="5"/>
        <v>FERROL-SAN CIBRAO</v>
      </c>
      <c r="B51" s="37">
        <f t="shared" si="3"/>
        <v>11174585</v>
      </c>
      <c r="C51" s="37">
        <f t="shared" si="4"/>
        <v>10062049</v>
      </c>
      <c r="D51" s="37">
        <f t="shared" si="7"/>
        <v>22</v>
      </c>
      <c r="E51" s="36" t="str">
        <f t="shared" si="6"/>
        <v>ALMERÍA</v>
      </c>
      <c r="F51" s="36">
        <f t="shared" si="8"/>
        <v>24219304</v>
      </c>
      <c r="G51" s="36">
        <f t="shared" si="9"/>
        <v>22874723</v>
      </c>
    </row>
    <row r="52" spans="1:7" x14ac:dyDescent="0.3">
      <c r="A52" s="36" t="str">
        <f t="shared" si="5"/>
        <v>GIJÓN</v>
      </c>
      <c r="B52" s="37">
        <f t="shared" si="3"/>
        <v>12106369</v>
      </c>
      <c r="C52" s="37">
        <f t="shared" si="4"/>
        <v>13024029</v>
      </c>
      <c r="D52" s="37">
        <f t="shared" si="7"/>
        <v>21</v>
      </c>
      <c r="E52" s="36" t="str">
        <f t="shared" si="6"/>
        <v>HUELVA</v>
      </c>
      <c r="F52" s="36">
        <f t="shared" si="8"/>
        <v>23743808</v>
      </c>
      <c r="G52" s="36">
        <f t="shared" si="9"/>
        <v>22965331</v>
      </c>
    </row>
    <row r="53" spans="1:7" x14ac:dyDescent="0.3">
      <c r="A53" s="36" t="str">
        <f t="shared" si="5"/>
        <v>HUELVA</v>
      </c>
      <c r="B53" s="37">
        <f t="shared" si="3"/>
        <v>23743808</v>
      </c>
      <c r="C53" s="37">
        <f t="shared" si="4"/>
        <v>22965331</v>
      </c>
      <c r="D53" s="37">
        <f t="shared" si="7"/>
        <v>14</v>
      </c>
      <c r="E53" s="36" t="str">
        <f t="shared" si="6"/>
        <v>MÁLAGA</v>
      </c>
      <c r="F53" s="36">
        <f t="shared" si="8"/>
        <v>23397283</v>
      </c>
      <c r="G53" s="36">
        <f t="shared" si="9"/>
        <v>23649154</v>
      </c>
    </row>
    <row r="54" spans="1:7" x14ac:dyDescent="0.3">
      <c r="A54" s="36" t="str">
        <f t="shared" si="5"/>
        <v>LAS PALMAS</v>
      </c>
      <c r="B54" s="37">
        <f t="shared" si="3"/>
        <v>159607026</v>
      </c>
      <c r="C54" s="37">
        <f t="shared" si="4"/>
        <v>149414736</v>
      </c>
      <c r="D54" s="37">
        <f t="shared" si="7"/>
        <v>5</v>
      </c>
      <c r="E54" s="36" t="str">
        <f t="shared" si="6"/>
        <v>SANTANDER</v>
      </c>
      <c r="F54" s="36">
        <f t="shared" si="8"/>
        <v>20705001</v>
      </c>
      <c r="G54" s="36">
        <f t="shared" si="9"/>
        <v>19194854</v>
      </c>
    </row>
    <row r="55" spans="1:7" x14ac:dyDescent="0.3">
      <c r="A55" s="36" t="str">
        <f t="shared" si="5"/>
        <v>MÁLAGA</v>
      </c>
      <c r="B55" s="37">
        <f t="shared" si="3"/>
        <v>23397283</v>
      </c>
      <c r="C55" s="37">
        <f t="shared" si="4"/>
        <v>23649154</v>
      </c>
      <c r="D55" s="37">
        <f t="shared" si="7"/>
        <v>15</v>
      </c>
      <c r="E55" s="36" t="str">
        <f t="shared" si="6"/>
        <v>CASTELLÓN</v>
      </c>
      <c r="F55" s="36">
        <f t="shared" si="8"/>
        <v>19234734</v>
      </c>
      <c r="G55" s="36">
        <f t="shared" si="9"/>
        <v>16501909</v>
      </c>
    </row>
    <row r="56" spans="1:7" x14ac:dyDescent="0.3">
      <c r="A56" s="36" t="str">
        <f t="shared" si="5"/>
        <v>MARÍN Y RÍA DE PONTEVEDRA</v>
      </c>
      <c r="B56" s="37">
        <f t="shared" si="3"/>
        <v>3023194</v>
      </c>
      <c r="C56" s="37">
        <f t="shared" si="4"/>
        <v>3240223</v>
      </c>
      <c r="D56" s="37">
        <f t="shared" si="7"/>
        <v>27</v>
      </c>
      <c r="E56" s="36" t="str">
        <f t="shared" si="6"/>
        <v>BAHÍA DE CÁDIZ</v>
      </c>
      <c r="F56" s="36">
        <f t="shared" ref="F56:F66" si="10">LOOKUP(E56,$A$39:$A$66,$B$39:$B$66)</f>
        <v>16918937</v>
      </c>
      <c r="G56" s="36">
        <f t="shared" si="9"/>
        <v>15691867</v>
      </c>
    </row>
    <row r="57" spans="1:7" x14ac:dyDescent="0.3">
      <c r="A57" s="36" t="str">
        <f t="shared" si="5"/>
        <v>MELILLA</v>
      </c>
      <c r="B57" s="37">
        <f t="shared" si="3"/>
        <v>24787762</v>
      </c>
      <c r="C57" s="37">
        <f t="shared" si="4"/>
        <v>25110825</v>
      </c>
      <c r="D57" s="37">
        <f t="shared" si="7"/>
        <v>12</v>
      </c>
      <c r="E57" s="36" t="str">
        <f t="shared" si="6"/>
        <v>A CORUÑA</v>
      </c>
      <c r="F57" s="36">
        <f t="shared" si="10"/>
        <v>13575695</v>
      </c>
      <c r="G57" s="36">
        <f t="shared" si="9"/>
        <v>12874301</v>
      </c>
    </row>
    <row r="58" spans="1:7" x14ac:dyDescent="0.3">
      <c r="A58" s="36" t="str">
        <f t="shared" si="5"/>
        <v>MOTRIL</v>
      </c>
      <c r="B58" s="37">
        <f t="shared" si="3"/>
        <v>13370868</v>
      </c>
      <c r="C58" s="37">
        <f t="shared" si="4"/>
        <v>14217187</v>
      </c>
      <c r="D58" s="37">
        <f t="shared" si="7"/>
        <v>20</v>
      </c>
      <c r="E58" s="36" t="str">
        <f t="shared" si="6"/>
        <v>MOTRIL</v>
      </c>
      <c r="F58" s="36">
        <f t="shared" si="10"/>
        <v>13370868</v>
      </c>
      <c r="G58" s="36">
        <f t="shared" si="9"/>
        <v>14217187</v>
      </c>
    </row>
    <row r="59" spans="1:7" x14ac:dyDescent="0.3">
      <c r="A59" s="36" t="str">
        <f t="shared" si="5"/>
        <v>PASAIA</v>
      </c>
      <c r="B59" s="37">
        <f t="shared" si="3"/>
        <v>4394883</v>
      </c>
      <c r="C59" s="37">
        <f t="shared" si="4"/>
        <v>4076688</v>
      </c>
      <c r="D59" s="37">
        <f t="shared" si="7"/>
        <v>24</v>
      </c>
      <c r="E59" s="36" t="str">
        <f t="shared" si="6"/>
        <v>GIJÓN</v>
      </c>
      <c r="F59" s="36">
        <f t="shared" si="10"/>
        <v>12106369</v>
      </c>
      <c r="G59" s="36">
        <f t="shared" si="9"/>
        <v>13024029</v>
      </c>
    </row>
    <row r="60" spans="1:7" x14ac:dyDescent="0.3">
      <c r="A60" s="36" t="str">
        <f t="shared" si="5"/>
        <v>SANTA CRUZ DE TENERIFE</v>
      </c>
      <c r="B60" s="37">
        <f t="shared" si="3"/>
        <v>124960834</v>
      </c>
      <c r="C60" s="37">
        <f t="shared" si="4"/>
        <v>113462489</v>
      </c>
      <c r="D60" s="37">
        <f t="shared" si="7"/>
        <v>6</v>
      </c>
      <c r="E60" s="36" t="str">
        <f t="shared" si="6"/>
        <v>FERROL-SAN CIBRAO</v>
      </c>
      <c r="F60" s="36">
        <f t="shared" si="10"/>
        <v>11174585</v>
      </c>
      <c r="G60" s="36">
        <f t="shared" si="9"/>
        <v>10062049</v>
      </c>
    </row>
    <row r="61" spans="1:7" x14ac:dyDescent="0.3">
      <c r="A61" s="36" t="str">
        <f t="shared" si="5"/>
        <v>SANTANDER</v>
      </c>
      <c r="B61" s="37">
        <f t="shared" si="3"/>
        <v>20705001</v>
      </c>
      <c r="C61" s="37">
        <f t="shared" si="4"/>
        <v>19194854</v>
      </c>
      <c r="D61" s="37">
        <f t="shared" si="7"/>
        <v>16</v>
      </c>
      <c r="E61" s="36" t="str">
        <f t="shared" si="6"/>
        <v>ALICANTE</v>
      </c>
      <c r="F61" s="36">
        <f t="shared" si="10"/>
        <v>7538295</v>
      </c>
      <c r="G61" s="36">
        <f t="shared" si="9"/>
        <v>7835756</v>
      </c>
    </row>
    <row r="62" spans="1:7" x14ac:dyDescent="0.3">
      <c r="A62" s="36" t="str">
        <f t="shared" si="5"/>
        <v>SEVILLA</v>
      </c>
      <c r="B62" s="37">
        <f t="shared" si="3"/>
        <v>3262451</v>
      </c>
      <c r="C62" s="37">
        <f t="shared" si="4"/>
        <v>3354260</v>
      </c>
      <c r="D62" s="37">
        <f t="shared" si="7"/>
        <v>26</v>
      </c>
      <c r="E62" s="36" t="str">
        <f t="shared" si="6"/>
        <v>PASAIA</v>
      </c>
      <c r="F62" s="36">
        <f t="shared" si="10"/>
        <v>4394883</v>
      </c>
      <c r="G62" s="36">
        <f t="shared" si="9"/>
        <v>4076688</v>
      </c>
    </row>
    <row r="63" spans="1:7" x14ac:dyDescent="0.3">
      <c r="A63" s="36" t="str">
        <f t="shared" si="5"/>
        <v>TARRAGONA</v>
      </c>
      <c r="B63" s="37">
        <f t="shared" si="3"/>
        <v>30572894</v>
      </c>
      <c r="C63" s="37">
        <f t="shared" si="4"/>
        <v>31813598</v>
      </c>
      <c r="D63" s="37">
        <f t="shared" si="7"/>
        <v>9</v>
      </c>
      <c r="E63" s="36" t="str">
        <f t="shared" si="6"/>
        <v>AVILÉS</v>
      </c>
      <c r="F63" s="36">
        <f t="shared" si="10"/>
        <v>3727477</v>
      </c>
      <c r="G63" s="36">
        <f t="shared" si="9"/>
        <v>4029471</v>
      </c>
    </row>
    <row r="64" spans="1:7" x14ac:dyDescent="0.3">
      <c r="A64" s="36" t="str">
        <f t="shared" si="5"/>
        <v>VALENCIA</v>
      </c>
      <c r="B64" s="37">
        <f t="shared" si="3"/>
        <v>172154696</v>
      </c>
      <c r="C64" s="37">
        <f t="shared" si="4"/>
        <v>165660532</v>
      </c>
      <c r="D64" s="37">
        <f t="shared" si="7"/>
        <v>3</v>
      </c>
      <c r="E64" s="36" t="str">
        <f t="shared" si="6"/>
        <v>SEVILLA</v>
      </c>
      <c r="F64" s="36">
        <f t="shared" si="10"/>
        <v>3262451</v>
      </c>
      <c r="G64" s="36">
        <f t="shared" si="9"/>
        <v>3354260</v>
      </c>
    </row>
    <row r="65" spans="1:7" x14ac:dyDescent="0.3">
      <c r="A65" s="36" t="str">
        <f t="shared" si="5"/>
        <v>VIGO</v>
      </c>
      <c r="B65" s="37">
        <f t="shared" si="3"/>
        <v>24796890</v>
      </c>
      <c r="C65" s="37">
        <f t="shared" si="4"/>
        <v>23755591</v>
      </c>
      <c r="D65" s="37">
        <f t="shared" si="7"/>
        <v>11</v>
      </c>
      <c r="E65" s="36" t="str">
        <f t="shared" si="6"/>
        <v>MARÍN Y RÍA DE PONTEVEDRA</v>
      </c>
      <c r="F65" s="36">
        <f t="shared" si="10"/>
        <v>3023194</v>
      </c>
      <c r="G65" s="36">
        <f t="shared" si="9"/>
        <v>3240223</v>
      </c>
    </row>
    <row r="66" spans="1:7" x14ac:dyDescent="0.3">
      <c r="A66" s="36" t="str">
        <f t="shared" si="5"/>
        <v>VILAGARCÍA</v>
      </c>
      <c r="B66" s="37">
        <f t="shared" si="3"/>
        <v>1738637</v>
      </c>
      <c r="C66" s="37">
        <f t="shared" si="4"/>
        <v>1404042</v>
      </c>
      <c r="D66" s="37">
        <f t="shared" si="7"/>
        <v>28</v>
      </c>
      <c r="E66" s="36" t="str">
        <f t="shared" si="6"/>
        <v>VILAGARCÍA</v>
      </c>
      <c r="F66" s="36">
        <f t="shared" si="10"/>
        <v>1738637</v>
      </c>
      <c r="G66" s="36">
        <f t="shared" si="9"/>
        <v>1404042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" priority="2">
      <formula>ISERROR(F7)</formula>
    </cfRule>
  </conditionalFormatting>
  <conditionalFormatting sqref="F8 F10 F12 F14 F16 F18 F20 F22 F24 F26 F28 F30 F32 F34">
    <cfRule type="containsErrors" dxfId="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150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agosto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5</v>
      </c>
      <c r="C7" s="10">
        <v>10</v>
      </c>
      <c r="D7" s="10">
        <v>64</v>
      </c>
      <c r="E7" s="10">
        <v>54</v>
      </c>
      <c r="F7" s="11">
        <f>((E7*100)/D7)-100</f>
        <v>-15.625</v>
      </c>
      <c r="G7" s="1"/>
      <c r="H7" s="1"/>
      <c r="I7" s="1"/>
    </row>
    <row r="8" spans="1:12" x14ac:dyDescent="0.3">
      <c r="A8" s="12" t="s">
        <v>31</v>
      </c>
      <c r="B8" s="13">
        <v>5</v>
      </c>
      <c r="C8" s="13">
        <v>4</v>
      </c>
      <c r="D8" s="13">
        <v>32</v>
      </c>
      <c r="E8" s="13">
        <v>29</v>
      </c>
      <c r="F8" s="14">
        <f t="shared" ref="F8:F34" si="0">((E8*100)/D8)-100</f>
        <v>-9.375</v>
      </c>
      <c r="G8" s="1"/>
      <c r="H8" s="1"/>
      <c r="I8" s="1"/>
    </row>
    <row r="9" spans="1:12" x14ac:dyDescent="0.3">
      <c r="A9" s="9" t="s">
        <v>157</v>
      </c>
      <c r="B9" s="10">
        <v>4</v>
      </c>
      <c r="C9" s="10">
        <v>1</v>
      </c>
      <c r="D9" s="10">
        <v>26</v>
      </c>
      <c r="E9" s="10">
        <v>21</v>
      </c>
      <c r="F9" s="11">
        <f t="shared" si="0"/>
        <v>-19.230769230769226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1</v>
      </c>
      <c r="E10" s="13">
        <v>4</v>
      </c>
      <c r="F10" s="14">
        <f t="shared" si="0"/>
        <v>300</v>
      </c>
      <c r="G10" s="1"/>
      <c r="H10" s="1"/>
      <c r="I10" s="1"/>
    </row>
    <row r="11" spans="1:12" x14ac:dyDescent="0.3">
      <c r="A11" s="9" t="s">
        <v>160</v>
      </c>
      <c r="B11" s="10">
        <v>0</v>
      </c>
      <c r="C11" s="10">
        <v>0</v>
      </c>
      <c r="D11" s="10">
        <v>1</v>
      </c>
      <c r="E11" s="10">
        <v>0</v>
      </c>
      <c r="F11" s="11">
        <f t="shared" si="0"/>
        <v>-100</v>
      </c>
      <c r="G11" s="1"/>
      <c r="H11" s="1"/>
      <c r="I11" s="1"/>
    </row>
    <row r="12" spans="1:12" x14ac:dyDescent="0.3">
      <c r="A12" s="12" t="s">
        <v>161</v>
      </c>
      <c r="B12" s="13">
        <v>24</v>
      </c>
      <c r="C12" s="13">
        <v>24</v>
      </c>
      <c r="D12" s="13">
        <v>163</v>
      </c>
      <c r="E12" s="13">
        <v>198</v>
      </c>
      <c r="F12" s="14">
        <f t="shared" si="0"/>
        <v>21.472392638036808</v>
      </c>
      <c r="G12" s="1"/>
      <c r="H12" s="1"/>
      <c r="I12" s="1"/>
    </row>
    <row r="13" spans="1:12" x14ac:dyDescent="0.3">
      <c r="A13" s="9" t="s">
        <v>32</v>
      </c>
      <c r="B13" s="10">
        <v>127</v>
      </c>
      <c r="C13" s="10">
        <v>100</v>
      </c>
      <c r="D13" s="10">
        <v>553</v>
      </c>
      <c r="E13" s="10">
        <v>563</v>
      </c>
      <c r="F13" s="11">
        <f t="shared" si="0"/>
        <v>1.8083182640144599</v>
      </c>
      <c r="G13" s="1"/>
      <c r="H13" s="1"/>
      <c r="I13" s="1"/>
    </row>
    <row r="14" spans="1:12" x14ac:dyDescent="0.3">
      <c r="A14" s="12" t="s">
        <v>33</v>
      </c>
      <c r="B14" s="13">
        <v>79</v>
      </c>
      <c r="C14" s="13">
        <v>71</v>
      </c>
      <c r="D14" s="13">
        <v>470</v>
      </c>
      <c r="E14" s="13">
        <v>500</v>
      </c>
      <c r="F14" s="14">
        <f t="shared" si="0"/>
        <v>6.3829787234042499</v>
      </c>
      <c r="G14" s="1"/>
      <c r="H14" s="1"/>
      <c r="I14" s="1"/>
    </row>
    <row r="15" spans="1:12" x14ac:dyDescent="0.3">
      <c r="A15" s="9" t="s">
        <v>34</v>
      </c>
      <c r="B15" s="10">
        <v>6</v>
      </c>
      <c r="C15" s="10">
        <v>5</v>
      </c>
      <c r="D15" s="10">
        <v>34</v>
      </c>
      <c r="E15" s="10">
        <v>37</v>
      </c>
      <c r="F15" s="11">
        <f t="shared" si="0"/>
        <v>8.8235294117647101</v>
      </c>
      <c r="G15" s="1"/>
      <c r="H15" s="1"/>
      <c r="I15" s="1"/>
    </row>
    <row r="16" spans="1:12" x14ac:dyDescent="0.3">
      <c r="A16" s="12" t="s">
        <v>35</v>
      </c>
      <c r="B16" s="13">
        <v>12</v>
      </c>
      <c r="C16" s="13">
        <v>10</v>
      </c>
      <c r="D16" s="13">
        <v>82</v>
      </c>
      <c r="E16" s="13">
        <v>77</v>
      </c>
      <c r="F16" s="14">
        <f t="shared" si="0"/>
        <v>-6.0975609756097526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1</v>
      </c>
      <c r="D17" s="10">
        <v>1</v>
      </c>
      <c r="E17" s="10">
        <v>1</v>
      </c>
      <c r="F17" s="11">
        <f t="shared" si="0"/>
        <v>0</v>
      </c>
      <c r="G17" s="1"/>
      <c r="H17" s="1"/>
      <c r="I17" s="1"/>
    </row>
    <row r="18" spans="1:9" x14ac:dyDescent="0.3">
      <c r="A18" s="12" t="s">
        <v>36</v>
      </c>
      <c r="B18" s="13">
        <v>1</v>
      </c>
      <c r="C18" s="13">
        <v>1</v>
      </c>
      <c r="D18" s="13">
        <v>6</v>
      </c>
      <c r="E18" s="13">
        <v>10</v>
      </c>
      <c r="F18" s="14">
        <f t="shared" si="0"/>
        <v>66.666666666666657</v>
      </c>
      <c r="G18" s="1"/>
      <c r="H18" s="1"/>
      <c r="I18" s="1"/>
    </row>
    <row r="19" spans="1:9" x14ac:dyDescent="0.3">
      <c r="A19" s="9" t="s">
        <v>37</v>
      </c>
      <c r="B19" s="10">
        <v>2</v>
      </c>
      <c r="C19" s="10">
        <v>1</v>
      </c>
      <c r="D19" s="10">
        <v>11</v>
      </c>
      <c r="E19" s="10">
        <v>8</v>
      </c>
      <c r="F19" s="11">
        <f t="shared" si="0"/>
        <v>-27.272727272727266</v>
      </c>
      <c r="G19" s="1"/>
      <c r="H19" s="1"/>
      <c r="I19" s="1"/>
    </row>
    <row r="20" spans="1:9" x14ac:dyDescent="0.3">
      <c r="A20" s="12" t="s">
        <v>163</v>
      </c>
      <c r="B20" s="13">
        <v>3</v>
      </c>
      <c r="C20" s="13">
        <v>2</v>
      </c>
      <c r="D20" s="13">
        <v>10</v>
      </c>
      <c r="E20" s="13">
        <v>11</v>
      </c>
      <c r="F20" s="14">
        <f t="shared" si="0"/>
        <v>10</v>
      </c>
      <c r="G20" s="1"/>
      <c r="H20" s="1"/>
      <c r="I20" s="1"/>
    </row>
    <row r="21" spans="1:9" x14ac:dyDescent="0.3">
      <c r="A21" s="9" t="s">
        <v>38</v>
      </c>
      <c r="B21" s="10">
        <v>0</v>
      </c>
      <c r="C21" s="10">
        <v>0</v>
      </c>
      <c r="D21" s="10">
        <v>3</v>
      </c>
      <c r="E21" s="10">
        <v>7</v>
      </c>
      <c r="F21" s="19">
        <f t="shared" si="0"/>
        <v>133.33333333333334</v>
      </c>
      <c r="G21" s="1"/>
      <c r="H21" s="1"/>
      <c r="I21" s="1"/>
    </row>
    <row r="22" spans="1:9" x14ac:dyDescent="0.3">
      <c r="A22" s="12" t="s">
        <v>59</v>
      </c>
      <c r="B22" s="13">
        <v>2</v>
      </c>
      <c r="C22" s="13">
        <v>7</v>
      </c>
      <c r="D22" s="13">
        <v>261</v>
      </c>
      <c r="E22" s="13">
        <v>343</v>
      </c>
      <c r="F22" s="14">
        <f t="shared" si="0"/>
        <v>31.41762452107281</v>
      </c>
      <c r="G22" s="1"/>
      <c r="H22" s="1"/>
      <c r="I22" s="1"/>
    </row>
    <row r="23" spans="1:9" x14ac:dyDescent="0.3">
      <c r="A23" s="9" t="s">
        <v>164</v>
      </c>
      <c r="B23" s="10">
        <v>22</v>
      </c>
      <c r="C23" s="10">
        <v>13</v>
      </c>
      <c r="D23" s="10">
        <v>167</v>
      </c>
      <c r="E23" s="10">
        <v>157</v>
      </c>
      <c r="F23" s="11">
        <f t="shared" si="0"/>
        <v>-5.9880239520958014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1</v>
      </c>
      <c r="E24" s="13">
        <v>0</v>
      </c>
      <c r="F24" s="18">
        <f t="shared" si="0"/>
        <v>-100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2</v>
      </c>
      <c r="C26" s="13">
        <v>1</v>
      </c>
      <c r="D26" s="13">
        <v>17</v>
      </c>
      <c r="E26" s="13">
        <v>17</v>
      </c>
      <c r="F26" s="14">
        <f t="shared" si="0"/>
        <v>0</v>
      </c>
      <c r="G26" s="1"/>
      <c r="H26" s="1"/>
      <c r="I26" s="1"/>
    </row>
    <row r="27" spans="1:9" x14ac:dyDescent="0.3">
      <c r="A27" s="9" t="s">
        <v>41</v>
      </c>
      <c r="B27" s="10">
        <v>1</v>
      </c>
      <c r="C27" s="10">
        <v>3</v>
      </c>
      <c r="D27" s="10">
        <v>4</v>
      </c>
      <c r="E27" s="10">
        <v>4</v>
      </c>
      <c r="F27" s="19">
        <f t="shared" si="0"/>
        <v>0</v>
      </c>
      <c r="G27" s="1"/>
      <c r="H27" s="1"/>
      <c r="I27" s="1"/>
    </row>
    <row r="28" spans="1:9" x14ac:dyDescent="0.3">
      <c r="A28" s="12" t="s">
        <v>42</v>
      </c>
      <c r="B28" s="13">
        <v>3</v>
      </c>
      <c r="C28" s="13">
        <v>4</v>
      </c>
      <c r="D28" s="13">
        <v>244</v>
      </c>
      <c r="E28" s="13">
        <v>303</v>
      </c>
      <c r="F28" s="14">
        <f t="shared" si="0"/>
        <v>24.180327868852459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1</v>
      </c>
      <c r="D29" s="10">
        <v>7</v>
      </c>
      <c r="E29" s="10">
        <v>6</v>
      </c>
      <c r="F29" s="11">
        <f t="shared" si="0"/>
        <v>-14.285714285714292</v>
      </c>
      <c r="G29" s="1"/>
      <c r="H29" s="1"/>
      <c r="I29" s="1"/>
    </row>
    <row r="30" spans="1:9" x14ac:dyDescent="0.3">
      <c r="A30" s="12" t="s">
        <v>44</v>
      </c>
      <c r="B30" s="13">
        <v>7</v>
      </c>
      <c r="C30" s="13">
        <v>7</v>
      </c>
      <c r="D30" s="13">
        <v>45</v>
      </c>
      <c r="E30" s="13">
        <v>46</v>
      </c>
      <c r="F30" s="14">
        <f t="shared" si="0"/>
        <v>2.2222222222222285</v>
      </c>
      <c r="G30" s="1"/>
      <c r="H30" s="1"/>
      <c r="I30" s="1"/>
    </row>
    <row r="31" spans="1:9" x14ac:dyDescent="0.3">
      <c r="A31" s="9" t="s">
        <v>45</v>
      </c>
      <c r="B31" s="10">
        <v>4</v>
      </c>
      <c r="C31" s="10">
        <v>7</v>
      </c>
      <c r="D31" s="10">
        <v>21</v>
      </c>
      <c r="E31" s="10">
        <v>38</v>
      </c>
      <c r="F31" s="11">
        <f t="shared" si="0"/>
        <v>80.952380952380963</v>
      </c>
      <c r="G31" s="1"/>
      <c r="H31" s="1"/>
      <c r="I31" s="1"/>
    </row>
    <row r="32" spans="1:9" x14ac:dyDescent="0.3">
      <c r="A32" s="12" t="s">
        <v>46</v>
      </c>
      <c r="B32" s="13">
        <v>19</v>
      </c>
      <c r="C32" s="13">
        <v>13</v>
      </c>
      <c r="D32" s="13">
        <v>106</v>
      </c>
      <c r="E32" s="13">
        <v>105</v>
      </c>
      <c r="F32" s="14">
        <f t="shared" si="0"/>
        <v>-0.94339622641508925</v>
      </c>
      <c r="G32" s="1"/>
      <c r="H32" s="1"/>
      <c r="I32" s="1"/>
    </row>
    <row r="33" spans="1:9" x14ac:dyDescent="0.3">
      <c r="A33" s="9" t="s">
        <v>47</v>
      </c>
      <c r="B33" s="10">
        <v>9</v>
      </c>
      <c r="C33" s="10">
        <v>4</v>
      </c>
      <c r="D33" s="10">
        <v>45</v>
      </c>
      <c r="E33" s="10">
        <v>47</v>
      </c>
      <c r="F33" s="11">
        <f t="shared" si="0"/>
        <v>4.4444444444444429</v>
      </c>
      <c r="G33" s="1"/>
      <c r="H33" s="1"/>
      <c r="I33" s="1"/>
    </row>
    <row r="34" spans="1:9" x14ac:dyDescent="0.3">
      <c r="A34" s="12" t="s">
        <v>165</v>
      </c>
      <c r="B34" s="13">
        <v>1</v>
      </c>
      <c r="C34" s="13">
        <v>0</v>
      </c>
      <c r="D34" s="13">
        <v>2</v>
      </c>
      <c r="E34" s="13">
        <v>4</v>
      </c>
      <c r="F34" s="14">
        <f t="shared" si="0"/>
        <v>100</v>
      </c>
      <c r="G34" s="1"/>
      <c r="H34" s="1"/>
      <c r="I34" s="1"/>
    </row>
    <row r="35" spans="1:9" x14ac:dyDescent="0.3">
      <c r="A35" s="15" t="s">
        <v>48</v>
      </c>
      <c r="B35" s="16">
        <f>SUM(B7:B34)</f>
        <v>338</v>
      </c>
      <c r="C35" s="16">
        <f t="shared" ref="C35:E35" si="1">SUM(C7:C34)</f>
        <v>290</v>
      </c>
      <c r="D35" s="16">
        <f t="shared" si="1"/>
        <v>2377</v>
      </c>
      <c r="E35" s="16">
        <f t="shared" si="1"/>
        <v>2590</v>
      </c>
      <c r="F35" s="17">
        <f t="shared" ref="F35" si="2">((E35*100)/D35)-100</f>
        <v>8.9608750525872978</v>
      </c>
      <c r="G35" s="1"/>
      <c r="H35" s="1"/>
      <c r="I35" s="1"/>
    </row>
    <row r="37" spans="1:9" x14ac:dyDescent="0.3">
      <c r="A37" s="83"/>
      <c r="B37" s="36"/>
      <c r="C37" s="36"/>
      <c r="D37" s="36"/>
      <c r="E37" s="36"/>
      <c r="F37" s="36"/>
      <c r="G37" s="36"/>
      <c r="H37" s="36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36"/>
      <c r="I38" s="77"/>
    </row>
    <row r="39" spans="1:9" x14ac:dyDescent="0.3">
      <c r="A39" s="36" t="str">
        <f t="shared" ref="A39:A66" si="5">A7</f>
        <v>A CORUÑA</v>
      </c>
      <c r="B39" s="37">
        <f t="shared" si="3"/>
        <v>54</v>
      </c>
      <c r="C39" s="37">
        <f t="shared" si="4"/>
        <v>64</v>
      </c>
      <c r="D39" s="37">
        <f>_xlfn.RANK.EQ(B39,$B$39:$B$66)+COUNTIF($B$39:$B$66,B39)-1</f>
        <v>9</v>
      </c>
      <c r="E39" s="36" t="str">
        <f t="shared" ref="E39:E48" si="6">INDEX($A$39:$B$66,MATCH(ROW()-38,$D$39:$D$66,0),1)</f>
        <v>BALEARES</v>
      </c>
      <c r="F39" s="36">
        <f>LOOKUP(E39,$A$39:$A$66,$B$39:$B$66)</f>
        <v>563</v>
      </c>
      <c r="G39" s="36">
        <f>LOOKUP(E39,$A$39:$A$66,$C$39:$C$66)</f>
        <v>553</v>
      </c>
      <c r="H39" s="36"/>
      <c r="I39" s="77"/>
    </row>
    <row r="40" spans="1:9" x14ac:dyDescent="0.3">
      <c r="A40" s="36" t="str">
        <f t="shared" si="5"/>
        <v>ALICANTE</v>
      </c>
      <c r="B40" s="37">
        <f t="shared" si="3"/>
        <v>29</v>
      </c>
      <c r="C40" s="37">
        <f t="shared" si="4"/>
        <v>32</v>
      </c>
      <c r="D40" s="37">
        <f t="shared" ref="D40:D66" si="7">_xlfn.RANK.EQ(B40,$B$39:$B$66)+COUNTIF($B$39:$B$66,B40)-1</f>
        <v>14</v>
      </c>
      <c r="E40" s="36" t="str">
        <f t="shared" si="6"/>
        <v>BARCELONA</v>
      </c>
      <c r="F40" s="36">
        <f t="shared" ref="F40:F55" si="8">LOOKUP(E40,$A$39:$A$66,$B$39:$B$66)</f>
        <v>500</v>
      </c>
      <c r="G40" s="36">
        <f t="shared" ref="G40:G66" si="9">LOOKUP(E40,$A$39:$A$66,$C$39:$C$66)</f>
        <v>470</v>
      </c>
      <c r="H40" s="36"/>
      <c r="I40" s="77"/>
    </row>
    <row r="41" spans="1:9" x14ac:dyDescent="0.3">
      <c r="A41" s="36" t="str">
        <f t="shared" si="5"/>
        <v>ALMERÍA</v>
      </c>
      <c r="B41" s="37">
        <f t="shared" si="3"/>
        <v>21</v>
      </c>
      <c r="C41" s="37">
        <f t="shared" si="4"/>
        <v>26</v>
      </c>
      <c r="D41" s="37">
        <f t="shared" si="7"/>
        <v>15</v>
      </c>
      <c r="E41" s="36" t="str">
        <f t="shared" si="6"/>
        <v>LAS PALMAS</v>
      </c>
      <c r="F41" s="36">
        <f t="shared" si="8"/>
        <v>343</v>
      </c>
      <c r="G41" s="36">
        <f t="shared" si="9"/>
        <v>261</v>
      </c>
      <c r="H41" s="36"/>
      <c r="I41" s="77"/>
    </row>
    <row r="42" spans="1:9" x14ac:dyDescent="0.3">
      <c r="A42" s="36" t="str">
        <f t="shared" si="5"/>
        <v>AVILÉS</v>
      </c>
      <c r="B42" s="37">
        <f t="shared" si="3"/>
        <v>4</v>
      </c>
      <c r="C42" s="37">
        <f t="shared" si="4"/>
        <v>1</v>
      </c>
      <c r="D42" s="37">
        <f t="shared" si="7"/>
        <v>24</v>
      </c>
      <c r="E42" s="36" t="str">
        <f t="shared" si="6"/>
        <v>SANTA CRUZ DE TENERIFE</v>
      </c>
      <c r="F42" s="36">
        <f t="shared" si="8"/>
        <v>303</v>
      </c>
      <c r="G42" s="36">
        <f t="shared" si="9"/>
        <v>244</v>
      </c>
      <c r="H42" s="36"/>
      <c r="I42" s="77"/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1</v>
      </c>
      <c r="D43" s="37">
        <f t="shared" si="7"/>
        <v>28</v>
      </c>
      <c r="E43" s="36" t="str">
        <f t="shared" si="6"/>
        <v>BAHÍA DE CÁDIZ</v>
      </c>
      <c r="F43" s="36">
        <f t="shared" si="8"/>
        <v>198</v>
      </c>
      <c r="G43" s="36">
        <f t="shared" si="9"/>
        <v>163</v>
      </c>
      <c r="H43" s="36"/>
      <c r="I43" s="77"/>
    </row>
    <row r="44" spans="1:9" x14ac:dyDescent="0.3">
      <c r="A44" s="36" t="str">
        <f t="shared" si="5"/>
        <v>BAHÍA DE CÁDIZ</v>
      </c>
      <c r="B44" s="37">
        <f t="shared" si="3"/>
        <v>198</v>
      </c>
      <c r="C44" s="37">
        <f t="shared" si="4"/>
        <v>163</v>
      </c>
      <c r="D44" s="37">
        <f t="shared" si="7"/>
        <v>5</v>
      </c>
      <c r="E44" s="36" t="str">
        <f t="shared" si="6"/>
        <v>MÁLAGA</v>
      </c>
      <c r="F44" s="36">
        <f t="shared" si="8"/>
        <v>157</v>
      </c>
      <c r="G44" s="36">
        <f t="shared" si="9"/>
        <v>167</v>
      </c>
      <c r="H44" s="36"/>
      <c r="I44" s="77"/>
    </row>
    <row r="45" spans="1:9" x14ac:dyDescent="0.3">
      <c r="A45" s="36" t="str">
        <f t="shared" si="5"/>
        <v>BALEARES</v>
      </c>
      <c r="B45" s="37">
        <f t="shared" si="3"/>
        <v>563</v>
      </c>
      <c r="C45" s="37">
        <f t="shared" si="4"/>
        <v>553</v>
      </c>
      <c r="D45" s="37">
        <f t="shared" si="7"/>
        <v>1</v>
      </c>
      <c r="E45" s="36" t="str">
        <f t="shared" si="6"/>
        <v>VALENCIA</v>
      </c>
      <c r="F45" s="36">
        <f t="shared" si="8"/>
        <v>105</v>
      </c>
      <c r="G45" s="36">
        <f t="shared" si="9"/>
        <v>106</v>
      </c>
      <c r="H45" s="36"/>
      <c r="I45" s="77"/>
    </row>
    <row r="46" spans="1:9" x14ac:dyDescent="0.3">
      <c r="A46" s="36" t="str">
        <f t="shared" si="5"/>
        <v>BARCELONA</v>
      </c>
      <c r="B46" s="37">
        <f t="shared" si="3"/>
        <v>500</v>
      </c>
      <c r="C46" s="37">
        <f t="shared" si="4"/>
        <v>470</v>
      </c>
      <c r="D46" s="37">
        <f t="shared" si="7"/>
        <v>2</v>
      </c>
      <c r="E46" s="36" t="str">
        <f t="shared" si="6"/>
        <v>CARTAGENA</v>
      </c>
      <c r="F46" s="36">
        <f t="shared" si="8"/>
        <v>77</v>
      </c>
      <c r="G46" s="36">
        <f t="shared" si="9"/>
        <v>82</v>
      </c>
      <c r="H46" s="36"/>
      <c r="I46" s="77"/>
    </row>
    <row r="47" spans="1:9" x14ac:dyDescent="0.3">
      <c r="A47" s="36" t="str">
        <f t="shared" si="5"/>
        <v>BILBAO</v>
      </c>
      <c r="B47" s="37">
        <f t="shared" si="3"/>
        <v>37</v>
      </c>
      <c r="C47" s="37">
        <f t="shared" si="4"/>
        <v>34</v>
      </c>
      <c r="D47" s="37">
        <f t="shared" si="7"/>
        <v>13</v>
      </c>
      <c r="E47" s="36" t="str">
        <f t="shared" si="6"/>
        <v>A CORUÑA</v>
      </c>
      <c r="F47" s="36">
        <f t="shared" si="8"/>
        <v>54</v>
      </c>
      <c r="G47" s="36">
        <f t="shared" si="9"/>
        <v>64</v>
      </c>
      <c r="H47" s="36"/>
      <c r="I47" s="77"/>
    </row>
    <row r="48" spans="1:9" x14ac:dyDescent="0.3">
      <c r="A48" s="36" t="str">
        <f t="shared" si="5"/>
        <v>CARTAGENA</v>
      </c>
      <c r="B48" s="37">
        <f t="shared" si="3"/>
        <v>77</v>
      </c>
      <c r="C48" s="37">
        <f t="shared" si="4"/>
        <v>82</v>
      </c>
      <c r="D48" s="37">
        <f t="shared" si="7"/>
        <v>8</v>
      </c>
      <c r="E48" s="36" t="str">
        <f t="shared" si="6"/>
        <v>VIGO</v>
      </c>
      <c r="F48" s="36">
        <f t="shared" si="8"/>
        <v>47</v>
      </c>
      <c r="G48" s="36">
        <f t="shared" si="9"/>
        <v>45</v>
      </c>
      <c r="H48" s="36"/>
      <c r="I48" s="77"/>
    </row>
    <row r="49" spans="1:9" x14ac:dyDescent="0.3">
      <c r="A49" s="36" t="str">
        <f t="shared" si="5"/>
        <v>CASTELLÓN</v>
      </c>
      <c r="B49" s="37">
        <f t="shared" si="3"/>
        <v>1</v>
      </c>
      <c r="C49" s="37">
        <f t="shared" si="4"/>
        <v>1</v>
      </c>
      <c r="D49" s="37">
        <f t="shared" si="7"/>
        <v>25</v>
      </c>
      <c r="E49" s="36" t="str">
        <f t="shared" ref="E49:E66" si="10">INDEX($A$39:$B$66,MATCH(ROW()-38,$D$39:$D$66,0),1)</f>
        <v>SEVILLA</v>
      </c>
      <c r="F49" s="36">
        <f t="shared" si="8"/>
        <v>46</v>
      </c>
      <c r="G49" s="36">
        <f t="shared" si="9"/>
        <v>45</v>
      </c>
      <c r="H49" s="36"/>
      <c r="I49" s="77"/>
    </row>
    <row r="50" spans="1:9" x14ac:dyDescent="0.3">
      <c r="A50" s="36" t="str">
        <f t="shared" si="5"/>
        <v>CEUTA</v>
      </c>
      <c r="B50" s="37">
        <f t="shared" si="3"/>
        <v>10</v>
      </c>
      <c r="C50" s="37">
        <f t="shared" si="4"/>
        <v>6</v>
      </c>
      <c r="D50" s="37">
        <f t="shared" si="7"/>
        <v>18</v>
      </c>
      <c r="E50" s="36" t="str">
        <f t="shared" si="10"/>
        <v>TARRAGONA</v>
      </c>
      <c r="F50" s="36">
        <f t="shared" si="8"/>
        <v>38</v>
      </c>
      <c r="G50" s="36">
        <f t="shared" si="9"/>
        <v>21</v>
      </c>
      <c r="H50" s="36"/>
      <c r="I50" s="77"/>
    </row>
    <row r="51" spans="1:9" x14ac:dyDescent="0.3">
      <c r="A51" s="36" t="str">
        <f t="shared" si="5"/>
        <v>FERROL-SAN CIBRAO</v>
      </c>
      <c r="B51" s="37">
        <f t="shared" si="3"/>
        <v>8</v>
      </c>
      <c r="C51" s="37">
        <f t="shared" si="4"/>
        <v>11</v>
      </c>
      <c r="D51" s="37">
        <f t="shared" si="7"/>
        <v>19</v>
      </c>
      <c r="E51" s="36" t="str">
        <f t="shared" si="10"/>
        <v>BILBAO</v>
      </c>
      <c r="F51" s="36">
        <f t="shared" si="8"/>
        <v>37</v>
      </c>
      <c r="G51" s="36">
        <f t="shared" si="9"/>
        <v>34</v>
      </c>
      <c r="H51" s="36"/>
      <c r="I51" s="77"/>
    </row>
    <row r="52" spans="1:9" x14ac:dyDescent="0.3">
      <c r="A52" s="36" t="str">
        <f t="shared" si="5"/>
        <v>GIJÓN</v>
      </c>
      <c r="B52" s="37">
        <f t="shared" si="3"/>
        <v>11</v>
      </c>
      <c r="C52" s="37">
        <f t="shared" si="4"/>
        <v>10</v>
      </c>
      <c r="D52" s="37">
        <f t="shared" si="7"/>
        <v>17</v>
      </c>
      <c r="E52" s="36" t="str">
        <f t="shared" si="10"/>
        <v>ALICANTE</v>
      </c>
      <c r="F52" s="36">
        <f t="shared" si="8"/>
        <v>29</v>
      </c>
      <c r="G52" s="36">
        <f t="shared" si="9"/>
        <v>32</v>
      </c>
      <c r="H52" s="36"/>
      <c r="I52" s="77"/>
    </row>
    <row r="53" spans="1:9" x14ac:dyDescent="0.3">
      <c r="A53" s="36" t="str">
        <f t="shared" si="5"/>
        <v>HUELVA</v>
      </c>
      <c r="B53" s="37">
        <f t="shared" si="3"/>
        <v>7</v>
      </c>
      <c r="C53" s="37">
        <f t="shared" si="4"/>
        <v>3</v>
      </c>
      <c r="D53" s="37">
        <f t="shared" si="7"/>
        <v>20</v>
      </c>
      <c r="E53" s="36" t="str">
        <f t="shared" si="10"/>
        <v>ALMERÍA</v>
      </c>
      <c r="F53" s="36">
        <f t="shared" si="8"/>
        <v>21</v>
      </c>
      <c r="G53" s="36">
        <f t="shared" si="9"/>
        <v>26</v>
      </c>
      <c r="H53" s="36"/>
      <c r="I53" s="77"/>
    </row>
    <row r="54" spans="1:9" x14ac:dyDescent="0.3">
      <c r="A54" s="36" t="str">
        <f t="shared" si="5"/>
        <v>LAS PALMAS</v>
      </c>
      <c r="B54" s="37">
        <f t="shared" si="3"/>
        <v>343</v>
      </c>
      <c r="C54" s="37">
        <f t="shared" si="4"/>
        <v>261</v>
      </c>
      <c r="D54" s="37">
        <f t="shared" si="7"/>
        <v>3</v>
      </c>
      <c r="E54" s="36" t="str">
        <f t="shared" si="10"/>
        <v>MOTRIL</v>
      </c>
      <c r="F54" s="36">
        <f t="shared" si="8"/>
        <v>17</v>
      </c>
      <c r="G54" s="36">
        <f t="shared" si="9"/>
        <v>17</v>
      </c>
      <c r="H54" s="36"/>
      <c r="I54" s="77"/>
    </row>
    <row r="55" spans="1:9" x14ac:dyDescent="0.3">
      <c r="A55" s="36" t="str">
        <f t="shared" si="5"/>
        <v>MÁLAGA</v>
      </c>
      <c r="B55" s="37">
        <f t="shared" si="3"/>
        <v>157</v>
      </c>
      <c r="C55" s="37">
        <f t="shared" si="4"/>
        <v>167</v>
      </c>
      <c r="D55" s="37">
        <f t="shared" si="7"/>
        <v>6</v>
      </c>
      <c r="E55" s="36" t="str">
        <f t="shared" si="10"/>
        <v>GIJÓN</v>
      </c>
      <c r="F55" s="36">
        <f t="shared" si="8"/>
        <v>11</v>
      </c>
      <c r="G55" s="36">
        <f t="shared" si="9"/>
        <v>10</v>
      </c>
      <c r="H55" s="36"/>
      <c r="I55" s="77"/>
    </row>
    <row r="56" spans="1:9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1</v>
      </c>
      <c r="D56" s="37">
        <f t="shared" si="7"/>
        <v>28</v>
      </c>
      <c r="E56" s="36" t="str">
        <f t="shared" si="10"/>
        <v>CEUTA</v>
      </c>
      <c r="F56" s="36">
        <f t="shared" ref="F56:F66" si="11">LOOKUP(E56,$A$39:$A$66,$B$39:$B$66)</f>
        <v>10</v>
      </c>
      <c r="G56" s="36">
        <f t="shared" si="9"/>
        <v>6</v>
      </c>
      <c r="H56" s="36"/>
      <c r="I56" s="77"/>
    </row>
    <row r="57" spans="1:9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10"/>
        <v>FERROL-SAN CIBRAO</v>
      </c>
      <c r="F57" s="36">
        <f t="shared" si="11"/>
        <v>8</v>
      </c>
      <c r="G57" s="36">
        <f t="shared" si="9"/>
        <v>11</v>
      </c>
      <c r="H57" s="36"/>
      <c r="I57" s="77"/>
    </row>
    <row r="58" spans="1:9" x14ac:dyDescent="0.3">
      <c r="A58" s="36" t="str">
        <f t="shared" si="5"/>
        <v>MOTRIL</v>
      </c>
      <c r="B58" s="37">
        <f t="shared" si="3"/>
        <v>17</v>
      </c>
      <c r="C58" s="37">
        <f t="shared" si="4"/>
        <v>17</v>
      </c>
      <c r="D58" s="37">
        <f t="shared" si="7"/>
        <v>16</v>
      </c>
      <c r="E58" s="36" t="str">
        <f t="shared" si="10"/>
        <v>HUELVA</v>
      </c>
      <c r="F58" s="36">
        <f t="shared" si="11"/>
        <v>7</v>
      </c>
      <c r="G58" s="36">
        <f t="shared" si="9"/>
        <v>3</v>
      </c>
      <c r="H58" s="36"/>
      <c r="I58" s="77"/>
    </row>
    <row r="59" spans="1:9" x14ac:dyDescent="0.3">
      <c r="A59" s="36" t="str">
        <f t="shared" si="5"/>
        <v>PASAIA</v>
      </c>
      <c r="B59" s="37">
        <f t="shared" si="3"/>
        <v>4</v>
      </c>
      <c r="C59" s="37">
        <f t="shared" si="4"/>
        <v>4</v>
      </c>
      <c r="D59" s="37">
        <f t="shared" si="7"/>
        <v>24</v>
      </c>
      <c r="E59" s="36" t="str">
        <f t="shared" si="10"/>
        <v>SANTANDER</v>
      </c>
      <c r="F59" s="36">
        <f t="shared" si="11"/>
        <v>6</v>
      </c>
      <c r="G59" s="36">
        <f t="shared" si="9"/>
        <v>7</v>
      </c>
      <c r="H59" s="36"/>
      <c r="I59" s="77"/>
    </row>
    <row r="60" spans="1:9" x14ac:dyDescent="0.3">
      <c r="A60" s="36" t="str">
        <f t="shared" si="5"/>
        <v>SANTA CRUZ DE TENERIFE</v>
      </c>
      <c r="B60" s="37">
        <f t="shared" si="3"/>
        <v>303</v>
      </c>
      <c r="C60" s="37">
        <f t="shared" si="4"/>
        <v>244</v>
      </c>
      <c r="D60" s="37">
        <f t="shared" si="7"/>
        <v>4</v>
      </c>
      <c r="E60" s="36" t="e">
        <f t="shared" si="10"/>
        <v>#N/A</v>
      </c>
      <c r="F60" s="36" t="e">
        <f t="shared" si="11"/>
        <v>#N/A</v>
      </c>
      <c r="G60" s="36" t="e">
        <f t="shared" si="9"/>
        <v>#N/A</v>
      </c>
      <c r="H60" s="36"/>
      <c r="I60" s="77"/>
    </row>
    <row r="61" spans="1:9" x14ac:dyDescent="0.3">
      <c r="A61" s="36" t="str">
        <f t="shared" si="5"/>
        <v>SANTANDER</v>
      </c>
      <c r="B61" s="37">
        <f t="shared" si="3"/>
        <v>6</v>
      </c>
      <c r="C61" s="37">
        <f t="shared" si="4"/>
        <v>7</v>
      </c>
      <c r="D61" s="37">
        <f t="shared" si="7"/>
        <v>21</v>
      </c>
      <c r="E61" s="36" t="e">
        <f t="shared" si="10"/>
        <v>#N/A</v>
      </c>
      <c r="F61" s="36" t="e">
        <f t="shared" si="11"/>
        <v>#N/A</v>
      </c>
      <c r="G61" s="36" t="e">
        <f t="shared" si="9"/>
        <v>#N/A</v>
      </c>
      <c r="H61" s="36"/>
      <c r="I61" s="77"/>
    </row>
    <row r="62" spans="1:9" x14ac:dyDescent="0.3">
      <c r="A62" s="36" t="str">
        <f t="shared" si="5"/>
        <v>SEVILLA</v>
      </c>
      <c r="B62" s="37">
        <f t="shared" si="3"/>
        <v>46</v>
      </c>
      <c r="C62" s="37">
        <f t="shared" si="4"/>
        <v>45</v>
      </c>
      <c r="D62" s="37">
        <f t="shared" si="7"/>
        <v>11</v>
      </c>
      <c r="E62" s="36" t="str">
        <f t="shared" si="10"/>
        <v>AVILÉS</v>
      </c>
      <c r="F62" s="36">
        <f t="shared" si="11"/>
        <v>4</v>
      </c>
      <c r="G62" s="36">
        <f t="shared" si="9"/>
        <v>1</v>
      </c>
      <c r="H62" s="36"/>
      <c r="I62" s="77"/>
    </row>
    <row r="63" spans="1:9" x14ac:dyDescent="0.3">
      <c r="A63" s="36" t="str">
        <f t="shared" si="5"/>
        <v>TARRAGONA</v>
      </c>
      <c r="B63" s="37">
        <f t="shared" si="3"/>
        <v>38</v>
      </c>
      <c r="C63" s="37">
        <f t="shared" si="4"/>
        <v>21</v>
      </c>
      <c r="D63" s="37">
        <f t="shared" si="7"/>
        <v>12</v>
      </c>
      <c r="E63" s="36" t="str">
        <f t="shared" si="10"/>
        <v>CASTELLÓN</v>
      </c>
      <c r="F63" s="36">
        <f t="shared" si="11"/>
        <v>1</v>
      </c>
      <c r="G63" s="36">
        <f t="shared" si="9"/>
        <v>1</v>
      </c>
      <c r="H63" s="36"/>
      <c r="I63" s="77"/>
    </row>
    <row r="64" spans="1:9" x14ac:dyDescent="0.3">
      <c r="A64" s="36" t="str">
        <f t="shared" si="5"/>
        <v>VALENCIA</v>
      </c>
      <c r="B64" s="37">
        <f t="shared" si="3"/>
        <v>105</v>
      </c>
      <c r="C64" s="37">
        <f t="shared" si="4"/>
        <v>106</v>
      </c>
      <c r="D64" s="37">
        <f t="shared" si="7"/>
        <v>7</v>
      </c>
      <c r="E64" s="36" t="e">
        <f t="shared" si="10"/>
        <v>#N/A</v>
      </c>
      <c r="F64" s="36" t="e">
        <f t="shared" si="11"/>
        <v>#N/A</v>
      </c>
      <c r="G64" s="36" t="e">
        <f t="shared" si="9"/>
        <v>#N/A</v>
      </c>
      <c r="H64" s="36"/>
      <c r="I64" s="77"/>
    </row>
    <row r="65" spans="1:9" x14ac:dyDescent="0.3">
      <c r="A65" s="36" t="str">
        <f t="shared" si="5"/>
        <v>VIGO</v>
      </c>
      <c r="B65" s="37">
        <f t="shared" si="3"/>
        <v>47</v>
      </c>
      <c r="C65" s="37">
        <f t="shared" si="4"/>
        <v>45</v>
      </c>
      <c r="D65" s="37">
        <f t="shared" si="7"/>
        <v>10</v>
      </c>
      <c r="E65" s="36" t="e">
        <f t="shared" si="10"/>
        <v>#N/A</v>
      </c>
      <c r="F65" s="36" t="e">
        <f t="shared" si="11"/>
        <v>#N/A</v>
      </c>
      <c r="G65" s="36" t="e">
        <f t="shared" si="9"/>
        <v>#N/A</v>
      </c>
      <c r="H65" s="36"/>
      <c r="I65" s="77"/>
    </row>
    <row r="66" spans="1:9" x14ac:dyDescent="0.3">
      <c r="A66" s="36" t="str">
        <f t="shared" si="5"/>
        <v>VILAGARCÍA</v>
      </c>
      <c r="B66" s="37">
        <f t="shared" si="3"/>
        <v>4</v>
      </c>
      <c r="C66" s="37">
        <f t="shared" si="4"/>
        <v>2</v>
      </c>
      <c r="D66" s="37">
        <f t="shared" si="7"/>
        <v>24</v>
      </c>
      <c r="E66" s="36" t="str">
        <f t="shared" si="10"/>
        <v>BAHÍA DE ALGECIRAS</v>
      </c>
      <c r="F66" s="36">
        <f t="shared" si="11"/>
        <v>0</v>
      </c>
      <c r="G66" s="36">
        <f t="shared" si="9"/>
        <v>1</v>
      </c>
      <c r="H66" s="36"/>
      <c r="I66" s="77"/>
    </row>
    <row r="67" spans="1:9" x14ac:dyDescent="0.3">
      <c r="A67" s="36"/>
      <c r="B67" s="36"/>
      <c r="C67" s="36"/>
      <c r="D67" s="36"/>
      <c r="E67" s="36"/>
      <c r="F67" s="36"/>
      <c r="G67" s="36"/>
      <c r="H67" s="36"/>
      <c r="I67" s="77"/>
    </row>
    <row r="68" spans="1:9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" priority="2">
      <formula>ISERROR(F7)</formula>
    </cfRule>
  </conditionalFormatting>
  <conditionalFormatting sqref="F8 F10 F12 F14 F16 F18 F20 F22 F24 F26 F28 F30 F32 F34">
    <cfRule type="containsErrors" dxfId="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13</A_x00f1_o>
  </documentManagement>
</p:properties>
</file>

<file path=customXml/itemProps1.xml><?xml version="1.0" encoding="utf-8"?>
<ds:datastoreItem xmlns:ds="http://schemas.openxmlformats.org/officeDocument/2006/customXml" ds:itemID="{02EA37B2-5406-4949-B09D-50402BDF0E9B}"/>
</file>

<file path=customXml/itemProps2.xml><?xml version="1.0" encoding="utf-8"?>
<ds:datastoreItem xmlns:ds="http://schemas.openxmlformats.org/officeDocument/2006/customXml" ds:itemID="{041C3007-677F-46EA-848E-9292C9775121}"/>
</file>

<file path=customXml/itemProps3.xml><?xml version="1.0" encoding="utf-8"?>
<ds:datastoreItem xmlns:ds="http://schemas.openxmlformats.org/officeDocument/2006/customXml" ds:itemID="{592D8F46-1815-4820-B214-C16748F367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rbj</cp:lastModifiedBy>
  <cp:lastPrinted>2018-02-01T16:32:26Z</cp:lastPrinted>
  <dcterms:created xsi:type="dcterms:W3CDTF">2015-12-29T08:33:54Z</dcterms:created>
  <dcterms:modified xsi:type="dcterms:W3CDTF">2019-02-14T12:06:57Z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