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2" i="26" l="1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G15" i="4"/>
  <c r="F15" i="4"/>
  <c r="E15" i="4"/>
  <c r="D15" i="4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 l="1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E10" i="4" l="1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<sst xmlns="http://schemas.openxmlformats.org/spreadsheetml/2006/main" count="972" uniqueCount="179">
  <si>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</si>
  <si>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</si>
  <si>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</si>
  <si>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</si>
  <si>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</si>
  <si>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</si>
  <si>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</si>
  <si>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</si>
  <si>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</si>
  <si>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</si>
  <si>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</si>
  <si>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</si>
  <si>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</si>
  <si>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</si>
  <si>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</si>
  <si>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</si>
  <si>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</si>
  <si>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</si>
  <si>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</si>
  <si>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</si>
  <si>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</si>
  <si>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</si>
  <si>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</si>
  <si>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</si>
  <si>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</si>
  <si>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</si>
  <si>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</si>
  <si>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</si>
  <si>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</si>
  <si>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</si>
  <si>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</si>
  <si>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</si>
  <si>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</si>
  <si>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</si>
  <si>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</si>
  <si>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</si>
  <si>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</si>
  <si>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</si>
  <si>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</si>
  <si>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</si>
  <si>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</si>
  <si>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</si>
  <si>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</si>
  <si>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</si>
  <si>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</si>
  <si>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</si>
  <si>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</si>
  <si>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</si>
  <si>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</si>
  <si>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</si>
  <si>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</si>
  <si>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</si>
  <si>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</si>
  <si>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</si>
  <si>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</si>
  <si>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</si>
  <si>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</si>
  <si>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</si>
  <si>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</si>
  <si>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</si>
  <si>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</si>
  <si>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</si>
  <si>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</si>
  <si>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</si>
  <si>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</si>
  <si>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</si>
  <si>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</si>
  <si>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</si>
  <si>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</si>
  <si>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</si>
  <si>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</si>
  <si>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</si>
  <si>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</si>
  <si>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</si>
  <si>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</si>
  <si>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</si>
  <si>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</si>
  <si>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</si>
  <si>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</si>
  <si>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</si>
  <si>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</si>
  <si>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</si>
  <si>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</si>
  <si>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</si>
  <si>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</si>
  <si>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</si>
  <si>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</si>
  <si>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</si>
  <si>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</si>
  <si>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</si>
  <si>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</si>
  <si>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</si>
  <si>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</si>
  <si>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</si>
  <si>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</si>
  <si>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</si>
  <si>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</si>
  <si>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</si>
  <si>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</si>
  <si>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</si>
  <si>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</si>
  <si>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</si>
  <si>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</si>
  <si>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</si>
  <si>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</si>
  <si>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</si>
  <si>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</si>
  <si>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</si>
  <si>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</si>
  <si>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</si>
  <si>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</si>
  <si>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</si>
  <si>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</si>
  <si>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</si>
  <si>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</si>
  <si>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</si>
  <si>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</si>
  <si>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</si>
  <si>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</si>
  <si>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</si>
  <si>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</si>
  <si>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</si>
  <si>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</si>
  <si>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</si>
  <si>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</si>
  <si>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</si>
  <si>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</si>
  <si>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</si>
  <si>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</si>
  <si>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</si>
  <si>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</si>
  <si>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</si>
  <si>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</si>
  <si>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</si>
  <si>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</si>
  <si>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</si>
  <si>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</si>
  <si>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</si>
  <si>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</si>
  <si>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</si>
  <si>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</si>
  <si>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</si>
  <si>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</si>
  <si>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</si>
  <si>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</si>
  <si>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</si>
  <si>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</si>
  <si>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</si>
  <si>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</si>
  <si>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</si>
  <si>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</si>
  <si>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</si>
  <si>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</si>
  <si>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</si>
  <si>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</si>
  <si>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</si>
  <si>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</si>
  <si>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</si>
  <si>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</si>
  <si>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</si>
  <si>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</si>
  <si>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</si>
  <si>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</si>
  <si>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</si>
  <si>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</si>
  <si>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</si>
  <si>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</si>
  <si>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</si>
  <si>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</si>
  <si>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</si>
  <si>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</si>
  <si>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</si>
  <si>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</si>
  <si>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</si>
  <si>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</si>
  <si>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</si>
  <si>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septiembre 2018</t>
  </si>
  <si>
    <t>Mes septiembre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</si>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</sst>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8" fillId="7" borderId="0" xfId="0" applyFont="1" applyFill="1"/>
    <xf numFmtId="3" fontId="8" fillId="7" borderId="0" xfId="0" applyNumberFormat="1" applyFont="1" applyFill="1"/>
    <xf numFmtId="0" fontId="35" fillId="7" borderId="0" xfId="0" applyFont="1" applyFill="1"/>
    <xf numFmtId="0" fontId="0" fillId="7" borderId="0" xfId="0" applyFill="1"/>
    <xf numFmtId="0" fontId="34" fillId="7" borderId="6" xfId="0" applyFont="1" applyFill="1" applyBorder="1"/>
    <xf numFmtId="0" fontId="34" fillId="7" borderId="7" xfId="0" applyFont="1" applyFill="1" applyBorder="1"/>
    <xf numFmtId="0" fontId="34" fillId="7" borderId="8" xfId="0" applyFont="1" applyFill="1" applyBorder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81696926</c:v>
                </c:pt>
                <c:pt idx="1">
                  <c:v>56832214</c:v>
                </c:pt>
                <c:pt idx="2">
                  <c:v>51226585</c:v>
                </c:pt>
                <c:pt idx="3">
                  <c:v>26658501</c:v>
                </c:pt>
                <c:pt idx="4">
                  <c:v>24628951</c:v>
                </c:pt>
                <c:pt idx="5">
                  <c:v>24162953</c:v>
                </c:pt>
                <c:pt idx="6">
                  <c:v>23738937</c:v>
                </c:pt>
                <c:pt idx="7">
                  <c:v>20091603</c:v>
                </c:pt>
                <c:pt idx="8">
                  <c:v>16150710</c:v>
                </c:pt>
                <c:pt idx="9">
                  <c:v>14482677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75045087</c:v>
                </c:pt>
                <c:pt idx="1">
                  <c:v>55374256</c:v>
                </c:pt>
                <c:pt idx="2">
                  <c:v>45577802</c:v>
                </c:pt>
                <c:pt idx="3">
                  <c:v>25082255</c:v>
                </c:pt>
                <c:pt idx="4">
                  <c:v>25735206</c:v>
                </c:pt>
                <c:pt idx="5">
                  <c:v>23787254</c:v>
                </c:pt>
                <c:pt idx="6">
                  <c:v>25201319</c:v>
                </c:pt>
                <c:pt idx="7">
                  <c:v>20105284</c:v>
                </c:pt>
                <c:pt idx="8">
                  <c:v>13982834</c:v>
                </c:pt>
                <c:pt idx="9">
                  <c:v>16591546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77789866</c:v>
                </c:pt>
                <c:pt idx="1">
                  <c:v>56663985</c:v>
                </c:pt>
                <c:pt idx="2">
                  <c:v>49835046</c:v>
                </c:pt>
                <c:pt idx="3">
                  <c:v>26573697</c:v>
                </c:pt>
                <c:pt idx="4">
                  <c:v>24584427</c:v>
                </c:pt>
                <c:pt idx="5">
                  <c:v>24026384</c:v>
                </c:pt>
                <c:pt idx="6">
                  <c:v>23665728</c:v>
                </c:pt>
                <c:pt idx="7">
                  <c:v>18102650</c:v>
                </c:pt>
                <c:pt idx="8">
                  <c:v>16126953</c:v>
                </c:pt>
                <c:pt idx="9">
                  <c:v>14459685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71009460</c:v>
                </c:pt>
                <c:pt idx="1">
                  <c:v>55132017</c:v>
                </c:pt>
                <c:pt idx="2">
                  <c:v>44647044</c:v>
                </c:pt>
                <c:pt idx="3">
                  <c:v>24998397</c:v>
                </c:pt>
                <c:pt idx="4">
                  <c:v>25689139</c:v>
                </c:pt>
                <c:pt idx="5">
                  <c:v>23669841</c:v>
                </c:pt>
                <c:pt idx="6">
                  <c:v>25145445</c:v>
                </c:pt>
                <c:pt idx="7">
                  <c:v>18168055</c:v>
                </c:pt>
                <c:pt idx="8">
                  <c:v>13961272</c:v>
                </c:pt>
                <c:pt idx="9">
                  <c:v>16545377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24271247</c:v>
                </c:pt>
                <c:pt idx="1">
                  <c:v>18846306</c:v>
                </c:pt>
                <c:pt idx="2">
                  <c:v>18207617</c:v>
                </c:pt>
                <c:pt idx="3">
                  <c:v>15193266</c:v>
                </c:pt>
                <c:pt idx="4">
                  <c:v>14681603</c:v>
                </c:pt>
                <c:pt idx="5">
                  <c:v>11688589</c:v>
                </c:pt>
                <c:pt idx="6">
                  <c:v>7958043</c:v>
                </c:pt>
                <c:pt idx="7">
                  <c:v>7192752</c:v>
                </c:pt>
                <c:pt idx="8">
                  <c:v>5145370</c:v>
                </c:pt>
                <c:pt idx="9">
                  <c:v>3396777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21219376</c:v>
                </c:pt>
                <c:pt idx="1">
                  <c:v>20344616</c:v>
                </c:pt>
                <c:pt idx="2">
                  <c:v>18504654</c:v>
                </c:pt>
                <c:pt idx="3">
                  <c:v>14634547</c:v>
                </c:pt>
                <c:pt idx="4">
                  <c:v>16684550</c:v>
                </c:pt>
                <c:pt idx="5">
                  <c:v>10688015</c:v>
                </c:pt>
                <c:pt idx="6">
                  <c:v>6342681</c:v>
                </c:pt>
                <c:pt idx="7">
                  <c:v>6469483</c:v>
                </c:pt>
                <c:pt idx="8">
                  <c:v>5159379</c:v>
                </c:pt>
                <c:pt idx="9">
                  <c:v>3833343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12671385</c:v>
                </c:pt>
                <c:pt idx="1">
                  <c:v>7839727</c:v>
                </c:pt>
                <c:pt idx="2">
                  <c:v>7289832</c:v>
                </c:pt>
                <c:pt idx="3">
                  <c:v>5599432</c:v>
                </c:pt>
                <c:pt idx="4">
                  <c:v>5118968</c:v>
                </c:pt>
                <c:pt idx="5">
                  <c:v>4747791</c:v>
                </c:pt>
                <c:pt idx="6">
                  <c:v>4595465</c:v>
                </c:pt>
                <c:pt idx="7">
                  <c:v>3631804</c:v>
                </c:pt>
                <c:pt idx="8">
                  <c:v>3276524</c:v>
                </c:pt>
                <c:pt idx="9">
                  <c:v>3137820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14654076</c:v>
                </c:pt>
                <c:pt idx="1">
                  <c:v>7896212</c:v>
                </c:pt>
                <c:pt idx="2">
                  <c:v>6939660</c:v>
                </c:pt>
                <c:pt idx="3">
                  <c:v>4841008</c:v>
                </c:pt>
                <c:pt idx="4">
                  <c:v>4592001</c:v>
                </c:pt>
                <c:pt idx="5">
                  <c:v>4227139</c:v>
                </c:pt>
                <c:pt idx="6">
                  <c:v>4167709</c:v>
                </c:pt>
                <c:pt idx="7">
                  <c:v>3281798</c:v>
                </c:pt>
                <c:pt idx="8">
                  <c:v>3510170</c:v>
                </c:pt>
                <c:pt idx="9">
                  <c:v>3169450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53363307</c:v>
                </c:pt>
                <c:pt idx="1">
                  <c:v>52184071</c:v>
                </c:pt>
                <c:pt idx="2">
                  <c:v>35008637</c:v>
                </c:pt>
                <c:pt idx="3">
                  <c:v>12602112</c:v>
                </c:pt>
                <c:pt idx="4">
                  <c:v>10060925</c:v>
                </c:pt>
                <c:pt idx="5">
                  <c:v>7748627</c:v>
                </c:pt>
                <c:pt idx="6">
                  <c:v>5603111</c:v>
                </c:pt>
                <c:pt idx="7">
                  <c:v>2828167</c:v>
                </c:pt>
                <c:pt idx="8">
                  <c:v>2569478</c:v>
                </c:pt>
                <c:pt idx="9">
                  <c:v>1694293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51011908</c:v>
                </c:pt>
                <c:pt idx="1">
                  <c:v>48246743</c:v>
                </c:pt>
                <c:pt idx="2">
                  <c:v>30789579</c:v>
                </c:pt>
                <c:pt idx="3">
                  <c:v>12540152</c:v>
                </c:pt>
                <c:pt idx="4">
                  <c:v>9640775</c:v>
                </c:pt>
                <c:pt idx="5">
                  <c:v>7082052</c:v>
                </c:pt>
                <c:pt idx="6">
                  <c:v>5347853</c:v>
                </c:pt>
                <c:pt idx="7">
                  <c:v>2699633</c:v>
                </c:pt>
                <c:pt idx="8">
                  <c:v>2777583</c:v>
                </c:pt>
                <c:pt idx="9">
                  <c:v>1521235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45803684</c:v>
                </c:pt>
                <c:pt idx="1">
                  <c:v>42872116</c:v>
                </c:pt>
                <c:pt idx="2">
                  <c:v>26121630</c:v>
                </c:pt>
                <c:pt idx="3">
                  <c:v>9295680</c:v>
                </c:pt>
                <c:pt idx="4">
                  <c:v>5085829</c:v>
                </c:pt>
                <c:pt idx="5">
                  <c:v>2785208</c:v>
                </c:pt>
                <c:pt idx="6">
                  <c:v>2397289</c:v>
                </c:pt>
                <c:pt idx="7">
                  <c:v>2038527</c:v>
                </c:pt>
                <c:pt idx="8">
                  <c:v>934758</c:v>
                </c:pt>
                <c:pt idx="9">
                  <c:v>884996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42330783</c:v>
                </c:pt>
                <c:pt idx="1">
                  <c:v>42509334</c:v>
                </c:pt>
                <c:pt idx="2">
                  <c:v>22237025</c:v>
                </c:pt>
                <c:pt idx="3">
                  <c:v>9472244</c:v>
                </c:pt>
                <c:pt idx="4">
                  <c:v>4619996</c:v>
                </c:pt>
                <c:pt idx="5">
                  <c:v>2606354</c:v>
                </c:pt>
                <c:pt idx="6">
                  <c:v>2559474</c:v>
                </c:pt>
                <c:pt idx="7">
                  <c:v>1931277</c:v>
                </c:pt>
                <c:pt idx="8">
                  <c:v>942778</c:v>
                </c:pt>
                <c:pt idx="9">
                  <c:v>921877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GIJÓN</c:v>
                </c:pt>
                <c:pt idx="8">
                  <c:v>SANTANDER</c:v>
                </c:pt>
                <c:pt idx="9">
                  <c:v>ALMERÍA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50801</c:v>
                </c:pt>
                <c:pt idx="1">
                  <c:v>35515</c:v>
                </c:pt>
                <c:pt idx="2">
                  <c:v>17668</c:v>
                </c:pt>
                <c:pt idx="3">
                  <c:v>14250</c:v>
                </c:pt>
                <c:pt idx="4">
                  <c:v>10767</c:v>
                </c:pt>
                <c:pt idx="5">
                  <c:v>4339</c:v>
                </c:pt>
                <c:pt idx="6">
                  <c:v>3891</c:v>
                </c:pt>
                <c:pt idx="7">
                  <c:v>3707</c:v>
                </c:pt>
                <c:pt idx="8">
                  <c:v>3583</c:v>
                </c:pt>
                <c:pt idx="9">
                  <c:v>2755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GIJÓN</c:v>
                </c:pt>
                <c:pt idx="8">
                  <c:v>SANTANDER</c:v>
                </c:pt>
                <c:pt idx="9">
                  <c:v>ALMERÍA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58834</c:v>
                </c:pt>
                <c:pt idx="1">
                  <c:v>43485</c:v>
                </c:pt>
                <c:pt idx="2">
                  <c:v>19969</c:v>
                </c:pt>
                <c:pt idx="3">
                  <c:v>13110</c:v>
                </c:pt>
                <c:pt idx="4">
                  <c:v>11226</c:v>
                </c:pt>
                <c:pt idx="5">
                  <c:v>3360</c:v>
                </c:pt>
                <c:pt idx="6">
                  <c:v>5083</c:v>
                </c:pt>
                <c:pt idx="7">
                  <c:v>6690</c:v>
                </c:pt>
                <c:pt idx="8">
                  <c:v>2822</c:v>
                </c:pt>
                <c:pt idx="9">
                  <c:v>2554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1988156</c:v>
                </c:pt>
                <c:pt idx="1">
                  <c:v>1857065</c:v>
                </c:pt>
                <c:pt idx="2">
                  <c:v>1388819</c:v>
                </c:pt>
                <c:pt idx="3">
                  <c:v>554948</c:v>
                </c:pt>
                <c:pt idx="4">
                  <c:v>469996</c:v>
                </c:pt>
                <c:pt idx="5">
                  <c:v>193036</c:v>
                </c:pt>
                <c:pt idx="6">
                  <c:v>165700</c:v>
                </c:pt>
                <c:pt idx="7">
                  <c:v>122190</c:v>
                </c:pt>
                <c:pt idx="8">
                  <c:v>113469</c:v>
                </c:pt>
                <c:pt idx="9">
                  <c:v>84804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1936782</c:v>
                </c:pt>
                <c:pt idx="1">
                  <c:v>2138616</c:v>
                </c:pt>
                <c:pt idx="2">
                  <c:v>928057</c:v>
                </c:pt>
                <c:pt idx="3">
                  <c:v>438469</c:v>
                </c:pt>
                <c:pt idx="4">
                  <c:v>519359</c:v>
                </c:pt>
                <c:pt idx="5">
                  <c:v>185329</c:v>
                </c:pt>
                <c:pt idx="6">
                  <c:v>240922</c:v>
                </c:pt>
                <c:pt idx="7">
                  <c:v>110291</c:v>
                </c:pt>
                <c:pt idx="8">
                  <c:v>131306</c:v>
                </c:pt>
                <c:pt idx="9">
                  <c:v>83858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1783305</c:v>
                </c:pt>
                <c:pt idx="1">
                  <c:v>1736774</c:v>
                </c:pt>
                <c:pt idx="2">
                  <c:v>1109868</c:v>
                </c:pt>
                <c:pt idx="3">
                  <c:v>541491</c:v>
                </c:pt>
                <c:pt idx="4">
                  <c:v>386702</c:v>
                </c:pt>
                <c:pt idx="5">
                  <c:v>108088</c:v>
                </c:pt>
                <c:pt idx="6">
                  <c:v>105837</c:v>
                </c:pt>
                <c:pt idx="7">
                  <c:v>52861</c:v>
                </c:pt>
                <c:pt idx="8">
                  <c:v>50961</c:v>
                </c:pt>
                <c:pt idx="9">
                  <c:v>34790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1731877</c:v>
                </c:pt>
                <c:pt idx="1">
                  <c:v>2004880</c:v>
                </c:pt>
                <c:pt idx="2">
                  <c:v>678625</c:v>
                </c:pt>
                <c:pt idx="3">
                  <c:v>420575</c:v>
                </c:pt>
                <c:pt idx="4">
                  <c:v>402935</c:v>
                </c:pt>
                <c:pt idx="5">
                  <c:v>96792</c:v>
                </c:pt>
                <c:pt idx="6">
                  <c:v>174084</c:v>
                </c:pt>
                <c:pt idx="7">
                  <c:v>50359</c:v>
                </c:pt>
                <c:pt idx="8">
                  <c:v>58285</c:v>
                </c:pt>
                <c:pt idx="9">
                  <c:v>30655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2049434</c:v>
                </c:pt>
                <c:pt idx="1">
                  <c:v>225948</c:v>
                </c:pt>
                <c:pt idx="2">
                  <c:v>12974</c:v>
                </c:pt>
                <c:pt idx="3">
                  <c:v>3368</c:v>
                </c:pt>
                <c:pt idx="4">
                  <c:v>2947</c:v>
                </c:pt>
                <c:pt idx="5">
                  <c:v>1208</c:v>
                </c:pt>
                <c:pt idx="6">
                  <c:v>800</c:v>
                </c:pt>
                <c:pt idx="7">
                  <c:v>475</c:v>
                </c:pt>
                <c:pt idx="8">
                  <c:v>236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1896252</c:v>
                </c:pt>
                <c:pt idx="1">
                  <c:v>218244</c:v>
                </c:pt>
                <c:pt idx="2">
                  <c:v>5616</c:v>
                </c:pt>
                <c:pt idx="3">
                  <c:v>0</c:v>
                </c:pt>
                <c:pt idx="4">
                  <c:v>2260</c:v>
                </c:pt>
                <c:pt idx="5">
                  <c:v>706</c:v>
                </c:pt>
                <c:pt idx="6">
                  <c:v>8</c:v>
                </c:pt>
                <c:pt idx="7">
                  <c:v>516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52684135</c:v>
                </c:pt>
                <c:pt idx="1">
                  <c:v>25880050</c:v>
                </c:pt>
                <c:pt idx="2">
                  <c:v>16830762</c:v>
                </c:pt>
                <c:pt idx="3">
                  <c:v>8181468</c:v>
                </c:pt>
                <c:pt idx="4">
                  <c:v>3428312</c:v>
                </c:pt>
                <c:pt idx="5">
                  <c:v>2028133</c:v>
                </c:pt>
                <c:pt idx="6">
                  <c:v>493510</c:v>
                </c:pt>
                <c:pt idx="7">
                  <c:v>490292</c:v>
                </c:pt>
                <c:pt idx="8">
                  <c:v>183853</c:v>
                </c:pt>
                <c:pt idx="9">
                  <c:v>181371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47918892</c:v>
                </c:pt>
                <c:pt idx="1">
                  <c:v>25819764</c:v>
                </c:pt>
                <c:pt idx="2">
                  <c:v>13285777</c:v>
                </c:pt>
                <c:pt idx="3">
                  <c:v>8042125</c:v>
                </c:pt>
                <c:pt idx="4">
                  <c:v>1947229</c:v>
                </c:pt>
                <c:pt idx="5">
                  <c:v>2459452</c:v>
                </c:pt>
                <c:pt idx="6">
                  <c:v>444922</c:v>
                </c:pt>
                <c:pt idx="7">
                  <c:v>382454</c:v>
                </c:pt>
                <c:pt idx="8">
                  <c:v>184045</c:v>
                </c:pt>
                <c:pt idx="9">
                  <c:v>184474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41895595</c:v>
                </c:pt>
                <c:pt idx="1">
                  <c:v>25415546</c:v>
                </c:pt>
                <c:pt idx="2">
                  <c:v>12412215</c:v>
                </c:pt>
                <c:pt idx="3">
                  <c:v>6069050</c:v>
                </c:pt>
                <c:pt idx="4">
                  <c:v>484689</c:v>
                </c:pt>
                <c:pt idx="5">
                  <c:v>172779</c:v>
                </c:pt>
                <c:pt idx="6">
                  <c:v>128502</c:v>
                </c:pt>
                <c:pt idx="7">
                  <c:v>69265</c:v>
                </c:pt>
                <c:pt idx="8">
                  <c:v>38420</c:v>
                </c:pt>
                <c:pt idx="9">
                  <c:v>17584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38808289</c:v>
                </c:pt>
                <c:pt idx="1">
                  <c:v>25448646</c:v>
                </c:pt>
                <c:pt idx="2">
                  <c:v>8989349</c:v>
                </c:pt>
                <c:pt idx="3">
                  <c:v>6300276</c:v>
                </c:pt>
                <c:pt idx="4">
                  <c:v>373667</c:v>
                </c:pt>
                <c:pt idx="5">
                  <c:v>178141</c:v>
                </c:pt>
                <c:pt idx="6">
                  <c:v>122487</c:v>
                </c:pt>
                <c:pt idx="7">
                  <c:v>449337</c:v>
                </c:pt>
                <c:pt idx="8">
                  <c:v>81385</c:v>
                </c:pt>
                <c:pt idx="9">
                  <c:v>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9975947</c:v>
                </c:pt>
                <c:pt idx="1">
                  <c:v>8966708</c:v>
                </c:pt>
                <c:pt idx="2">
                  <c:v>8366666</c:v>
                </c:pt>
                <c:pt idx="3">
                  <c:v>6140868</c:v>
                </c:pt>
                <c:pt idx="4">
                  <c:v>3109710</c:v>
                </c:pt>
                <c:pt idx="5">
                  <c:v>2893660</c:v>
                </c:pt>
                <c:pt idx="6">
                  <c:v>1315966</c:v>
                </c:pt>
                <c:pt idx="7">
                  <c:v>797832</c:v>
                </c:pt>
                <c:pt idx="8">
                  <c:v>793088</c:v>
                </c:pt>
                <c:pt idx="9">
                  <c:v>643977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9567025</c:v>
                </c:pt>
                <c:pt idx="1">
                  <c:v>6948375</c:v>
                </c:pt>
                <c:pt idx="2">
                  <c:v>7992343</c:v>
                </c:pt>
                <c:pt idx="3">
                  <c:v>5741673</c:v>
                </c:pt>
                <c:pt idx="4">
                  <c:v>3126817</c:v>
                </c:pt>
                <c:pt idx="5">
                  <c:v>2826786</c:v>
                </c:pt>
                <c:pt idx="6">
                  <c:v>1164425</c:v>
                </c:pt>
                <c:pt idx="7">
                  <c:v>757869</c:v>
                </c:pt>
                <c:pt idx="8">
                  <c:v>799786</c:v>
                </c:pt>
                <c:pt idx="9">
                  <c:v>607202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214365</c:v>
                </c:pt>
                <c:pt idx="1">
                  <c:v>198967</c:v>
                </c:pt>
                <c:pt idx="2">
                  <c:v>171372</c:v>
                </c:pt>
                <c:pt idx="3">
                  <c:v>158122</c:v>
                </c:pt>
                <c:pt idx="4">
                  <c:v>114958</c:v>
                </c:pt>
                <c:pt idx="5">
                  <c:v>95611</c:v>
                </c:pt>
                <c:pt idx="6">
                  <c:v>24144</c:v>
                </c:pt>
                <c:pt idx="7">
                  <c:v>22379</c:v>
                </c:pt>
                <c:pt idx="8">
                  <c:v>19686</c:v>
                </c:pt>
                <c:pt idx="9">
                  <c:v>17656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207996</c:v>
                </c:pt>
                <c:pt idx="1">
                  <c:v>161231</c:v>
                </c:pt>
                <c:pt idx="2">
                  <c:v>165405</c:v>
                </c:pt>
                <c:pt idx="3">
                  <c:v>155405</c:v>
                </c:pt>
                <c:pt idx="4">
                  <c:v>108600</c:v>
                </c:pt>
                <c:pt idx="5">
                  <c:v>90936</c:v>
                </c:pt>
                <c:pt idx="6">
                  <c:v>21327</c:v>
                </c:pt>
                <c:pt idx="7">
                  <c:v>17816</c:v>
                </c:pt>
                <c:pt idx="8">
                  <c:v>26337</c:v>
                </c:pt>
                <c:pt idx="9">
                  <c:v>14304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3820501</c:v>
                </c:pt>
                <c:pt idx="1">
                  <c:v>3585181</c:v>
                </c:pt>
                <c:pt idx="2">
                  <c:v>2564183</c:v>
                </c:pt>
                <c:pt idx="3">
                  <c:v>854734</c:v>
                </c:pt>
                <c:pt idx="4">
                  <c:v>479217</c:v>
                </c:pt>
                <c:pt idx="5">
                  <c:v>399257</c:v>
                </c:pt>
                <c:pt idx="6">
                  <c:v>180651</c:v>
                </c:pt>
                <c:pt idx="7">
                  <c:v>140900</c:v>
                </c:pt>
                <c:pt idx="8">
                  <c:v>120326</c:v>
                </c:pt>
                <c:pt idx="9">
                  <c:v>99785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3631251</c:v>
                </c:pt>
                <c:pt idx="1">
                  <c:v>3207952</c:v>
                </c:pt>
                <c:pt idx="2">
                  <c:v>2260717</c:v>
                </c:pt>
                <c:pt idx="3">
                  <c:v>863413</c:v>
                </c:pt>
                <c:pt idx="4">
                  <c:v>432232</c:v>
                </c:pt>
                <c:pt idx="5">
                  <c:v>313829</c:v>
                </c:pt>
                <c:pt idx="6">
                  <c:v>185220</c:v>
                </c:pt>
                <c:pt idx="7">
                  <c:v>138219</c:v>
                </c:pt>
                <c:pt idx="8">
                  <c:v>122369</c:v>
                </c:pt>
                <c:pt idx="9">
                  <c:v>78147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3177589</c:v>
                </c:pt>
                <c:pt idx="1">
                  <c:v>2079226</c:v>
                </c:pt>
                <c:pt idx="2">
                  <c:v>1057537</c:v>
                </c:pt>
                <c:pt idx="3">
                  <c:v>442316</c:v>
                </c:pt>
                <c:pt idx="4">
                  <c:v>99883</c:v>
                </c:pt>
                <c:pt idx="5">
                  <c:v>36390</c:v>
                </c:pt>
                <c:pt idx="6">
                  <c:v>8097</c:v>
                </c:pt>
                <c:pt idx="7">
                  <c:v>6115</c:v>
                </c:pt>
                <c:pt idx="8">
                  <c:v>5752</c:v>
                </c:pt>
                <c:pt idx="9">
                  <c:v>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2929622</c:v>
                </c:pt>
                <c:pt idx="1">
                  <c:v>1980857</c:v>
                </c:pt>
                <c:pt idx="2">
                  <c:v>801420</c:v>
                </c:pt>
                <c:pt idx="3">
                  <c:v>449209</c:v>
                </c:pt>
                <c:pt idx="4">
                  <c:v>23797</c:v>
                </c:pt>
                <c:pt idx="5">
                  <c:v>48605</c:v>
                </c:pt>
                <c:pt idx="6">
                  <c:v>7339</c:v>
                </c:pt>
                <c:pt idx="7">
                  <c:v>10428</c:v>
                </c:pt>
                <c:pt idx="8">
                  <c:v>27656</c:v>
                </c:pt>
                <c:pt idx="9">
                  <c:v>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350532</c:v>
                </c:pt>
                <c:pt idx="1">
                  <c:v>264787</c:v>
                </c:pt>
                <c:pt idx="2">
                  <c:v>183205</c:v>
                </c:pt>
                <c:pt idx="3">
                  <c:v>167789</c:v>
                </c:pt>
                <c:pt idx="4">
                  <c:v>109894</c:v>
                </c:pt>
                <c:pt idx="5">
                  <c:v>95326</c:v>
                </c:pt>
                <c:pt idx="6">
                  <c:v>95016</c:v>
                </c:pt>
                <c:pt idx="7">
                  <c:v>52505</c:v>
                </c:pt>
                <c:pt idx="8">
                  <c:v>40739</c:v>
                </c:pt>
                <c:pt idx="9">
                  <c:v>37722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344916</c:v>
                </c:pt>
                <c:pt idx="1">
                  <c:v>256905</c:v>
                </c:pt>
                <c:pt idx="2">
                  <c:v>187279</c:v>
                </c:pt>
                <c:pt idx="3">
                  <c:v>149118</c:v>
                </c:pt>
                <c:pt idx="4">
                  <c:v>106787</c:v>
                </c:pt>
                <c:pt idx="5">
                  <c:v>95323</c:v>
                </c:pt>
                <c:pt idx="6">
                  <c:v>74115</c:v>
                </c:pt>
                <c:pt idx="7">
                  <c:v>50793</c:v>
                </c:pt>
                <c:pt idx="8">
                  <c:v>40987</c:v>
                </c:pt>
                <c:pt idx="9">
                  <c:v>32334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1573486</c:v>
                </c:pt>
                <c:pt idx="1">
                  <c:v>1323441</c:v>
                </c:pt>
                <c:pt idx="2">
                  <c:v>425883</c:v>
                </c:pt>
                <c:pt idx="3">
                  <c:v>406266</c:v>
                </c:pt>
                <c:pt idx="4">
                  <c:v>167690</c:v>
                </c:pt>
                <c:pt idx="5">
                  <c:v>117012</c:v>
                </c:pt>
                <c:pt idx="6">
                  <c:v>61886</c:v>
                </c:pt>
                <c:pt idx="7">
                  <c:v>55328</c:v>
                </c:pt>
                <c:pt idx="8">
                  <c:v>54855</c:v>
                </c:pt>
                <c:pt idx="9">
                  <c:v>43411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1501276</c:v>
                </c:pt>
                <c:pt idx="1">
                  <c:v>1272018</c:v>
                </c:pt>
                <c:pt idx="2">
                  <c:v>379429</c:v>
                </c:pt>
                <c:pt idx="3">
                  <c:v>276076</c:v>
                </c:pt>
                <c:pt idx="4">
                  <c:v>154506</c:v>
                </c:pt>
                <c:pt idx="5">
                  <c:v>113460</c:v>
                </c:pt>
                <c:pt idx="6">
                  <c:v>69288</c:v>
                </c:pt>
                <c:pt idx="7">
                  <c:v>52769</c:v>
                </c:pt>
                <c:pt idx="8">
                  <c:v>58410</c:v>
                </c:pt>
                <c:pt idx="9">
                  <c:v>43500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1741275</c:v>
                </c:pt>
                <c:pt idx="1">
                  <c:v>1506646</c:v>
                </c:pt>
                <c:pt idx="2">
                  <c:v>478388</c:v>
                </c:pt>
                <c:pt idx="3">
                  <c:v>412418</c:v>
                </c:pt>
                <c:pt idx="4">
                  <c:v>407592</c:v>
                </c:pt>
                <c:pt idx="5">
                  <c:v>299374</c:v>
                </c:pt>
                <c:pt idx="6">
                  <c:v>174899</c:v>
                </c:pt>
                <c:pt idx="7">
                  <c:v>132803</c:v>
                </c:pt>
                <c:pt idx="8">
                  <c:v>119744</c:v>
                </c:pt>
                <c:pt idx="9">
                  <c:v>99743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1650394</c:v>
                </c:pt>
                <c:pt idx="1">
                  <c:v>1459297</c:v>
                </c:pt>
                <c:pt idx="2">
                  <c:v>430222</c:v>
                </c:pt>
                <c:pt idx="3">
                  <c:v>414204</c:v>
                </c:pt>
                <c:pt idx="4">
                  <c:v>278330</c:v>
                </c:pt>
                <c:pt idx="5">
                  <c:v>290032</c:v>
                </c:pt>
                <c:pt idx="6">
                  <c:v>157564</c:v>
                </c:pt>
                <c:pt idx="7">
                  <c:v>130880</c:v>
                </c:pt>
                <c:pt idx="8">
                  <c:v>120717</c:v>
                </c:pt>
                <c:pt idx="9">
                  <c:v>78147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7452035</c:v>
                </c:pt>
                <c:pt idx="1">
                  <c:v>4886283</c:v>
                </c:pt>
                <c:pt idx="2">
                  <c:v>4467318</c:v>
                </c:pt>
                <c:pt idx="3">
                  <c:v>3538849</c:v>
                </c:pt>
                <c:pt idx="4">
                  <c:v>1904354</c:v>
                </c:pt>
                <c:pt idx="5">
                  <c:v>1570655</c:v>
                </c:pt>
                <c:pt idx="6">
                  <c:v>816323</c:v>
                </c:pt>
                <c:pt idx="7">
                  <c:v>786838</c:v>
                </c:pt>
                <c:pt idx="8">
                  <c:v>675938</c:v>
                </c:pt>
                <c:pt idx="9">
                  <c:v>606702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6919379</c:v>
                </c:pt>
                <c:pt idx="1">
                  <c:v>4538334</c:v>
                </c:pt>
                <c:pt idx="2">
                  <c:v>4218766</c:v>
                </c:pt>
                <c:pt idx="3">
                  <c:v>3246130</c:v>
                </c:pt>
                <c:pt idx="4">
                  <c:v>1718697</c:v>
                </c:pt>
                <c:pt idx="5">
                  <c:v>1455305</c:v>
                </c:pt>
                <c:pt idx="6">
                  <c:v>817608</c:v>
                </c:pt>
                <c:pt idx="7">
                  <c:v>792519</c:v>
                </c:pt>
                <c:pt idx="8">
                  <c:v>672699</c:v>
                </c:pt>
                <c:pt idx="9">
                  <c:v>585893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2317511</c:v>
                </c:pt>
                <c:pt idx="1">
                  <c:v>1978906</c:v>
                </c:pt>
                <c:pt idx="2">
                  <c:v>842758</c:v>
                </c:pt>
                <c:pt idx="3">
                  <c:v>620577</c:v>
                </c:pt>
                <c:pt idx="4">
                  <c:v>326377</c:v>
                </c:pt>
                <c:pt idx="5">
                  <c:v>292772</c:v>
                </c:pt>
                <c:pt idx="6">
                  <c:v>277474</c:v>
                </c:pt>
                <c:pt idx="7">
                  <c:v>152457</c:v>
                </c:pt>
                <c:pt idx="8">
                  <c:v>133932</c:v>
                </c:pt>
                <c:pt idx="9">
                  <c:v>126899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2035628</c:v>
                </c:pt>
                <c:pt idx="1">
                  <c:v>1724040</c:v>
                </c:pt>
                <c:pt idx="2">
                  <c:v>659944</c:v>
                </c:pt>
                <c:pt idx="3">
                  <c:v>487794</c:v>
                </c:pt>
                <c:pt idx="4">
                  <c:v>348849</c:v>
                </c:pt>
                <c:pt idx="5">
                  <c:v>258590</c:v>
                </c:pt>
                <c:pt idx="6">
                  <c:v>280721</c:v>
                </c:pt>
                <c:pt idx="7">
                  <c:v>170997</c:v>
                </c:pt>
                <c:pt idx="8">
                  <c:v>133849</c:v>
                </c:pt>
                <c:pt idx="9">
                  <c:v>115881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1034038</c:v>
                </c:pt>
                <c:pt idx="1">
                  <c:v>1009295</c:v>
                </c:pt>
                <c:pt idx="2">
                  <c:v>565459</c:v>
                </c:pt>
                <c:pt idx="3">
                  <c:v>391449</c:v>
                </c:pt>
                <c:pt idx="4">
                  <c:v>341019</c:v>
                </c:pt>
                <c:pt idx="5">
                  <c:v>328651</c:v>
                </c:pt>
                <c:pt idx="6">
                  <c:v>181240</c:v>
                </c:pt>
                <c:pt idx="7">
                  <c:v>128922</c:v>
                </c:pt>
                <c:pt idx="8">
                  <c:v>116553</c:v>
                </c:pt>
                <c:pt idx="9">
                  <c:v>82426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957439</c:v>
                </c:pt>
                <c:pt idx="1">
                  <c:v>997913</c:v>
                </c:pt>
                <c:pt idx="2">
                  <c:v>496634</c:v>
                </c:pt>
                <c:pt idx="3">
                  <c:v>362364</c:v>
                </c:pt>
                <c:pt idx="4">
                  <c:v>289591</c:v>
                </c:pt>
                <c:pt idx="5">
                  <c:v>307912</c:v>
                </c:pt>
                <c:pt idx="6">
                  <c:v>173998</c:v>
                </c:pt>
                <c:pt idx="7">
                  <c:v>122595</c:v>
                </c:pt>
                <c:pt idx="8">
                  <c:v>117927</c:v>
                </c:pt>
                <c:pt idx="9">
                  <c:v>74956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610536</c:v>
                </c:pt>
                <c:pt idx="1">
                  <c:v>607406</c:v>
                </c:pt>
                <c:pt idx="2">
                  <c:v>358438</c:v>
                </c:pt>
                <c:pt idx="3">
                  <c:v>325675</c:v>
                </c:pt>
                <c:pt idx="4">
                  <c:v>197192</c:v>
                </c:pt>
                <c:pt idx="5">
                  <c:v>140061</c:v>
                </c:pt>
                <c:pt idx="6">
                  <c:v>117941</c:v>
                </c:pt>
                <c:pt idx="7">
                  <c:v>78682</c:v>
                </c:pt>
                <c:pt idx="8">
                  <c:v>54647</c:v>
                </c:pt>
                <c:pt idx="9">
                  <c:v>11144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571551</c:v>
                </c:pt>
                <c:pt idx="1">
                  <c:v>617243</c:v>
                </c:pt>
                <c:pt idx="2">
                  <c:v>365893</c:v>
                </c:pt>
                <c:pt idx="3">
                  <c:v>360270</c:v>
                </c:pt>
                <c:pt idx="4">
                  <c:v>175028</c:v>
                </c:pt>
                <c:pt idx="5">
                  <c:v>149588</c:v>
                </c:pt>
                <c:pt idx="6">
                  <c:v>108283</c:v>
                </c:pt>
                <c:pt idx="7">
                  <c:v>76282</c:v>
                </c:pt>
                <c:pt idx="8">
                  <c:v>54509</c:v>
                </c:pt>
                <c:pt idx="9">
                  <c:v>11009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40290</c:v>
                </c:pt>
                <c:pt idx="1">
                  <c:v>21792</c:v>
                </c:pt>
                <c:pt idx="2">
                  <c:v>12114</c:v>
                </c:pt>
                <c:pt idx="3">
                  <c:v>8919</c:v>
                </c:pt>
                <c:pt idx="4">
                  <c:v>8368</c:v>
                </c:pt>
                <c:pt idx="5">
                  <c:v>6865</c:v>
                </c:pt>
                <c:pt idx="6">
                  <c:v>5772</c:v>
                </c:pt>
                <c:pt idx="7">
                  <c:v>2218</c:v>
                </c:pt>
                <c:pt idx="8">
                  <c:v>1940</c:v>
                </c:pt>
                <c:pt idx="9">
                  <c:v>1786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36209</c:v>
                </c:pt>
                <c:pt idx="1">
                  <c:v>21585</c:v>
                </c:pt>
                <c:pt idx="2">
                  <c:v>9559</c:v>
                </c:pt>
                <c:pt idx="3">
                  <c:v>8415</c:v>
                </c:pt>
                <c:pt idx="4">
                  <c:v>7963</c:v>
                </c:pt>
                <c:pt idx="5">
                  <c:v>6748</c:v>
                </c:pt>
                <c:pt idx="6">
                  <c:v>5752</c:v>
                </c:pt>
                <c:pt idx="7">
                  <c:v>2149</c:v>
                </c:pt>
                <c:pt idx="8">
                  <c:v>1994</c:v>
                </c:pt>
                <c:pt idx="9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306743094</c:v>
                </c:pt>
                <c:pt idx="1">
                  <c:v>260438945</c:v>
                </c:pt>
                <c:pt idx="2">
                  <c:v>193814746</c:v>
                </c:pt>
                <c:pt idx="3">
                  <c:v>186988238</c:v>
                </c:pt>
                <c:pt idx="4">
                  <c:v>179648283</c:v>
                </c:pt>
                <c:pt idx="5">
                  <c:v>141347389</c:v>
                </c:pt>
                <c:pt idx="6">
                  <c:v>52908340</c:v>
                </c:pt>
                <c:pt idx="7">
                  <c:v>36522682</c:v>
                </c:pt>
                <c:pt idx="8">
                  <c:v>34466367</c:v>
                </c:pt>
                <c:pt idx="9">
                  <c:v>30917340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306052669</c:v>
                </c:pt>
                <c:pt idx="1">
                  <c:v>244705591</c:v>
                </c:pt>
                <c:pt idx="2">
                  <c:v>187816825</c:v>
                </c:pt>
                <c:pt idx="3">
                  <c:v>175678839</c:v>
                </c:pt>
                <c:pt idx="4">
                  <c:v>170220772</c:v>
                </c:pt>
                <c:pt idx="5">
                  <c:v>129058732</c:v>
                </c:pt>
                <c:pt idx="6">
                  <c:v>46249286</c:v>
                </c:pt>
                <c:pt idx="7">
                  <c:v>35143982</c:v>
                </c:pt>
                <c:pt idx="8">
                  <c:v>36473197</c:v>
                </c:pt>
                <c:pt idx="9">
                  <c:v>30714759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684</c:v>
                </c:pt>
                <c:pt idx="1">
                  <c:v>605</c:v>
                </c:pt>
                <c:pt idx="2">
                  <c:v>361</c:v>
                </c:pt>
                <c:pt idx="3">
                  <c:v>319</c:v>
                </c:pt>
                <c:pt idx="4">
                  <c:v>233</c:v>
                </c:pt>
                <c:pt idx="5">
                  <c:v>191</c:v>
                </c:pt>
                <c:pt idx="6">
                  <c:v>130</c:v>
                </c:pt>
                <c:pt idx="7">
                  <c:v>96</c:v>
                </c:pt>
                <c:pt idx="8">
                  <c:v>73</c:v>
                </c:pt>
                <c:pt idx="9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666</c:v>
                </c:pt>
                <c:pt idx="1">
                  <c:v>569</c:v>
                </c:pt>
                <c:pt idx="2">
                  <c:v>287</c:v>
                </c:pt>
                <c:pt idx="3">
                  <c:v>276</c:v>
                </c:pt>
                <c:pt idx="4">
                  <c:v>208</c:v>
                </c:pt>
                <c:pt idx="5">
                  <c:v>203</c:v>
                </c:pt>
                <c:pt idx="6">
                  <c:v>134</c:v>
                </c:pt>
                <c:pt idx="7">
                  <c:v>101</c:v>
                </c:pt>
                <c:pt idx="8">
                  <c:v>95</c:v>
                </c:pt>
                <c:pt idx="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15048402</v>
      </c>
      <c r="E8" s="84">
        <f>Líquidos!C35</f>
        <v>15498073</v>
      </c>
      <c r="F8" s="84">
        <f>Líquidos!D35</f>
        <v>133324310</v>
      </c>
      <c r="G8" s="84">
        <f>Líquidos!E35</f>
        <v>134973938</v>
      </c>
      <c r="H8" s="44">
        <f>G8-F8</f>
        <v>1649628</v>
      </c>
      <c r="I8" s="45">
        <f>((G8*100/F8)-100)</f>
        <v>1.2373047345979131</v>
      </c>
    </row>
    <row r="9" spans="1:13" x14ac:dyDescent="0.3">
      <c r="A9" s="93"/>
      <c r="B9" s="94"/>
      <c r="C9" s="43" t="s">
        <v>13</v>
      </c>
      <c r="D9" s="84">
        <f>Sólidos!B35</f>
        <v>10192403</v>
      </c>
      <c r="E9" s="84">
        <f>Sólidos!C35</f>
        <v>7900785</v>
      </c>
      <c r="F9" s="84">
        <f>Sólidos!D35</f>
        <v>74879679</v>
      </c>
      <c r="G9" s="84">
        <f>Sólidos!E35</f>
        <v>75082004</v>
      </c>
      <c r="H9" s="44">
        <f t="shared" ref="H9:H19" si="0">G9-F9</f>
        <v>202325</v>
      </c>
      <c r="I9" s="45">
        <f t="shared" ref="I9:I19" si="1">((G9*100/F9)-100)</f>
        <v>0.27020014335263909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5650563</v>
      </c>
      <c r="E10" s="84">
        <f t="shared" ref="E10:G10" si="2">E12-E11</f>
        <v>5878505</v>
      </c>
      <c r="F10" s="84">
        <f t="shared" si="2"/>
        <v>53448247</v>
      </c>
      <c r="G10" s="84">
        <f t="shared" si="2"/>
        <v>57418846</v>
      </c>
      <c r="H10" s="44">
        <f t="shared" si="0"/>
        <v>3970599</v>
      </c>
      <c r="I10" s="45">
        <f t="shared" si="1"/>
        <v>7.4288666567492783</v>
      </c>
    </row>
    <row r="11" spans="1:13" x14ac:dyDescent="0.3">
      <c r="A11" s="93"/>
      <c r="B11" s="93"/>
      <c r="C11" s="43" t="s">
        <v>16</v>
      </c>
      <c r="D11" s="84">
        <f>'Mercancías contenedores'!B35</f>
        <v>16198068</v>
      </c>
      <c r="E11" s="84">
        <f>'Mercancías contenedores'!C35</f>
        <v>15259091</v>
      </c>
      <c r="F11" s="84">
        <f>'Mercancías contenedores'!D35</f>
        <v>135120854</v>
      </c>
      <c r="G11" s="84">
        <f>'Mercancías contenedores'!E35</f>
        <v>143237085</v>
      </c>
      <c r="H11" s="44">
        <f t="shared" si="0"/>
        <v>8116231</v>
      </c>
      <c r="I11" s="45">
        <f t="shared" si="1"/>
        <v>6.0066457247228442</v>
      </c>
    </row>
    <row r="12" spans="1:13" x14ac:dyDescent="0.3">
      <c r="A12" s="94"/>
      <c r="B12" s="94"/>
      <c r="C12" s="43" t="s">
        <v>1</v>
      </c>
      <c r="D12" s="84">
        <f>'Mercancía general'!B35</f>
        <v>21848631</v>
      </c>
      <c r="E12" s="84">
        <f>'Mercancía general'!C35</f>
        <v>21137596</v>
      </c>
      <c r="F12" s="84">
        <f>'Mercancía general'!D35</f>
        <v>188569101</v>
      </c>
      <c r="G12" s="84">
        <f>'Mercancía general'!E35</f>
        <v>200655931</v>
      </c>
      <c r="H12" s="44">
        <f t="shared" si="0"/>
        <v>12086830</v>
      </c>
      <c r="I12" s="45">
        <f t="shared" si="1"/>
        <v>6.4097616926115535</v>
      </c>
    </row>
    <row r="13" spans="1:13" x14ac:dyDescent="0.3">
      <c r="A13" s="46"/>
      <c r="B13" s="46"/>
      <c r="C13" s="81" t="s">
        <v>1</v>
      </c>
      <c r="D13" s="85">
        <f>+D8+D9+D12</f>
        <v>47089436</v>
      </c>
      <c r="E13" s="85">
        <f t="shared" ref="E13:G13" si="3">+E8+E9+E12</f>
        <v>44536454</v>
      </c>
      <c r="F13" s="85">
        <f t="shared" si="3"/>
        <v>396773090</v>
      </c>
      <c r="G13" s="85">
        <f t="shared" si="3"/>
        <v>410711873</v>
      </c>
      <c r="H13" s="47">
        <f t="shared" si="0"/>
        <v>13938783</v>
      </c>
      <c r="I13" s="48">
        <f t="shared" si="1"/>
        <v>3.5130363805670441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21598</v>
      </c>
      <c r="E14" s="84">
        <f>Pesca!C35</f>
        <v>17414</v>
      </c>
      <c r="F14" s="84">
        <f>Pesca!D35</f>
        <v>184019</v>
      </c>
      <c r="G14" s="84">
        <f>Pesca!E35</f>
        <v>164846</v>
      </c>
      <c r="H14" s="44">
        <f>G14-F14</f>
        <v>-19173</v>
      </c>
      <c r="I14" s="45">
        <f t="shared" si="1"/>
        <v>-10.419032817263428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688206</v>
      </c>
      <c r="E15" s="84">
        <f>'Avit. combustibles'!C35</f>
        <v>685097</v>
      </c>
      <c r="F15" s="84">
        <f>'Avit. combustibles'!D35</f>
        <v>5810440</v>
      </c>
      <c r="G15" s="84">
        <f>'Avit. combustibles'!E35</f>
        <v>6055705</v>
      </c>
      <c r="H15" s="44">
        <f>G15-F15</f>
        <v>245265</v>
      </c>
      <c r="I15" s="45">
        <f t="shared" si="1"/>
        <v>4.2211089005307656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186216</v>
      </c>
      <c r="E16" s="84">
        <f>Avituallamiento!C35-'Resumen general'!E15</f>
        <v>184610</v>
      </c>
      <c r="F16" s="84">
        <f>Avituallamiento!D35-'Resumen general'!F15</f>
        <v>1481817</v>
      </c>
      <c r="G16" s="84">
        <f>Avituallamiento!E35-'Resumen general'!G15</f>
        <v>1472964</v>
      </c>
      <c r="H16" s="44">
        <f>G16-F16</f>
        <v>-8853</v>
      </c>
      <c r="I16" s="45">
        <f t="shared" si="1"/>
        <v>-0.59744219427905421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139634</v>
      </c>
      <c r="E17" s="84">
        <f>'Tráfico interior'!C35</f>
        <v>91323</v>
      </c>
      <c r="F17" s="84">
        <f>'Tráfico interior'!D35</f>
        <v>2129267</v>
      </c>
      <c r="G17" s="84">
        <f>'Tráfico interior'!E35</f>
        <v>2297495</v>
      </c>
      <c r="H17" s="44">
        <f t="shared" si="0"/>
        <v>168228</v>
      </c>
      <c r="I17" s="45">
        <f t="shared" si="1"/>
        <v>7.9007470646001678</v>
      </c>
    </row>
    <row r="18" spans="1:9" x14ac:dyDescent="0.3">
      <c r="A18" s="51"/>
      <c r="B18" s="51"/>
      <c r="C18" s="81" t="s">
        <v>1</v>
      </c>
      <c r="D18" s="85">
        <f>+D14+D15+D16+D17</f>
        <v>1035654</v>
      </c>
      <c r="E18" s="85">
        <f t="shared" ref="E18:F18" si="4">+E14+E15+E16+E17</f>
        <v>978444</v>
      </c>
      <c r="F18" s="85">
        <f t="shared" si="4"/>
        <v>9605543</v>
      </c>
      <c r="G18" s="85">
        <f>+G14+G15+G16+G17</f>
        <v>9991010</v>
      </c>
      <c r="H18" s="47">
        <f t="shared" si="0"/>
        <v>385467</v>
      </c>
      <c r="I18" s="48">
        <f t="shared" si="1"/>
        <v>4.012964181202463</v>
      </c>
    </row>
    <row r="19" spans="1:9" x14ac:dyDescent="0.3">
      <c r="A19" s="52"/>
      <c r="B19" s="52"/>
      <c r="C19" s="57" t="s">
        <v>109</v>
      </c>
      <c r="D19" s="53">
        <f>+D13+D18</f>
        <v>48125090</v>
      </c>
      <c r="E19" s="53">
        <f t="shared" ref="E19:F19" si="5">+E13+E18</f>
        <v>45514898</v>
      </c>
      <c r="F19" s="53">
        <f t="shared" si="5"/>
        <v>406378633</v>
      </c>
      <c r="G19" s="53">
        <f>+G13+G18</f>
        <v>420702883</v>
      </c>
      <c r="H19" s="53">
        <f t="shared" si="0"/>
        <v>14324250</v>
      </c>
      <c r="I19" s="54">
        <f t="shared" si="1"/>
        <v>3.5248531386245361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12444611</v>
      </c>
      <c r="E21" s="84">
        <f>'Mercancías tránsito'!C35</f>
        <v>11999806</v>
      </c>
      <c r="F21" s="84">
        <f>'Mercancías tránsito'!D35</f>
        <v>101584821</v>
      </c>
      <c r="G21" s="84">
        <f>'Mercancías tránsito'!E35</f>
        <v>110713760</v>
      </c>
      <c r="H21" s="44">
        <f>G21-F21</f>
        <v>9128939</v>
      </c>
      <c r="I21" s="45">
        <f t="shared" ref="I21:I36" si="6">((G21*100/F21)-100)</f>
        <v>8.9865187634676289</v>
      </c>
    </row>
    <row r="22" spans="1:9" x14ac:dyDescent="0.3">
      <c r="A22" s="93"/>
      <c r="B22" s="94"/>
      <c r="C22" s="43" t="s">
        <v>20</v>
      </c>
      <c r="D22" s="84">
        <f>'Mercan. contene. tránsito'!B35</f>
        <v>9883747</v>
      </c>
      <c r="E22" s="84">
        <f>'Mercan. contene. tránsito'!C35</f>
        <v>9096383</v>
      </c>
      <c r="F22" s="84">
        <f>'Mercan. contene. tránsito'!D35</f>
        <v>80854817</v>
      </c>
      <c r="G22" s="84">
        <f>'Mercan. contene. tránsito'!E35</f>
        <v>86732077</v>
      </c>
      <c r="H22" s="44">
        <f>G22-F22</f>
        <v>5877260</v>
      </c>
      <c r="I22" s="45">
        <f t="shared" si="6"/>
        <v>7.2689052032608004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4485669</v>
      </c>
      <c r="E23" s="84">
        <f>'Ro-Ro'!C35</f>
        <v>4883033</v>
      </c>
      <c r="F23" s="84">
        <f>'Ro-Ro'!D35</f>
        <v>43495817</v>
      </c>
      <c r="G23" s="84">
        <f>'Ro-Ro'!E35</f>
        <v>46728775</v>
      </c>
      <c r="H23" s="44">
        <f t="shared" ref="H23:H36" si="7">G23-F23</f>
        <v>3232958</v>
      </c>
      <c r="I23" s="45">
        <f t="shared" si="6"/>
        <v>7.432802101406665</v>
      </c>
    </row>
    <row r="24" spans="1:9" x14ac:dyDescent="0.3">
      <c r="A24" s="93"/>
      <c r="B24" s="94"/>
      <c r="C24" s="58" t="s">
        <v>152</v>
      </c>
      <c r="D24" s="84">
        <f>'Ro-Ro remolques'!B35</f>
        <v>111927</v>
      </c>
      <c r="E24" s="84">
        <f>'Ro-Ro remolques'!C35</f>
        <v>121096</v>
      </c>
      <c r="F24" s="84">
        <f>'Ro-Ro remolques'!D35</f>
        <v>1050766</v>
      </c>
      <c r="G24" s="84">
        <f>'Ro-Ro remolques'!E35</f>
        <v>1123079</v>
      </c>
      <c r="H24" s="44">
        <f t="shared" si="7"/>
        <v>72313</v>
      </c>
      <c r="I24" s="45">
        <f t="shared" si="6"/>
        <v>6.881931847813874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1396167</v>
      </c>
      <c r="E25" s="84">
        <f>TEUS!C35</f>
        <v>1410258</v>
      </c>
      <c r="F25" s="84">
        <f>TEUS!D35</f>
        <v>11827373</v>
      </c>
      <c r="G25" s="84">
        <f>TEUS!E35</f>
        <v>12815057</v>
      </c>
      <c r="H25" s="44">
        <f t="shared" si="7"/>
        <v>987684</v>
      </c>
      <c r="I25" s="45">
        <f t="shared" si="6"/>
        <v>8.3508315836492244</v>
      </c>
    </row>
    <row r="26" spans="1:9" x14ac:dyDescent="0.3">
      <c r="A26" s="93"/>
      <c r="B26" s="93"/>
      <c r="C26" s="43" t="s">
        <v>141</v>
      </c>
      <c r="D26" s="84">
        <f>'TEUS tránsito'!B35</f>
        <v>751934</v>
      </c>
      <c r="E26" s="84">
        <f>'TEUS tránsito'!C35</f>
        <v>748540</v>
      </c>
      <c r="F26" s="84">
        <f>'TEUS tránsito'!D35</f>
        <v>6287572</v>
      </c>
      <c r="G26" s="84">
        <f>'TEUS tránsito'!E35</f>
        <v>6916442</v>
      </c>
      <c r="H26" s="44">
        <f t="shared" si="7"/>
        <v>628870</v>
      </c>
      <c r="I26" s="45">
        <f t="shared" si="6"/>
        <v>10.001794015241501</v>
      </c>
    </row>
    <row r="27" spans="1:9" x14ac:dyDescent="0.3">
      <c r="A27" s="93"/>
      <c r="B27" s="93"/>
      <c r="C27" s="43" t="s">
        <v>142</v>
      </c>
      <c r="D27" s="84">
        <f>'TEUS nacional'!B35</f>
        <v>163565</v>
      </c>
      <c r="E27" s="84">
        <f>'TEUS nacional'!C35</f>
        <v>161781</v>
      </c>
      <c r="F27" s="84">
        <f>'TEUS nacional'!D35</f>
        <v>1469580</v>
      </c>
      <c r="G27" s="84">
        <f>'TEUS nacional'!E35</f>
        <v>1520357</v>
      </c>
      <c r="H27" s="44">
        <f t="shared" si="7"/>
        <v>50777</v>
      </c>
      <c r="I27" s="45">
        <f t="shared" si="6"/>
        <v>3.4552048884715418</v>
      </c>
    </row>
    <row r="28" spans="1:9" x14ac:dyDescent="0.3">
      <c r="A28" s="93"/>
      <c r="B28" s="93"/>
      <c r="C28" s="43" t="s">
        <v>143</v>
      </c>
      <c r="D28" s="84">
        <f>'TEUS exterior'!B35</f>
        <v>480668</v>
      </c>
      <c r="E28" s="84">
        <f>'TEUS exterior'!C35</f>
        <v>499937</v>
      </c>
      <c r="F28" s="84">
        <f>'TEUS exterior'!D35</f>
        <v>4070220</v>
      </c>
      <c r="G28" s="84">
        <f>'TEUS exterior'!E35</f>
        <v>4378258</v>
      </c>
      <c r="H28" s="44">
        <f t="shared" si="7"/>
        <v>308038</v>
      </c>
      <c r="I28" s="45">
        <f t="shared" si="6"/>
        <v>7.5680921424394683</v>
      </c>
    </row>
    <row r="29" spans="1:9" x14ac:dyDescent="0.3">
      <c r="A29" s="93"/>
      <c r="B29" s="94"/>
      <c r="C29" s="43" t="s">
        <v>144</v>
      </c>
      <c r="D29" s="84">
        <f>'TEUS nacional y exterior'!B35</f>
        <v>644233</v>
      </c>
      <c r="E29" s="84">
        <f>'TEUS nacional y exterior'!C35</f>
        <v>661718</v>
      </c>
      <c r="F29" s="84">
        <f>'TEUS nacional y exterior'!D35</f>
        <v>5539800</v>
      </c>
      <c r="G29" s="84">
        <f>'TEUS nacional y exterior'!E35</f>
        <v>5898615</v>
      </c>
      <c r="H29" s="44">
        <f t="shared" si="7"/>
        <v>358815</v>
      </c>
      <c r="I29" s="45">
        <f t="shared" si="6"/>
        <v>6.4770388822701221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3762058</v>
      </c>
      <c r="E30" s="84">
        <f>'Pasajeros total'!C35</f>
        <v>4003151</v>
      </c>
      <c r="F30" s="84">
        <f>'Pasajeros total'!D35</f>
        <v>26615838</v>
      </c>
      <c r="G30" s="84">
        <f>'Pasajeros total'!E35</f>
        <v>28401276</v>
      </c>
      <c r="H30" s="44">
        <f t="shared" si="7"/>
        <v>1785438</v>
      </c>
      <c r="I30" s="45">
        <f t="shared" si="6"/>
        <v>6.7081787918907594</v>
      </c>
    </row>
    <row r="31" spans="1:9" x14ac:dyDescent="0.3">
      <c r="A31" s="93"/>
      <c r="B31" s="94"/>
      <c r="C31" s="58" t="s">
        <v>169</v>
      </c>
      <c r="D31" s="84">
        <f>'Pasajeros crucero'!B35</f>
        <v>1103515</v>
      </c>
      <c r="E31" s="84">
        <f>'Pasajeros crucero'!C35</f>
        <v>1122560</v>
      </c>
      <c r="F31" s="84">
        <f>'Pasajeros crucero'!D35</f>
        <v>6488015</v>
      </c>
      <c r="G31" s="84">
        <f>'Pasajeros crucero'!E35</f>
        <v>7403838</v>
      </c>
      <c r="H31" s="44">
        <f t="shared" si="7"/>
        <v>915823</v>
      </c>
      <c r="I31" s="45">
        <f t="shared" si="6"/>
        <v>14.115611631600729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557566</v>
      </c>
      <c r="E32" s="84">
        <f>'Automóviles régimen pasaje'!C35</f>
        <v>607841</v>
      </c>
      <c r="F32" s="84">
        <f>'Automóviles régimen pasaje'!D35</f>
        <v>4094696</v>
      </c>
      <c r="G32" s="84">
        <f>'Automóviles régimen pasaje'!E35</f>
        <v>4368564</v>
      </c>
      <c r="H32" s="44">
        <f t="shared" si="7"/>
        <v>273868</v>
      </c>
      <c r="I32" s="45">
        <f t="shared" si="6"/>
        <v>6.6883597707864055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266054</v>
      </c>
      <c r="E33" s="84">
        <f>'Automóviles régimen mercancía'!C35</f>
        <v>225193</v>
      </c>
      <c r="F33" s="84">
        <f>'Automóviles régimen mercancía'!D35</f>
        <v>2508663</v>
      </c>
      <c r="G33" s="84">
        <f>'Automóviles régimen mercancía'!E35</f>
        <v>2517178</v>
      </c>
      <c r="H33" s="44">
        <f t="shared" si="7"/>
        <v>8515</v>
      </c>
      <c r="I33" s="45">
        <f t="shared" si="6"/>
        <v>0.33942382854931452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15157</v>
      </c>
      <c r="E34" s="84">
        <f>'Buques número'!C35</f>
        <v>16249</v>
      </c>
      <c r="F34" s="84">
        <f>'Buques número'!D35</f>
        <v>119349</v>
      </c>
      <c r="G34" s="84">
        <f>'Buques número'!E35</f>
        <v>127638</v>
      </c>
      <c r="H34" s="44">
        <f t="shared" si="7"/>
        <v>8289</v>
      </c>
      <c r="I34" s="45">
        <f t="shared" si="6"/>
        <v>6.9451775884171667</v>
      </c>
    </row>
    <row r="35" spans="1:9" x14ac:dyDescent="0.3">
      <c r="A35" s="93"/>
      <c r="B35" s="93"/>
      <c r="C35" s="43" t="s">
        <v>25</v>
      </c>
      <c r="D35" s="84">
        <f>'Buques GT'!B35</f>
        <v>200849233</v>
      </c>
      <c r="E35" s="84">
        <f>'Buques GT'!C35</f>
        <v>205441501</v>
      </c>
      <c r="F35" s="84">
        <f>'Buques GT'!D35</f>
        <v>1641580498</v>
      </c>
      <c r="G35" s="84">
        <f>'Buques GT'!E35</f>
        <v>1710466245</v>
      </c>
      <c r="H35" s="44">
        <f t="shared" si="7"/>
        <v>68885747</v>
      </c>
      <c r="I35" s="45">
        <f t="shared" si="6"/>
        <v>4.1963063696191654</v>
      </c>
    </row>
    <row r="36" spans="1:9" x14ac:dyDescent="0.3">
      <c r="A36" s="95"/>
      <c r="B36" s="97"/>
      <c r="C36" s="43" t="s">
        <v>147</v>
      </c>
      <c r="D36" s="84">
        <f>Cruceros!B35</f>
        <v>515</v>
      </c>
      <c r="E36" s="84">
        <f>Cruceros!C35</f>
        <v>465</v>
      </c>
      <c r="F36" s="84">
        <f>Cruceros!D35</f>
        <v>2892</v>
      </c>
      <c r="G36" s="84">
        <f>Cruceros!E35</f>
        <v>3055</v>
      </c>
      <c r="H36" s="44">
        <f t="shared" si="7"/>
        <v>163</v>
      </c>
      <c r="I36" s="45">
        <f t="shared" si="6"/>
        <v>5.6362378976486838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1242557</v>
      </c>
      <c r="C7" s="30">
        <v>1065161</v>
      </c>
      <c r="D7" s="30">
        <v>10992895</v>
      </c>
      <c r="E7" s="30">
        <v>11580885</v>
      </c>
      <c r="F7" s="11">
        <f>((E7*100)/D7)-100</f>
        <v>5.3488184868499218</v>
      </c>
      <c r="G7" s="1"/>
      <c r="H7" s="1"/>
      <c r="I7" s="1"/>
    </row>
    <row r="8" spans="1:12" x14ac:dyDescent="0.3">
      <c r="A8" s="12" t="s">
        <v>31</v>
      </c>
      <c r="B8" s="31">
        <v>321291</v>
      </c>
      <c r="C8" s="31">
        <v>311952</v>
      </c>
      <c r="D8" s="31">
        <v>2619277</v>
      </c>
      <c r="E8" s="31">
        <v>2351512</v>
      </c>
      <c r="F8" s="14">
        <f t="shared" ref="F8:F34" si="0">((E8*100)/D8)-100</f>
        <v>-10.222859208858011</v>
      </c>
      <c r="G8" s="1"/>
      <c r="H8" s="1"/>
      <c r="I8" s="1"/>
    </row>
    <row r="9" spans="1:12" x14ac:dyDescent="0.3">
      <c r="A9" s="9" t="s">
        <v>157</v>
      </c>
      <c r="B9" s="30">
        <v>621855</v>
      </c>
      <c r="C9" s="30">
        <v>406815</v>
      </c>
      <c r="D9" s="30">
        <v>4785532</v>
      </c>
      <c r="E9" s="30">
        <v>5229017</v>
      </c>
      <c r="F9" s="11">
        <f t="shared" si="0"/>
        <v>9.2672037299092409</v>
      </c>
      <c r="G9" s="1"/>
      <c r="H9" s="1"/>
      <c r="I9" s="1"/>
    </row>
    <row r="10" spans="1:12" x14ac:dyDescent="0.3">
      <c r="A10" s="12" t="s">
        <v>159</v>
      </c>
      <c r="B10" s="31">
        <v>496819</v>
      </c>
      <c r="C10" s="31">
        <v>411840</v>
      </c>
      <c r="D10" s="31">
        <v>3621776</v>
      </c>
      <c r="E10" s="31">
        <v>3777559</v>
      </c>
      <c r="F10" s="14">
        <f t="shared" si="0"/>
        <v>4.3012875451159829</v>
      </c>
      <c r="G10" s="1"/>
      <c r="H10" s="1"/>
      <c r="I10" s="1"/>
    </row>
    <row r="11" spans="1:12" x14ac:dyDescent="0.3">
      <c r="A11" s="9" t="s">
        <v>160</v>
      </c>
      <c r="B11" s="30">
        <v>8595409</v>
      </c>
      <c r="C11" s="30">
        <v>9273617</v>
      </c>
      <c r="D11" s="30">
        <v>75045087</v>
      </c>
      <c r="E11" s="30">
        <v>81696926</v>
      </c>
      <c r="F11" s="11">
        <f t="shared" si="0"/>
        <v>8.8637901106037731</v>
      </c>
      <c r="G11" s="1"/>
      <c r="H11" s="1"/>
      <c r="I11" s="1"/>
    </row>
    <row r="12" spans="1:12" x14ac:dyDescent="0.3">
      <c r="A12" s="12" t="s">
        <v>161</v>
      </c>
      <c r="B12" s="31">
        <v>411650</v>
      </c>
      <c r="C12" s="31">
        <v>351406</v>
      </c>
      <c r="D12" s="31">
        <v>3132647</v>
      </c>
      <c r="E12" s="31">
        <v>3045437</v>
      </c>
      <c r="F12" s="14">
        <f t="shared" si="0"/>
        <v>-2.7839076665835591</v>
      </c>
      <c r="G12" s="1"/>
      <c r="H12" s="1"/>
      <c r="I12" s="1"/>
    </row>
    <row r="13" spans="1:12" x14ac:dyDescent="0.3">
      <c r="A13" s="9" t="s">
        <v>32</v>
      </c>
      <c r="B13" s="30">
        <v>1349398</v>
      </c>
      <c r="C13" s="30">
        <v>1421223</v>
      </c>
      <c r="D13" s="30">
        <v>12402424</v>
      </c>
      <c r="E13" s="30">
        <v>12740631</v>
      </c>
      <c r="F13" s="11">
        <f t="shared" si="0"/>
        <v>2.7269427331302296</v>
      </c>
      <c r="G13" s="1"/>
      <c r="H13" s="1"/>
      <c r="I13" s="1"/>
    </row>
    <row r="14" spans="1:12" x14ac:dyDescent="0.3">
      <c r="A14" s="12" t="s">
        <v>33</v>
      </c>
      <c r="B14" s="31">
        <v>5289005</v>
      </c>
      <c r="C14" s="31">
        <v>5181385</v>
      </c>
      <c r="D14" s="31">
        <v>45577802</v>
      </c>
      <c r="E14" s="31">
        <v>51226585</v>
      </c>
      <c r="F14" s="14">
        <f t="shared" si="0"/>
        <v>12.39371525638731</v>
      </c>
      <c r="G14" s="1"/>
      <c r="H14" s="1"/>
      <c r="I14" s="1"/>
    </row>
    <row r="15" spans="1:12" x14ac:dyDescent="0.3">
      <c r="A15" s="9" t="s">
        <v>34</v>
      </c>
      <c r="B15" s="30">
        <v>2824810</v>
      </c>
      <c r="C15" s="30">
        <v>2825478</v>
      </c>
      <c r="D15" s="30">
        <v>25082255</v>
      </c>
      <c r="E15" s="30">
        <v>26658501</v>
      </c>
      <c r="F15" s="11">
        <f t="shared" si="0"/>
        <v>6.2843073718850206</v>
      </c>
      <c r="G15" s="1"/>
      <c r="H15" s="1"/>
      <c r="I15" s="1"/>
    </row>
    <row r="16" spans="1:12" x14ac:dyDescent="0.3">
      <c r="A16" s="12" t="s">
        <v>35</v>
      </c>
      <c r="B16" s="31">
        <v>2848475</v>
      </c>
      <c r="C16" s="31">
        <v>2586863</v>
      </c>
      <c r="D16" s="31">
        <v>25735206</v>
      </c>
      <c r="E16" s="31">
        <v>24628951</v>
      </c>
      <c r="F16" s="14">
        <f t="shared" si="0"/>
        <v>-4.2986055755683452</v>
      </c>
      <c r="G16" s="1"/>
      <c r="H16" s="1"/>
      <c r="I16" s="1"/>
    </row>
    <row r="17" spans="1:9" x14ac:dyDescent="0.3">
      <c r="A17" s="9" t="s">
        <v>162</v>
      </c>
      <c r="B17" s="30">
        <v>1538070</v>
      </c>
      <c r="C17" s="30">
        <v>2010678</v>
      </c>
      <c r="D17" s="30">
        <v>13982834</v>
      </c>
      <c r="E17" s="30">
        <v>16150710</v>
      </c>
      <c r="F17" s="11">
        <f t="shared" si="0"/>
        <v>15.503838492254147</v>
      </c>
      <c r="G17" s="1"/>
      <c r="H17" s="1"/>
      <c r="I17" s="1"/>
    </row>
    <row r="18" spans="1:9" x14ac:dyDescent="0.3">
      <c r="A18" s="12" t="s">
        <v>36</v>
      </c>
      <c r="B18" s="31">
        <v>180184</v>
      </c>
      <c r="C18" s="31">
        <v>198441</v>
      </c>
      <c r="D18" s="31">
        <v>1836026</v>
      </c>
      <c r="E18" s="31">
        <v>1862399</v>
      </c>
      <c r="F18" s="14">
        <f t="shared" si="0"/>
        <v>1.4364175670714872</v>
      </c>
      <c r="G18" s="1"/>
      <c r="H18" s="1"/>
      <c r="I18" s="1"/>
    </row>
    <row r="19" spans="1:9" x14ac:dyDescent="0.3">
      <c r="A19" s="9" t="s">
        <v>37</v>
      </c>
      <c r="B19" s="30">
        <v>1283055</v>
      </c>
      <c r="C19" s="30">
        <v>916553</v>
      </c>
      <c r="D19" s="30">
        <v>10228396</v>
      </c>
      <c r="E19" s="30">
        <v>9936632</v>
      </c>
      <c r="F19" s="11">
        <f t="shared" si="0"/>
        <v>-2.8524902633804885</v>
      </c>
      <c r="G19" s="1"/>
      <c r="H19" s="1"/>
      <c r="I19" s="1"/>
    </row>
    <row r="20" spans="1:9" x14ac:dyDescent="0.3">
      <c r="A20" s="12" t="s">
        <v>163</v>
      </c>
      <c r="B20" s="31">
        <v>2153093</v>
      </c>
      <c r="C20" s="31">
        <v>1385684</v>
      </c>
      <c r="D20" s="31">
        <v>16591546</v>
      </c>
      <c r="E20" s="31">
        <v>14482677</v>
      </c>
      <c r="F20" s="14">
        <f t="shared" si="0"/>
        <v>-12.710503288843611</v>
      </c>
      <c r="G20" s="1"/>
      <c r="H20" s="1"/>
      <c r="I20" s="1"/>
    </row>
    <row r="21" spans="1:9" x14ac:dyDescent="0.3">
      <c r="A21" s="9" t="s">
        <v>38</v>
      </c>
      <c r="B21" s="30">
        <v>2755007</v>
      </c>
      <c r="C21" s="30">
        <v>3087640</v>
      </c>
      <c r="D21" s="30">
        <v>23787254</v>
      </c>
      <c r="E21" s="30">
        <v>24162953</v>
      </c>
      <c r="F21" s="11">
        <f t="shared" si="0"/>
        <v>1.5794130755908213</v>
      </c>
      <c r="G21" s="1"/>
      <c r="H21" s="1"/>
      <c r="I21" s="1"/>
    </row>
    <row r="22" spans="1:9" x14ac:dyDescent="0.3">
      <c r="A22" s="12" t="s">
        <v>59</v>
      </c>
      <c r="B22" s="31">
        <v>2606815</v>
      </c>
      <c r="C22" s="31">
        <v>2088677</v>
      </c>
      <c r="D22" s="31">
        <v>20105284</v>
      </c>
      <c r="E22" s="31">
        <v>20091603</v>
      </c>
      <c r="F22" s="14">
        <f t="shared" si="0"/>
        <v>-6.8046788098087063E-2</v>
      </c>
      <c r="G22" s="1"/>
      <c r="H22" s="1"/>
      <c r="I22" s="1"/>
    </row>
    <row r="23" spans="1:9" x14ac:dyDescent="0.3">
      <c r="A23" s="9" t="s">
        <v>164</v>
      </c>
      <c r="B23" s="30">
        <v>387101</v>
      </c>
      <c r="C23" s="30">
        <v>257058</v>
      </c>
      <c r="D23" s="30">
        <v>2180160</v>
      </c>
      <c r="E23" s="30">
        <v>2173505</v>
      </c>
      <c r="F23" s="11">
        <f t="shared" si="0"/>
        <v>-0.30525282548069299</v>
      </c>
      <c r="G23" s="1"/>
      <c r="H23" s="1"/>
      <c r="I23" s="1"/>
    </row>
    <row r="24" spans="1:9" x14ac:dyDescent="0.3">
      <c r="A24" s="12" t="s">
        <v>166</v>
      </c>
      <c r="B24" s="31">
        <v>247848</v>
      </c>
      <c r="C24" s="31">
        <v>179057</v>
      </c>
      <c r="D24" s="31">
        <v>1858699</v>
      </c>
      <c r="E24" s="31">
        <v>1838396</v>
      </c>
      <c r="F24" s="14">
        <f t="shared" si="0"/>
        <v>-1.0923231787395338</v>
      </c>
      <c r="G24" s="1"/>
      <c r="H24" s="1"/>
      <c r="I24" s="1"/>
    </row>
    <row r="25" spans="1:9" x14ac:dyDescent="0.3">
      <c r="A25" s="9" t="s">
        <v>39</v>
      </c>
      <c r="B25" s="30">
        <v>90079</v>
      </c>
      <c r="C25" s="30">
        <v>67711</v>
      </c>
      <c r="D25" s="30">
        <v>896109</v>
      </c>
      <c r="E25" s="30">
        <v>665985</v>
      </c>
      <c r="F25" s="11">
        <f t="shared" si="0"/>
        <v>-25.680358081438754</v>
      </c>
      <c r="G25" s="1"/>
      <c r="H25" s="1"/>
      <c r="I25" s="1"/>
    </row>
    <row r="26" spans="1:9" x14ac:dyDescent="0.3">
      <c r="A26" s="12" t="s">
        <v>40</v>
      </c>
      <c r="B26" s="31">
        <v>192577</v>
      </c>
      <c r="C26" s="31">
        <v>219981</v>
      </c>
      <c r="D26" s="31">
        <v>1734663</v>
      </c>
      <c r="E26" s="31">
        <v>2167988</v>
      </c>
      <c r="F26" s="14">
        <f t="shared" si="0"/>
        <v>24.980356415050068</v>
      </c>
      <c r="G26" s="1"/>
      <c r="H26" s="1"/>
      <c r="I26" s="1"/>
    </row>
    <row r="27" spans="1:9" x14ac:dyDescent="0.3">
      <c r="A27" s="9" t="s">
        <v>41</v>
      </c>
      <c r="B27" s="30">
        <v>337834</v>
      </c>
      <c r="C27" s="30">
        <v>273339</v>
      </c>
      <c r="D27" s="30">
        <v>2188564</v>
      </c>
      <c r="E27" s="30">
        <v>2312859</v>
      </c>
      <c r="F27" s="11">
        <f t="shared" si="0"/>
        <v>5.6792947338985726</v>
      </c>
      <c r="G27" s="1"/>
      <c r="H27" s="1"/>
      <c r="I27" s="1"/>
    </row>
    <row r="28" spans="1:9" x14ac:dyDescent="0.3">
      <c r="A28" s="12" t="s">
        <v>42</v>
      </c>
      <c r="B28" s="31">
        <v>1274654</v>
      </c>
      <c r="C28" s="31">
        <v>1005573</v>
      </c>
      <c r="D28" s="31">
        <v>10027513</v>
      </c>
      <c r="E28" s="31">
        <v>9821735</v>
      </c>
      <c r="F28" s="14">
        <f t="shared" si="0"/>
        <v>-2.0521339638253266</v>
      </c>
      <c r="G28" s="1"/>
      <c r="H28" s="1"/>
      <c r="I28" s="1"/>
    </row>
    <row r="29" spans="1:9" x14ac:dyDescent="0.3">
      <c r="A29" s="9" t="s">
        <v>43</v>
      </c>
      <c r="B29" s="30">
        <v>623306</v>
      </c>
      <c r="C29" s="30">
        <v>433652</v>
      </c>
      <c r="D29" s="30">
        <v>4164195</v>
      </c>
      <c r="E29" s="30">
        <v>4264693</v>
      </c>
      <c r="F29" s="11">
        <f t="shared" si="0"/>
        <v>2.4133836191628859</v>
      </c>
      <c r="G29" s="1"/>
      <c r="H29" s="1"/>
      <c r="I29" s="1"/>
    </row>
    <row r="30" spans="1:9" x14ac:dyDescent="0.3">
      <c r="A30" s="12" t="s">
        <v>44</v>
      </c>
      <c r="B30" s="31">
        <v>367450</v>
      </c>
      <c r="C30" s="31">
        <v>397080</v>
      </c>
      <c r="D30" s="31">
        <v>3176927</v>
      </c>
      <c r="E30" s="31">
        <v>3113154</v>
      </c>
      <c r="F30" s="14">
        <f t="shared" si="0"/>
        <v>-2.0073800877388805</v>
      </c>
      <c r="G30" s="1"/>
      <c r="H30" s="1"/>
      <c r="I30" s="1"/>
    </row>
    <row r="31" spans="1:9" x14ac:dyDescent="0.3">
      <c r="A31" s="9" t="s">
        <v>45</v>
      </c>
      <c r="B31" s="30">
        <v>3399287</v>
      </c>
      <c r="C31" s="30">
        <v>2684040</v>
      </c>
      <c r="D31" s="30">
        <v>25201319</v>
      </c>
      <c r="E31" s="30">
        <v>23738937</v>
      </c>
      <c r="F31" s="11">
        <f t="shared" si="0"/>
        <v>-5.8027994487113972</v>
      </c>
      <c r="G31" s="1"/>
      <c r="H31" s="1"/>
      <c r="I31" s="1"/>
    </row>
    <row r="32" spans="1:9" x14ac:dyDescent="0.3">
      <c r="A32" s="12" t="s">
        <v>46</v>
      </c>
      <c r="B32" s="31">
        <v>6191644</v>
      </c>
      <c r="C32" s="31">
        <v>6023944</v>
      </c>
      <c r="D32" s="31">
        <v>55374256</v>
      </c>
      <c r="E32" s="31">
        <v>56832214</v>
      </c>
      <c r="F32" s="14">
        <f t="shared" si="0"/>
        <v>2.6329166390966918</v>
      </c>
      <c r="G32" s="1"/>
      <c r="H32" s="1"/>
      <c r="I32" s="1"/>
    </row>
    <row r="33" spans="1:9" x14ac:dyDescent="0.3">
      <c r="A33" s="9" t="s">
        <v>47</v>
      </c>
      <c r="B33" s="30">
        <v>383959</v>
      </c>
      <c r="C33" s="30">
        <v>343916</v>
      </c>
      <c r="D33" s="30">
        <v>3140231</v>
      </c>
      <c r="E33" s="30">
        <v>3271420</v>
      </c>
      <c r="F33" s="11">
        <f t="shared" si="0"/>
        <v>4.1776862912314385</v>
      </c>
      <c r="G33" s="1"/>
      <c r="H33" s="1"/>
      <c r="I33" s="1"/>
    </row>
    <row r="34" spans="1:9" x14ac:dyDescent="0.3">
      <c r="A34" s="12" t="s">
        <v>165</v>
      </c>
      <c r="B34" s="31">
        <v>111858</v>
      </c>
      <c r="C34" s="31">
        <v>106134</v>
      </c>
      <c r="D34" s="31">
        <v>909756</v>
      </c>
      <c r="E34" s="31">
        <v>879019</v>
      </c>
      <c r="F34" s="14">
        <f t="shared" si="0"/>
        <v>-3.3785982175440381</v>
      </c>
      <c r="G34" s="1"/>
      <c r="H34" s="1"/>
      <c r="I34" s="1"/>
    </row>
    <row r="35" spans="1:9" x14ac:dyDescent="0.3">
      <c r="A35" s="15" t="s">
        <v>48</v>
      </c>
      <c r="B35" s="16">
        <f>SUM(B7:B34)</f>
        <v>48125090</v>
      </c>
      <c r="C35" s="16">
        <f t="shared" ref="C35:E35" si="1">SUM(C7:C34)</f>
        <v>45514898</v>
      </c>
      <c r="D35" s="16">
        <f t="shared" si="1"/>
        <v>406378633</v>
      </c>
      <c r="E35" s="16">
        <f t="shared" si="1"/>
        <v>420702883</v>
      </c>
      <c r="F35" s="17">
        <f t="shared" ref="F35" si="2">((E35*100)/D35)-100</f>
        <v>3.5248531386245361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11580885</v>
      </c>
      <c r="C39" s="37">
        <f t="shared" si="4"/>
        <v>10992895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81696926</v>
      </c>
      <c r="G39" s="36">
        <f>LOOKUP(E39,$A$39:$A$66,$C$39:$C$66)</f>
        <v>75045087</v>
      </c>
    </row>
    <row r="40" spans="1:9" x14ac:dyDescent="0.3">
      <c r="A40" s="36" t="str">
        <f t="shared" si="5"/>
        <v>ALICANTE</v>
      </c>
      <c r="B40" s="37">
        <f t="shared" si="3"/>
        <v>2351512</v>
      </c>
      <c r="C40" s="37">
        <f t="shared" si="4"/>
        <v>2619277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56832214</v>
      </c>
      <c r="G40" s="36">
        <f t="shared" ref="G40:G66" si="9">LOOKUP(E40,$A$39:$A$66,$C$39:$C$66)</f>
        <v>55374256</v>
      </c>
    </row>
    <row r="41" spans="1:9" x14ac:dyDescent="0.3">
      <c r="A41" s="36" t="str">
        <f t="shared" si="5"/>
        <v>ALMERÍA</v>
      </c>
      <c r="B41" s="37">
        <f t="shared" si="3"/>
        <v>5229017</v>
      </c>
      <c r="C41" s="37">
        <f t="shared" si="4"/>
        <v>4785532</v>
      </c>
      <c r="D41" s="37">
        <f t="shared" si="7"/>
        <v>15</v>
      </c>
      <c r="E41" s="36" t="str">
        <f t="shared" si="6"/>
        <v>BARCELONA</v>
      </c>
      <c r="F41" s="36">
        <f t="shared" si="8"/>
        <v>51226585</v>
      </c>
      <c r="G41" s="36">
        <f t="shared" si="9"/>
        <v>45577802</v>
      </c>
    </row>
    <row r="42" spans="1:9" x14ac:dyDescent="0.3">
      <c r="A42" s="36" t="str">
        <f t="shared" si="5"/>
        <v>AVILÉS</v>
      </c>
      <c r="B42" s="37">
        <f t="shared" si="3"/>
        <v>3777559</v>
      </c>
      <c r="C42" s="37">
        <f t="shared" si="4"/>
        <v>3621776</v>
      </c>
      <c r="D42" s="37">
        <f t="shared" si="7"/>
        <v>17</v>
      </c>
      <c r="E42" s="36" t="str">
        <f t="shared" si="6"/>
        <v>BILBAO</v>
      </c>
      <c r="F42" s="36">
        <f t="shared" si="8"/>
        <v>26658501</v>
      </c>
      <c r="G42" s="36">
        <f t="shared" si="9"/>
        <v>25082255</v>
      </c>
    </row>
    <row r="43" spans="1:9" x14ac:dyDescent="0.3">
      <c r="A43" s="36" t="str">
        <f t="shared" si="5"/>
        <v>BAHÍA DE ALGECIRAS</v>
      </c>
      <c r="B43" s="37">
        <f t="shared" si="3"/>
        <v>81696926</v>
      </c>
      <c r="C43" s="37">
        <f t="shared" si="4"/>
        <v>75045087</v>
      </c>
      <c r="D43" s="37">
        <f t="shared" si="7"/>
        <v>1</v>
      </c>
      <c r="E43" s="36" t="str">
        <f t="shared" si="6"/>
        <v>CARTAGENA</v>
      </c>
      <c r="F43" s="36">
        <f t="shared" si="8"/>
        <v>24628951</v>
      </c>
      <c r="G43" s="36">
        <f t="shared" si="9"/>
        <v>25735206</v>
      </c>
    </row>
    <row r="44" spans="1:9" x14ac:dyDescent="0.3">
      <c r="A44" s="36" t="str">
        <f t="shared" si="5"/>
        <v>BAHÍA DE CÁDIZ</v>
      </c>
      <c r="B44" s="37">
        <f t="shared" si="3"/>
        <v>3045437</v>
      </c>
      <c r="C44" s="37">
        <f t="shared" si="4"/>
        <v>3132647</v>
      </c>
      <c r="D44" s="37">
        <f t="shared" si="7"/>
        <v>20</v>
      </c>
      <c r="E44" s="36" t="str">
        <f t="shared" si="6"/>
        <v>HUELVA</v>
      </c>
      <c r="F44" s="36">
        <f t="shared" si="8"/>
        <v>24162953</v>
      </c>
      <c r="G44" s="36">
        <f t="shared" si="9"/>
        <v>23787254</v>
      </c>
    </row>
    <row r="45" spans="1:9" x14ac:dyDescent="0.3">
      <c r="A45" s="36" t="str">
        <f t="shared" si="5"/>
        <v>BALEARES</v>
      </c>
      <c r="B45" s="37">
        <f t="shared" si="3"/>
        <v>12740631</v>
      </c>
      <c r="C45" s="37">
        <f t="shared" si="4"/>
        <v>12402424</v>
      </c>
      <c r="D45" s="37">
        <f t="shared" si="7"/>
        <v>11</v>
      </c>
      <c r="E45" s="36" t="str">
        <f t="shared" si="6"/>
        <v>TARRAGONA</v>
      </c>
      <c r="F45" s="36">
        <f t="shared" si="8"/>
        <v>23738937</v>
      </c>
      <c r="G45" s="36">
        <f t="shared" si="9"/>
        <v>25201319</v>
      </c>
    </row>
    <row r="46" spans="1:9" x14ac:dyDescent="0.3">
      <c r="A46" s="36" t="str">
        <f t="shared" si="5"/>
        <v>BARCELONA</v>
      </c>
      <c r="B46" s="37">
        <f t="shared" si="3"/>
        <v>51226585</v>
      </c>
      <c r="C46" s="37">
        <f t="shared" si="4"/>
        <v>45577802</v>
      </c>
      <c r="D46" s="37">
        <f t="shared" si="7"/>
        <v>3</v>
      </c>
      <c r="E46" s="36" t="str">
        <f t="shared" si="6"/>
        <v>LAS PALMAS</v>
      </c>
      <c r="F46" s="36">
        <f t="shared" si="8"/>
        <v>20091603</v>
      </c>
      <c r="G46" s="36">
        <f t="shared" si="9"/>
        <v>20105284</v>
      </c>
    </row>
    <row r="47" spans="1:9" x14ac:dyDescent="0.3">
      <c r="A47" s="36" t="str">
        <f t="shared" si="5"/>
        <v>BILBAO</v>
      </c>
      <c r="B47" s="37">
        <f t="shared" si="3"/>
        <v>26658501</v>
      </c>
      <c r="C47" s="37">
        <f t="shared" si="4"/>
        <v>25082255</v>
      </c>
      <c r="D47" s="37">
        <f t="shared" si="7"/>
        <v>4</v>
      </c>
      <c r="E47" s="36" t="str">
        <f t="shared" si="6"/>
        <v>CASTELLÓN</v>
      </c>
      <c r="F47" s="36">
        <f t="shared" si="8"/>
        <v>16150710</v>
      </c>
      <c r="G47" s="36">
        <f t="shared" si="9"/>
        <v>13982834</v>
      </c>
    </row>
    <row r="48" spans="1:9" x14ac:dyDescent="0.3">
      <c r="A48" s="36" t="str">
        <f t="shared" si="5"/>
        <v>CARTAGENA</v>
      </c>
      <c r="B48" s="37">
        <f t="shared" si="3"/>
        <v>24628951</v>
      </c>
      <c r="C48" s="37">
        <f t="shared" si="4"/>
        <v>25735206</v>
      </c>
      <c r="D48" s="37">
        <f t="shared" si="7"/>
        <v>5</v>
      </c>
      <c r="E48" s="36" t="str">
        <f t="shared" si="6"/>
        <v>GIJÓN</v>
      </c>
      <c r="F48" s="36">
        <f t="shared" si="8"/>
        <v>14482677</v>
      </c>
      <c r="G48" s="36">
        <f t="shared" si="9"/>
        <v>16591546</v>
      </c>
    </row>
    <row r="49" spans="1:7" x14ac:dyDescent="0.3">
      <c r="A49" s="36" t="str">
        <f t="shared" si="5"/>
        <v>CASTELLÓN</v>
      </c>
      <c r="B49" s="37">
        <f t="shared" si="3"/>
        <v>16150710</v>
      </c>
      <c r="C49" s="37">
        <f t="shared" si="4"/>
        <v>13982834</v>
      </c>
      <c r="D49" s="37">
        <f t="shared" si="7"/>
        <v>9</v>
      </c>
      <c r="E49" s="36" t="str">
        <f t="shared" si="6"/>
        <v>BALEARES</v>
      </c>
      <c r="F49" s="36">
        <f t="shared" si="8"/>
        <v>12740631</v>
      </c>
      <c r="G49" s="36">
        <f t="shared" si="9"/>
        <v>12402424</v>
      </c>
    </row>
    <row r="50" spans="1:7" x14ac:dyDescent="0.3">
      <c r="A50" s="36" t="str">
        <f t="shared" si="5"/>
        <v>CEUTA</v>
      </c>
      <c r="B50" s="37">
        <f t="shared" si="3"/>
        <v>1862399</v>
      </c>
      <c r="C50" s="37">
        <f t="shared" si="4"/>
        <v>1836026</v>
      </c>
      <c r="D50" s="37">
        <f t="shared" si="7"/>
        <v>25</v>
      </c>
      <c r="E50" s="36" t="str">
        <f t="shared" si="6"/>
        <v>A CORUÑA</v>
      </c>
      <c r="F50" s="36">
        <f t="shared" si="8"/>
        <v>11580885</v>
      </c>
      <c r="G50" s="36">
        <f t="shared" si="9"/>
        <v>10992895</v>
      </c>
    </row>
    <row r="51" spans="1:7" x14ac:dyDescent="0.3">
      <c r="A51" s="36" t="str">
        <f t="shared" si="5"/>
        <v>FERROL-SAN CIBRAO</v>
      </c>
      <c r="B51" s="37">
        <f t="shared" si="3"/>
        <v>9936632</v>
      </c>
      <c r="C51" s="37">
        <f t="shared" si="4"/>
        <v>10228396</v>
      </c>
      <c r="D51" s="37">
        <f t="shared" si="7"/>
        <v>13</v>
      </c>
      <c r="E51" s="36" t="str">
        <f t="shared" si="6"/>
        <v>FERROL-SAN CIBRAO</v>
      </c>
      <c r="F51" s="36">
        <f t="shared" si="8"/>
        <v>9936632</v>
      </c>
      <c r="G51" s="36">
        <f t="shared" si="9"/>
        <v>10228396</v>
      </c>
    </row>
    <row r="52" spans="1:7" x14ac:dyDescent="0.3">
      <c r="A52" s="36" t="str">
        <f t="shared" si="5"/>
        <v>GIJÓN</v>
      </c>
      <c r="B52" s="37">
        <f t="shared" si="3"/>
        <v>14482677</v>
      </c>
      <c r="C52" s="37">
        <f t="shared" si="4"/>
        <v>16591546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9821735</v>
      </c>
      <c r="G52" s="36">
        <f t="shared" si="9"/>
        <v>10027513</v>
      </c>
    </row>
    <row r="53" spans="1:7" x14ac:dyDescent="0.3">
      <c r="A53" s="36" t="str">
        <f t="shared" si="5"/>
        <v>HUELVA</v>
      </c>
      <c r="B53" s="37">
        <f t="shared" si="3"/>
        <v>24162953</v>
      </c>
      <c r="C53" s="37">
        <f t="shared" si="4"/>
        <v>23787254</v>
      </c>
      <c r="D53" s="37">
        <f t="shared" si="7"/>
        <v>6</v>
      </c>
      <c r="E53" s="36" t="str">
        <f t="shared" si="6"/>
        <v>ALMERÍA</v>
      </c>
      <c r="F53" s="36">
        <f t="shared" si="8"/>
        <v>5229017</v>
      </c>
      <c r="G53" s="36">
        <f t="shared" si="9"/>
        <v>4785532</v>
      </c>
    </row>
    <row r="54" spans="1:7" x14ac:dyDescent="0.3">
      <c r="A54" s="36" t="str">
        <f t="shared" si="5"/>
        <v>LAS PALMAS</v>
      </c>
      <c r="B54" s="37">
        <f t="shared" si="3"/>
        <v>20091603</v>
      </c>
      <c r="C54" s="37">
        <f t="shared" si="4"/>
        <v>20105284</v>
      </c>
      <c r="D54" s="37">
        <f t="shared" si="7"/>
        <v>8</v>
      </c>
      <c r="E54" s="36" t="str">
        <f t="shared" si="6"/>
        <v>SANTANDER</v>
      </c>
      <c r="F54" s="36">
        <f t="shared" si="8"/>
        <v>4264693</v>
      </c>
      <c r="G54" s="36">
        <f t="shared" si="9"/>
        <v>4164195</v>
      </c>
    </row>
    <row r="55" spans="1:7" x14ac:dyDescent="0.3">
      <c r="A55" s="36" t="str">
        <f t="shared" si="5"/>
        <v>MÁLAGA</v>
      </c>
      <c r="B55" s="37">
        <f t="shared" si="3"/>
        <v>2173505</v>
      </c>
      <c r="C55" s="37">
        <f t="shared" si="4"/>
        <v>2180160</v>
      </c>
      <c r="D55" s="37">
        <f t="shared" si="7"/>
        <v>23</v>
      </c>
      <c r="E55" s="36" t="str">
        <f t="shared" si="6"/>
        <v>AVILÉS</v>
      </c>
      <c r="F55" s="36">
        <f t="shared" si="8"/>
        <v>3777559</v>
      </c>
      <c r="G55" s="36">
        <f t="shared" si="9"/>
        <v>3621776</v>
      </c>
    </row>
    <row r="56" spans="1:7" x14ac:dyDescent="0.3">
      <c r="A56" s="36" t="str">
        <f t="shared" si="5"/>
        <v>MARÍN Y RÍA DE PONTEVEDRA</v>
      </c>
      <c r="B56" s="37">
        <f t="shared" si="3"/>
        <v>1838396</v>
      </c>
      <c r="C56" s="37">
        <f t="shared" si="4"/>
        <v>1858699</v>
      </c>
      <c r="D56" s="37">
        <f t="shared" si="7"/>
        <v>26</v>
      </c>
      <c r="E56" s="36" t="str">
        <f t="shared" si="6"/>
        <v>VIGO</v>
      </c>
      <c r="F56" s="36">
        <f t="shared" si="8"/>
        <v>3271420</v>
      </c>
      <c r="G56" s="36">
        <f t="shared" si="9"/>
        <v>3140231</v>
      </c>
    </row>
    <row r="57" spans="1:7" x14ac:dyDescent="0.3">
      <c r="A57" s="36" t="str">
        <f t="shared" si="5"/>
        <v>MELILLA</v>
      </c>
      <c r="B57" s="37">
        <f t="shared" si="3"/>
        <v>665985</v>
      </c>
      <c r="C57" s="37">
        <f t="shared" si="4"/>
        <v>896109</v>
      </c>
      <c r="D57" s="37">
        <f t="shared" si="7"/>
        <v>28</v>
      </c>
      <c r="E57" s="36" t="str">
        <f t="shared" si="6"/>
        <v>SEVILLA</v>
      </c>
      <c r="F57" s="36">
        <f t="shared" si="8"/>
        <v>3113154</v>
      </c>
      <c r="G57" s="36">
        <f t="shared" si="9"/>
        <v>3176927</v>
      </c>
    </row>
    <row r="58" spans="1:7" x14ac:dyDescent="0.3">
      <c r="A58" s="36" t="str">
        <f t="shared" si="5"/>
        <v>MOTRIL</v>
      </c>
      <c r="B58" s="37">
        <f t="shared" si="3"/>
        <v>2167988</v>
      </c>
      <c r="C58" s="37">
        <f t="shared" si="4"/>
        <v>1734663</v>
      </c>
      <c r="D58" s="37">
        <f t="shared" si="7"/>
        <v>24</v>
      </c>
      <c r="E58" s="36" t="str">
        <f t="shared" si="6"/>
        <v>BAHÍA DE CÁDIZ</v>
      </c>
      <c r="F58" s="36">
        <f t="shared" si="8"/>
        <v>3045437</v>
      </c>
      <c r="G58" s="36">
        <f t="shared" si="9"/>
        <v>3132647</v>
      </c>
    </row>
    <row r="59" spans="1:7" x14ac:dyDescent="0.3">
      <c r="A59" s="36" t="str">
        <f t="shared" si="5"/>
        <v>PASAIA</v>
      </c>
      <c r="B59" s="37">
        <f t="shared" si="3"/>
        <v>2312859</v>
      </c>
      <c r="C59" s="37">
        <f t="shared" si="4"/>
        <v>2188564</v>
      </c>
      <c r="D59" s="37">
        <f t="shared" si="7"/>
        <v>22</v>
      </c>
      <c r="E59" s="36" t="str">
        <f t="shared" si="6"/>
        <v>ALICANTE</v>
      </c>
      <c r="F59" s="36">
        <f t="shared" si="8"/>
        <v>2351512</v>
      </c>
      <c r="G59" s="36">
        <f t="shared" si="9"/>
        <v>2619277</v>
      </c>
    </row>
    <row r="60" spans="1:7" x14ac:dyDescent="0.3">
      <c r="A60" s="36" t="str">
        <f t="shared" si="5"/>
        <v>SANTA CRUZ DE TENERIFE</v>
      </c>
      <c r="B60" s="37">
        <f t="shared" si="3"/>
        <v>9821735</v>
      </c>
      <c r="C60" s="37">
        <f t="shared" si="4"/>
        <v>10027513</v>
      </c>
      <c r="D60" s="37">
        <f t="shared" si="7"/>
        <v>14</v>
      </c>
      <c r="E60" s="36" t="str">
        <f t="shared" si="6"/>
        <v>PASAIA</v>
      </c>
      <c r="F60" s="36">
        <f t="shared" si="8"/>
        <v>2312859</v>
      </c>
      <c r="G60" s="36">
        <f t="shared" si="9"/>
        <v>2188564</v>
      </c>
    </row>
    <row r="61" spans="1:7" x14ac:dyDescent="0.3">
      <c r="A61" s="36" t="str">
        <f t="shared" si="5"/>
        <v>SANTANDER</v>
      </c>
      <c r="B61" s="37">
        <f t="shared" si="3"/>
        <v>4264693</v>
      </c>
      <c r="C61" s="37">
        <f t="shared" si="4"/>
        <v>4164195</v>
      </c>
      <c r="D61" s="37">
        <f t="shared" si="7"/>
        <v>16</v>
      </c>
      <c r="E61" s="36" t="str">
        <f t="shared" si="6"/>
        <v>MÁLAGA</v>
      </c>
      <c r="F61" s="36">
        <f t="shared" si="8"/>
        <v>2173505</v>
      </c>
      <c r="G61" s="36">
        <f t="shared" si="9"/>
        <v>2180160</v>
      </c>
    </row>
    <row r="62" spans="1:7" x14ac:dyDescent="0.3">
      <c r="A62" s="36" t="str">
        <f t="shared" si="5"/>
        <v>SEVILLA</v>
      </c>
      <c r="B62" s="37">
        <f t="shared" si="3"/>
        <v>3113154</v>
      </c>
      <c r="C62" s="37">
        <f t="shared" si="4"/>
        <v>3176927</v>
      </c>
      <c r="D62" s="37">
        <f t="shared" si="7"/>
        <v>19</v>
      </c>
      <c r="E62" s="36" t="str">
        <f t="shared" si="6"/>
        <v>MOTRIL</v>
      </c>
      <c r="F62" s="36">
        <f t="shared" si="8"/>
        <v>2167988</v>
      </c>
      <c r="G62" s="36">
        <f t="shared" si="9"/>
        <v>1734663</v>
      </c>
    </row>
    <row r="63" spans="1:7" x14ac:dyDescent="0.3">
      <c r="A63" s="36" t="str">
        <f t="shared" si="5"/>
        <v>TARRAGONA</v>
      </c>
      <c r="B63" s="37">
        <f t="shared" si="3"/>
        <v>23738937</v>
      </c>
      <c r="C63" s="37">
        <f t="shared" si="4"/>
        <v>25201319</v>
      </c>
      <c r="D63" s="37">
        <f t="shared" si="7"/>
        <v>7</v>
      </c>
      <c r="E63" s="36" t="str">
        <f t="shared" si="6"/>
        <v>CEUTA</v>
      </c>
      <c r="F63" s="36">
        <f t="shared" si="8"/>
        <v>1862399</v>
      </c>
      <c r="G63" s="36">
        <f t="shared" si="9"/>
        <v>1836026</v>
      </c>
    </row>
    <row r="64" spans="1:7" x14ac:dyDescent="0.3">
      <c r="A64" s="36" t="str">
        <f t="shared" si="5"/>
        <v>VALENCIA</v>
      </c>
      <c r="B64" s="37">
        <f t="shared" si="3"/>
        <v>56832214</v>
      </c>
      <c r="C64" s="37">
        <f t="shared" si="4"/>
        <v>55374256</v>
      </c>
      <c r="D64" s="37">
        <f t="shared" si="7"/>
        <v>2</v>
      </c>
      <c r="E64" s="36" t="str">
        <f t="shared" si="6"/>
        <v>MARÍN Y RÍA DE PONTEVEDRA</v>
      </c>
      <c r="F64" s="36">
        <f t="shared" si="8"/>
        <v>1838396</v>
      </c>
      <c r="G64" s="36">
        <f t="shared" si="9"/>
        <v>1858699</v>
      </c>
    </row>
    <row r="65" spans="1:7" x14ac:dyDescent="0.3">
      <c r="A65" s="36" t="str">
        <f t="shared" si="5"/>
        <v>VIGO</v>
      </c>
      <c r="B65" s="37">
        <f t="shared" si="3"/>
        <v>3271420</v>
      </c>
      <c r="C65" s="37">
        <f t="shared" si="4"/>
        <v>3140231</v>
      </c>
      <c r="D65" s="37">
        <f t="shared" si="7"/>
        <v>18</v>
      </c>
      <c r="E65" s="36" t="str">
        <f t="shared" si="6"/>
        <v>VILAGARCÍA</v>
      </c>
      <c r="F65" s="36">
        <f t="shared" si="8"/>
        <v>879019</v>
      </c>
      <c r="G65" s="36">
        <f t="shared" si="9"/>
        <v>909756</v>
      </c>
    </row>
    <row r="66" spans="1:7" x14ac:dyDescent="0.3">
      <c r="A66" s="36" t="str">
        <f t="shared" si="5"/>
        <v>VILAGARCÍA</v>
      </c>
      <c r="B66" s="37">
        <f t="shared" si="3"/>
        <v>879019</v>
      </c>
      <c r="C66" s="37">
        <f t="shared" si="4"/>
        <v>909756</v>
      </c>
      <c r="D66" s="37">
        <f t="shared" si="7"/>
        <v>27</v>
      </c>
      <c r="E66" s="36" t="str">
        <f t="shared" si="6"/>
        <v>MELILLA</v>
      </c>
      <c r="F66" s="36">
        <f t="shared" si="8"/>
        <v>665985</v>
      </c>
      <c r="G66" s="36">
        <f t="shared" si="9"/>
        <v>896109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1206802</v>
      </c>
      <c r="C7" s="30">
        <v>1034523</v>
      </c>
      <c r="D7" s="30">
        <v>10690796</v>
      </c>
      <c r="E7" s="30">
        <v>11268690</v>
      </c>
      <c r="F7" s="11">
        <f>((E7*100)/D7)-100</f>
        <v>5.4055282693636713</v>
      </c>
      <c r="G7" s="1"/>
      <c r="H7" s="1"/>
      <c r="I7" s="1"/>
    </row>
    <row r="8" spans="1:12" x14ac:dyDescent="0.3">
      <c r="A8" s="12" t="s">
        <v>31</v>
      </c>
      <c r="B8" s="31">
        <v>319000</v>
      </c>
      <c r="C8" s="31">
        <v>309552</v>
      </c>
      <c r="D8" s="31">
        <v>2600106</v>
      </c>
      <c r="E8" s="31">
        <v>2327460</v>
      </c>
      <c r="F8" s="14">
        <f t="shared" ref="F8:F34" si="0">((E8*100)/D8)-100</f>
        <v>-10.485957110979328</v>
      </c>
      <c r="G8" s="1"/>
      <c r="H8" s="1"/>
      <c r="I8" s="1"/>
    </row>
    <row r="9" spans="1:12" x14ac:dyDescent="0.3">
      <c r="A9" s="9" t="s">
        <v>157</v>
      </c>
      <c r="B9" s="30">
        <v>613919</v>
      </c>
      <c r="C9" s="30">
        <v>395414</v>
      </c>
      <c r="D9" s="30">
        <v>4718101</v>
      </c>
      <c r="E9" s="30">
        <v>5155414</v>
      </c>
      <c r="F9" s="11">
        <f t="shared" si="0"/>
        <v>9.2688350673289932</v>
      </c>
      <c r="G9" s="1"/>
      <c r="H9" s="1"/>
      <c r="I9" s="1"/>
    </row>
    <row r="10" spans="1:12" x14ac:dyDescent="0.3">
      <c r="A10" s="12" t="s">
        <v>159</v>
      </c>
      <c r="B10" s="31">
        <v>492965</v>
      </c>
      <c r="C10" s="31">
        <v>410137</v>
      </c>
      <c r="D10" s="31">
        <v>3578370</v>
      </c>
      <c r="E10" s="31">
        <v>3732418</v>
      </c>
      <c r="F10" s="14">
        <f t="shared" si="0"/>
        <v>4.3049768470001766</v>
      </c>
      <c r="G10" s="1"/>
      <c r="H10" s="1"/>
      <c r="I10" s="1"/>
    </row>
    <row r="11" spans="1:12" x14ac:dyDescent="0.3">
      <c r="A11" s="9" t="s">
        <v>160</v>
      </c>
      <c r="B11" s="30">
        <v>8270699</v>
      </c>
      <c r="C11" s="30">
        <v>8996839</v>
      </c>
      <c r="D11" s="30">
        <v>71009460</v>
      </c>
      <c r="E11" s="30">
        <v>77789866</v>
      </c>
      <c r="F11" s="11">
        <f t="shared" si="0"/>
        <v>9.5485953561680361</v>
      </c>
      <c r="G11" s="1"/>
      <c r="H11" s="1"/>
      <c r="I11" s="1"/>
    </row>
    <row r="12" spans="1:12" x14ac:dyDescent="0.3">
      <c r="A12" s="12" t="s">
        <v>161</v>
      </c>
      <c r="B12" s="31">
        <v>402386</v>
      </c>
      <c r="C12" s="31">
        <v>335833</v>
      </c>
      <c r="D12" s="31">
        <v>3033435</v>
      </c>
      <c r="E12" s="31">
        <v>2952103</v>
      </c>
      <c r="F12" s="14">
        <f t="shared" si="0"/>
        <v>-2.6811848613865124</v>
      </c>
      <c r="G12" s="1"/>
      <c r="H12" s="1"/>
      <c r="I12" s="1"/>
    </row>
    <row r="13" spans="1:12" x14ac:dyDescent="0.3">
      <c r="A13" s="9" t="s">
        <v>32</v>
      </c>
      <c r="B13" s="30">
        <v>1316880</v>
      </c>
      <c r="C13" s="30">
        <v>1392329</v>
      </c>
      <c r="D13" s="30">
        <v>12213947</v>
      </c>
      <c r="E13" s="30">
        <v>12544501</v>
      </c>
      <c r="F13" s="11">
        <f t="shared" si="0"/>
        <v>2.7063651086745324</v>
      </c>
      <c r="G13" s="1"/>
      <c r="H13" s="1"/>
      <c r="I13" s="1"/>
    </row>
    <row r="14" spans="1:12" x14ac:dyDescent="0.3">
      <c r="A14" s="12" t="s">
        <v>33</v>
      </c>
      <c r="B14" s="31">
        <v>5129562</v>
      </c>
      <c r="C14" s="31">
        <v>5007261</v>
      </c>
      <c r="D14" s="31">
        <v>44647044</v>
      </c>
      <c r="E14" s="31">
        <v>49835046</v>
      </c>
      <c r="F14" s="14">
        <f t="shared" si="0"/>
        <v>11.620034688074753</v>
      </c>
      <c r="G14" s="1"/>
      <c r="H14" s="1"/>
      <c r="I14" s="1"/>
    </row>
    <row r="15" spans="1:12" x14ac:dyDescent="0.3">
      <c r="A15" s="9" t="s">
        <v>34</v>
      </c>
      <c r="B15" s="30">
        <v>2814826</v>
      </c>
      <c r="C15" s="30">
        <v>2815679</v>
      </c>
      <c r="D15" s="30">
        <v>24998397</v>
      </c>
      <c r="E15" s="30">
        <v>26573697</v>
      </c>
      <c r="F15" s="11">
        <f t="shared" si="0"/>
        <v>6.3016040588522486</v>
      </c>
      <c r="G15" s="1"/>
      <c r="H15" s="1"/>
      <c r="I15" s="1"/>
    </row>
    <row r="16" spans="1:12" x14ac:dyDescent="0.3">
      <c r="A16" s="12" t="s">
        <v>35</v>
      </c>
      <c r="B16" s="31">
        <v>2842893</v>
      </c>
      <c r="C16" s="31">
        <v>2582302</v>
      </c>
      <c r="D16" s="31">
        <v>25689139</v>
      </c>
      <c r="E16" s="31">
        <v>24584427</v>
      </c>
      <c r="F16" s="14">
        <f t="shared" si="0"/>
        <v>-4.3003076124894619</v>
      </c>
      <c r="G16" s="1"/>
      <c r="H16" s="1"/>
      <c r="I16" s="1"/>
    </row>
    <row r="17" spans="1:9" x14ac:dyDescent="0.3">
      <c r="A17" s="9" t="s">
        <v>162</v>
      </c>
      <c r="B17" s="30">
        <v>1535429</v>
      </c>
      <c r="C17" s="30">
        <v>2007606</v>
      </c>
      <c r="D17" s="30">
        <v>13961272</v>
      </c>
      <c r="E17" s="30">
        <v>16126953</v>
      </c>
      <c r="F17" s="11">
        <f t="shared" si="0"/>
        <v>15.512060792168512</v>
      </c>
      <c r="G17" s="1"/>
      <c r="H17" s="1"/>
      <c r="I17" s="1"/>
    </row>
    <row r="18" spans="1:9" x14ac:dyDescent="0.3">
      <c r="A18" s="12" t="s">
        <v>36</v>
      </c>
      <c r="B18" s="31">
        <v>130828</v>
      </c>
      <c r="C18" s="31">
        <v>145186</v>
      </c>
      <c r="D18" s="31">
        <v>1397557</v>
      </c>
      <c r="E18" s="31">
        <v>1307446</v>
      </c>
      <c r="F18" s="14">
        <f t="shared" si="0"/>
        <v>-6.4477513260639796</v>
      </c>
      <c r="G18" s="1"/>
      <c r="H18" s="1"/>
      <c r="I18" s="1"/>
    </row>
    <row r="19" spans="1:9" x14ac:dyDescent="0.3">
      <c r="A19" s="9" t="s">
        <v>37</v>
      </c>
      <c r="B19" s="30">
        <v>1281670</v>
      </c>
      <c r="C19" s="30">
        <v>914276</v>
      </c>
      <c r="D19" s="30">
        <v>10215357</v>
      </c>
      <c r="E19" s="30">
        <v>9915259</v>
      </c>
      <c r="F19" s="11">
        <f t="shared" si="0"/>
        <v>-2.9377142668631109</v>
      </c>
      <c r="G19" s="1"/>
      <c r="H19" s="1"/>
      <c r="I19" s="1"/>
    </row>
    <row r="20" spans="1:9" x14ac:dyDescent="0.3">
      <c r="A20" s="12" t="s">
        <v>163</v>
      </c>
      <c r="B20" s="31">
        <v>2146094</v>
      </c>
      <c r="C20" s="31">
        <v>1385463</v>
      </c>
      <c r="D20" s="31">
        <v>16545377</v>
      </c>
      <c r="E20" s="31">
        <v>14459685</v>
      </c>
      <c r="F20" s="14">
        <f t="shared" si="0"/>
        <v>-12.60588985068155</v>
      </c>
      <c r="G20" s="1"/>
      <c r="H20" s="1"/>
      <c r="I20" s="1"/>
    </row>
    <row r="21" spans="1:9" x14ac:dyDescent="0.3">
      <c r="A21" s="9" t="s">
        <v>38</v>
      </c>
      <c r="B21" s="30">
        <v>2744013</v>
      </c>
      <c r="C21" s="30">
        <v>3062207</v>
      </c>
      <c r="D21" s="30">
        <v>23669841</v>
      </c>
      <c r="E21" s="30">
        <v>24026384</v>
      </c>
      <c r="F21" s="11">
        <f t="shared" si="0"/>
        <v>1.5063176807989578</v>
      </c>
      <c r="G21" s="1"/>
      <c r="H21" s="1"/>
      <c r="I21" s="1"/>
    </row>
    <row r="22" spans="1:9" x14ac:dyDescent="0.3">
      <c r="A22" s="12" t="s">
        <v>59</v>
      </c>
      <c r="B22" s="31">
        <v>2377895</v>
      </c>
      <c r="C22" s="31">
        <v>1868746</v>
      </c>
      <c r="D22" s="31">
        <v>18168055</v>
      </c>
      <c r="E22" s="31">
        <v>18102650</v>
      </c>
      <c r="F22" s="14">
        <f t="shared" si="0"/>
        <v>-0.36000001100833856</v>
      </c>
      <c r="G22" s="1"/>
      <c r="H22" s="1"/>
      <c r="I22" s="1"/>
    </row>
    <row r="23" spans="1:9" x14ac:dyDescent="0.3">
      <c r="A23" s="9" t="s">
        <v>164</v>
      </c>
      <c r="B23" s="30">
        <v>377138</v>
      </c>
      <c r="C23" s="30">
        <v>247113</v>
      </c>
      <c r="D23" s="30">
        <v>2099249</v>
      </c>
      <c r="E23" s="30">
        <v>2103014</v>
      </c>
      <c r="F23" s="11">
        <f t="shared" si="0"/>
        <v>0.17934985320941621</v>
      </c>
      <c r="G23" s="1"/>
      <c r="H23" s="1"/>
      <c r="I23" s="1"/>
    </row>
    <row r="24" spans="1:9" x14ac:dyDescent="0.3">
      <c r="A24" s="12" t="s">
        <v>166</v>
      </c>
      <c r="B24" s="31">
        <v>245531</v>
      </c>
      <c r="C24" s="31">
        <v>176843</v>
      </c>
      <c r="D24" s="31">
        <v>1841700</v>
      </c>
      <c r="E24" s="31">
        <v>1815712</v>
      </c>
      <c r="F24" s="14">
        <f t="shared" si="0"/>
        <v>-1.4110875821252051</v>
      </c>
      <c r="G24" s="1"/>
      <c r="H24" s="1"/>
      <c r="I24" s="1"/>
    </row>
    <row r="25" spans="1:9" x14ac:dyDescent="0.3">
      <c r="A25" s="9" t="s">
        <v>39</v>
      </c>
      <c r="B25" s="30">
        <v>88361</v>
      </c>
      <c r="C25" s="30">
        <v>66613</v>
      </c>
      <c r="D25" s="30">
        <v>891495</v>
      </c>
      <c r="E25" s="30">
        <v>661823</v>
      </c>
      <c r="F25" s="11">
        <f t="shared" si="0"/>
        <v>-25.76256737278392</v>
      </c>
      <c r="G25" s="1"/>
      <c r="H25" s="1"/>
      <c r="I25" s="1"/>
    </row>
    <row r="26" spans="1:9" x14ac:dyDescent="0.3">
      <c r="A26" s="12" t="s">
        <v>40</v>
      </c>
      <c r="B26" s="31">
        <v>190029</v>
      </c>
      <c r="C26" s="31">
        <v>218507</v>
      </c>
      <c r="D26" s="31">
        <v>1712978</v>
      </c>
      <c r="E26" s="31">
        <v>2144541</v>
      </c>
      <c r="F26" s="14">
        <f t="shared" si="0"/>
        <v>25.193726948040194</v>
      </c>
      <c r="G26" s="1"/>
      <c r="H26" s="1"/>
      <c r="I26" s="1"/>
    </row>
    <row r="27" spans="1:9" x14ac:dyDescent="0.3">
      <c r="A27" s="9" t="s">
        <v>41</v>
      </c>
      <c r="B27" s="30">
        <v>333929</v>
      </c>
      <c r="C27" s="30">
        <v>269861</v>
      </c>
      <c r="D27" s="30">
        <v>2147321</v>
      </c>
      <c r="E27" s="30">
        <v>2276469</v>
      </c>
      <c r="F27" s="11">
        <f t="shared" si="0"/>
        <v>6.0143779155515205</v>
      </c>
      <c r="G27" s="1"/>
      <c r="H27" s="1"/>
      <c r="I27" s="1"/>
    </row>
    <row r="28" spans="1:9" x14ac:dyDescent="0.3">
      <c r="A28" s="12" t="s">
        <v>42</v>
      </c>
      <c r="B28" s="31">
        <v>1226368</v>
      </c>
      <c r="C28" s="31">
        <v>948415</v>
      </c>
      <c r="D28" s="31">
        <v>9502555</v>
      </c>
      <c r="E28" s="31">
        <v>9347373</v>
      </c>
      <c r="F28" s="14">
        <f t="shared" si="0"/>
        <v>-1.6330555308545911</v>
      </c>
      <c r="G28" s="1"/>
      <c r="H28" s="1"/>
      <c r="I28" s="1"/>
    </row>
    <row r="29" spans="1:9" x14ac:dyDescent="0.3">
      <c r="A29" s="9" t="s">
        <v>43</v>
      </c>
      <c r="B29" s="30">
        <v>622318</v>
      </c>
      <c r="C29" s="30">
        <v>431524</v>
      </c>
      <c r="D29" s="30">
        <v>4151970</v>
      </c>
      <c r="E29" s="30">
        <v>4243823</v>
      </c>
      <c r="F29" s="11">
        <f t="shared" si="0"/>
        <v>2.2122751368627434</v>
      </c>
      <c r="G29" s="1"/>
      <c r="H29" s="1"/>
      <c r="I29" s="1"/>
    </row>
    <row r="30" spans="1:9" x14ac:dyDescent="0.3">
      <c r="A30" s="12" t="s">
        <v>44</v>
      </c>
      <c r="B30" s="31">
        <v>365063</v>
      </c>
      <c r="C30" s="31">
        <v>395542</v>
      </c>
      <c r="D30" s="31">
        <v>3160940</v>
      </c>
      <c r="E30" s="31">
        <v>3103789</v>
      </c>
      <c r="F30" s="14">
        <f t="shared" si="0"/>
        <v>-1.8080381152442015</v>
      </c>
      <c r="G30" s="1"/>
      <c r="H30" s="1"/>
      <c r="I30" s="1"/>
    </row>
    <row r="31" spans="1:9" x14ac:dyDescent="0.3">
      <c r="A31" s="9" t="s">
        <v>45</v>
      </c>
      <c r="B31" s="30">
        <v>3386435</v>
      </c>
      <c r="C31" s="30">
        <v>2676567</v>
      </c>
      <c r="D31" s="30">
        <v>25145445</v>
      </c>
      <c r="E31" s="30">
        <v>23665728</v>
      </c>
      <c r="F31" s="11">
        <f t="shared" si="0"/>
        <v>-5.8846323857064391</v>
      </c>
      <c r="G31" s="1"/>
      <c r="H31" s="1"/>
      <c r="I31" s="1"/>
    </row>
    <row r="32" spans="1:9" x14ac:dyDescent="0.3">
      <c r="A32" s="12" t="s">
        <v>46</v>
      </c>
      <c r="B32" s="31">
        <v>6156405</v>
      </c>
      <c r="C32" s="31">
        <v>6011398</v>
      </c>
      <c r="D32" s="31">
        <v>55132017</v>
      </c>
      <c r="E32" s="31">
        <v>56663985</v>
      </c>
      <c r="F32" s="14">
        <f t="shared" si="0"/>
        <v>2.7787265610108136</v>
      </c>
      <c r="G32" s="1"/>
      <c r="H32" s="1"/>
      <c r="I32" s="1"/>
    </row>
    <row r="33" spans="1:9" x14ac:dyDescent="0.3">
      <c r="A33" s="9" t="s">
        <v>47</v>
      </c>
      <c r="B33" s="30">
        <v>360318</v>
      </c>
      <c r="C33" s="30">
        <v>324824</v>
      </c>
      <c r="D33" s="30">
        <v>2944487</v>
      </c>
      <c r="E33" s="30">
        <v>3107150</v>
      </c>
      <c r="F33" s="11">
        <f t="shared" si="0"/>
        <v>5.5243239314692119</v>
      </c>
      <c r="G33" s="1"/>
      <c r="H33" s="1"/>
      <c r="I33" s="1"/>
    </row>
    <row r="34" spans="1:9" x14ac:dyDescent="0.3">
      <c r="A34" s="12" t="s">
        <v>165</v>
      </c>
      <c r="B34" s="31">
        <v>111680</v>
      </c>
      <c r="C34" s="31">
        <v>105894</v>
      </c>
      <c r="D34" s="31">
        <v>906679</v>
      </c>
      <c r="E34" s="31">
        <v>876467</v>
      </c>
      <c r="F34" s="14">
        <f t="shared" si="0"/>
        <v>-3.3321605551689117</v>
      </c>
      <c r="G34" s="1"/>
      <c r="H34" s="1"/>
      <c r="I34" s="1"/>
    </row>
    <row r="35" spans="1:9" x14ac:dyDescent="0.3">
      <c r="A35" s="15" t="s">
        <v>48</v>
      </c>
      <c r="B35" s="16">
        <f>SUM(B7:B34)</f>
        <v>47089436</v>
      </c>
      <c r="C35" s="16">
        <f t="shared" ref="C35:E35" si="1">SUM(C7:C34)</f>
        <v>44536454</v>
      </c>
      <c r="D35" s="16">
        <f t="shared" si="1"/>
        <v>396773090</v>
      </c>
      <c r="E35" s="16">
        <f t="shared" si="1"/>
        <v>410711873</v>
      </c>
      <c r="F35" s="17">
        <f t="shared" ref="F35" si="2">((E35*100)/D35)-100</f>
        <v>3.5130363805670441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11268690</v>
      </c>
      <c r="C39" s="37">
        <f t="shared" si="4"/>
        <v>10690796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77789866</v>
      </c>
      <c r="G39" s="36">
        <f>LOOKUP(E39,$A$39:$A$66,$C$39:$C$66)</f>
        <v>71009460</v>
      </c>
    </row>
    <row r="40" spans="1:9" x14ac:dyDescent="0.3">
      <c r="A40" s="36" t="str">
        <f t="shared" si="5"/>
        <v>ALICANTE</v>
      </c>
      <c r="B40" s="37">
        <f t="shared" si="3"/>
        <v>2327460</v>
      </c>
      <c r="C40" s="37">
        <f t="shared" si="4"/>
        <v>2600106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56663985</v>
      </c>
      <c r="G40" s="36">
        <f t="shared" ref="G40:G66" si="9">LOOKUP(E40,$A$39:$A$66,$C$39:$C$66)</f>
        <v>55132017</v>
      </c>
    </row>
    <row r="41" spans="1:9" x14ac:dyDescent="0.3">
      <c r="A41" s="36" t="str">
        <f t="shared" si="5"/>
        <v>ALMERÍA</v>
      </c>
      <c r="B41" s="37">
        <f t="shared" si="3"/>
        <v>5155414</v>
      </c>
      <c r="C41" s="37">
        <f t="shared" si="4"/>
        <v>4718101</v>
      </c>
      <c r="D41" s="37">
        <f t="shared" si="7"/>
        <v>15</v>
      </c>
      <c r="E41" s="36" t="str">
        <f t="shared" si="6"/>
        <v>BARCELONA</v>
      </c>
      <c r="F41" s="36">
        <f t="shared" si="8"/>
        <v>49835046</v>
      </c>
      <c r="G41" s="36">
        <f t="shared" si="9"/>
        <v>44647044</v>
      </c>
    </row>
    <row r="42" spans="1:9" x14ac:dyDescent="0.3">
      <c r="A42" s="36" t="str">
        <f t="shared" si="5"/>
        <v>AVILÉS</v>
      </c>
      <c r="B42" s="37">
        <f t="shared" si="3"/>
        <v>3732418</v>
      </c>
      <c r="C42" s="37">
        <f t="shared" si="4"/>
        <v>3578370</v>
      </c>
      <c r="D42" s="37">
        <f t="shared" si="7"/>
        <v>17</v>
      </c>
      <c r="E42" s="36" t="str">
        <f t="shared" si="6"/>
        <v>BILBAO</v>
      </c>
      <c r="F42" s="36">
        <f t="shared" si="8"/>
        <v>26573697</v>
      </c>
      <c r="G42" s="36">
        <f t="shared" si="9"/>
        <v>24998397</v>
      </c>
    </row>
    <row r="43" spans="1:9" x14ac:dyDescent="0.3">
      <c r="A43" s="36" t="str">
        <f t="shared" si="5"/>
        <v>BAHÍA DE ALGECIRAS</v>
      </c>
      <c r="B43" s="37">
        <f t="shared" si="3"/>
        <v>77789866</v>
      </c>
      <c r="C43" s="37">
        <f t="shared" si="4"/>
        <v>71009460</v>
      </c>
      <c r="D43" s="37">
        <f t="shared" si="7"/>
        <v>1</v>
      </c>
      <c r="E43" s="36" t="str">
        <f t="shared" si="6"/>
        <v>CARTAGENA</v>
      </c>
      <c r="F43" s="36">
        <f t="shared" si="8"/>
        <v>24584427</v>
      </c>
      <c r="G43" s="36">
        <f t="shared" si="9"/>
        <v>25689139</v>
      </c>
    </row>
    <row r="44" spans="1:9" x14ac:dyDescent="0.3">
      <c r="A44" s="36" t="str">
        <f t="shared" si="5"/>
        <v>BAHÍA DE CÁDIZ</v>
      </c>
      <c r="B44" s="37">
        <f t="shared" si="3"/>
        <v>2952103</v>
      </c>
      <c r="C44" s="37">
        <f t="shared" si="4"/>
        <v>3033435</v>
      </c>
      <c r="D44" s="37">
        <f t="shared" si="7"/>
        <v>20</v>
      </c>
      <c r="E44" s="36" t="str">
        <f t="shared" si="6"/>
        <v>HUELVA</v>
      </c>
      <c r="F44" s="36">
        <f t="shared" si="8"/>
        <v>24026384</v>
      </c>
      <c r="G44" s="36">
        <f t="shared" si="9"/>
        <v>23669841</v>
      </c>
    </row>
    <row r="45" spans="1:9" x14ac:dyDescent="0.3">
      <c r="A45" s="36" t="str">
        <f t="shared" si="5"/>
        <v>BALEARES</v>
      </c>
      <c r="B45" s="37">
        <f t="shared" si="3"/>
        <v>12544501</v>
      </c>
      <c r="C45" s="37">
        <f t="shared" si="4"/>
        <v>12213947</v>
      </c>
      <c r="D45" s="37">
        <f t="shared" si="7"/>
        <v>11</v>
      </c>
      <c r="E45" s="36" t="str">
        <f t="shared" si="6"/>
        <v>TARRAGONA</v>
      </c>
      <c r="F45" s="36">
        <f t="shared" si="8"/>
        <v>23665728</v>
      </c>
      <c r="G45" s="36">
        <f t="shared" si="9"/>
        <v>25145445</v>
      </c>
    </row>
    <row r="46" spans="1:9" x14ac:dyDescent="0.3">
      <c r="A46" s="36" t="str">
        <f t="shared" si="5"/>
        <v>BARCELONA</v>
      </c>
      <c r="B46" s="37">
        <f t="shared" si="3"/>
        <v>49835046</v>
      </c>
      <c r="C46" s="37">
        <f t="shared" si="4"/>
        <v>44647044</v>
      </c>
      <c r="D46" s="37">
        <f t="shared" si="7"/>
        <v>3</v>
      </c>
      <c r="E46" s="36" t="str">
        <f t="shared" si="6"/>
        <v>LAS PALMAS</v>
      </c>
      <c r="F46" s="36">
        <f t="shared" si="8"/>
        <v>18102650</v>
      </c>
      <c r="G46" s="36">
        <f t="shared" si="9"/>
        <v>18168055</v>
      </c>
    </row>
    <row r="47" spans="1:9" x14ac:dyDescent="0.3">
      <c r="A47" s="36" t="str">
        <f t="shared" si="5"/>
        <v>BILBAO</v>
      </c>
      <c r="B47" s="37">
        <f t="shared" si="3"/>
        <v>26573697</v>
      </c>
      <c r="C47" s="37">
        <f t="shared" si="4"/>
        <v>24998397</v>
      </c>
      <c r="D47" s="37">
        <f t="shared" si="7"/>
        <v>4</v>
      </c>
      <c r="E47" s="36" t="str">
        <f t="shared" si="6"/>
        <v>CASTELLÓN</v>
      </c>
      <c r="F47" s="36">
        <f t="shared" si="8"/>
        <v>16126953</v>
      </c>
      <c r="G47" s="36">
        <f t="shared" si="9"/>
        <v>13961272</v>
      </c>
    </row>
    <row r="48" spans="1:9" x14ac:dyDescent="0.3">
      <c r="A48" s="36" t="str">
        <f t="shared" si="5"/>
        <v>CARTAGENA</v>
      </c>
      <c r="B48" s="37">
        <f t="shared" si="3"/>
        <v>24584427</v>
      </c>
      <c r="C48" s="37">
        <f t="shared" si="4"/>
        <v>25689139</v>
      </c>
      <c r="D48" s="37">
        <f t="shared" si="7"/>
        <v>5</v>
      </c>
      <c r="E48" s="36" t="str">
        <f t="shared" si="6"/>
        <v>GIJÓN</v>
      </c>
      <c r="F48" s="36">
        <f t="shared" si="8"/>
        <v>14459685</v>
      </c>
      <c r="G48" s="36">
        <f t="shared" si="9"/>
        <v>16545377</v>
      </c>
    </row>
    <row r="49" spans="1:7" x14ac:dyDescent="0.3">
      <c r="A49" s="36" t="str">
        <f t="shared" si="5"/>
        <v>CASTELLÓN</v>
      </c>
      <c r="B49" s="37">
        <f t="shared" si="3"/>
        <v>16126953</v>
      </c>
      <c r="C49" s="37">
        <f t="shared" si="4"/>
        <v>13961272</v>
      </c>
      <c r="D49" s="37">
        <f t="shared" si="7"/>
        <v>9</v>
      </c>
      <c r="E49" s="36" t="str">
        <f t="shared" si="6"/>
        <v>BALEARES</v>
      </c>
      <c r="F49" s="36">
        <f t="shared" si="8"/>
        <v>12544501</v>
      </c>
      <c r="G49" s="36">
        <f t="shared" si="9"/>
        <v>12213947</v>
      </c>
    </row>
    <row r="50" spans="1:7" x14ac:dyDescent="0.3">
      <c r="A50" s="36" t="str">
        <f t="shared" si="5"/>
        <v>CEUTA</v>
      </c>
      <c r="B50" s="37">
        <f t="shared" si="3"/>
        <v>1307446</v>
      </c>
      <c r="C50" s="37">
        <f t="shared" si="4"/>
        <v>1397557</v>
      </c>
      <c r="D50" s="37">
        <f t="shared" si="7"/>
        <v>26</v>
      </c>
      <c r="E50" s="36" t="str">
        <f t="shared" si="6"/>
        <v>A CORUÑA</v>
      </c>
      <c r="F50" s="36">
        <f t="shared" si="8"/>
        <v>11268690</v>
      </c>
      <c r="G50" s="36">
        <f t="shared" si="9"/>
        <v>10690796</v>
      </c>
    </row>
    <row r="51" spans="1:7" x14ac:dyDescent="0.3">
      <c r="A51" s="36" t="str">
        <f t="shared" si="5"/>
        <v>FERROL-SAN CIBRAO</v>
      </c>
      <c r="B51" s="37">
        <f t="shared" si="3"/>
        <v>9915259</v>
      </c>
      <c r="C51" s="37">
        <f t="shared" si="4"/>
        <v>10215357</v>
      </c>
      <c r="D51" s="37">
        <f t="shared" si="7"/>
        <v>13</v>
      </c>
      <c r="E51" s="36" t="str">
        <f t="shared" si="6"/>
        <v>FERROL-SAN CIBRAO</v>
      </c>
      <c r="F51" s="36">
        <f t="shared" si="8"/>
        <v>9915259</v>
      </c>
      <c r="G51" s="36">
        <f t="shared" si="9"/>
        <v>10215357</v>
      </c>
    </row>
    <row r="52" spans="1:7" x14ac:dyDescent="0.3">
      <c r="A52" s="36" t="str">
        <f t="shared" si="5"/>
        <v>GIJÓN</v>
      </c>
      <c r="B52" s="37">
        <f t="shared" si="3"/>
        <v>14459685</v>
      </c>
      <c r="C52" s="37">
        <f t="shared" si="4"/>
        <v>16545377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9347373</v>
      </c>
      <c r="G52" s="36">
        <f t="shared" si="9"/>
        <v>9502555</v>
      </c>
    </row>
    <row r="53" spans="1:7" x14ac:dyDescent="0.3">
      <c r="A53" s="36" t="str">
        <f t="shared" si="5"/>
        <v>HUELVA</v>
      </c>
      <c r="B53" s="37">
        <f t="shared" si="3"/>
        <v>24026384</v>
      </c>
      <c r="C53" s="37">
        <f t="shared" si="4"/>
        <v>23669841</v>
      </c>
      <c r="D53" s="37">
        <f t="shared" si="7"/>
        <v>6</v>
      </c>
      <c r="E53" s="36" t="str">
        <f t="shared" si="6"/>
        <v>ALMERÍA</v>
      </c>
      <c r="F53" s="36">
        <f t="shared" si="8"/>
        <v>5155414</v>
      </c>
      <c r="G53" s="36">
        <f t="shared" si="9"/>
        <v>4718101</v>
      </c>
    </row>
    <row r="54" spans="1:7" x14ac:dyDescent="0.3">
      <c r="A54" s="36" t="str">
        <f t="shared" si="5"/>
        <v>LAS PALMAS</v>
      </c>
      <c r="B54" s="37">
        <f t="shared" si="3"/>
        <v>18102650</v>
      </c>
      <c r="C54" s="37">
        <f t="shared" si="4"/>
        <v>18168055</v>
      </c>
      <c r="D54" s="37">
        <f t="shared" si="7"/>
        <v>8</v>
      </c>
      <c r="E54" s="36" t="str">
        <f t="shared" si="6"/>
        <v>SANTANDER</v>
      </c>
      <c r="F54" s="36">
        <f t="shared" si="8"/>
        <v>4243823</v>
      </c>
      <c r="G54" s="36">
        <f t="shared" si="9"/>
        <v>4151970</v>
      </c>
    </row>
    <row r="55" spans="1:7" x14ac:dyDescent="0.3">
      <c r="A55" s="36" t="str">
        <f t="shared" si="5"/>
        <v>MÁLAGA</v>
      </c>
      <c r="B55" s="37">
        <f t="shared" si="3"/>
        <v>2103014</v>
      </c>
      <c r="C55" s="37">
        <f t="shared" si="4"/>
        <v>2099249</v>
      </c>
      <c r="D55" s="37">
        <f t="shared" si="7"/>
        <v>24</v>
      </c>
      <c r="E55" s="36" t="str">
        <f t="shared" si="6"/>
        <v>AVILÉS</v>
      </c>
      <c r="F55" s="36">
        <f t="shared" si="8"/>
        <v>3732418</v>
      </c>
      <c r="G55" s="36">
        <f t="shared" si="9"/>
        <v>3578370</v>
      </c>
    </row>
    <row r="56" spans="1:7" x14ac:dyDescent="0.3">
      <c r="A56" s="36" t="str">
        <f t="shared" si="5"/>
        <v>MARÍN Y RÍA DE PONTEVEDRA</v>
      </c>
      <c r="B56" s="37">
        <f t="shared" si="3"/>
        <v>1815712</v>
      </c>
      <c r="C56" s="37">
        <f t="shared" si="4"/>
        <v>1841700</v>
      </c>
      <c r="D56" s="37">
        <f t="shared" si="7"/>
        <v>25</v>
      </c>
      <c r="E56" s="36" t="str">
        <f t="shared" si="6"/>
        <v>VIGO</v>
      </c>
      <c r="F56" s="36">
        <f t="shared" ref="F56:F66" si="10">LOOKUP(E56,$A$39:$A$66,$B$39:$B$66)</f>
        <v>3107150</v>
      </c>
      <c r="G56" s="36">
        <f t="shared" si="9"/>
        <v>2944487</v>
      </c>
    </row>
    <row r="57" spans="1:7" x14ac:dyDescent="0.3">
      <c r="A57" s="36" t="str">
        <f t="shared" si="5"/>
        <v>MELILLA</v>
      </c>
      <c r="B57" s="37">
        <f t="shared" si="3"/>
        <v>661823</v>
      </c>
      <c r="C57" s="37">
        <f t="shared" si="4"/>
        <v>891495</v>
      </c>
      <c r="D57" s="37">
        <f t="shared" si="7"/>
        <v>28</v>
      </c>
      <c r="E57" s="36" t="str">
        <f t="shared" si="6"/>
        <v>SEVILLA</v>
      </c>
      <c r="F57" s="36">
        <f t="shared" si="10"/>
        <v>3103789</v>
      </c>
      <c r="G57" s="36">
        <f t="shared" si="9"/>
        <v>3160940</v>
      </c>
    </row>
    <row r="58" spans="1:7" x14ac:dyDescent="0.3">
      <c r="A58" s="36" t="str">
        <f t="shared" si="5"/>
        <v>MOTRIL</v>
      </c>
      <c r="B58" s="37">
        <f t="shared" si="3"/>
        <v>2144541</v>
      </c>
      <c r="C58" s="37">
        <f t="shared" si="4"/>
        <v>1712978</v>
      </c>
      <c r="D58" s="37">
        <f t="shared" si="7"/>
        <v>23</v>
      </c>
      <c r="E58" s="36" t="str">
        <f t="shared" si="6"/>
        <v>BAHÍA DE CÁDIZ</v>
      </c>
      <c r="F58" s="36">
        <f t="shared" si="10"/>
        <v>2952103</v>
      </c>
      <c r="G58" s="36">
        <f t="shared" si="9"/>
        <v>3033435</v>
      </c>
    </row>
    <row r="59" spans="1:7" x14ac:dyDescent="0.3">
      <c r="A59" s="36" t="str">
        <f t="shared" si="5"/>
        <v>PASAIA</v>
      </c>
      <c r="B59" s="37">
        <f t="shared" si="3"/>
        <v>2276469</v>
      </c>
      <c r="C59" s="37">
        <f t="shared" si="4"/>
        <v>2147321</v>
      </c>
      <c r="D59" s="37">
        <f t="shared" si="7"/>
        <v>22</v>
      </c>
      <c r="E59" s="36" t="str">
        <f t="shared" si="6"/>
        <v>ALICANTE</v>
      </c>
      <c r="F59" s="36">
        <f t="shared" si="10"/>
        <v>2327460</v>
      </c>
      <c r="G59" s="36">
        <f t="shared" si="9"/>
        <v>2600106</v>
      </c>
    </row>
    <row r="60" spans="1:7" x14ac:dyDescent="0.3">
      <c r="A60" s="36" t="str">
        <f t="shared" si="5"/>
        <v>SANTA CRUZ DE TENERIFE</v>
      </c>
      <c r="B60" s="37">
        <f t="shared" si="3"/>
        <v>9347373</v>
      </c>
      <c r="C60" s="37">
        <f t="shared" si="4"/>
        <v>9502555</v>
      </c>
      <c r="D60" s="37">
        <f t="shared" si="7"/>
        <v>14</v>
      </c>
      <c r="E60" s="36" t="str">
        <f t="shared" si="6"/>
        <v>PASAIA</v>
      </c>
      <c r="F60" s="36">
        <f t="shared" si="10"/>
        <v>2276469</v>
      </c>
      <c r="G60" s="36">
        <f t="shared" si="9"/>
        <v>2147321</v>
      </c>
    </row>
    <row r="61" spans="1:7" x14ac:dyDescent="0.3">
      <c r="A61" s="36" t="str">
        <f t="shared" si="5"/>
        <v>SANTANDER</v>
      </c>
      <c r="B61" s="37">
        <f t="shared" si="3"/>
        <v>4243823</v>
      </c>
      <c r="C61" s="37">
        <f t="shared" si="4"/>
        <v>4151970</v>
      </c>
      <c r="D61" s="37">
        <f t="shared" si="7"/>
        <v>16</v>
      </c>
      <c r="E61" s="36" t="str">
        <f t="shared" si="6"/>
        <v>MOTRIL</v>
      </c>
      <c r="F61" s="36">
        <f t="shared" si="10"/>
        <v>2144541</v>
      </c>
      <c r="G61" s="36">
        <f t="shared" si="9"/>
        <v>1712978</v>
      </c>
    </row>
    <row r="62" spans="1:7" x14ac:dyDescent="0.3">
      <c r="A62" s="36" t="str">
        <f t="shared" si="5"/>
        <v>SEVILLA</v>
      </c>
      <c r="B62" s="37">
        <f t="shared" si="3"/>
        <v>3103789</v>
      </c>
      <c r="C62" s="37">
        <f t="shared" si="4"/>
        <v>3160940</v>
      </c>
      <c r="D62" s="37">
        <f t="shared" si="7"/>
        <v>19</v>
      </c>
      <c r="E62" s="36" t="str">
        <f t="shared" si="6"/>
        <v>MÁLAGA</v>
      </c>
      <c r="F62" s="36">
        <f t="shared" si="10"/>
        <v>2103014</v>
      </c>
      <c r="G62" s="36">
        <f t="shared" si="9"/>
        <v>2099249</v>
      </c>
    </row>
    <row r="63" spans="1:7" x14ac:dyDescent="0.3">
      <c r="A63" s="36" t="str">
        <f t="shared" si="5"/>
        <v>TARRAGONA</v>
      </c>
      <c r="B63" s="37">
        <f t="shared" si="3"/>
        <v>23665728</v>
      </c>
      <c r="C63" s="37">
        <f t="shared" si="4"/>
        <v>25145445</v>
      </c>
      <c r="D63" s="37">
        <f t="shared" si="7"/>
        <v>7</v>
      </c>
      <c r="E63" s="36" t="str">
        <f t="shared" si="6"/>
        <v>MARÍN Y RÍA DE PONTEVEDRA</v>
      </c>
      <c r="F63" s="36">
        <f t="shared" si="10"/>
        <v>1815712</v>
      </c>
      <c r="G63" s="36">
        <f t="shared" si="9"/>
        <v>1841700</v>
      </c>
    </row>
    <row r="64" spans="1:7" x14ac:dyDescent="0.3">
      <c r="A64" s="36" t="str">
        <f t="shared" si="5"/>
        <v>VALENCIA</v>
      </c>
      <c r="B64" s="37">
        <f t="shared" si="3"/>
        <v>56663985</v>
      </c>
      <c r="C64" s="37">
        <f t="shared" si="4"/>
        <v>55132017</v>
      </c>
      <c r="D64" s="37">
        <f t="shared" si="7"/>
        <v>2</v>
      </c>
      <c r="E64" s="36" t="str">
        <f t="shared" si="6"/>
        <v>CEUTA</v>
      </c>
      <c r="F64" s="36">
        <f t="shared" si="10"/>
        <v>1307446</v>
      </c>
      <c r="G64" s="36">
        <f t="shared" si="9"/>
        <v>1397557</v>
      </c>
    </row>
    <row r="65" spans="1:7" x14ac:dyDescent="0.3">
      <c r="A65" s="36" t="str">
        <f t="shared" si="5"/>
        <v>VIGO</v>
      </c>
      <c r="B65" s="37">
        <f t="shared" si="3"/>
        <v>3107150</v>
      </c>
      <c r="C65" s="37">
        <f t="shared" si="4"/>
        <v>2944487</v>
      </c>
      <c r="D65" s="37">
        <f t="shared" si="7"/>
        <v>18</v>
      </c>
      <c r="E65" s="36" t="str">
        <f t="shared" si="6"/>
        <v>VILAGARCÍA</v>
      </c>
      <c r="F65" s="36">
        <f t="shared" si="10"/>
        <v>876467</v>
      </c>
      <c r="G65" s="36">
        <f t="shared" si="9"/>
        <v>906679</v>
      </c>
    </row>
    <row r="66" spans="1:7" x14ac:dyDescent="0.3">
      <c r="A66" s="36" t="str">
        <f t="shared" si="5"/>
        <v>VILAGARCÍA</v>
      </c>
      <c r="B66" s="37">
        <f t="shared" si="3"/>
        <v>876467</v>
      </c>
      <c r="C66" s="37">
        <f t="shared" si="4"/>
        <v>906679</v>
      </c>
      <c r="D66" s="37">
        <f t="shared" si="7"/>
        <v>27</v>
      </c>
      <c r="E66" s="36" t="str">
        <f t="shared" si="6"/>
        <v>MELILLA</v>
      </c>
      <c r="F66" s="36">
        <f t="shared" si="10"/>
        <v>661823</v>
      </c>
      <c r="G66" s="36">
        <f t="shared" si="9"/>
        <v>891495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747592</v>
      </c>
      <c r="C7" s="30">
        <v>693383</v>
      </c>
      <c r="D7" s="30">
        <v>6469483</v>
      </c>
      <c r="E7" s="30">
        <v>7192752</v>
      </c>
      <c r="F7" s="11">
        <f>((E7*100)/D7)-100</f>
        <v>11.179703231309205</v>
      </c>
      <c r="G7" s="1"/>
      <c r="H7" s="1"/>
      <c r="I7" s="1"/>
    </row>
    <row r="8" spans="1:12" x14ac:dyDescent="0.3">
      <c r="A8" s="12" t="s">
        <v>31</v>
      </c>
      <c r="B8" s="31">
        <v>2096</v>
      </c>
      <c r="C8" s="31">
        <v>10542</v>
      </c>
      <c r="D8" s="31">
        <v>31792</v>
      </c>
      <c r="E8" s="31">
        <v>47551</v>
      </c>
      <c r="F8" s="14">
        <f t="shared" ref="F8:F34" si="0">((E8*100)/D8)-100</f>
        <v>49.569073980875686</v>
      </c>
      <c r="G8" s="1"/>
      <c r="H8" s="1"/>
      <c r="I8" s="1"/>
    </row>
    <row r="9" spans="1:12" x14ac:dyDescent="0.3">
      <c r="A9" s="9" t="s">
        <v>157</v>
      </c>
      <c r="B9" s="30">
        <v>5998</v>
      </c>
      <c r="C9" s="30">
        <v>2702</v>
      </c>
      <c r="D9" s="30">
        <v>28659</v>
      </c>
      <c r="E9" s="30">
        <v>31519</v>
      </c>
      <c r="F9" s="11">
        <f t="shared" si="0"/>
        <v>9.9794130988520209</v>
      </c>
      <c r="G9" s="1"/>
      <c r="H9" s="1"/>
      <c r="I9" s="1"/>
    </row>
    <row r="10" spans="1:12" x14ac:dyDescent="0.3">
      <c r="A10" s="12" t="s">
        <v>159</v>
      </c>
      <c r="B10" s="31">
        <v>51087</v>
      </c>
      <c r="C10" s="31">
        <v>48174</v>
      </c>
      <c r="D10" s="31">
        <v>472856</v>
      </c>
      <c r="E10" s="31">
        <v>471216</v>
      </c>
      <c r="F10" s="14">
        <f t="shared" si="0"/>
        <v>-0.34682863281844334</v>
      </c>
      <c r="G10" s="1"/>
      <c r="H10" s="1"/>
      <c r="I10" s="1"/>
    </row>
    <row r="11" spans="1:12" x14ac:dyDescent="0.3">
      <c r="A11" s="9" t="s">
        <v>160</v>
      </c>
      <c r="B11" s="30">
        <v>2508091</v>
      </c>
      <c r="C11" s="30">
        <v>3430293</v>
      </c>
      <c r="D11" s="30">
        <v>21219376</v>
      </c>
      <c r="E11" s="30">
        <v>24271247</v>
      </c>
      <c r="F11" s="11">
        <f t="shared" si="0"/>
        <v>14.382472887044372</v>
      </c>
      <c r="G11" s="1"/>
      <c r="H11" s="1"/>
      <c r="I11" s="1"/>
    </row>
    <row r="12" spans="1:12" x14ac:dyDescent="0.3">
      <c r="A12" s="12" t="s">
        <v>161</v>
      </c>
      <c r="B12" s="31">
        <v>70222</v>
      </c>
      <c r="C12" s="31">
        <v>74814</v>
      </c>
      <c r="D12" s="31">
        <v>480203</v>
      </c>
      <c r="E12" s="31">
        <v>491799</v>
      </c>
      <c r="F12" s="14">
        <f t="shared" si="0"/>
        <v>2.4148120690624637</v>
      </c>
      <c r="G12" s="1"/>
      <c r="H12" s="1"/>
      <c r="I12" s="1"/>
    </row>
    <row r="13" spans="1:12" x14ac:dyDescent="0.3">
      <c r="A13" s="9" t="s">
        <v>32</v>
      </c>
      <c r="B13" s="30">
        <v>158042</v>
      </c>
      <c r="C13" s="30">
        <v>178982</v>
      </c>
      <c r="D13" s="30">
        <v>1297603</v>
      </c>
      <c r="E13" s="30">
        <v>1383149</v>
      </c>
      <c r="F13" s="11">
        <f t="shared" si="0"/>
        <v>6.5926173105333419</v>
      </c>
      <c r="G13" s="1"/>
      <c r="H13" s="1"/>
      <c r="I13" s="1"/>
    </row>
    <row r="14" spans="1:12" x14ac:dyDescent="0.3">
      <c r="A14" s="12" t="s">
        <v>33</v>
      </c>
      <c r="B14" s="31">
        <v>1225013</v>
      </c>
      <c r="C14" s="31">
        <v>991152</v>
      </c>
      <c r="D14" s="31">
        <v>10688015</v>
      </c>
      <c r="E14" s="31">
        <v>11688589</v>
      </c>
      <c r="F14" s="14">
        <f t="shared" si="0"/>
        <v>9.361644795595808</v>
      </c>
      <c r="G14" s="1"/>
      <c r="H14" s="1"/>
      <c r="I14" s="1"/>
    </row>
    <row r="15" spans="1:12" x14ac:dyDescent="0.3">
      <c r="A15" s="9" t="s">
        <v>34</v>
      </c>
      <c r="B15" s="30">
        <v>1680516</v>
      </c>
      <c r="C15" s="30">
        <v>1537920</v>
      </c>
      <c r="D15" s="30">
        <v>14634547</v>
      </c>
      <c r="E15" s="30">
        <v>15193266</v>
      </c>
      <c r="F15" s="11">
        <f t="shared" si="0"/>
        <v>3.8178086414290817</v>
      </c>
      <c r="G15" s="1"/>
      <c r="H15" s="1"/>
      <c r="I15" s="1"/>
    </row>
    <row r="16" spans="1:12" x14ac:dyDescent="0.3">
      <c r="A16" s="12" t="s">
        <v>35</v>
      </c>
      <c r="B16" s="31">
        <v>2172619</v>
      </c>
      <c r="C16" s="31">
        <v>1946083</v>
      </c>
      <c r="D16" s="31">
        <v>20344616</v>
      </c>
      <c r="E16" s="31">
        <v>18846306</v>
      </c>
      <c r="F16" s="14">
        <f t="shared" si="0"/>
        <v>-7.3646511686433342</v>
      </c>
      <c r="G16" s="1"/>
      <c r="H16" s="1"/>
      <c r="I16" s="1"/>
    </row>
    <row r="17" spans="1:9" x14ac:dyDescent="0.3">
      <c r="A17" s="9" t="s">
        <v>162</v>
      </c>
      <c r="B17" s="30">
        <v>669973</v>
      </c>
      <c r="C17" s="30">
        <v>917316</v>
      </c>
      <c r="D17" s="30">
        <v>6342681</v>
      </c>
      <c r="E17" s="30">
        <v>7958043</v>
      </c>
      <c r="F17" s="11">
        <f t="shared" si="0"/>
        <v>25.4681261756661</v>
      </c>
      <c r="G17" s="1"/>
      <c r="H17" s="1"/>
      <c r="I17" s="1"/>
    </row>
    <row r="18" spans="1:9" x14ac:dyDescent="0.3">
      <c r="A18" s="12" t="s">
        <v>36</v>
      </c>
      <c r="B18" s="31">
        <v>72544</v>
      </c>
      <c r="C18" s="31">
        <v>65293</v>
      </c>
      <c r="D18" s="31">
        <v>694969</v>
      </c>
      <c r="E18" s="31">
        <v>674330</v>
      </c>
      <c r="F18" s="14">
        <f t="shared" si="0"/>
        <v>-2.9697727524537072</v>
      </c>
      <c r="G18" s="1"/>
      <c r="H18" s="1"/>
      <c r="I18" s="1"/>
    </row>
    <row r="19" spans="1:9" x14ac:dyDescent="0.3">
      <c r="A19" s="9" t="s">
        <v>37</v>
      </c>
      <c r="B19" s="30">
        <v>179997</v>
      </c>
      <c r="C19" s="30">
        <v>191628</v>
      </c>
      <c r="D19" s="30">
        <v>1726177</v>
      </c>
      <c r="E19" s="30">
        <v>1492018</v>
      </c>
      <c r="F19" s="11">
        <f t="shared" si="0"/>
        <v>-13.565179005397482</v>
      </c>
      <c r="G19" s="1"/>
      <c r="H19" s="1"/>
      <c r="I19" s="1"/>
    </row>
    <row r="20" spans="1:9" x14ac:dyDescent="0.3">
      <c r="A20" s="12" t="s">
        <v>163</v>
      </c>
      <c r="B20" s="31">
        <v>79373</v>
      </c>
      <c r="C20" s="31">
        <v>29737</v>
      </c>
      <c r="D20" s="31">
        <v>649482</v>
      </c>
      <c r="E20" s="31">
        <v>556317</v>
      </c>
      <c r="F20" s="14">
        <f t="shared" si="0"/>
        <v>-14.3445083928423</v>
      </c>
      <c r="G20" s="1"/>
      <c r="H20" s="1"/>
      <c r="I20" s="1"/>
    </row>
    <row r="21" spans="1:9" x14ac:dyDescent="0.3">
      <c r="A21" s="9" t="s">
        <v>38</v>
      </c>
      <c r="B21" s="30">
        <v>2088379</v>
      </c>
      <c r="C21" s="30">
        <v>2384162</v>
      </c>
      <c r="D21" s="30">
        <v>18504654</v>
      </c>
      <c r="E21" s="30">
        <v>18207617</v>
      </c>
      <c r="F21" s="11">
        <f t="shared" si="0"/>
        <v>-1.6052015887462687</v>
      </c>
      <c r="G21" s="1"/>
      <c r="H21" s="1"/>
      <c r="I21" s="1"/>
    </row>
    <row r="22" spans="1:9" x14ac:dyDescent="0.3">
      <c r="A22" s="12" t="s">
        <v>59</v>
      </c>
      <c r="B22" s="31">
        <v>576762</v>
      </c>
      <c r="C22" s="31">
        <v>553652</v>
      </c>
      <c r="D22" s="31">
        <v>5159379</v>
      </c>
      <c r="E22" s="31">
        <v>5145370</v>
      </c>
      <c r="F22" s="14">
        <f t="shared" si="0"/>
        <v>-0.27152492577110365</v>
      </c>
      <c r="G22" s="1"/>
      <c r="H22" s="1"/>
      <c r="I22" s="1"/>
    </row>
    <row r="23" spans="1:9" x14ac:dyDescent="0.3">
      <c r="A23" s="9" t="s">
        <v>164</v>
      </c>
      <c r="B23" s="30">
        <v>23335</v>
      </c>
      <c r="C23" s="30">
        <v>7118</v>
      </c>
      <c r="D23" s="30">
        <v>115113</v>
      </c>
      <c r="E23" s="30">
        <v>47712</v>
      </c>
      <c r="F23" s="11">
        <f t="shared" si="0"/>
        <v>-58.552031482108887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4787</v>
      </c>
      <c r="C25" s="30">
        <v>8642</v>
      </c>
      <c r="D25" s="30">
        <v>58522</v>
      </c>
      <c r="E25" s="30">
        <v>57777</v>
      </c>
      <c r="F25" s="11">
        <f t="shared" si="0"/>
        <v>-1.2730255288609413</v>
      </c>
      <c r="G25" s="1"/>
      <c r="H25" s="1"/>
      <c r="I25" s="1"/>
    </row>
    <row r="26" spans="1:9" x14ac:dyDescent="0.3">
      <c r="A26" s="12" t="s">
        <v>40</v>
      </c>
      <c r="B26" s="31">
        <v>85700</v>
      </c>
      <c r="C26" s="31">
        <v>123110</v>
      </c>
      <c r="D26" s="31">
        <v>740057</v>
      </c>
      <c r="E26" s="31">
        <v>1030045</v>
      </c>
      <c r="F26" s="14">
        <f t="shared" si="0"/>
        <v>39.18454929822974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332539</v>
      </c>
      <c r="C28" s="31">
        <v>319869</v>
      </c>
      <c r="D28" s="31">
        <v>3833343</v>
      </c>
      <c r="E28" s="31">
        <v>3396777</v>
      </c>
      <c r="F28" s="14">
        <f t="shared" si="0"/>
        <v>-11.388649541666368</v>
      </c>
      <c r="G28" s="1"/>
      <c r="H28" s="1"/>
      <c r="I28" s="1"/>
    </row>
    <row r="29" spans="1:9" x14ac:dyDescent="0.3">
      <c r="A29" s="9" t="s">
        <v>43</v>
      </c>
      <c r="B29" s="30">
        <v>33401</v>
      </c>
      <c r="C29" s="30">
        <v>22707</v>
      </c>
      <c r="D29" s="30">
        <v>149831</v>
      </c>
      <c r="E29" s="30">
        <v>252434</v>
      </c>
      <c r="F29" s="11">
        <f t="shared" si="0"/>
        <v>68.479153179248613</v>
      </c>
      <c r="G29" s="1"/>
      <c r="H29" s="1"/>
      <c r="I29" s="1"/>
    </row>
    <row r="30" spans="1:9" x14ac:dyDescent="0.3">
      <c r="A30" s="12" t="s">
        <v>44</v>
      </c>
      <c r="B30" s="31">
        <v>29669</v>
      </c>
      <c r="C30" s="31">
        <v>14317</v>
      </c>
      <c r="D30" s="31">
        <v>305952</v>
      </c>
      <c r="E30" s="31">
        <v>180463</v>
      </c>
      <c r="F30" s="14">
        <f t="shared" si="0"/>
        <v>-41.015910992574</v>
      </c>
      <c r="G30" s="1"/>
      <c r="H30" s="1"/>
      <c r="I30" s="1"/>
    </row>
    <row r="31" spans="1:9" x14ac:dyDescent="0.3">
      <c r="A31" s="9" t="s">
        <v>45</v>
      </c>
      <c r="B31" s="30">
        <v>2034925</v>
      </c>
      <c r="C31" s="30">
        <v>1744123</v>
      </c>
      <c r="D31" s="30">
        <v>16684550</v>
      </c>
      <c r="E31" s="30">
        <v>14681603</v>
      </c>
      <c r="F31" s="11">
        <f t="shared" si="0"/>
        <v>-12.004800848689356</v>
      </c>
      <c r="G31" s="1"/>
      <c r="H31" s="1"/>
      <c r="I31" s="1"/>
    </row>
    <row r="32" spans="1:9" x14ac:dyDescent="0.3">
      <c r="A32" s="12" t="s">
        <v>46</v>
      </c>
      <c r="B32" s="31">
        <v>188826</v>
      </c>
      <c r="C32" s="31">
        <v>181801</v>
      </c>
      <c r="D32" s="31">
        <v>2489500</v>
      </c>
      <c r="E32" s="31">
        <v>1477103</v>
      </c>
      <c r="F32" s="14">
        <f t="shared" si="0"/>
        <v>-40.666680056236189</v>
      </c>
      <c r="G32" s="1"/>
      <c r="H32" s="1"/>
      <c r="I32" s="1"/>
    </row>
    <row r="33" spans="1:9" x14ac:dyDescent="0.3">
      <c r="A33" s="9" t="s">
        <v>47</v>
      </c>
      <c r="B33" s="30">
        <v>11390</v>
      </c>
      <c r="C33" s="30">
        <v>8619</v>
      </c>
      <c r="D33" s="30">
        <v>56822</v>
      </c>
      <c r="E33" s="30">
        <v>72791</v>
      </c>
      <c r="F33" s="11">
        <f t="shared" si="0"/>
        <v>28.103551441343143</v>
      </c>
      <c r="G33" s="1"/>
      <c r="H33" s="1"/>
      <c r="I33" s="1"/>
    </row>
    <row r="34" spans="1:9" x14ac:dyDescent="0.3">
      <c r="A34" s="12" t="s">
        <v>165</v>
      </c>
      <c r="B34" s="31">
        <v>15526</v>
      </c>
      <c r="C34" s="31">
        <v>11934</v>
      </c>
      <c r="D34" s="31">
        <v>146128</v>
      </c>
      <c r="E34" s="31">
        <v>126144</v>
      </c>
      <c r="F34" s="14">
        <f t="shared" si="0"/>
        <v>-13.675681594218773</v>
      </c>
      <c r="G34" s="1"/>
      <c r="H34" s="1"/>
      <c r="I34" s="1"/>
    </row>
    <row r="35" spans="1:9" x14ac:dyDescent="0.3">
      <c r="A35" s="15" t="s">
        <v>48</v>
      </c>
      <c r="B35" s="16">
        <f>SUM(B7:B34)</f>
        <v>15048402</v>
      </c>
      <c r="C35" s="16">
        <f t="shared" ref="C35:E35" si="1">SUM(C7:C34)</f>
        <v>15498073</v>
      </c>
      <c r="D35" s="16">
        <f t="shared" si="1"/>
        <v>133324310</v>
      </c>
      <c r="E35" s="16">
        <f t="shared" si="1"/>
        <v>134973938</v>
      </c>
      <c r="F35" s="17">
        <f t="shared" ref="F35" si="2">((E35*100)/D35)-100</f>
        <v>1.2373047345979131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7192752</v>
      </c>
      <c r="C39" s="37">
        <f t="shared" si="4"/>
        <v>6469483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24271247</v>
      </c>
      <c r="G39" s="36">
        <f>LOOKUP(E39,$A$39:$A$66,$C$39:$C$66)</f>
        <v>21219376</v>
      </c>
    </row>
    <row r="40" spans="1:9" x14ac:dyDescent="0.3">
      <c r="A40" s="36" t="str">
        <f t="shared" si="5"/>
        <v>ALICANTE</v>
      </c>
      <c r="B40" s="37">
        <f t="shared" si="3"/>
        <v>47551</v>
      </c>
      <c r="C40" s="37">
        <f t="shared" si="4"/>
        <v>31792</v>
      </c>
      <c r="D40" s="37">
        <f t="shared" ref="D40:D66" si="7">_xlfn.RANK.EQ(B40,$B$39:$B$66)+COUNTIF($B$39:$B$66,B40)-1</f>
        <v>25</v>
      </c>
      <c r="E40" s="36" t="str">
        <f t="shared" si="6"/>
        <v>CARTAGENA</v>
      </c>
      <c r="F40" s="36">
        <f t="shared" ref="F40:F55" si="8">LOOKUP(E40,$A$39:$A$66,$B$39:$B$66)</f>
        <v>18846306</v>
      </c>
      <c r="G40" s="36">
        <f t="shared" ref="G40:G66" si="9">LOOKUP(E40,$A$39:$A$66,$C$39:$C$66)</f>
        <v>20344616</v>
      </c>
    </row>
    <row r="41" spans="1:9" x14ac:dyDescent="0.3">
      <c r="A41" s="36" t="str">
        <f t="shared" si="5"/>
        <v>ALMERÍA</v>
      </c>
      <c r="B41" s="37">
        <f t="shared" si="3"/>
        <v>31519</v>
      </c>
      <c r="C41" s="37">
        <f t="shared" si="4"/>
        <v>28659</v>
      </c>
      <c r="D41" s="37">
        <f t="shared" si="7"/>
        <v>26</v>
      </c>
      <c r="E41" s="36" t="str">
        <f t="shared" si="6"/>
        <v>HUELVA</v>
      </c>
      <c r="F41" s="36">
        <f t="shared" si="8"/>
        <v>18207617</v>
      </c>
      <c r="G41" s="36">
        <f t="shared" si="9"/>
        <v>18504654</v>
      </c>
    </row>
    <row r="42" spans="1:9" x14ac:dyDescent="0.3">
      <c r="A42" s="36" t="str">
        <f t="shared" si="5"/>
        <v>AVILÉS</v>
      </c>
      <c r="B42" s="37">
        <f t="shared" si="3"/>
        <v>471216</v>
      </c>
      <c r="C42" s="37">
        <f t="shared" si="4"/>
        <v>472856</v>
      </c>
      <c r="D42" s="37">
        <f t="shared" si="7"/>
        <v>18</v>
      </c>
      <c r="E42" s="36" t="str">
        <f t="shared" si="6"/>
        <v>BILBAO</v>
      </c>
      <c r="F42" s="36">
        <f t="shared" si="8"/>
        <v>15193266</v>
      </c>
      <c r="G42" s="36">
        <f t="shared" si="9"/>
        <v>14634547</v>
      </c>
    </row>
    <row r="43" spans="1:9" x14ac:dyDescent="0.3">
      <c r="A43" s="36" t="str">
        <f t="shared" si="5"/>
        <v>BAHÍA DE ALGECIRAS</v>
      </c>
      <c r="B43" s="37">
        <f t="shared" si="3"/>
        <v>24271247</v>
      </c>
      <c r="C43" s="37">
        <f t="shared" si="4"/>
        <v>21219376</v>
      </c>
      <c r="D43" s="37">
        <f t="shared" si="7"/>
        <v>1</v>
      </c>
      <c r="E43" s="36" t="str">
        <f t="shared" si="6"/>
        <v>TARRAGONA</v>
      </c>
      <c r="F43" s="36">
        <f t="shared" si="8"/>
        <v>14681603</v>
      </c>
      <c r="G43" s="36">
        <f t="shared" si="9"/>
        <v>16684550</v>
      </c>
    </row>
    <row r="44" spans="1:9" x14ac:dyDescent="0.3">
      <c r="A44" s="36" t="str">
        <f t="shared" si="5"/>
        <v>BAHÍA DE CÁDIZ</v>
      </c>
      <c r="B44" s="37">
        <f t="shared" si="3"/>
        <v>491799</v>
      </c>
      <c r="C44" s="37">
        <f t="shared" si="4"/>
        <v>480203</v>
      </c>
      <c r="D44" s="37">
        <f t="shared" si="7"/>
        <v>17</v>
      </c>
      <c r="E44" s="36" t="str">
        <f t="shared" si="6"/>
        <v>BARCELONA</v>
      </c>
      <c r="F44" s="36">
        <f t="shared" si="8"/>
        <v>11688589</v>
      </c>
      <c r="G44" s="36">
        <f t="shared" si="9"/>
        <v>10688015</v>
      </c>
    </row>
    <row r="45" spans="1:9" x14ac:dyDescent="0.3">
      <c r="A45" s="36" t="str">
        <f t="shared" si="5"/>
        <v>BALEARES</v>
      </c>
      <c r="B45" s="37">
        <f t="shared" si="3"/>
        <v>1383149</v>
      </c>
      <c r="C45" s="37">
        <f t="shared" si="4"/>
        <v>1297603</v>
      </c>
      <c r="D45" s="37">
        <f t="shared" si="7"/>
        <v>13</v>
      </c>
      <c r="E45" s="36" t="str">
        <f t="shared" si="6"/>
        <v>CASTELLÓN</v>
      </c>
      <c r="F45" s="36">
        <f t="shared" si="8"/>
        <v>7958043</v>
      </c>
      <c r="G45" s="36">
        <f t="shared" si="9"/>
        <v>6342681</v>
      </c>
    </row>
    <row r="46" spans="1:9" x14ac:dyDescent="0.3">
      <c r="A46" s="36" t="str">
        <f t="shared" si="5"/>
        <v>BARCELONA</v>
      </c>
      <c r="B46" s="37">
        <f t="shared" si="3"/>
        <v>11688589</v>
      </c>
      <c r="C46" s="37">
        <f t="shared" si="4"/>
        <v>10688015</v>
      </c>
      <c r="D46" s="37">
        <f t="shared" si="7"/>
        <v>6</v>
      </c>
      <c r="E46" s="36" t="str">
        <f t="shared" si="6"/>
        <v>A CORUÑA</v>
      </c>
      <c r="F46" s="36">
        <f t="shared" si="8"/>
        <v>7192752</v>
      </c>
      <c r="G46" s="36">
        <f t="shared" si="9"/>
        <v>6469483</v>
      </c>
    </row>
    <row r="47" spans="1:9" x14ac:dyDescent="0.3">
      <c r="A47" s="36" t="str">
        <f t="shared" si="5"/>
        <v>BILBAO</v>
      </c>
      <c r="B47" s="37">
        <f t="shared" si="3"/>
        <v>15193266</v>
      </c>
      <c r="C47" s="37">
        <f t="shared" si="4"/>
        <v>14634547</v>
      </c>
      <c r="D47" s="37">
        <f t="shared" si="7"/>
        <v>4</v>
      </c>
      <c r="E47" s="36" t="str">
        <f t="shared" si="6"/>
        <v>LAS PALMAS</v>
      </c>
      <c r="F47" s="36">
        <f t="shared" si="8"/>
        <v>5145370</v>
      </c>
      <c r="G47" s="36">
        <f t="shared" si="9"/>
        <v>5159379</v>
      </c>
    </row>
    <row r="48" spans="1:9" x14ac:dyDescent="0.3">
      <c r="A48" s="36" t="str">
        <f t="shared" si="5"/>
        <v>CARTAGENA</v>
      </c>
      <c r="B48" s="37">
        <f t="shared" si="3"/>
        <v>18846306</v>
      </c>
      <c r="C48" s="37">
        <f t="shared" si="4"/>
        <v>20344616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3396777</v>
      </c>
      <c r="G48" s="36">
        <f t="shared" si="9"/>
        <v>3833343</v>
      </c>
    </row>
    <row r="49" spans="1:7" x14ac:dyDescent="0.3">
      <c r="A49" s="36" t="str">
        <f t="shared" si="5"/>
        <v>CASTELLÓN</v>
      </c>
      <c r="B49" s="37">
        <f t="shared" si="3"/>
        <v>7958043</v>
      </c>
      <c r="C49" s="37">
        <f t="shared" si="4"/>
        <v>6342681</v>
      </c>
      <c r="D49" s="37">
        <f t="shared" si="7"/>
        <v>7</v>
      </c>
      <c r="E49" s="36" t="str">
        <f t="shared" si="6"/>
        <v>FERROL-SAN CIBRAO</v>
      </c>
      <c r="F49" s="36">
        <f t="shared" si="8"/>
        <v>1492018</v>
      </c>
      <c r="G49" s="36">
        <f t="shared" si="9"/>
        <v>1726177</v>
      </c>
    </row>
    <row r="50" spans="1:7" x14ac:dyDescent="0.3">
      <c r="A50" s="36" t="str">
        <f t="shared" si="5"/>
        <v>CEUTA</v>
      </c>
      <c r="B50" s="37">
        <f t="shared" si="3"/>
        <v>674330</v>
      </c>
      <c r="C50" s="37">
        <f t="shared" si="4"/>
        <v>694969</v>
      </c>
      <c r="D50" s="37">
        <f t="shared" si="7"/>
        <v>15</v>
      </c>
      <c r="E50" s="36" t="str">
        <f t="shared" si="6"/>
        <v>VALENCIA</v>
      </c>
      <c r="F50" s="36">
        <f t="shared" si="8"/>
        <v>1477103</v>
      </c>
      <c r="G50" s="36">
        <f t="shared" si="9"/>
        <v>2489500</v>
      </c>
    </row>
    <row r="51" spans="1:7" x14ac:dyDescent="0.3">
      <c r="A51" s="36" t="str">
        <f t="shared" si="5"/>
        <v>FERROL-SAN CIBRAO</v>
      </c>
      <c r="B51" s="37">
        <f t="shared" si="3"/>
        <v>1492018</v>
      </c>
      <c r="C51" s="37">
        <f t="shared" si="4"/>
        <v>1726177</v>
      </c>
      <c r="D51" s="37">
        <f t="shared" si="7"/>
        <v>11</v>
      </c>
      <c r="E51" s="36" t="str">
        <f t="shared" si="6"/>
        <v>BALEARES</v>
      </c>
      <c r="F51" s="36">
        <f t="shared" si="8"/>
        <v>1383149</v>
      </c>
      <c r="G51" s="36">
        <f t="shared" si="9"/>
        <v>1297603</v>
      </c>
    </row>
    <row r="52" spans="1:7" x14ac:dyDescent="0.3">
      <c r="A52" s="36" t="str">
        <f t="shared" si="5"/>
        <v>GIJÓN</v>
      </c>
      <c r="B52" s="37">
        <f t="shared" si="3"/>
        <v>556317</v>
      </c>
      <c r="C52" s="37">
        <f t="shared" si="4"/>
        <v>649482</v>
      </c>
      <c r="D52" s="37">
        <f t="shared" si="7"/>
        <v>16</v>
      </c>
      <c r="E52" s="36" t="str">
        <f t="shared" si="6"/>
        <v>MOTRIL</v>
      </c>
      <c r="F52" s="36">
        <f t="shared" si="8"/>
        <v>1030045</v>
      </c>
      <c r="G52" s="36">
        <f t="shared" si="9"/>
        <v>740057</v>
      </c>
    </row>
    <row r="53" spans="1:7" x14ac:dyDescent="0.3">
      <c r="A53" s="36" t="str">
        <f t="shared" si="5"/>
        <v>HUELVA</v>
      </c>
      <c r="B53" s="37">
        <f t="shared" si="3"/>
        <v>18207617</v>
      </c>
      <c r="C53" s="37">
        <f t="shared" si="4"/>
        <v>18504654</v>
      </c>
      <c r="D53" s="37">
        <f t="shared" si="7"/>
        <v>3</v>
      </c>
      <c r="E53" s="36" t="str">
        <f t="shared" si="6"/>
        <v>CEUTA</v>
      </c>
      <c r="F53" s="36">
        <f t="shared" si="8"/>
        <v>674330</v>
      </c>
      <c r="G53" s="36">
        <f t="shared" si="9"/>
        <v>694969</v>
      </c>
    </row>
    <row r="54" spans="1:7" x14ac:dyDescent="0.3">
      <c r="A54" s="36" t="str">
        <f t="shared" si="5"/>
        <v>LAS PALMAS</v>
      </c>
      <c r="B54" s="37">
        <f t="shared" si="3"/>
        <v>5145370</v>
      </c>
      <c r="C54" s="37">
        <f t="shared" si="4"/>
        <v>5159379</v>
      </c>
      <c r="D54" s="37">
        <f t="shared" si="7"/>
        <v>9</v>
      </c>
      <c r="E54" s="36" t="str">
        <f t="shared" si="6"/>
        <v>GIJÓN</v>
      </c>
      <c r="F54" s="36">
        <f t="shared" si="8"/>
        <v>556317</v>
      </c>
      <c r="G54" s="36">
        <f t="shared" si="9"/>
        <v>649482</v>
      </c>
    </row>
    <row r="55" spans="1:7" x14ac:dyDescent="0.3">
      <c r="A55" s="36" t="str">
        <f t="shared" si="5"/>
        <v>MÁLAGA</v>
      </c>
      <c r="B55" s="37">
        <f t="shared" si="3"/>
        <v>47712</v>
      </c>
      <c r="C55" s="37">
        <f t="shared" si="4"/>
        <v>115113</v>
      </c>
      <c r="D55" s="37">
        <f t="shared" si="7"/>
        <v>24</v>
      </c>
      <c r="E55" s="36" t="str">
        <f t="shared" si="6"/>
        <v>BAHÍA DE CÁDIZ</v>
      </c>
      <c r="F55" s="36">
        <f t="shared" si="8"/>
        <v>491799</v>
      </c>
      <c r="G55" s="36">
        <f t="shared" si="9"/>
        <v>480203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AVILÉS</v>
      </c>
      <c r="F56" s="36">
        <f t="shared" ref="F56:F66" si="10">LOOKUP(E56,$A$39:$A$66,$B$39:$B$66)</f>
        <v>471216</v>
      </c>
      <c r="G56" s="36">
        <f t="shared" si="9"/>
        <v>472856</v>
      </c>
    </row>
    <row r="57" spans="1:7" x14ac:dyDescent="0.3">
      <c r="A57" s="36" t="str">
        <f t="shared" si="5"/>
        <v>MELILLA</v>
      </c>
      <c r="B57" s="37">
        <f t="shared" si="3"/>
        <v>57777</v>
      </c>
      <c r="C57" s="37">
        <f t="shared" si="4"/>
        <v>58522</v>
      </c>
      <c r="D57" s="37">
        <f t="shared" si="7"/>
        <v>23</v>
      </c>
      <c r="E57" s="36" t="str">
        <f t="shared" si="6"/>
        <v>SANTANDER</v>
      </c>
      <c r="F57" s="36">
        <f t="shared" si="10"/>
        <v>252434</v>
      </c>
      <c r="G57" s="36">
        <f t="shared" si="9"/>
        <v>149831</v>
      </c>
    </row>
    <row r="58" spans="1:7" x14ac:dyDescent="0.3">
      <c r="A58" s="36" t="str">
        <f t="shared" si="5"/>
        <v>MOTRIL</v>
      </c>
      <c r="B58" s="37">
        <f t="shared" si="3"/>
        <v>1030045</v>
      </c>
      <c r="C58" s="37">
        <f t="shared" si="4"/>
        <v>740057</v>
      </c>
      <c r="D58" s="37">
        <f t="shared" si="7"/>
        <v>14</v>
      </c>
      <c r="E58" s="36" t="str">
        <f t="shared" si="6"/>
        <v>SEVILLA</v>
      </c>
      <c r="F58" s="36">
        <f t="shared" si="10"/>
        <v>180463</v>
      </c>
      <c r="G58" s="36">
        <f t="shared" si="9"/>
        <v>305952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126144</v>
      </c>
      <c r="G59" s="36">
        <f t="shared" si="9"/>
        <v>146128</v>
      </c>
    </row>
    <row r="60" spans="1:7" x14ac:dyDescent="0.3">
      <c r="A60" s="36" t="str">
        <f t="shared" si="5"/>
        <v>SANTA CRUZ DE TENERIFE</v>
      </c>
      <c r="B60" s="37">
        <f t="shared" si="3"/>
        <v>3396777</v>
      </c>
      <c r="C60" s="37">
        <f t="shared" si="4"/>
        <v>3833343</v>
      </c>
      <c r="D60" s="37">
        <f t="shared" si="7"/>
        <v>10</v>
      </c>
      <c r="E60" s="36" t="str">
        <f t="shared" si="6"/>
        <v>VIGO</v>
      </c>
      <c r="F60" s="36">
        <f t="shared" si="10"/>
        <v>72791</v>
      </c>
      <c r="G60" s="36">
        <f t="shared" si="9"/>
        <v>56822</v>
      </c>
    </row>
    <row r="61" spans="1:7" x14ac:dyDescent="0.3">
      <c r="A61" s="36" t="str">
        <f t="shared" si="5"/>
        <v>SANTANDER</v>
      </c>
      <c r="B61" s="37">
        <f t="shared" si="3"/>
        <v>252434</v>
      </c>
      <c r="C61" s="37">
        <f t="shared" si="4"/>
        <v>149831</v>
      </c>
      <c r="D61" s="37">
        <f t="shared" si="7"/>
        <v>19</v>
      </c>
      <c r="E61" s="36" t="str">
        <f t="shared" si="6"/>
        <v>MELILLA</v>
      </c>
      <c r="F61" s="36">
        <f t="shared" si="10"/>
        <v>57777</v>
      </c>
      <c r="G61" s="36">
        <f t="shared" si="9"/>
        <v>58522</v>
      </c>
    </row>
    <row r="62" spans="1:7" x14ac:dyDescent="0.3">
      <c r="A62" s="36" t="str">
        <f t="shared" si="5"/>
        <v>SEVILLA</v>
      </c>
      <c r="B62" s="37">
        <f t="shared" si="3"/>
        <v>180463</v>
      </c>
      <c r="C62" s="37">
        <f t="shared" si="4"/>
        <v>305952</v>
      </c>
      <c r="D62" s="37">
        <f t="shared" si="7"/>
        <v>20</v>
      </c>
      <c r="E62" s="36" t="str">
        <f t="shared" si="6"/>
        <v>MÁLAGA</v>
      </c>
      <c r="F62" s="36">
        <f t="shared" si="10"/>
        <v>47712</v>
      </c>
      <c r="G62" s="36">
        <f t="shared" si="9"/>
        <v>115113</v>
      </c>
    </row>
    <row r="63" spans="1:7" x14ac:dyDescent="0.3">
      <c r="A63" s="36" t="str">
        <f t="shared" si="5"/>
        <v>TARRAGONA</v>
      </c>
      <c r="B63" s="37">
        <f t="shared" si="3"/>
        <v>14681603</v>
      </c>
      <c r="C63" s="37">
        <f t="shared" si="4"/>
        <v>16684550</v>
      </c>
      <c r="D63" s="37">
        <f t="shared" si="7"/>
        <v>5</v>
      </c>
      <c r="E63" s="36" t="str">
        <f t="shared" si="6"/>
        <v>ALICANTE</v>
      </c>
      <c r="F63" s="36">
        <f t="shared" si="10"/>
        <v>47551</v>
      </c>
      <c r="G63" s="36">
        <f t="shared" si="9"/>
        <v>31792</v>
      </c>
    </row>
    <row r="64" spans="1:7" x14ac:dyDescent="0.3">
      <c r="A64" s="36" t="str">
        <f t="shared" si="5"/>
        <v>VALENCIA</v>
      </c>
      <c r="B64" s="37">
        <f t="shared" si="3"/>
        <v>1477103</v>
      </c>
      <c r="C64" s="37">
        <f t="shared" si="4"/>
        <v>2489500</v>
      </c>
      <c r="D64" s="37">
        <f t="shared" si="7"/>
        <v>12</v>
      </c>
      <c r="E64" s="36" t="str">
        <f t="shared" si="6"/>
        <v>ALMERÍA</v>
      </c>
      <c r="F64" s="36">
        <f t="shared" si="10"/>
        <v>31519</v>
      </c>
      <c r="G64" s="36">
        <f t="shared" si="9"/>
        <v>28659</v>
      </c>
    </row>
    <row r="65" spans="1:7" x14ac:dyDescent="0.3">
      <c r="A65" s="36" t="str">
        <f t="shared" si="5"/>
        <v>VIGO</v>
      </c>
      <c r="B65" s="37">
        <f t="shared" si="3"/>
        <v>72791</v>
      </c>
      <c r="C65" s="37">
        <f t="shared" si="4"/>
        <v>56822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126144</v>
      </c>
      <c r="C66" s="37">
        <f t="shared" si="4"/>
        <v>146128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392723</v>
      </c>
      <c r="C7" s="30">
        <v>269501</v>
      </c>
      <c r="D7" s="30">
        <v>3510170</v>
      </c>
      <c r="E7" s="30">
        <v>3276524</v>
      </c>
      <c r="F7" s="11">
        <f>((E7*100)/D7)-100</f>
        <v>-6.6562588136756915</v>
      </c>
      <c r="G7" s="1"/>
      <c r="H7" s="1"/>
      <c r="I7" s="1"/>
    </row>
    <row r="8" spans="1:12" x14ac:dyDescent="0.3">
      <c r="A8" s="12" t="s">
        <v>31</v>
      </c>
      <c r="B8" s="31">
        <v>187311</v>
      </c>
      <c r="C8" s="31">
        <v>177365</v>
      </c>
      <c r="D8" s="31">
        <v>1424597</v>
      </c>
      <c r="E8" s="31">
        <v>1162758</v>
      </c>
      <c r="F8" s="14">
        <f t="shared" ref="F8:F34" si="0">((E8*100)/D8)-100</f>
        <v>-18.379864621363097</v>
      </c>
      <c r="G8" s="1"/>
      <c r="H8" s="1"/>
      <c r="I8" s="1"/>
    </row>
    <row r="9" spans="1:12" x14ac:dyDescent="0.3">
      <c r="A9" s="9" t="s">
        <v>157</v>
      </c>
      <c r="B9" s="30">
        <v>573083</v>
      </c>
      <c r="C9" s="30">
        <v>348849</v>
      </c>
      <c r="D9" s="30">
        <v>4227139</v>
      </c>
      <c r="E9" s="30">
        <v>4747791</v>
      </c>
      <c r="F9" s="11">
        <f t="shared" si="0"/>
        <v>12.316888562216661</v>
      </c>
      <c r="G9" s="1"/>
      <c r="H9" s="1"/>
      <c r="I9" s="1"/>
    </row>
    <row r="10" spans="1:12" x14ac:dyDescent="0.3">
      <c r="A10" s="12" t="s">
        <v>159</v>
      </c>
      <c r="B10" s="31">
        <v>350582</v>
      </c>
      <c r="C10" s="31">
        <v>310789</v>
      </c>
      <c r="D10" s="31">
        <v>2220736</v>
      </c>
      <c r="E10" s="31">
        <v>2361159</v>
      </c>
      <c r="F10" s="14">
        <f t="shared" si="0"/>
        <v>6.3232639989625028</v>
      </c>
      <c r="G10" s="1"/>
      <c r="H10" s="1"/>
      <c r="I10" s="1"/>
    </row>
    <row r="11" spans="1:12" x14ac:dyDescent="0.3">
      <c r="A11" s="9" t="s">
        <v>160</v>
      </c>
      <c r="B11" s="30">
        <v>233094</v>
      </c>
      <c r="C11" s="30">
        <v>132273</v>
      </c>
      <c r="D11" s="30">
        <v>1543341</v>
      </c>
      <c r="E11" s="30">
        <v>1334548</v>
      </c>
      <c r="F11" s="11">
        <f t="shared" si="0"/>
        <v>-13.528636898779979</v>
      </c>
      <c r="G11" s="1"/>
      <c r="H11" s="1"/>
      <c r="I11" s="1"/>
    </row>
    <row r="12" spans="1:12" x14ac:dyDescent="0.3">
      <c r="A12" s="12" t="s">
        <v>161</v>
      </c>
      <c r="B12" s="31">
        <v>170020</v>
      </c>
      <c r="C12" s="31">
        <v>139690</v>
      </c>
      <c r="D12" s="31">
        <v>1317700</v>
      </c>
      <c r="E12" s="31">
        <v>1346275</v>
      </c>
      <c r="F12" s="14">
        <f t="shared" si="0"/>
        <v>2.1685512635653055</v>
      </c>
      <c r="G12" s="1"/>
      <c r="H12" s="1"/>
      <c r="I12" s="1"/>
    </row>
    <row r="13" spans="1:12" x14ac:dyDescent="0.3">
      <c r="A13" s="9" t="s">
        <v>32</v>
      </c>
      <c r="B13" s="30">
        <v>151952</v>
      </c>
      <c r="C13" s="30">
        <v>115613</v>
      </c>
      <c r="D13" s="30">
        <v>1275569</v>
      </c>
      <c r="E13" s="30">
        <v>1100427</v>
      </c>
      <c r="F13" s="11">
        <f t="shared" si="0"/>
        <v>-13.73049987887758</v>
      </c>
      <c r="G13" s="1"/>
      <c r="H13" s="1"/>
      <c r="I13" s="1"/>
    </row>
    <row r="14" spans="1:12" x14ac:dyDescent="0.3">
      <c r="A14" s="12" t="s">
        <v>33</v>
      </c>
      <c r="B14" s="31">
        <v>410761</v>
      </c>
      <c r="C14" s="31">
        <v>328141</v>
      </c>
      <c r="D14" s="31">
        <v>3169450</v>
      </c>
      <c r="E14" s="31">
        <v>3137820</v>
      </c>
      <c r="F14" s="14">
        <f t="shared" si="0"/>
        <v>-0.99796494659956636</v>
      </c>
      <c r="G14" s="1"/>
      <c r="H14" s="1"/>
      <c r="I14" s="1"/>
    </row>
    <row r="15" spans="1:12" x14ac:dyDescent="0.3">
      <c r="A15" s="9" t="s">
        <v>34</v>
      </c>
      <c r="B15" s="30">
        <v>321986</v>
      </c>
      <c r="C15" s="30">
        <v>429631</v>
      </c>
      <c r="D15" s="30">
        <v>3281798</v>
      </c>
      <c r="E15" s="30">
        <v>3631804</v>
      </c>
      <c r="F15" s="11">
        <f t="shared" si="0"/>
        <v>10.665068355822015</v>
      </c>
      <c r="G15" s="1"/>
      <c r="H15" s="1"/>
      <c r="I15" s="1"/>
    </row>
    <row r="16" spans="1:12" x14ac:dyDescent="0.3">
      <c r="A16" s="12" t="s">
        <v>35</v>
      </c>
      <c r="B16" s="31">
        <v>529313</v>
      </c>
      <c r="C16" s="31">
        <v>479977</v>
      </c>
      <c r="D16" s="31">
        <v>4167709</v>
      </c>
      <c r="E16" s="31">
        <v>4595465</v>
      </c>
      <c r="F16" s="14">
        <f t="shared" si="0"/>
        <v>10.263576463711843</v>
      </c>
      <c r="G16" s="1"/>
      <c r="H16" s="1"/>
      <c r="I16" s="1"/>
    </row>
    <row r="17" spans="1:9" x14ac:dyDescent="0.3">
      <c r="A17" s="9" t="s">
        <v>162</v>
      </c>
      <c r="B17" s="30">
        <v>567351</v>
      </c>
      <c r="C17" s="30">
        <v>851873</v>
      </c>
      <c r="D17" s="30">
        <v>4841008</v>
      </c>
      <c r="E17" s="30">
        <v>5599432</v>
      </c>
      <c r="F17" s="11">
        <f t="shared" si="0"/>
        <v>15.666654547978439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2300</v>
      </c>
      <c r="D18" s="31">
        <v>19600</v>
      </c>
      <c r="E18" s="31">
        <v>22540</v>
      </c>
      <c r="F18" s="14">
        <f t="shared" si="0"/>
        <v>15</v>
      </c>
      <c r="G18" s="1"/>
      <c r="H18" s="1"/>
      <c r="I18" s="1"/>
    </row>
    <row r="19" spans="1:9" x14ac:dyDescent="0.3">
      <c r="A19" s="9" t="s">
        <v>37</v>
      </c>
      <c r="B19" s="30">
        <v>1017076</v>
      </c>
      <c r="C19" s="30">
        <v>660942</v>
      </c>
      <c r="D19" s="30">
        <v>7896212</v>
      </c>
      <c r="E19" s="30">
        <v>7839727</v>
      </c>
      <c r="F19" s="11">
        <f t="shared" si="0"/>
        <v>-0.7153430024421823</v>
      </c>
      <c r="G19" s="1"/>
      <c r="H19" s="1"/>
      <c r="I19" s="1"/>
    </row>
    <row r="20" spans="1:9" x14ac:dyDescent="0.3">
      <c r="A20" s="12" t="s">
        <v>163</v>
      </c>
      <c r="B20" s="31">
        <v>1939184</v>
      </c>
      <c r="C20" s="31">
        <v>1227313</v>
      </c>
      <c r="D20" s="31">
        <v>14654076</v>
      </c>
      <c r="E20" s="31">
        <v>12671385</v>
      </c>
      <c r="F20" s="14">
        <f t="shared" si="0"/>
        <v>-13.529962585153783</v>
      </c>
      <c r="G20" s="1"/>
      <c r="H20" s="1"/>
      <c r="I20" s="1"/>
    </row>
    <row r="21" spans="1:9" x14ac:dyDescent="0.3">
      <c r="A21" s="9" t="s">
        <v>38</v>
      </c>
      <c r="B21" s="30">
        <v>587024</v>
      </c>
      <c r="C21" s="30">
        <v>612610</v>
      </c>
      <c r="D21" s="30">
        <v>4592001</v>
      </c>
      <c r="E21" s="30">
        <v>5118968</v>
      </c>
      <c r="F21" s="11">
        <f t="shared" si="0"/>
        <v>11.475759696045358</v>
      </c>
      <c r="G21" s="1"/>
      <c r="H21" s="1"/>
      <c r="I21" s="1"/>
    </row>
    <row r="22" spans="1:9" x14ac:dyDescent="0.3">
      <c r="A22" s="12" t="s">
        <v>59</v>
      </c>
      <c r="B22" s="31">
        <v>35557</v>
      </c>
      <c r="C22" s="31">
        <v>20133</v>
      </c>
      <c r="D22" s="31">
        <v>468524</v>
      </c>
      <c r="E22" s="31">
        <v>355168</v>
      </c>
      <c r="F22" s="14">
        <f t="shared" si="0"/>
        <v>-24.194278201330135</v>
      </c>
      <c r="G22" s="1"/>
      <c r="H22" s="1"/>
      <c r="I22" s="1"/>
    </row>
    <row r="23" spans="1:9" x14ac:dyDescent="0.3">
      <c r="A23" s="9" t="s">
        <v>164</v>
      </c>
      <c r="B23" s="30">
        <v>282533</v>
      </c>
      <c r="C23" s="30">
        <v>111603</v>
      </c>
      <c r="D23" s="30">
        <v>1207387</v>
      </c>
      <c r="E23" s="30">
        <v>1246954</v>
      </c>
      <c r="F23" s="11">
        <f t="shared" si="0"/>
        <v>3.2770768610230192</v>
      </c>
      <c r="G23" s="1"/>
      <c r="H23" s="1"/>
      <c r="I23" s="1"/>
    </row>
    <row r="24" spans="1:9" x14ac:dyDescent="0.3">
      <c r="A24" s="12" t="s">
        <v>166</v>
      </c>
      <c r="B24" s="31">
        <v>117114</v>
      </c>
      <c r="C24" s="31">
        <v>41054</v>
      </c>
      <c r="D24" s="31">
        <v>646247</v>
      </c>
      <c r="E24" s="31">
        <v>645531</v>
      </c>
      <c r="F24" s="14">
        <f t="shared" si="0"/>
        <v>-0.11079355107257527</v>
      </c>
      <c r="G24" s="1"/>
      <c r="H24" s="1"/>
      <c r="I24" s="1"/>
    </row>
    <row r="25" spans="1:9" x14ac:dyDescent="0.3">
      <c r="A25" s="9" t="s">
        <v>39</v>
      </c>
      <c r="B25" s="30">
        <v>1500</v>
      </c>
      <c r="C25" s="30">
        <v>0</v>
      </c>
      <c r="D25" s="30">
        <v>7372</v>
      </c>
      <c r="E25" s="30">
        <v>3748</v>
      </c>
      <c r="F25" s="11">
        <f t="shared" si="0"/>
        <v>-49.158979924036899</v>
      </c>
      <c r="G25" s="1"/>
      <c r="H25" s="1"/>
      <c r="I25" s="1"/>
    </row>
    <row r="26" spans="1:9" x14ac:dyDescent="0.3">
      <c r="A26" s="12" t="s">
        <v>40</v>
      </c>
      <c r="B26" s="31">
        <v>41323</v>
      </c>
      <c r="C26" s="31">
        <v>38190</v>
      </c>
      <c r="D26" s="31">
        <v>293720</v>
      </c>
      <c r="E26" s="31">
        <v>428902</v>
      </c>
      <c r="F26" s="14">
        <f t="shared" si="0"/>
        <v>46.024104589404885</v>
      </c>
      <c r="G26" s="1"/>
      <c r="H26" s="1"/>
      <c r="I26" s="1"/>
    </row>
    <row r="27" spans="1:9" x14ac:dyDescent="0.3">
      <c r="A27" s="9" t="s">
        <v>41</v>
      </c>
      <c r="B27" s="30">
        <v>149162</v>
      </c>
      <c r="C27" s="30">
        <v>91645</v>
      </c>
      <c r="D27" s="30">
        <v>594539</v>
      </c>
      <c r="E27" s="30">
        <v>681865</v>
      </c>
      <c r="F27" s="11">
        <f t="shared" si="0"/>
        <v>14.688018784301789</v>
      </c>
      <c r="G27" s="1"/>
      <c r="H27" s="1"/>
      <c r="I27" s="1"/>
    </row>
    <row r="28" spans="1:9" x14ac:dyDescent="0.3">
      <c r="A28" s="12" t="s">
        <v>42</v>
      </c>
      <c r="B28" s="31">
        <v>40018</v>
      </c>
      <c r="C28" s="31">
        <v>25562</v>
      </c>
      <c r="D28" s="31">
        <v>321359</v>
      </c>
      <c r="E28" s="31">
        <v>347485</v>
      </c>
      <c r="F28" s="14">
        <f t="shared" si="0"/>
        <v>8.12984854944159</v>
      </c>
      <c r="G28" s="1"/>
      <c r="H28" s="1"/>
      <c r="I28" s="1"/>
    </row>
    <row r="29" spans="1:9" x14ac:dyDescent="0.3">
      <c r="A29" s="9" t="s">
        <v>43</v>
      </c>
      <c r="B29" s="30">
        <v>421389</v>
      </c>
      <c r="C29" s="30">
        <v>237722</v>
      </c>
      <c r="D29" s="30">
        <v>2592187</v>
      </c>
      <c r="E29" s="30">
        <v>2318766</v>
      </c>
      <c r="F29" s="11">
        <f t="shared" si="0"/>
        <v>-10.547888713275697</v>
      </c>
      <c r="G29" s="1"/>
      <c r="H29" s="1"/>
      <c r="I29" s="1"/>
    </row>
    <row r="30" spans="1:9" x14ac:dyDescent="0.3">
      <c r="A30" s="12" t="s">
        <v>44</v>
      </c>
      <c r="B30" s="31">
        <v>196764</v>
      </c>
      <c r="C30" s="31">
        <v>230997</v>
      </c>
      <c r="D30" s="31">
        <v>1530311</v>
      </c>
      <c r="E30" s="31">
        <v>1479162</v>
      </c>
      <c r="F30" s="14">
        <f t="shared" si="0"/>
        <v>-3.3423924940747298</v>
      </c>
      <c r="G30" s="1"/>
      <c r="H30" s="1"/>
      <c r="I30" s="1"/>
    </row>
    <row r="31" spans="1:9" x14ac:dyDescent="0.3">
      <c r="A31" s="9" t="s">
        <v>45</v>
      </c>
      <c r="B31" s="30">
        <v>1184606</v>
      </c>
      <c r="C31" s="30">
        <v>778880</v>
      </c>
      <c r="D31" s="30">
        <v>6939660</v>
      </c>
      <c r="E31" s="30">
        <v>7289832</v>
      </c>
      <c r="F31" s="11">
        <f t="shared" si="0"/>
        <v>5.0459532599579831</v>
      </c>
      <c r="G31" s="1"/>
      <c r="H31" s="1"/>
      <c r="I31" s="1"/>
    </row>
    <row r="32" spans="1:9" x14ac:dyDescent="0.3">
      <c r="A32" s="12" t="s">
        <v>46</v>
      </c>
      <c r="B32" s="31">
        <v>219742</v>
      </c>
      <c r="C32" s="31">
        <v>169265</v>
      </c>
      <c r="D32" s="31">
        <v>1630609</v>
      </c>
      <c r="E32" s="31">
        <v>1823575</v>
      </c>
      <c r="F32" s="14">
        <f t="shared" si="0"/>
        <v>11.833983499416476</v>
      </c>
      <c r="G32" s="1"/>
      <c r="H32" s="1"/>
      <c r="I32" s="1"/>
    </row>
    <row r="33" spans="1:9" x14ac:dyDescent="0.3">
      <c r="A33" s="9" t="s">
        <v>47</v>
      </c>
      <c r="B33" s="30">
        <v>20545</v>
      </c>
      <c r="C33" s="30">
        <v>20298</v>
      </c>
      <c r="D33" s="30">
        <v>188032</v>
      </c>
      <c r="E33" s="30">
        <v>206192</v>
      </c>
      <c r="F33" s="11">
        <f t="shared" si="0"/>
        <v>9.6579305650102043</v>
      </c>
      <c r="G33" s="1"/>
      <c r="H33" s="1"/>
      <c r="I33" s="1"/>
    </row>
    <row r="34" spans="1:9" x14ac:dyDescent="0.3">
      <c r="A34" s="12" t="s">
        <v>165</v>
      </c>
      <c r="B34" s="31">
        <v>50690</v>
      </c>
      <c r="C34" s="31">
        <v>48569</v>
      </c>
      <c r="D34" s="31">
        <v>318626</v>
      </c>
      <c r="E34" s="31">
        <v>308201</v>
      </c>
      <c r="F34" s="14">
        <f t="shared" si="0"/>
        <v>-3.2718610533980268</v>
      </c>
      <c r="G34" s="1"/>
      <c r="H34" s="1"/>
      <c r="I34" s="1"/>
    </row>
    <row r="35" spans="1:9" x14ac:dyDescent="0.3">
      <c r="A35" s="15" t="s">
        <v>48</v>
      </c>
      <c r="B35" s="16">
        <f>SUM(B7:B34)</f>
        <v>10192403</v>
      </c>
      <c r="C35" s="16">
        <f t="shared" ref="C35:E35" si="1">SUM(C7:C34)</f>
        <v>7900785</v>
      </c>
      <c r="D35" s="16">
        <f t="shared" si="1"/>
        <v>74879679</v>
      </c>
      <c r="E35" s="16">
        <f t="shared" si="1"/>
        <v>75082004</v>
      </c>
      <c r="F35" s="17">
        <f t="shared" ref="F35" si="2">((E35*100)/D35)-100</f>
        <v>0.27020014335263909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3276524</v>
      </c>
      <c r="C39" s="37">
        <f t="shared" si="4"/>
        <v>3510170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GIJÓN</v>
      </c>
      <c r="F39" s="36">
        <f>LOOKUP(E39,$A$39:$A$66,$B$39:$B$66)</f>
        <v>12671385</v>
      </c>
      <c r="G39" s="36">
        <f>LOOKUP(E39,$A$39:$A$66,$C$39:$C$66)</f>
        <v>14654076</v>
      </c>
    </row>
    <row r="40" spans="1:9" x14ac:dyDescent="0.3">
      <c r="A40" s="36" t="str">
        <f t="shared" si="5"/>
        <v>ALICANTE</v>
      </c>
      <c r="B40" s="37">
        <f t="shared" si="3"/>
        <v>1162758</v>
      </c>
      <c r="C40" s="37">
        <f t="shared" si="4"/>
        <v>1424597</v>
      </c>
      <c r="D40" s="37">
        <f t="shared" ref="D40:D66" si="7">_xlfn.RANK.EQ(B40,$B$39:$B$66)+COUNTIF($B$39:$B$66,B40)-1</f>
        <v>18</v>
      </c>
      <c r="E40" s="36" t="str">
        <f t="shared" si="6"/>
        <v>FERROL-SAN CIBRAO</v>
      </c>
      <c r="F40" s="36">
        <f t="shared" ref="F40:F55" si="8">LOOKUP(E40,$A$39:$A$66,$B$39:$B$66)</f>
        <v>7839727</v>
      </c>
      <c r="G40" s="36">
        <f t="shared" ref="G40:G66" si="9">LOOKUP(E40,$A$39:$A$66,$C$39:$C$66)</f>
        <v>7896212</v>
      </c>
    </row>
    <row r="41" spans="1:9" x14ac:dyDescent="0.3">
      <c r="A41" s="36" t="str">
        <f t="shared" si="5"/>
        <v>ALMERÍA</v>
      </c>
      <c r="B41" s="37">
        <f t="shared" si="3"/>
        <v>4747791</v>
      </c>
      <c r="C41" s="37">
        <f t="shared" si="4"/>
        <v>4227139</v>
      </c>
      <c r="D41" s="37">
        <f t="shared" si="7"/>
        <v>6</v>
      </c>
      <c r="E41" s="36" t="str">
        <f t="shared" si="6"/>
        <v>TARRAGONA</v>
      </c>
      <c r="F41" s="36">
        <f t="shared" si="8"/>
        <v>7289832</v>
      </c>
      <c r="G41" s="36">
        <f t="shared" si="9"/>
        <v>6939660</v>
      </c>
    </row>
    <row r="42" spans="1:9" x14ac:dyDescent="0.3">
      <c r="A42" s="36" t="str">
        <f t="shared" si="5"/>
        <v>AVILÉS</v>
      </c>
      <c r="B42" s="37">
        <f t="shared" si="3"/>
        <v>2361159</v>
      </c>
      <c r="C42" s="37">
        <f t="shared" si="4"/>
        <v>2220736</v>
      </c>
      <c r="D42" s="37">
        <f t="shared" si="7"/>
        <v>11</v>
      </c>
      <c r="E42" s="36" t="str">
        <f t="shared" si="6"/>
        <v>CASTELLÓN</v>
      </c>
      <c r="F42" s="36">
        <f t="shared" si="8"/>
        <v>5599432</v>
      </c>
      <c r="G42" s="36">
        <f t="shared" si="9"/>
        <v>4841008</v>
      </c>
    </row>
    <row r="43" spans="1:9" x14ac:dyDescent="0.3">
      <c r="A43" s="36" t="str">
        <f t="shared" si="5"/>
        <v>BAHÍA DE ALGECIRAS</v>
      </c>
      <c r="B43" s="37">
        <f t="shared" si="3"/>
        <v>1334548</v>
      </c>
      <c r="C43" s="37">
        <f t="shared" si="4"/>
        <v>1543341</v>
      </c>
      <c r="D43" s="37">
        <f t="shared" si="7"/>
        <v>16</v>
      </c>
      <c r="E43" s="36" t="str">
        <f t="shared" si="6"/>
        <v>HUELVA</v>
      </c>
      <c r="F43" s="36">
        <f t="shared" si="8"/>
        <v>5118968</v>
      </c>
      <c r="G43" s="36">
        <f t="shared" si="9"/>
        <v>4592001</v>
      </c>
    </row>
    <row r="44" spans="1:9" x14ac:dyDescent="0.3">
      <c r="A44" s="36" t="str">
        <f t="shared" si="5"/>
        <v>BAHÍA DE CÁDIZ</v>
      </c>
      <c r="B44" s="37">
        <f t="shared" si="3"/>
        <v>1346275</v>
      </c>
      <c r="C44" s="37">
        <f t="shared" si="4"/>
        <v>1317700</v>
      </c>
      <c r="D44" s="37">
        <f t="shared" si="7"/>
        <v>15</v>
      </c>
      <c r="E44" s="36" t="str">
        <f t="shared" si="6"/>
        <v>ALMERÍA</v>
      </c>
      <c r="F44" s="36">
        <f t="shared" si="8"/>
        <v>4747791</v>
      </c>
      <c r="G44" s="36">
        <f t="shared" si="9"/>
        <v>4227139</v>
      </c>
    </row>
    <row r="45" spans="1:9" x14ac:dyDescent="0.3">
      <c r="A45" s="36" t="str">
        <f t="shared" si="5"/>
        <v>BALEARES</v>
      </c>
      <c r="B45" s="37">
        <f t="shared" si="3"/>
        <v>1100427</v>
      </c>
      <c r="C45" s="37">
        <f t="shared" si="4"/>
        <v>1275569</v>
      </c>
      <c r="D45" s="37">
        <f t="shared" si="7"/>
        <v>19</v>
      </c>
      <c r="E45" s="36" t="str">
        <f t="shared" si="6"/>
        <v>CARTAGENA</v>
      </c>
      <c r="F45" s="36">
        <f t="shared" si="8"/>
        <v>4595465</v>
      </c>
      <c r="G45" s="36">
        <f t="shared" si="9"/>
        <v>4167709</v>
      </c>
    </row>
    <row r="46" spans="1:9" x14ac:dyDescent="0.3">
      <c r="A46" s="36" t="str">
        <f t="shared" si="5"/>
        <v>BARCELONA</v>
      </c>
      <c r="B46" s="37">
        <f t="shared" si="3"/>
        <v>3137820</v>
      </c>
      <c r="C46" s="37">
        <f t="shared" si="4"/>
        <v>3169450</v>
      </c>
      <c r="D46" s="37">
        <f t="shared" si="7"/>
        <v>10</v>
      </c>
      <c r="E46" s="36" t="str">
        <f t="shared" si="6"/>
        <v>BILBAO</v>
      </c>
      <c r="F46" s="36">
        <f t="shared" si="8"/>
        <v>3631804</v>
      </c>
      <c r="G46" s="36">
        <f t="shared" si="9"/>
        <v>3281798</v>
      </c>
    </row>
    <row r="47" spans="1:9" x14ac:dyDescent="0.3">
      <c r="A47" s="36" t="str">
        <f t="shared" si="5"/>
        <v>BILBAO</v>
      </c>
      <c r="B47" s="37">
        <f t="shared" si="3"/>
        <v>3631804</v>
      </c>
      <c r="C47" s="37">
        <f t="shared" si="4"/>
        <v>3281798</v>
      </c>
      <c r="D47" s="37">
        <f t="shared" si="7"/>
        <v>8</v>
      </c>
      <c r="E47" s="36" t="str">
        <f t="shared" si="6"/>
        <v>A CORUÑA</v>
      </c>
      <c r="F47" s="36">
        <f t="shared" si="8"/>
        <v>3276524</v>
      </c>
      <c r="G47" s="36">
        <f t="shared" si="9"/>
        <v>3510170</v>
      </c>
    </row>
    <row r="48" spans="1:9" x14ac:dyDescent="0.3">
      <c r="A48" s="36" t="str">
        <f t="shared" si="5"/>
        <v>CARTAGENA</v>
      </c>
      <c r="B48" s="37">
        <f t="shared" si="3"/>
        <v>4595465</v>
      </c>
      <c r="C48" s="37">
        <f t="shared" si="4"/>
        <v>4167709</v>
      </c>
      <c r="D48" s="37">
        <f t="shared" si="7"/>
        <v>7</v>
      </c>
      <c r="E48" s="36" t="str">
        <f t="shared" si="6"/>
        <v>BARCELONA</v>
      </c>
      <c r="F48" s="36">
        <f t="shared" si="8"/>
        <v>3137820</v>
      </c>
      <c r="G48" s="36">
        <f t="shared" si="9"/>
        <v>3169450</v>
      </c>
    </row>
    <row r="49" spans="1:7" x14ac:dyDescent="0.3">
      <c r="A49" s="36" t="str">
        <f t="shared" si="5"/>
        <v>CASTELLÓN</v>
      </c>
      <c r="B49" s="37">
        <f t="shared" si="3"/>
        <v>5599432</v>
      </c>
      <c r="C49" s="37">
        <f t="shared" si="4"/>
        <v>4841008</v>
      </c>
      <c r="D49" s="37">
        <f t="shared" si="7"/>
        <v>4</v>
      </c>
      <c r="E49" s="36" t="str">
        <f t="shared" si="6"/>
        <v>AVILÉS</v>
      </c>
      <c r="F49" s="36">
        <f t="shared" si="8"/>
        <v>2361159</v>
      </c>
      <c r="G49" s="36">
        <f t="shared" si="9"/>
        <v>2220736</v>
      </c>
    </row>
    <row r="50" spans="1:7" x14ac:dyDescent="0.3">
      <c r="A50" s="36" t="str">
        <f t="shared" si="5"/>
        <v>CEUTA</v>
      </c>
      <c r="B50" s="37">
        <f t="shared" si="3"/>
        <v>22540</v>
      </c>
      <c r="C50" s="37">
        <f t="shared" si="4"/>
        <v>19600</v>
      </c>
      <c r="D50" s="37">
        <f t="shared" si="7"/>
        <v>27</v>
      </c>
      <c r="E50" s="36" t="str">
        <f t="shared" si="6"/>
        <v>SANTANDER</v>
      </c>
      <c r="F50" s="36">
        <f t="shared" si="8"/>
        <v>2318766</v>
      </c>
      <c r="G50" s="36">
        <f t="shared" si="9"/>
        <v>2592187</v>
      </c>
    </row>
    <row r="51" spans="1:7" x14ac:dyDescent="0.3">
      <c r="A51" s="36" t="str">
        <f t="shared" si="5"/>
        <v>FERROL-SAN CIBRAO</v>
      </c>
      <c r="B51" s="37">
        <f t="shared" si="3"/>
        <v>7839727</v>
      </c>
      <c r="C51" s="37">
        <f t="shared" si="4"/>
        <v>7896212</v>
      </c>
      <c r="D51" s="37">
        <f t="shared" si="7"/>
        <v>2</v>
      </c>
      <c r="E51" s="36" t="str">
        <f t="shared" si="6"/>
        <v>VALENCIA</v>
      </c>
      <c r="F51" s="36">
        <f t="shared" si="8"/>
        <v>1823575</v>
      </c>
      <c r="G51" s="36">
        <f t="shared" si="9"/>
        <v>1630609</v>
      </c>
    </row>
    <row r="52" spans="1:7" x14ac:dyDescent="0.3">
      <c r="A52" s="36" t="str">
        <f t="shared" si="5"/>
        <v>GIJÓN</v>
      </c>
      <c r="B52" s="37">
        <f t="shared" si="3"/>
        <v>12671385</v>
      </c>
      <c r="C52" s="37">
        <f t="shared" si="4"/>
        <v>14654076</v>
      </c>
      <c r="D52" s="37">
        <f t="shared" si="7"/>
        <v>1</v>
      </c>
      <c r="E52" s="36" t="str">
        <f t="shared" si="6"/>
        <v>SEVILLA</v>
      </c>
      <c r="F52" s="36">
        <f t="shared" si="8"/>
        <v>1479162</v>
      </c>
      <c r="G52" s="36">
        <f t="shared" si="9"/>
        <v>1530311</v>
      </c>
    </row>
    <row r="53" spans="1:7" x14ac:dyDescent="0.3">
      <c r="A53" s="36" t="str">
        <f t="shared" si="5"/>
        <v>HUELVA</v>
      </c>
      <c r="B53" s="37">
        <f t="shared" si="3"/>
        <v>5118968</v>
      </c>
      <c r="C53" s="37">
        <f t="shared" si="4"/>
        <v>4592001</v>
      </c>
      <c r="D53" s="37">
        <f t="shared" si="7"/>
        <v>5</v>
      </c>
      <c r="E53" s="36" t="str">
        <f t="shared" si="6"/>
        <v>BAHÍA DE CÁDIZ</v>
      </c>
      <c r="F53" s="36">
        <f t="shared" si="8"/>
        <v>1346275</v>
      </c>
      <c r="G53" s="36">
        <f t="shared" si="9"/>
        <v>1317700</v>
      </c>
    </row>
    <row r="54" spans="1:7" x14ac:dyDescent="0.3">
      <c r="A54" s="36" t="str">
        <f t="shared" si="5"/>
        <v>LAS PALMAS</v>
      </c>
      <c r="B54" s="37">
        <f t="shared" si="3"/>
        <v>355168</v>
      </c>
      <c r="C54" s="37">
        <f t="shared" si="4"/>
        <v>468524</v>
      </c>
      <c r="D54" s="37">
        <f t="shared" si="7"/>
        <v>23</v>
      </c>
      <c r="E54" s="36" t="str">
        <f t="shared" si="6"/>
        <v>BAHÍA DE ALGECIRAS</v>
      </c>
      <c r="F54" s="36">
        <f t="shared" si="8"/>
        <v>1334548</v>
      </c>
      <c r="G54" s="36">
        <f t="shared" si="9"/>
        <v>1543341</v>
      </c>
    </row>
    <row r="55" spans="1:7" x14ac:dyDescent="0.3">
      <c r="A55" s="36" t="str">
        <f t="shared" si="5"/>
        <v>MÁLAGA</v>
      </c>
      <c r="B55" s="37">
        <f t="shared" si="3"/>
        <v>1246954</v>
      </c>
      <c r="C55" s="37">
        <f t="shared" si="4"/>
        <v>1207387</v>
      </c>
      <c r="D55" s="37">
        <f t="shared" si="7"/>
        <v>17</v>
      </c>
      <c r="E55" s="36" t="str">
        <f t="shared" si="6"/>
        <v>MÁLAGA</v>
      </c>
      <c r="F55" s="36">
        <f t="shared" si="8"/>
        <v>1246954</v>
      </c>
      <c r="G55" s="36">
        <f t="shared" si="9"/>
        <v>1207387</v>
      </c>
    </row>
    <row r="56" spans="1:7" x14ac:dyDescent="0.3">
      <c r="A56" s="36" t="str">
        <f t="shared" si="5"/>
        <v>MARÍN Y RÍA DE PONTEVEDRA</v>
      </c>
      <c r="B56" s="37">
        <f t="shared" si="3"/>
        <v>645531</v>
      </c>
      <c r="C56" s="37">
        <f t="shared" si="4"/>
        <v>646247</v>
      </c>
      <c r="D56" s="37">
        <f t="shared" si="7"/>
        <v>21</v>
      </c>
      <c r="E56" s="36" t="str">
        <f t="shared" si="6"/>
        <v>ALICANTE</v>
      </c>
      <c r="F56" s="36">
        <f t="shared" ref="F56:F66" si="10">LOOKUP(E56,$A$39:$A$66,$B$39:$B$66)</f>
        <v>1162758</v>
      </c>
      <c r="G56" s="36">
        <f t="shared" si="9"/>
        <v>1424597</v>
      </c>
    </row>
    <row r="57" spans="1:7" x14ac:dyDescent="0.3">
      <c r="A57" s="36" t="str">
        <f t="shared" si="5"/>
        <v>MELILLA</v>
      </c>
      <c r="B57" s="37">
        <f t="shared" si="3"/>
        <v>3748</v>
      </c>
      <c r="C57" s="37">
        <f t="shared" si="4"/>
        <v>7372</v>
      </c>
      <c r="D57" s="37">
        <f t="shared" si="7"/>
        <v>28</v>
      </c>
      <c r="E57" s="36" t="str">
        <f t="shared" si="6"/>
        <v>BALEARES</v>
      </c>
      <c r="F57" s="36">
        <f t="shared" si="10"/>
        <v>1100427</v>
      </c>
      <c r="G57" s="36">
        <f t="shared" si="9"/>
        <v>1275569</v>
      </c>
    </row>
    <row r="58" spans="1:7" x14ac:dyDescent="0.3">
      <c r="A58" s="36" t="str">
        <f t="shared" si="5"/>
        <v>MOTRIL</v>
      </c>
      <c r="B58" s="37">
        <f t="shared" si="3"/>
        <v>428902</v>
      </c>
      <c r="C58" s="37">
        <f t="shared" si="4"/>
        <v>293720</v>
      </c>
      <c r="D58" s="37">
        <f t="shared" si="7"/>
        <v>22</v>
      </c>
      <c r="E58" s="36" t="str">
        <f t="shared" si="6"/>
        <v>PASAIA</v>
      </c>
      <c r="F58" s="36">
        <f t="shared" si="10"/>
        <v>681865</v>
      </c>
      <c r="G58" s="36">
        <f t="shared" si="9"/>
        <v>594539</v>
      </c>
    </row>
    <row r="59" spans="1:7" x14ac:dyDescent="0.3">
      <c r="A59" s="36" t="str">
        <f t="shared" si="5"/>
        <v>PASAIA</v>
      </c>
      <c r="B59" s="37">
        <f t="shared" si="3"/>
        <v>681865</v>
      </c>
      <c r="C59" s="37">
        <f t="shared" si="4"/>
        <v>594539</v>
      </c>
      <c r="D59" s="37">
        <f t="shared" si="7"/>
        <v>20</v>
      </c>
      <c r="E59" s="36" t="str">
        <f t="shared" si="6"/>
        <v>MARÍN Y RÍA DE PONTEVEDRA</v>
      </c>
      <c r="F59" s="36">
        <f t="shared" si="10"/>
        <v>645531</v>
      </c>
      <c r="G59" s="36">
        <f t="shared" si="9"/>
        <v>646247</v>
      </c>
    </row>
    <row r="60" spans="1:7" x14ac:dyDescent="0.3">
      <c r="A60" s="36" t="str">
        <f t="shared" si="5"/>
        <v>SANTA CRUZ DE TENERIFE</v>
      </c>
      <c r="B60" s="37">
        <f t="shared" si="3"/>
        <v>347485</v>
      </c>
      <c r="C60" s="37">
        <f t="shared" si="4"/>
        <v>321359</v>
      </c>
      <c r="D60" s="37">
        <f t="shared" si="7"/>
        <v>24</v>
      </c>
      <c r="E60" s="36" t="str">
        <f t="shared" si="6"/>
        <v>MOTRIL</v>
      </c>
      <c r="F60" s="36">
        <f t="shared" si="10"/>
        <v>428902</v>
      </c>
      <c r="G60" s="36">
        <f t="shared" si="9"/>
        <v>293720</v>
      </c>
    </row>
    <row r="61" spans="1:7" x14ac:dyDescent="0.3">
      <c r="A61" s="36" t="str">
        <f t="shared" si="5"/>
        <v>SANTANDER</v>
      </c>
      <c r="B61" s="37">
        <f t="shared" si="3"/>
        <v>2318766</v>
      </c>
      <c r="C61" s="37">
        <f t="shared" si="4"/>
        <v>2592187</v>
      </c>
      <c r="D61" s="37">
        <f t="shared" si="7"/>
        <v>12</v>
      </c>
      <c r="E61" s="36" t="str">
        <f t="shared" si="6"/>
        <v>LAS PALMAS</v>
      </c>
      <c r="F61" s="36">
        <f t="shared" si="10"/>
        <v>355168</v>
      </c>
      <c r="G61" s="36">
        <f t="shared" si="9"/>
        <v>468524</v>
      </c>
    </row>
    <row r="62" spans="1:7" x14ac:dyDescent="0.3">
      <c r="A62" s="36" t="str">
        <f t="shared" si="5"/>
        <v>SEVILLA</v>
      </c>
      <c r="B62" s="37">
        <f t="shared" si="3"/>
        <v>1479162</v>
      </c>
      <c r="C62" s="37">
        <f t="shared" si="4"/>
        <v>1530311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347485</v>
      </c>
      <c r="G62" s="36">
        <f t="shared" si="9"/>
        <v>321359</v>
      </c>
    </row>
    <row r="63" spans="1:7" x14ac:dyDescent="0.3">
      <c r="A63" s="36" t="str">
        <f t="shared" si="5"/>
        <v>TARRAGONA</v>
      </c>
      <c r="B63" s="37">
        <f t="shared" si="3"/>
        <v>7289832</v>
      </c>
      <c r="C63" s="37">
        <f t="shared" si="4"/>
        <v>6939660</v>
      </c>
      <c r="D63" s="37">
        <f t="shared" si="7"/>
        <v>3</v>
      </c>
      <c r="E63" s="36" t="str">
        <f t="shared" si="6"/>
        <v>VILAGARCÍA</v>
      </c>
      <c r="F63" s="36">
        <f t="shared" si="10"/>
        <v>308201</v>
      </c>
      <c r="G63" s="36">
        <f t="shared" si="9"/>
        <v>318626</v>
      </c>
    </row>
    <row r="64" spans="1:7" x14ac:dyDescent="0.3">
      <c r="A64" s="36" t="str">
        <f t="shared" si="5"/>
        <v>VALENCIA</v>
      </c>
      <c r="B64" s="37">
        <f t="shared" si="3"/>
        <v>1823575</v>
      </c>
      <c r="C64" s="37">
        <f t="shared" si="4"/>
        <v>1630609</v>
      </c>
      <c r="D64" s="37">
        <f t="shared" si="7"/>
        <v>13</v>
      </c>
      <c r="E64" s="36" t="str">
        <f t="shared" si="6"/>
        <v>VIGO</v>
      </c>
      <c r="F64" s="36">
        <f t="shared" si="10"/>
        <v>206192</v>
      </c>
      <c r="G64" s="36">
        <f t="shared" si="9"/>
        <v>188032</v>
      </c>
    </row>
    <row r="65" spans="1:7" x14ac:dyDescent="0.3">
      <c r="A65" s="36" t="str">
        <f t="shared" si="5"/>
        <v>VIGO</v>
      </c>
      <c r="B65" s="37">
        <f t="shared" si="3"/>
        <v>206192</v>
      </c>
      <c r="C65" s="37">
        <f t="shared" si="4"/>
        <v>188032</v>
      </c>
      <c r="D65" s="37">
        <f t="shared" si="7"/>
        <v>26</v>
      </c>
      <c r="E65" s="36" t="str">
        <f t="shared" si="6"/>
        <v>CEUTA</v>
      </c>
      <c r="F65" s="36">
        <f t="shared" si="10"/>
        <v>22540</v>
      </c>
      <c r="G65" s="36">
        <f t="shared" si="9"/>
        <v>19600</v>
      </c>
    </row>
    <row r="66" spans="1:7" x14ac:dyDescent="0.3">
      <c r="A66" s="36" t="str">
        <f t="shared" si="5"/>
        <v>VILAGARCÍA</v>
      </c>
      <c r="B66" s="37">
        <f t="shared" si="3"/>
        <v>308201</v>
      </c>
      <c r="C66" s="37">
        <f t="shared" si="4"/>
        <v>318626</v>
      </c>
      <c r="D66" s="37">
        <f t="shared" si="7"/>
        <v>25</v>
      </c>
      <c r="E66" s="36" t="str">
        <f t="shared" si="6"/>
        <v>MELILLA</v>
      </c>
      <c r="F66" s="36">
        <f t="shared" si="10"/>
        <v>3748</v>
      </c>
      <c r="G66" s="36">
        <f t="shared" si="9"/>
        <v>7372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66487</v>
      </c>
      <c r="C7" s="30">
        <v>71639</v>
      </c>
      <c r="D7" s="30">
        <v>711143</v>
      </c>
      <c r="E7" s="30">
        <v>799414</v>
      </c>
      <c r="F7" s="11">
        <f>((E7*100)/D7)-100</f>
        <v>12.412552749587633</v>
      </c>
      <c r="G7" s="1"/>
      <c r="H7" s="1"/>
      <c r="I7" s="1"/>
    </row>
    <row r="8" spans="1:12" x14ac:dyDescent="0.3">
      <c r="A8" s="12" t="s">
        <v>31</v>
      </c>
      <c r="B8" s="31">
        <v>129593</v>
      </c>
      <c r="C8" s="31">
        <v>121645</v>
      </c>
      <c r="D8" s="31">
        <v>1143717</v>
      </c>
      <c r="E8" s="31">
        <v>1117151</v>
      </c>
      <c r="F8" s="14">
        <f t="shared" ref="F8:F34" si="0">((E8*100)/D8)-100</f>
        <v>-2.3227774003534023</v>
      </c>
      <c r="G8" s="1"/>
      <c r="H8" s="1"/>
      <c r="I8" s="1"/>
    </row>
    <row r="9" spans="1:12" x14ac:dyDescent="0.3">
      <c r="A9" s="9" t="s">
        <v>157</v>
      </c>
      <c r="B9" s="30">
        <v>34838</v>
      </c>
      <c r="C9" s="30">
        <v>43863</v>
      </c>
      <c r="D9" s="30">
        <v>462303</v>
      </c>
      <c r="E9" s="30">
        <v>376104</v>
      </c>
      <c r="F9" s="11">
        <f t="shared" si="0"/>
        <v>-18.645563623857086</v>
      </c>
      <c r="G9" s="1"/>
      <c r="H9" s="1"/>
      <c r="I9" s="1"/>
    </row>
    <row r="10" spans="1:12" x14ac:dyDescent="0.3">
      <c r="A10" s="12" t="s">
        <v>159</v>
      </c>
      <c r="B10" s="31">
        <v>91296</v>
      </c>
      <c r="C10" s="31">
        <v>51174</v>
      </c>
      <c r="D10" s="31">
        <v>884778</v>
      </c>
      <c r="E10" s="31">
        <v>900043</v>
      </c>
      <c r="F10" s="14">
        <f t="shared" si="0"/>
        <v>1.7252915420591393</v>
      </c>
      <c r="G10" s="1"/>
      <c r="H10" s="1"/>
      <c r="I10" s="1"/>
    </row>
    <row r="11" spans="1:12" x14ac:dyDescent="0.3">
      <c r="A11" s="9" t="s">
        <v>160</v>
      </c>
      <c r="B11" s="30">
        <v>5529514</v>
      </c>
      <c r="C11" s="30">
        <v>5434273</v>
      </c>
      <c r="D11" s="30">
        <v>48246743</v>
      </c>
      <c r="E11" s="30">
        <v>52184071</v>
      </c>
      <c r="F11" s="11">
        <f t="shared" si="0"/>
        <v>8.1608161612069807</v>
      </c>
      <c r="G11" s="1"/>
      <c r="H11" s="1"/>
      <c r="I11" s="1"/>
    </row>
    <row r="12" spans="1:12" x14ac:dyDescent="0.3">
      <c r="A12" s="12" t="s">
        <v>161</v>
      </c>
      <c r="B12" s="31">
        <v>162144</v>
      </c>
      <c r="C12" s="31">
        <v>121329</v>
      </c>
      <c r="D12" s="31">
        <v>1235532</v>
      </c>
      <c r="E12" s="31">
        <v>1114029</v>
      </c>
      <c r="F12" s="14">
        <f t="shared" si="0"/>
        <v>-9.8340633832227695</v>
      </c>
      <c r="G12" s="1"/>
      <c r="H12" s="1"/>
      <c r="I12" s="1"/>
    </row>
    <row r="13" spans="1:12" x14ac:dyDescent="0.3">
      <c r="A13" s="9" t="s">
        <v>32</v>
      </c>
      <c r="B13" s="30">
        <v>1006886</v>
      </c>
      <c r="C13" s="30">
        <v>1097734</v>
      </c>
      <c r="D13" s="30">
        <v>9640775</v>
      </c>
      <c r="E13" s="30">
        <v>10060925</v>
      </c>
      <c r="F13" s="11">
        <f t="shared" si="0"/>
        <v>4.3580521275519857</v>
      </c>
      <c r="G13" s="1"/>
      <c r="H13" s="1"/>
      <c r="I13" s="1"/>
    </row>
    <row r="14" spans="1:12" x14ac:dyDescent="0.3">
      <c r="A14" s="12" t="s">
        <v>33</v>
      </c>
      <c r="B14" s="31">
        <v>3493788</v>
      </c>
      <c r="C14" s="31">
        <v>3687968</v>
      </c>
      <c r="D14" s="31">
        <v>30789579</v>
      </c>
      <c r="E14" s="31">
        <v>35008637</v>
      </c>
      <c r="F14" s="14">
        <f t="shared" si="0"/>
        <v>13.702876547938516</v>
      </c>
      <c r="G14" s="1"/>
      <c r="H14" s="1"/>
      <c r="I14" s="1"/>
    </row>
    <row r="15" spans="1:12" x14ac:dyDescent="0.3">
      <c r="A15" s="9" t="s">
        <v>34</v>
      </c>
      <c r="B15" s="30">
        <v>812324</v>
      </c>
      <c r="C15" s="30">
        <v>848128</v>
      </c>
      <c r="D15" s="30">
        <v>7082052</v>
      </c>
      <c r="E15" s="30">
        <v>7748627</v>
      </c>
      <c r="F15" s="11">
        <f t="shared" si="0"/>
        <v>9.4121731950005483</v>
      </c>
      <c r="G15" s="1"/>
      <c r="H15" s="1"/>
      <c r="I15" s="1"/>
    </row>
    <row r="16" spans="1:12" x14ac:dyDescent="0.3">
      <c r="A16" s="12" t="s">
        <v>35</v>
      </c>
      <c r="B16" s="31">
        <v>140961</v>
      </c>
      <c r="C16" s="31">
        <v>156242</v>
      </c>
      <c r="D16" s="31">
        <v>1176814</v>
      </c>
      <c r="E16" s="31">
        <v>1142656</v>
      </c>
      <c r="F16" s="14">
        <f t="shared" si="0"/>
        <v>-2.9025827360993333</v>
      </c>
      <c r="G16" s="1"/>
      <c r="H16" s="1"/>
      <c r="I16" s="1"/>
    </row>
    <row r="17" spans="1:9" x14ac:dyDescent="0.3">
      <c r="A17" s="9" t="s">
        <v>162</v>
      </c>
      <c r="B17" s="30">
        <v>298105</v>
      </c>
      <c r="C17" s="30">
        <v>238417</v>
      </c>
      <c r="D17" s="30">
        <v>2777583</v>
      </c>
      <c r="E17" s="30">
        <v>2569478</v>
      </c>
      <c r="F17" s="11">
        <f t="shared" si="0"/>
        <v>-7.4923053604518799</v>
      </c>
      <c r="G17" s="1"/>
      <c r="H17" s="1"/>
      <c r="I17" s="1"/>
    </row>
    <row r="18" spans="1:9" x14ac:dyDescent="0.3">
      <c r="A18" s="12" t="s">
        <v>36</v>
      </c>
      <c r="B18" s="31">
        <v>58284</v>
      </c>
      <c r="C18" s="31">
        <v>77593</v>
      </c>
      <c r="D18" s="31">
        <v>682988</v>
      </c>
      <c r="E18" s="31">
        <v>610576</v>
      </c>
      <c r="F18" s="14">
        <f t="shared" si="0"/>
        <v>-10.602236056856057</v>
      </c>
      <c r="G18" s="1"/>
      <c r="H18" s="1"/>
      <c r="I18" s="1"/>
    </row>
    <row r="19" spans="1:9" x14ac:dyDescent="0.3">
      <c r="A19" s="9" t="s">
        <v>37</v>
      </c>
      <c r="B19" s="30">
        <v>84597</v>
      </c>
      <c r="C19" s="30">
        <v>61706</v>
      </c>
      <c r="D19" s="30">
        <v>592968</v>
      </c>
      <c r="E19" s="30">
        <v>583514</v>
      </c>
      <c r="F19" s="11">
        <f t="shared" si="0"/>
        <v>-1.594352477705371</v>
      </c>
      <c r="G19" s="1"/>
      <c r="H19" s="1"/>
      <c r="I19" s="1"/>
    </row>
    <row r="20" spans="1:9" x14ac:dyDescent="0.3">
      <c r="A20" s="12" t="s">
        <v>163</v>
      </c>
      <c r="B20" s="31">
        <v>127537</v>
      </c>
      <c r="C20" s="31">
        <v>128413</v>
      </c>
      <c r="D20" s="31">
        <v>1241819</v>
      </c>
      <c r="E20" s="31">
        <v>1231983</v>
      </c>
      <c r="F20" s="14">
        <f t="shared" si="0"/>
        <v>-0.79206389981148106</v>
      </c>
      <c r="G20" s="1"/>
      <c r="H20" s="1"/>
      <c r="I20" s="1"/>
    </row>
    <row r="21" spans="1:9" x14ac:dyDescent="0.3">
      <c r="A21" s="9" t="s">
        <v>38</v>
      </c>
      <c r="B21" s="30">
        <v>68610</v>
      </c>
      <c r="C21" s="30">
        <v>65435</v>
      </c>
      <c r="D21" s="30">
        <v>573186</v>
      </c>
      <c r="E21" s="30">
        <v>699799</v>
      </c>
      <c r="F21" s="11">
        <f t="shared" si="0"/>
        <v>22.089339237176063</v>
      </c>
      <c r="G21" s="1"/>
      <c r="H21" s="1"/>
      <c r="I21" s="1"/>
    </row>
    <row r="22" spans="1:9" x14ac:dyDescent="0.3">
      <c r="A22" s="12" t="s">
        <v>59</v>
      </c>
      <c r="B22" s="31">
        <v>1765576</v>
      </c>
      <c r="C22" s="31">
        <v>1294961</v>
      </c>
      <c r="D22" s="31">
        <v>12540152</v>
      </c>
      <c r="E22" s="31">
        <v>12602112</v>
      </c>
      <c r="F22" s="14">
        <f t="shared" si="0"/>
        <v>0.49409289456778538</v>
      </c>
      <c r="G22" s="1"/>
      <c r="H22" s="1"/>
      <c r="I22" s="1"/>
    </row>
    <row r="23" spans="1:9" x14ac:dyDescent="0.3">
      <c r="A23" s="9" t="s">
        <v>164</v>
      </c>
      <c r="B23" s="30">
        <v>71270</v>
      </c>
      <c r="C23" s="30">
        <v>128392</v>
      </c>
      <c r="D23" s="30">
        <v>776749</v>
      </c>
      <c r="E23" s="30">
        <v>808348</v>
      </c>
      <c r="F23" s="11">
        <f t="shared" si="0"/>
        <v>4.0681095180038795</v>
      </c>
      <c r="G23" s="1"/>
      <c r="H23" s="1"/>
      <c r="I23" s="1"/>
    </row>
    <row r="24" spans="1:9" x14ac:dyDescent="0.3">
      <c r="A24" s="12" t="s">
        <v>166</v>
      </c>
      <c r="B24" s="31">
        <v>128417</v>
      </c>
      <c r="C24" s="31">
        <v>135789</v>
      </c>
      <c r="D24" s="31">
        <v>1195453</v>
      </c>
      <c r="E24" s="31">
        <v>1170181</v>
      </c>
      <c r="F24" s="14">
        <f t="shared" si="0"/>
        <v>-2.1140103375038564</v>
      </c>
      <c r="G24" s="1"/>
      <c r="H24" s="1"/>
      <c r="I24" s="1"/>
    </row>
    <row r="25" spans="1:9" x14ac:dyDescent="0.3">
      <c r="A25" s="9" t="s">
        <v>39</v>
      </c>
      <c r="B25" s="30">
        <v>82074</v>
      </c>
      <c r="C25" s="30">
        <v>57971</v>
      </c>
      <c r="D25" s="30">
        <v>825601</v>
      </c>
      <c r="E25" s="30">
        <v>600298</v>
      </c>
      <c r="F25" s="11">
        <f t="shared" si="0"/>
        <v>-27.289574503906849</v>
      </c>
      <c r="G25" s="1"/>
      <c r="H25" s="1"/>
      <c r="I25" s="1"/>
    </row>
    <row r="26" spans="1:9" x14ac:dyDescent="0.3">
      <c r="A26" s="12" t="s">
        <v>40</v>
      </c>
      <c r="B26" s="31">
        <v>63006</v>
      </c>
      <c r="C26" s="31">
        <v>57207</v>
      </c>
      <c r="D26" s="31">
        <v>679201</v>
      </c>
      <c r="E26" s="31">
        <v>685594</v>
      </c>
      <c r="F26" s="14">
        <f t="shared" si="0"/>
        <v>0.94125303113511904</v>
      </c>
      <c r="G26" s="1"/>
      <c r="H26" s="1"/>
      <c r="I26" s="1"/>
    </row>
    <row r="27" spans="1:9" x14ac:dyDescent="0.3">
      <c r="A27" s="9" t="s">
        <v>41</v>
      </c>
      <c r="B27" s="30">
        <v>184767</v>
      </c>
      <c r="C27" s="30">
        <v>178216</v>
      </c>
      <c r="D27" s="30">
        <v>1552782</v>
      </c>
      <c r="E27" s="30">
        <v>1594604</v>
      </c>
      <c r="F27" s="11">
        <f t="shared" si="0"/>
        <v>2.6933594026721011</v>
      </c>
      <c r="G27" s="1"/>
      <c r="H27" s="1"/>
      <c r="I27" s="1"/>
    </row>
    <row r="28" spans="1:9" x14ac:dyDescent="0.3">
      <c r="A28" s="12" t="s">
        <v>42</v>
      </c>
      <c r="B28" s="31">
        <v>853811</v>
      </c>
      <c r="C28" s="31">
        <v>602984</v>
      </c>
      <c r="D28" s="31">
        <v>5347853</v>
      </c>
      <c r="E28" s="31">
        <v>5603111</v>
      </c>
      <c r="F28" s="14">
        <f t="shared" si="0"/>
        <v>4.7730930524829347</v>
      </c>
      <c r="G28" s="1"/>
      <c r="H28" s="1"/>
      <c r="I28" s="1"/>
    </row>
    <row r="29" spans="1:9" x14ac:dyDescent="0.3">
      <c r="A29" s="9" t="s">
        <v>43</v>
      </c>
      <c r="B29" s="30">
        <v>167528</v>
      </c>
      <c r="C29" s="30">
        <v>171095</v>
      </c>
      <c r="D29" s="30">
        <v>1409952</v>
      </c>
      <c r="E29" s="30">
        <v>1672623</v>
      </c>
      <c r="F29" s="11">
        <f t="shared" si="0"/>
        <v>18.629783141553759</v>
      </c>
      <c r="G29" s="1"/>
      <c r="H29" s="1"/>
      <c r="I29" s="1"/>
    </row>
    <row r="30" spans="1:9" x14ac:dyDescent="0.3">
      <c r="A30" s="12" t="s">
        <v>44</v>
      </c>
      <c r="B30" s="31">
        <v>138630</v>
      </c>
      <c r="C30" s="31">
        <v>150228</v>
      </c>
      <c r="D30" s="31">
        <v>1324677</v>
      </c>
      <c r="E30" s="31">
        <v>1444164</v>
      </c>
      <c r="F30" s="14">
        <f t="shared" si="0"/>
        <v>9.0200856510681433</v>
      </c>
      <c r="G30" s="1"/>
      <c r="H30" s="1"/>
      <c r="I30" s="1"/>
    </row>
    <row r="31" spans="1:9" x14ac:dyDescent="0.3">
      <c r="A31" s="9" t="s">
        <v>45</v>
      </c>
      <c r="B31" s="30">
        <v>166904</v>
      </c>
      <c r="C31" s="30">
        <v>153564</v>
      </c>
      <c r="D31" s="30">
        <v>1521235</v>
      </c>
      <c r="E31" s="30">
        <v>1694293</v>
      </c>
      <c r="F31" s="11">
        <f t="shared" si="0"/>
        <v>11.376151613656006</v>
      </c>
      <c r="G31" s="1"/>
      <c r="H31" s="1"/>
      <c r="I31" s="1"/>
    </row>
    <row r="32" spans="1:9" x14ac:dyDescent="0.3">
      <c r="A32" s="12" t="s">
        <v>46</v>
      </c>
      <c r="B32" s="31">
        <v>5747837</v>
      </c>
      <c r="C32" s="31">
        <v>5660332</v>
      </c>
      <c r="D32" s="31">
        <v>51011908</v>
      </c>
      <c r="E32" s="31">
        <v>53363307</v>
      </c>
      <c r="F32" s="14">
        <f t="shared" si="0"/>
        <v>4.609509999116284</v>
      </c>
      <c r="G32" s="1"/>
      <c r="H32" s="1"/>
      <c r="I32" s="1"/>
    </row>
    <row r="33" spans="1:9" x14ac:dyDescent="0.3">
      <c r="A33" s="9" t="s">
        <v>47</v>
      </c>
      <c r="B33" s="30">
        <v>328383</v>
      </c>
      <c r="C33" s="30">
        <v>295907</v>
      </c>
      <c r="D33" s="30">
        <v>2699633</v>
      </c>
      <c r="E33" s="30">
        <v>2828167</v>
      </c>
      <c r="F33" s="11">
        <f t="shared" si="0"/>
        <v>4.7611656843726564</v>
      </c>
      <c r="G33" s="1"/>
      <c r="H33" s="1"/>
      <c r="I33" s="1"/>
    </row>
    <row r="34" spans="1:9" x14ac:dyDescent="0.3">
      <c r="A34" s="12" t="s">
        <v>165</v>
      </c>
      <c r="B34" s="31">
        <v>45464</v>
      </c>
      <c r="C34" s="31">
        <v>45391</v>
      </c>
      <c r="D34" s="31">
        <v>441925</v>
      </c>
      <c r="E34" s="31">
        <v>442122</v>
      </c>
      <c r="F34" s="14">
        <f t="shared" si="0"/>
        <v>4.4577699835940621E-2</v>
      </c>
      <c r="G34" s="1"/>
      <c r="H34" s="1"/>
      <c r="I34" s="1"/>
    </row>
    <row r="35" spans="1:9" x14ac:dyDescent="0.3">
      <c r="A35" s="15" t="s">
        <v>48</v>
      </c>
      <c r="B35" s="16">
        <f>SUM(B7:B34)</f>
        <v>21848631</v>
      </c>
      <c r="C35" s="16">
        <f t="shared" ref="C35:E35" si="1">SUM(C7:C34)</f>
        <v>21137596</v>
      </c>
      <c r="D35" s="16">
        <f t="shared" si="1"/>
        <v>188569101</v>
      </c>
      <c r="E35" s="16">
        <f t="shared" si="1"/>
        <v>200655931</v>
      </c>
      <c r="F35" s="17">
        <f t="shared" ref="F35" si="2">((E35*100)/D35)-100</f>
        <v>6.4097616926115535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799414</v>
      </c>
      <c r="C39" s="37">
        <f t="shared" si="4"/>
        <v>711143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VALENCIA</v>
      </c>
      <c r="F39" s="36">
        <f>LOOKUP(E39,$A$39:$A$66,$B$39:$B$66)</f>
        <v>53363307</v>
      </c>
      <c r="G39" s="36">
        <f>LOOKUP(E39,$A$39:$A$66,$C$39:$C$66)</f>
        <v>51011908</v>
      </c>
    </row>
    <row r="40" spans="1:9" x14ac:dyDescent="0.3">
      <c r="A40" s="36" t="str">
        <f t="shared" si="5"/>
        <v>ALICANTE</v>
      </c>
      <c r="B40" s="37">
        <f t="shared" si="3"/>
        <v>1117151</v>
      </c>
      <c r="C40" s="37">
        <f t="shared" si="4"/>
        <v>1143717</v>
      </c>
      <c r="D40" s="37">
        <f t="shared" ref="D40:D66" si="7">_xlfn.RANK.EQ(B40,$B$39:$B$66)+COUNTIF($B$39:$B$66,B40)-1</f>
        <v>17</v>
      </c>
      <c r="E40" s="36" t="str">
        <f t="shared" si="6"/>
        <v>BAHÍA DE ALGECIRAS</v>
      </c>
      <c r="F40" s="36">
        <f t="shared" ref="F40:F55" si="8">LOOKUP(E40,$A$39:$A$66,$B$39:$B$66)</f>
        <v>52184071</v>
      </c>
      <c r="G40" s="36">
        <f t="shared" ref="G40:G66" si="9">LOOKUP(E40,$A$39:$A$66,$C$39:$C$66)</f>
        <v>48246743</v>
      </c>
    </row>
    <row r="41" spans="1:9" x14ac:dyDescent="0.3">
      <c r="A41" s="36" t="str">
        <f t="shared" si="5"/>
        <v>ALMERÍA</v>
      </c>
      <c r="B41" s="37">
        <f t="shared" si="3"/>
        <v>376104</v>
      </c>
      <c r="C41" s="37">
        <f t="shared" si="4"/>
        <v>462303</v>
      </c>
      <c r="D41" s="37">
        <f t="shared" si="7"/>
        <v>28</v>
      </c>
      <c r="E41" s="36" t="str">
        <f t="shared" si="6"/>
        <v>BARCELONA</v>
      </c>
      <c r="F41" s="36">
        <f t="shared" si="8"/>
        <v>35008637</v>
      </c>
      <c r="G41" s="36">
        <f t="shared" si="9"/>
        <v>30789579</v>
      </c>
    </row>
    <row r="42" spans="1:9" x14ac:dyDescent="0.3">
      <c r="A42" s="36" t="str">
        <f t="shared" si="5"/>
        <v>AVILÉS</v>
      </c>
      <c r="B42" s="37">
        <f t="shared" si="3"/>
        <v>900043</v>
      </c>
      <c r="C42" s="37">
        <f t="shared" si="4"/>
        <v>884778</v>
      </c>
      <c r="D42" s="37">
        <f t="shared" si="7"/>
        <v>19</v>
      </c>
      <c r="E42" s="36" t="str">
        <f t="shared" si="6"/>
        <v>LAS PALMAS</v>
      </c>
      <c r="F42" s="36">
        <f t="shared" si="8"/>
        <v>12602112</v>
      </c>
      <c r="G42" s="36">
        <f t="shared" si="9"/>
        <v>12540152</v>
      </c>
    </row>
    <row r="43" spans="1:9" x14ac:dyDescent="0.3">
      <c r="A43" s="36" t="str">
        <f t="shared" si="5"/>
        <v>BAHÍA DE ALGECIRAS</v>
      </c>
      <c r="B43" s="37">
        <f t="shared" si="3"/>
        <v>52184071</v>
      </c>
      <c r="C43" s="37">
        <f t="shared" si="4"/>
        <v>48246743</v>
      </c>
      <c r="D43" s="37">
        <f t="shared" si="7"/>
        <v>2</v>
      </c>
      <c r="E43" s="36" t="str">
        <f t="shared" si="6"/>
        <v>BALEARES</v>
      </c>
      <c r="F43" s="36">
        <f t="shared" si="8"/>
        <v>10060925</v>
      </c>
      <c r="G43" s="36">
        <f t="shared" si="9"/>
        <v>9640775</v>
      </c>
    </row>
    <row r="44" spans="1:9" x14ac:dyDescent="0.3">
      <c r="A44" s="36" t="str">
        <f t="shared" si="5"/>
        <v>BAHÍA DE CÁDIZ</v>
      </c>
      <c r="B44" s="37">
        <f t="shared" si="3"/>
        <v>1114029</v>
      </c>
      <c r="C44" s="37">
        <f t="shared" si="4"/>
        <v>1235532</v>
      </c>
      <c r="D44" s="37">
        <f t="shared" si="7"/>
        <v>18</v>
      </c>
      <c r="E44" s="36" t="str">
        <f t="shared" si="6"/>
        <v>BILBAO</v>
      </c>
      <c r="F44" s="36">
        <f t="shared" si="8"/>
        <v>7748627</v>
      </c>
      <c r="G44" s="36">
        <f t="shared" si="9"/>
        <v>7082052</v>
      </c>
    </row>
    <row r="45" spans="1:9" x14ac:dyDescent="0.3">
      <c r="A45" s="36" t="str">
        <f t="shared" si="5"/>
        <v>BALEARES</v>
      </c>
      <c r="B45" s="37">
        <f t="shared" si="3"/>
        <v>10060925</v>
      </c>
      <c r="C45" s="37">
        <f t="shared" si="4"/>
        <v>9640775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5603111</v>
      </c>
      <c r="G45" s="36">
        <f t="shared" si="9"/>
        <v>5347853</v>
      </c>
    </row>
    <row r="46" spans="1:9" x14ac:dyDescent="0.3">
      <c r="A46" s="36" t="str">
        <f t="shared" si="5"/>
        <v>BARCELONA</v>
      </c>
      <c r="B46" s="37">
        <f t="shared" si="3"/>
        <v>35008637</v>
      </c>
      <c r="C46" s="37">
        <f t="shared" si="4"/>
        <v>30789579</v>
      </c>
      <c r="D46" s="37">
        <f t="shared" si="7"/>
        <v>3</v>
      </c>
      <c r="E46" s="36" t="str">
        <f t="shared" si="6"/>
        <v>VIGO</v>
      </c>
      <c r="F46" s="36">
        <f t="shared" si="8"/>
        <v>2828167</v>
      </c>
      <c r="G46" s="36">
        <f t="shared" si="9"/>
        <v>2699633</v>
      </c>
    </row>
    <row r="47" spans="1:9" x14ac:dyDescent="0.3">
      <c r="A47" s="36" t="str">
        <f t="shared" si="5"/>
        <v>BILBAO</v>
      </c>
      <c r="B47" s="37">
        <f t="shared" si="3"/>
        <v>7748627</v>
      </c>
      <c r="C47" s="37">
        <f t="shared" si="4"/>
        <v>7082052</v>
      </c>
      <c r="D47" s="37">
        <f t="shared" si="7"/>
        <v>6</v>
      </c>
      <c r="E47" s="36" t="str">
        <f t="shared" si="6"/>
        <v>CASTELLÓN</v>
      </c>
      <c r="F47" s="36">
        <f t="shared" si="8"/>
        <v>2569478</v>
      </c>
      <c r="G47" s="36">
        <f t="shared" si="9"/>
        <v>2777583</v>
      </c>
    </row>
    <row r="48" spans="1:9" x14ac:dyDescent="0.3">
      <c r="A48" s="36" t="str">
        <f t="shared" si="5"/>
        <v>CARTAGENA</v>
      </c>
      <c r="B48" s="37">
        <f t="shared" si="3"/>
        <v>1142656</v>
      </c>
      <c r="C48" s="37">
        <f t="shared" si="4"/>
        <v>1176814</v>
      </c>
      <c r="D48" s="37">
        <f t="shared" si="7"/>
        <v>16</v>
      </c>
      <c r="E48" s="36" t="str">
        <f t="shared" si="6"/>
        <v>TARRAGONA</v>
      </c>
      <c r="F48" s="36">
        <f t="shared" si="8"/>
        <v>1694293</v>
      </c>
      <c r="G48" s="36">
        <f t="shared" si="9"/>
        <v>1521235</v>
      </c>
    </row>
    <row r="49" spans="1:7" x14ac:dyDescent="0.3">
      <c r="A49" s="36" t="str">
        <f t="shared" si="5"/>
        <v>CASTELLÓN</v>
      </c>
      <c r="B49" s="37">
        <f t="shared" si="3"/>
        <v>2569478</v>
      </c>
      <c r="C49" s="37">
        <f t="shared" si="4"/>
        <v>2777583</v>
      </c>
      <c r="D49" s="37">
        <f t="shared" si="7"/>
        <v>9</v>
      </c>
      <c r="E49" s="36" t="str">
        <f t="shared" si="6"/>
        <v>SANTANDER</v>
      </c>
      <c r="F49" s="36">
        <f t="shared" si="8"/>
        <v>1672623</v>
      </c>
      <c r="G49" s="36">
        <f t="shared" si="9"/>
        <v>1409952</v>
      </c>
    </row>
    <row r="50" spans="1:7" x14ac:dyDescent="0.3">
      <c r="A50" s="36" t="str">
        <f t="shared" si="5"/>
        <v>CEUTA</v>
      </c>
      <c r="B50" s="37">
        <f t="shared" si="3"/>
        <v>610576</v>
      </c>
      <c r="C50" s="37">
        <f t="shared" si="4"/>
        <v>682988</v>
      </c>
      <c r="D50" s="37">
        <f t="shared" si="7"/>
        <v>24</v>
      </c>
      <c r="E50" s="36" t="str">
        <f t="shared" si="6"/>
        <v>PASAIA</v>
      </c>
      <c r="F50" s="36">
        <f t="shared" si="8"/>
        <v>1594604</v>
      </c>
      <c r="G50" s="36">
        <f t="shared" si="9"/>
        <v>1552782</v>
      </c>
    </row>
    <row r="51" spans="1:7" x14ac:dyDescent="0.3">
      <c r="A51" s="36" t="str">
        <f t="shared" si="5"/>
        <v>FERROL-SAN CIBRAO</v>
      </c>
      <c r="B51" s="37">
        <f t="shared" si="3"/>
        <v>583514</v>
      </c>
      <c r="C51" s="37">
        <f t="shared" si="4"/>
        <v>592968</v>
      </c>
      <c r="D51" s="37">
        <f t="shared" si="7"/>
        <v>26</v>
      </c>
      <c r="E51" s="36" t="str">
        <f t="shared" si="6"/>
        <v>SEVILLA</v>
      </c>
      <c r="F51" s="36">
        <f t="shared" si="8"/>
        <v>1444164</v>
      </c>
      <c r="G51" s="36">
        <f t="shared" si="9"/>
        <v>1324677</v>
      </c>
    </row>
    <row r="52" spans="1:7" x14ac:dyDescent="0.3">
      <c r="A52" s="36" t="str">
        <f t="shared" si="5"/>
        <v>GIJÓN</v>
      </c>
      <c r="B52" s="37">
        <f t="shared" si="3"/>
        <v>1231983</v>
      </c>
      <c r="C52" s="37">
        <f t="shared" si="4"/>
        <v>1241819</v>
      </c>
      <c r="D52" s="37">
        <f t="shared" si="7"/>
        <v>14</v>
      </c>
      <c r="E52" s="36" t="str">
        <f t="shared" si="6"/>
        <v>GIJÓN</v>
      </c>
      <c r="F52" s="36">
        <f t="shared" si="8"/>
        <v>1231983</v>
      </c>
      <c r="G52" s="36">
        <f t="shared" si="9"/>
        <v>1241819</v>
      </c>
    </row>
    <row r="53" spans="1:7" x14ac:dyDescent="0.3">
      <c r="A53" s="36" t="str">
        <f t="shared" si="5"/>
        <v>HUELVA</v>
      </c>
      <c r="B53" s="37">
        <f t="shared" si="3"/>
        <v>699799</v>
      </c>
      <c r="C53" s="37">
        <f t="shared" si="4"/>
        <v>573186</v>
      </c>
      <c r="D53" s="37">
        <f t="shared" si="7"/>
        <v>22</v>
      </c>
      <c r="E53" s="36" t="str">
        <f t="shared" si="6"/>
        <v>MARÍN Y RÍA DE PONTEVEDRA</v>
      </c>
      <c r="F53" s="36">
        <f t="shared" si="8"/>
        <v>1170181</v>
      </c>
      <c r="G53" s="36">
        <f t="shared" si="9"/>
        <v>1195453</v>
      </c>
    </row>
    <row r="54" spans="1:7" x14ac:dyDescent="0.3">
      <c r="A54" s="36" t="str">
        <f t="shared" si="5"/>
        <v>LAS PALMAS</v>
      </c>
      <c r="B54" s="37">
        <f t="shared" si="3"/>
        <v>12602112</v>
      </c>
      <c r="C54" s="37">
        <f t="shared" si="4"/>
        <v>12540152</v>
      </c>
      <c r="D54" s="37">
        <f t="shared" si="7"/>
        <v>4</v>
      </c>
      <c r="E54" s="36" t="str">
        <f t="shared" si="6"/>
        <v>CARTAGENA</v>
      </c>
      <c r="F54" s="36">
        <f t="shared" si="8"/>
        <v>1142656</v>
      </c>
      <c r="G54" s="36">
        <f t="shared" si="9"/>
        <v>1176814</v>
      </c>
    </row>
    <row r="55" spans="1:7" x14ac:dyDescent="0.3">
      <c r="A55" s="36" t="str">
        <f t="shared" si="5"/>
        <v>MÁLAGA</v>
      </c>
      <c r="B55" s="37">
        <f t="shared" si="3"/>
        <v>808348</v>
      </c>
      <c r="C55" s="37">
        <f t="shared" si="4"/>
        <v>776749</v>
      </c>
      <c r="D55" s="37">
        <f t="shared" si="7"/>
        <v>20</v>
      </c>
      <c r="E55" s="36" t="str">
        <f t="shared" si="6"/>
        <v>ALICANTE</v>
      </c>
      <c r="F55" s="36">
        <f t="shared" si="8"/>
        <v>1117151</v>
      </c>
      <c r="G55" s="36">
        <f t="shared" si="9"/>
        <v>1143717</v>
      </c>
    </row>
    <row r="56" spans="1:7" x14ac:dyDescent="0.3">
      <c r="A56" s="36" t="str">
        <f t="shared" si="5"/>
        <v>MARÍN Y RÍA DE PONTEVEDRA</v>
      </c>
      <c r="B56" s="37">
        <f t="shared" si="3"/>
        <v>1170181</v>
      </c>
      <c r="C56" s="37">
        <f t="shared" si="4"/>
        <v>1195453</v>
      </c>
      <c r="D56" s="37">
        <f t="shared" si="7"/>
        <v>15</v>
      </c>
      <c r="E56" s="36" t="str">
        <f t="shared" si="6"/>
        <v>BAHÍA DE CÁDIZ</v>
      </c>
      <c r="F56" s="36">
        <f t="shared" ref="F56:F66" si="10">LOOKUP(E56,$A$39:$A$66,$B$39:$B$66)</f>
        <v>1114029</v>
      </c>
      <c r="G56" s="36">
        <f t="shared" si="9"/>
        <v>1235532</v>
      </c>
    </row>
    <row r="57" spans="1:7" x14ac:dyDescent="0.3">
      <c r="A57" s="36" t="str">
        <f t="shared" si="5"/>
        <v>MELILLA</v>
      </c>
      <c r="B57" s="37">
        <f t="shared" si="3"/>
        <v>600298</v>
      </c>
      <c r="C57" s="37">
        <f t="shared" si="4"/>
        <v>825601</v>
      </c>
      <c r="D57" s="37">
        <f t="shared" si="7"/>
        <v>25</v>
      </c>
      <c r="E57" s="36" t="str">
        <f t="shared" si="6"/>
        <v>AVILÉS</v>
      </c>
      <c r="F57" s="36">
        <f t="shared" si="10"/>
        <v>900043</v>
      </c>
      <c r="G57" s="36">
        <f t="shared" si="9"/>
        <v>884778</v>
      </c>
    </row>
    <row r="58" spans="1:7" x14ac:dyDescent="0.3">
      <c r="A58" s="36" t="str">
        <f t="shared" si="5"/>
        <v>MOTRIL</v>
      </c>
      <c r="B58" s="37">
        <f t="shared" si="3"/>
        <v>685594</v>
      </c>
      <c r="C58" s="37">
        <f t="shared" si="4"/>
        <v>679201</v>
      </c>
      <c r="D58" s="37">
        <f t="shared" si="7"/>
        <v>23</v>
      </c>
      <c r="E58" s="36" t="str">
        <f t="shared" si="6"/>
        <v>MÁLAGA</v>
      </c>
      <c r="F58" s="36">
        <f t="shared" si="10"/>
        <v>808348</v>
      </c>
      <c r="G58" s="36">
        <f t="shared" si="9"/>
        <v>776749</v>
      </c>
    </row>
    <row r="59" spans="1:7" x14ac:dyDescent="0.3">
      <c r="A59" s="36" t="str">
        <f t="shared" si="5"/>
        <v>PASAIA</v>
      </c>
      <c r="B59" s="37">
        <f t="shared" si="3"/>
        <v>1594604</v>
      </c>
      <c r="C59" s="37">
        <f t="shared" si="4"/>
        <v>1552782</v>
      </c>
      <c r="D59" s="37">
        <f t="shared" si="7"/>
        <v>12</v>
      </c>
      <c r="E59" s="36" t="str">
        <f t="shared" si="6"/>
        <v>A CORUÑA</v>
      </c>
      <c r="F59" s="36">
        <f t="shared" si="10"/>
        <v>799414</v>
      </c>
      <c r="G59" s="36">
        <f t="shared" si="9"/>
        <v>711143</v>
      </c>
    </row>
    <row r="60" spans="1:7" x14ac:dyDescent="0.3">
      <c r="A60" s="36" t="str">
        <f t="shared" si="5"/>
        <v>SANTA CRUZ DE TENERIFE</v>
      </c>
      <c r="B60" s="37">
        <f t="shared" si="3"/>
        <v>5603111</v>
      </c>
      <c r="C60" s="37">
        <f t="shared" si="4"/>
        <v>5347853</v>
      </c>
      <c r="D60" s="37">
        <f t="shared" si="7"/>
        <v>7</v>
      </c>
      <c r="E60" s="36" t="str">
        <f t="shared" si="6"/>
        <v>HUELVA</v>
      </c>
      <c r="F60" s="36">
        <f t="shared" si="10"/>
        <v>699799</v>
      </c>
      <c r="G60" s="36">
        <f t="shared" si="9"/>
        <v>573186</v>
      </c>
    </row>
    <row r="61" spans="1:7" x14ac:dyDescent="0.3">
      <c r="A61" s="36" t="str">
        <f t="shared" si="5"/>
        <v>SANTANDER</v>
      </c>
      <c r="B61" s="37">
        <f t="shared" si="3"/>
        <v>1672623</v>
      </c>
      <c r="C61" s="37">
        <f t="shared" si="4"/>
        <v>1409952</v>
      </c>
      <c r="D61" s="37">
        <f t="shared" si="7"/>
        <v>11</v>
      </c>
      <c r="E61" s="36" t="str">
        <f t="shared" si="6"/>
        <v>MOTRIL</v>
      </c>
      <c r="F61" s="36">
        <f t="shared" si="10"/>
        <v>685594</v>
      </c>
      <c r="G61" s="36">
        <f t="shared" si="9"/>
        <v>679201</v>
      </c>
    </row>
    <row r="62" spans="1:7" x14ac:dyDescent="0.3">
      <c r="A62" s="36" t="str">
        <f t="shared" si="5"/>
        <v>SEVILLA</v>
      </c>
      <c r="B62" s="37">
        <f t="shared" si="3"/>
        <v>1444164</v>
      </c>
      <c r="C62" s="37">
        <f t="shared" si="4"/>
        <v>1324677</v>
      </c>
      <c r="D62" s="37">
        <f t="shared" si="7"/>
        <v>13</v>
      </c>
      <c r="E62" s="36" t="str">
        <f t="shared" si="6"/>
        <v>CEUTA</v>
      </c>
      <c r="F62" s="36">
        <f t="shared" si="10"/>
        <v>610576</v>
      </c>
      <c r="G62" s="36">
        <f t="shared" si="9"/>
        <v>682988</v>
      </c>
    </row>
    <row r="63" spans="1:7" x14ac:dyDescent="0.3">
      <c r="A63" s="36" t="str">
        <f t="shared" si="5"/>
        <v>TARRAGONA</v>
      </c>
      <c r="B63" s="37">
        <f t="shared" si="3"/>
        <v>1694293</v>
      </c>
      <c r="C63" s="37">
        <f t="shared" si="4"/>
        <v>1521235</v>
      </c>
      <c r="D63" s="37">
        <f t="shared" si="7"/>
        <v>10</v>
      </c>
      <c r="E63" s="36" t="str">
        <f t="shared" si="6"/>
        <v>MELILLA</v>
      </c>
      <c r="F63" s="36">
        <f t="shared" si="10"/>
        <v>600298</v>
      </c>
      <c r="G63" s="36">
        <f t="shared" si="9"/>
        <v>825601</v>
      </c>
    </row>
    <row r="64" spans="1:7" x14ac:dyDescent="0.3">
      <c r="A64" s="36" t="str">
        <f t="shared" si="5"/>
        <v>VALENCIA</v>
      </c>
      <c r="B64" s="37">
        <f t="shared" si="3"/>
        <v>53363307</v>
      </c>
      <c r="C64" s="37">
        <f t="shared" si="4"/>
        <v>51011908</v>
      </c>
      <c r="D64" s="37">
        <f t="shared" si="7"/>
        <v>1</v>
      </c>
      <c r="E64" s="36" t="str">
        <f t="shared" si="6"/>
        <v>FERROL-SAN CIBRAO</v>
      </c>
      <c r="F64" s="36">
        <f t="shared" si="10"/>
        <v>583514</v>
      </c>
      <c r="G64" s="36">
        <f t="shared" si="9"/>
        <v>592968</v>
      </c>
    </row>
    <row r="65" spans="1:7" x14ac:dyDescent="0.3">
      <c r="A65" s="36" t="str">
        <f t="shared" si="5"/>
        <v>VIGO</v>
      </c>
      <c r="B65" s="37">
        <f t="shared" si="3"/>
        <v>2828167</v>
      </c>
      <c r="C65" s="37">
        <f t="shared" si="4"/>
        <v>2699633</v>
      </c>
      <c r="D65" s="37">
        <f t="shared" si="7"/>
        <v>8</v>
      </c>
      <c r="E65" s="36" t="str">
        <f t="shared" si="6"/>
        <v>VILAGARCÍA</v>
      </c>
      <c r="F65" s="36">
        <f t="shared" si="10"/>
        <v>442122</v>
      </c>
      <c r="G65" s="36">
        <f t="shared" si="9"/>
        <v>441925</v>
      </c>
    </row>
    <row r="66" spans="1:7" x14ac:dyDescent="0.3">
      <c r="A66" s="36" t="str">
        <f t="shared" si="5"/>
        <v>VILAGARCÍA</v>
      </c>
      <c r="B66" s="37">
        <f t="shared" si="3"/>
        <v>442122</v>
      </c>
      <c r="C66" s="37">
        <f t="shared" si="4"/>
        <v>441925</v>
      </c>
      <c r="D66" s="37">
        <f t="shared" si="7"/>
        <v>27</v>
      </c>
      <c r="E66" s="36" t="str">
        <f t="shared" si="6"/>
        <v>ALMERÍA</v>
      </c>
      <c r="F66" s="36">
        <f t="shared" si="10"/>
        <v>376104</v>
      </c>
      <c r="G66" s="36">
        <f t="shared" si="9"/>
        <v>462303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4</v>
      </c>
      <c r="D7" s="30">
        <v>6</v>
      </c>
      <c r="E7" s="30">
        <v>20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31">
        <v>110127</v>
      </c>
      <c r="C8" s="31">
        <v>104634</v>
      </c>
      <c r="D8" s="31">
        <v>942778</v>
      </c>
      <c r="E8" s="31">
        <v>934758</v>
      </c>
      <c r="F8" s="14">
        <f t="shared" ref="F8:F34" si="0">((E8*100)/D8)-100</f>
        <v>-0.85067746595699134</v>
      </c>
      <c r="G8" s="1"/>
      <c r="H8" s="1"/>
      <c r="I8" s="1"/>
    </row>
    <row r="9" spans="1:12" x14ac:dyDescent="0.3">
      <c r="A9" s="9" t="s">
        <v>157</v>
      </c>
      <c r="B9" s="30">
        <v>2495</v>
      </c>
      <c r="C9" s="30">
        <v>12119</v>
      </c>
      <c r="D9" s="30">
        <v>26120</v>
      </c>
      <c r="E9" s="30">
        <v>51279</v>
      </c>
      <c r="F9" s="11">
        <f t="shared" si="0"/>
        <v>96.320826952526801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52</v>
      </c>
      <c r="D10" s="31">
        <v>0</v>
      </c>
      <c r="E10" s="31">
        <v>52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5110392</v>
      </c>
      <c r="C11" s="30">
        <v>4891330</v>
      </c>
      <c r="D11" s="30">
        <v>42330783</v>
      </c>
      <c r="E11" s="30">
        <v>45803684</v>
      </c>
      <c r="F11" s="11">
        <f t="shared" si="0"/>
        <v>8.204197404049907</v>
      </c>
      <c r="G11" s="1"/>
      <c r="H11" s="1"/>
      <c r="I11" s="1"/>
    </row>
    <row r="12" spans="1:12" x14ac:dyDescent="0.3">
      <c r="A12" s="12" t="s">
        <v>161</v>
      </c>
      <c r="B12" s="31">
        <v>49919</v>
      </c>
      <c r="C12" s="31">
        <v>38840</v>
      </c>
      <c r="D12" s="31">
        <v>484304</v>
      </c>
      <c r="E12" s="31">
        <v>377444</v>
      </c>
      <c r="F12" s="14">
        <f t="shared" si="0"/>
        <v>-22.064653605999538</v>
      </c>
      <c r="G12" s="1"/>
      <c r="H12" s="1"/>
      <c r="I12" s="1"/>
    </row>
    <row r="13" spans="1:12" x14ac:dyDescent="0.3">
      <c r="A13" s="9" t="s">
        <v>32</v>
      </c>
      <c r="B13" s="30">
        <v>64650</v>
      </c>
      <c r="C13" s="30">
        <v>37227</v>
      </c>
      <c r="D13" s="30">
        <v>642287</v>
      </c>
      <c r="E13" s="30">
        <v>566544</v>
      </c>
      <c r="F13" s="11">
        <f t="shared" si="0"/>
        <v>-11.792703261937419</v>
      </c>
      <c r="G13" s="1"/>
      <c r="H13" s="1"/>
      <c r="I13" s="1"/>
    </row>
    <row r="14" spans="1:12" x14ac:dyDescent="0.3">
      <c r="A14" s="12" t="s">
        <v>33</v>
      </c>
      <c r="B14" s="31">
        <v>2578465</v>
      </c>
      <c r="C14" s="31">
        <v>2766960</v>
      </c>
      <c r="D14" s="31">
        <v>22237025</v>
      </c>
      <c r="E14" s="31">
        <v>26121630</v>
      </c>
      <c r="F14" s="14">
        <f t="shared" si="0"/>
        <v>17.469085905151431</v>
      </c>
      <c r="G14" s="1"/>
      <c r="H14" s="1"/>
      <c r="I14" s="1"/>
    </row>
    <row r="15" spans="1:12" x14ac:dyDescent="0.3">
      <c r="A15" s="9" t="s">
        <v>34</v>
      </c>
      <c r="B15" s="30">
        <v>549209</v>
      </c>
      <c r="C15" s="30">
        <v>541742</v>
      </c>
      <c r="D15" s="30">
        <v>4619996</v>
      </c>
      <c r="E15" s="30">
        <v>5085829</v>
      </c>
      <c r="F15" s="11">
        <f t="shared" si="0"/>
        <v>10.082974097813079</v>
      </c>
      <c r="G15" s="1"/>
      <c r="H15" s="1"/>
      <c r="I15" s="1"/>
    </row>
    <row r="16" spans="1:12" x14ac:dyDescent="0.3">
      <c r="A16" s="12" t="s">
        <v>35</v>
      </c>
      <c r="B16" s="31">
        <v>117361</v>
      </c>
      <c r="C16" s="31">
        <v>119289</v>
      </c>
      <c r="D16" s="31">
        <v>921877</v>
      </c>
      <c r="E16" s="31">
        <v>884996</v>
      </c>
      <c r="F16" s="14">
        <f t="shared" si="0"/>
        <v>-4.0006421680983522</v>
      </c>
      <c r="G16" s="1"/>
      <c r="H16" s="1"/>
      <c r="I16" s="1"/>
    </row>
    <row r="17" spans="1:9" x14ac:dyDescent="0.3">
      <c r="A17" s="9" t="s">
        <v>162</v>
      </c>
      <c r="B17" s="30">
        <v>265059</v>
      </c>
      <c r="C17" s="30">
        <v>215913</v>
      </c>
      <c r="D17" s="30">
        <v>2559474</v>
      </c>
      <c r="E17" s="30">
        <v>2397289</v>
      </c>
      <c r="F17" s="11">
        <f t="shared" si="0"/>
        <v>-6.3366535467834382</v>
      </c>
      <c r="G17" s="1"/>
      <c r="H17" s="1"/>
      <c r="I17" s="1"/>
    </row>
    <row r="18" spans="1:9" x14ac:dyDescent="0.3">
      <c r="A18" s="12" t="s">
        <v>36</v>
      </c>
      <c r="B18" s="31">
        <v>7483</v>
      </c>
      <c r="C18" s="31">
        <v>9910</v>
      </c>
      <c r="D18" s="31">
        <v>103356</v>
      </c>
      <c r="E18" s="31">
        <v>86513</v>
      </c>
      <c r="F18" s="14">
        <f t="shared" si="0"/>
        <v>-16.296102790355661</v>
      </c>
      <c r="G18" s="1"/>
      <c r="H18" s="1"/>
      <c r="I18" s="1"/>
    </row>
    <row r="19" spans="1:9" x14ac:dyDescent="0.3">
      <c r="A19" s="9" t="s">
        <v>37</v>
      </c>
      <c r="B19" s="30">
        <v>99</v>
      </c>
      <c r="C19" s="30">
        <v>6078</v>
      </c>
      <c r="D19" s="30">
        <v>1523</v>
      </c>
      <c r="E19" s="30">
        <v>22373</v>
      </c>
      <c r="F19" s="11">
        <f t="shared" si="0"/>
        <v>1369.0085357846356</v>
      </c>
      <c r="G19" s="1"/>
      <c r="H19" s="1"/>
      <c r="I19" s="1"/>
    </row>
    <row r="20" spans="1:9" x14ac:dyDescent="0.3">
      <c r="A20" s="12" t="s">
        <v>163</v>
      </c>
      <c r="B20" s="31">
        <v>75310</v>
      </c>
      <c r="C20" s="31">
        <v>79565</v>
      </c>
      <c r="D20" s="31">
        <v>697925</v>
      </c>
      <c r="E20" s="31">
        <v>695219</v>
      </c>
      <c r="F20" s="14">
        <f t="shared" si="0"/>
        <v>-0.38772074363291154</v>
      </c>
      <c r="G20" s="1"/>
      <c r="H20" s="1"/>
      <c r="I20" s="1"/>
    </row>
    <row r="21" spans="1:9" x14ac:dyDescent="0.3">
      <c r="A21" s="9" t="s">
        <v>38</v>
      </c>
      <c r="B21" s="30">
        <v>41968</v>
      </c>
      <c r="C21" s="30">
        <v>40222</v>
      </c>
      <c r="D21" s="30">
        <v>345064</v>
      </c>
      <c r="E21" s="30">
        <v>454761</v>
      </c>
      <c r="F21" s="11">
        <f t="shared" si="0"/>
        <v>31.790334546634824</v>
      </c>
      <c r="G21" s="1"/>
      <c r="H21" s="1"/>
      <c r="I21" s="1"/>
    </row>
    <row r="22" spans="1:9" x14ac:dyDescent="0.3">
      <c r="A22" s="12" t="s">
        <v>59</v>
      </c>
      <c r="B22" s="31">
        <v>1432518</v>
      </c>
      <c r="C22" s="31">
        <v>935544</v>
      </c>
      <c r="D22" s="31">
        <v>9472244</v>
      </c>
      <c r="E22" s="31">
        <v>9295680</v>
      </c>
      <c r="F22" s="14">
        <f t="shared" si="0"/>
        <v>-1.8640144827350298</v>
      </c>
      <c r="G22" s="1"/>
      <c r="H22" s="1"/>
      <c r="I22" s="1"/>
    </row>
    <row r="23" spans="1:9" x14ac:dyDescent="0.3">
      <c r="A23" s="9" t="s">
        <v>164</v>
      </c>
      <c r="B23" s="30">
        <v>34096</v>
      </c>
      <c r="C23" s="30">
        <v>86584</v>
      </c>
      <c r="D23" s="30">
        <v>399046</v>
      </c>
      <c r="E23" s="30">
        <v>450916</v>
      </c>
      <c r="F23" s="11">
        <f t="shared" si="0"/>
        <v>12.99850142590077</v>
      </c>
      <c r="G23" s="1"/>
      <c r="H23" s="1"/>
      <c r="I23" s="1"/>
    </row>
    <row r="24" spans="1:9" x14ac:dyDescent="0.3">
      <c r="A24" s="12" t="s">
        <v>166</v>
      </c>
      <c r="B24" s="31">
        <v>78631</v>
      </c>
      <c r="C24" s="31">
        <v>85914</v>
      </c>
      <c r="D24" s="31">
        <v>678851</v>
      </c>
      <c r="E24" s="31">
        <v>701811</v>
      </c>
      <c r="F24" s="14">
        <f t="shared" si="0"/>
        <v>3.3821854869478045</v>
      </c>
      <c r="G24" s="1"/>
      <c r="H24" s="1"/>
      <c r="I24" s="1"/>
    </row>
    <row r="25" spans="1:9" x14ac:dyDescent="0.3">
      <c r="A25" s="9" t="s">
        <v>39</v>
      </c>
      <c r="B25" s="30">
        <v>26912</v>
      </c>
      <c r="C25" s="30">
        <v>14339</v>
      </c>
      <c r="D25" s="30">
        <v>218851</v>
      </c>
      <c r="E25" s="30">
        <v>137015</v>
      </c>
      <c r="F25" s="11">
        <f t="shared" si="0"/>
        <v>-37.393477754271174</v>
      </c>
      <c r="G25" s="1"/>
      <c r="H25" s="1"/>
      <c r="I25" s="1"/>
    </row>
    <row r="26" spans="1:9" x14ac:dyDescent="0.3">
      <c r="A26" s="12" t="s">
        <v>40</v>
      </c>
      <c r="B26" s="31">
        <v>896</v>
      </c>
      <c r="C26" s="31">
        <v>284</v>
      </c>
      <c r="D26" s="31">
        <v>13419</v>
      </c>
      <c r="E26" s="31">
        <v>1813</v>
      </c>
      <c r="F26" s="14">
        <f t="shared" si="0"/>
        <v>-86.489306207616067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26</v>
      </c>
      <c r="E27" s="30">
        <v>89</v>
      </c>
      <c r="F27" s="11">
        <f t="shared" si="0"/>
        <v>242.30769230769232</v>
      </c>
      <c r="G27" s="1"/>
      <c r="H27" s="1"/>
      <c r="I27" s="1"/>
    </row>
    <row r="28" spans="1:9" x14ac:dyDescent="0.3">
      <c r="A28" s="12" t="s">
        <v>42</v>
      </c>
      <c r="B28" s="31">
        <v>551634</v>
      </c>
      <c r="C28" s="31">
        <v>310197</v>
      </c>
      <c r="D28" s="31">
        <v>2606354</v>
      </c>
      <c r="E28" s="31">
        <v>2785208</v>
      </c>
      <c r="F28" s="14">
        <f t="shared" si="0"/>
        <v>6.8622297661791123</v>
      </c>
      <c r="G28" s="1"/>
      <c r="H28" s="1"/>
      <c r="I28" s="1"/>
    </row>
    <row r="29" spans="1:9" x14ac:dyDescent="0.3">
      <c r="A29" s="9" t="s">
        <v>43</v>
      </c>
      <c r="B29" s="30">
        <v>11463</v>
      </c>
      <c r="C29" s="30">
        <v>11918</v>
      </c>
      <c r="D29" s="30">
        <v>52676</v>
      </c>
      <c r="E29" s="30">
        <v>102945</v>
      </c>
      <c r="F29" s="11">
        <f t="shared" si="0"/>
        <v>95.430556610220975</v>
      </c>
      <c r="G29" s="1"/>
      <c r="H29" s="1"/>
      <c r="I29" s="1"/>
    </row>
    <row r="30" spans="1:9" x14ac:dyDescent="0.3">
      <c r="A30" s="12" t="s">
        <v>44</v>
      </c>
      <c r="B30" s="31">
        <v>71401</v>
      </c>
      <c r="C30" s="31">
        <v>85810</v>
      </c>
      <c r="D30" s="31">
        <v>655374</v>
      </c>
      <c r="E30" s="31">
        <v>717549</v>
      </c>
      <c r="F30" s="14">
        <f t="shared" si="0"/>
        <v>9.4869494365049576</v>
      </c>
      <c r="G30" s="1"/>
      <c r="H30" s="1"/>
      <c r="I30" s="1"/>
    </row>
    <row r="31" spans="1:9" x14ac:dyDescent="0.3">
      <c r="A31" s="9" t="s">
        <v>45</v>
      </c>
      <c r="B31" s="30">
        <v>44497</v>
      </c>
      <c r="C31" s="30">
        <v>42389</v>
      </c>
      <c r="D31" s="30">
        <v>451149</v>
      </c>
      <c r="E31" s="30">
        <v>423603</v>
      </c>
      <c r="F31" s="11">
        <f t="shared" si="0"/>
        <v>-6.1057433353504109</v>
      </c>
      <c r="G31" s="1"/>
      <c r="H31" s="1"/>
      <c r="I31" s="1"/>
    </row>
    <row r="32" spans="1:9" x14ac:dyDescent="0.3">
      <c r="A32" s="12" t="s">
        <v>46</v>
      </c>
      <c r="B32" s="31">
        <v>4722735</v>
      </c>
      <c r="C32" s="31">
        <v>4570913</v>
      </c>
      <c r="D32" s="31">
        <v>42509334</v>
      </c>
      <c r="E32" s="31">
        <v>42872116</v>
      </c>
      <c r="F32" s="14">
        <f t="shared" si="0"/>
        <v>0.8534172753682725</v>
      </c>
      <c r="G32" s="1"/>
      <c r="H32" s="1"/>
      <c r="I32" s="1"/>
    </row>
    <row r="33" spans="1:9" x14ac:dyDescent="0.3">
      <c r="A33" s="9" t="s">
        <v>47</v>
      </c>
      <c r="B33" s="30">
        <v>229829</v>
      </c>
      <c r="C33" s="30">
        <v>224102</v>
      </c>
      <c r="D33" s="30">
        <v>1931277</v>
      </c>
      <c r="E33" s="30">
        <v>2038527</v>
      </c>
      <c r="F33" s="11">
        <f t="shared" si="0"/>
        <v>5.5533204195980232</v>
      </c>
      <c r="G33" s="1"/>
      <c r="H33" s="1"/>
      <c r="I33" s="1"/>
    </row>
    <row r="34" spans="1:9" x14ac:dyDescent="0.3">
      <c r="A34" s="12" t="s">
        <v>165</v>
      </c>
      <c r="B34" s="31">
        <v>20919</v>
      </c>
      <c r="C34" s="31">
        <v>27212</v>
      </c>
      <c r="D34" s="31">
        <v>219735</v>
      </c>
      <c r="E34" s="31">
        <v>227422</v>
      </c>
      <c r="F34" s="14">
        <f t="shared" si="0"/>
        <v>3.4983047762077035</v>
      </c>
      <c r="G34" s="1"/>
      <c r="H34" s="1"/>
      <c r="I34" s="1"/>
    </row>
    <row r="35" spans="1:9" x14ac:dyDescent="0.3">
      <c r="A35" s="15" t="s">
        <v>48</v>
      </c>
      <c r="B35" s="16">
        <f>SUM(B7:B34)</f>
        <v>16198068</v>
      </c>
      <c r="C35" s="16">
        <f t="shared" ref="C35:E35" si="1">SUM(C7:C34)</f>
        <v>15259091</v>
      </c>
      <c r="D35" s="16">
        <f t="shared" si="1"/>
        <v>135120854</v>
      </c>
      <c r="E35" s="16">
        <f t="shared" si="1"/>
        <v>143237085</v>
      </c>
      <c r="F35" s="17">
        <f t="shared" ref="F35" si="2">((E35*100)/D35)-100</f>
        <v>6.0066457247228442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20</v>
      </c>
      <c r="C39" s="37">
        <f t="shared" si="4"/>
        <v>6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45803684</v>
      </c>
      <c r="G39" s="36">
        <f>LOOKUP(E39,$A$39:$A$66,$C$39:$C$66)</f>
        <v>42330783</v>
      </c>
    </row>
    <row r="40" spans="1:9" x14ac:dyDescent="0.3">
      <c r="A40" s="36" t="str">
        <f t="shared" si="5"/>
        <v>ALICANTE</v>
      </c>
      <c r="B40" s="37">
        <f t="shared" si="3"/>
        <v>934758</v>
      </c>
      <c r="C40" s="37">
        <f t="shared" si="4"/>
        <v>942778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42872116</v>
      </c>
      <c r="G40" s="36">
        <f t="shared" ref="G40:G66" si="9">LOOKUP(E40,$A$39:$A$66,$C$39:$C$66)</f>
        <v>42509334</v>
      </c>
    </row>
    <row r="41" spans="1:9" x14ac:dyDescent="0.3">
      <c r="A41" s="36" t="str">
        <f t="shared" si="5"/>
        <v>ALMERÍA</v>
      </c>
      <c r="B41" s="37">
        <f t="shared" si="3"/>
        <v>51279</v>
      </c>
      <c r="C41" s="37">
        <f t="shared" si="4"/>
        <v>26120</v>
      </c>
      <c r="D41" s="37">
        <f t="shared" si="7"/>
        <v>23</v>
      </c>
      <c r="E41" s="36" t="str">
        <f t="shared" si="6"/>
        <v>BARCELONA</v>
      </c>
      <c r="F41" s="36">
        <f t="shared" si="8"/>
        <v>26121630</v>
      </c>
      <c r="G41" s="36">
        <f t="shared" si="9"/>
        <v>22237025</v>
      </c>
    </row>
    <row r="42" spans="1:9" x14ac:dyDescent="0.3">
      <c r="A42" s="36" t="str">
        <f t="shared" si="5"/>
        <v>AVILÉS</v>
      </c>
      <c r="B42" s="37">
        <f t="shared" si="3"/>
        <v>52</v>
      </c>
      <c r="C42" s="37">
        <f t="shared" si="4"/>
        <v>0</v>
      </c>
      <c r="D42" s="37">
        <f t="shared" si="7"/>
        <v>27</v>
      </c>
      <c r="E42" s="36" t="str">
        <f t="shared" si="6"/>
        <v>LAS PALMAS</v>
      </c>
      <c r="F42" s="36">
        <f t="shared" si="8"/>
        <v>9295680</v>
      </c>
      <c r="G42" s="36">
        <f t="shared" si="9"/>
        <v>9472244</v>
      </c>
    </row>
    <row r="43" spans="1:9" x14ac:dyDescent="0.3">
      <c r="A43" s="36" t="str">
        <f t="shared" si="5"/>
        <v>BAHÍA DE ALGECIRAS</v>
      </c>
      <c r="B43" s="37">
        <f t="shared" si="3"/>
        <v>45803684</v>
      </c>
      <c r="C43" s="37">
        <f t="shared" si="4"/>
        <v>42330783</v>
      </c>
      <c r="D43" s="37">
        <f t="shared" si="7"/>
        <v>1</v>
      </c>
      <c r="E43" s="36" t="str">
        <f t="shared" si="6"/>
        <v>BILBAO</v>
      </c>
      <c r="F43" s="36">
        <f t="shared" si="8"/>
        <v>5085829</v>
      </c>
      <c r="G43" s="36">
        <f t="shared" si="9"/>
        <v>4619996</v>
      </c>
    </row>
    <row r="44" spans="1:9" x14ac:dyDescent="0.3">
      <c r="A44" s="36" t="str">
        <f t="shared" si="5"/>
        <v>BAHÍA DE CÁDIZ</v>
      </c>
      <c r="B44" s="37">
        <f t="shared" si="3"/>
        <v>377444</v>
      </c>
      <c r="C44" s="37">
        <f t="shared" si="4"/>
        <v>484304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2785208</v>
      </c>
      <c r="G44" s="36">
        <f t="shared" si="9"/>
        <v>2606354</v>
      </c>
    </row>
    <row r="45" spans="1:9" x14ac:dyDescent="0.3">
      <c r="A45" s="36" t="str">
        <f t="shared" si="5"/>
        <v>BALEARES</v>
      </c>
      <c r="B45" s="37">
        <f t="shared" si="3"/>
        <v>566544</v>
      </c>
      <c r="C45" s="37">
        <f t="shared" si="4"/>
        <v>642287</v>
      </c>
      <c r="D45" s="37">
        <f t="shared" si="7"/>
        <v>14</v>
      </c>
      <c r="E45" s="36" t="str">
        <f t="shared" si="6"/>
        <v>CASTELLÓN</v>
      </c>
      <c r="F45" s="36">
        <f t="shared" si="8"/>
        <v>2397289</v>
      </c>
      <c r="G45" s="36">
        <f t="shared" si="9"/>
        <v>2559474</v>
      </c>
    </row>
    <row r="46" spans="1:9" x14ac:dyDescent="0.3">
      <c r="A46" s="36" t="str">
        <f t="shared" si="5"/>
        <v>BARCELONA</v>
      </c>
      <c r="B46" s="37">
        <f t="shared" si="3"/>
        <v>26121630</v>
      </c>
      <c r="C46" s="37">
        <f t="shared" si="4"/>
        <v>22237025</v>
      </c>
      <c r="D46" s="37">
        <f t="shared" si="7"/>
        <v>3</v>
      </c>
      <c r="E46" s="36" t="str">
        <f t="shared" si="6"/>
        <v>VIGO</v>
      </c>
      <c r="F46" s="36">
        <f t="shared" si="8"/>
        <v>2038527</v>
      </c>
      <c r="G46" s="36">
        <f t="shared" si="9"/>
        <v>1931277</v>
      </c>
    </row>
    <row r="47" spans="1:9" x14ac:dyDescent="0.3">
      <c r="A47" s="36" t="str">
        <f t="shared" si="5"/>
        <v>BILBAO</v>
      </c>
      <c r="B47" s="37">
        <f t="shared" si="3"/>
        <v>5085829</v>
      </c>
      <c r="C47" s="37">
        <f t="shared" si="4"/>
        <v>4619996</v>
      </c>
      <c r="D47" s="37">
        <f t="shared" si="7"/>
        <v>5</v>
      </c>
      <c r="E47" s="36" t="str">
        <f t="shared" si="6"/>
        <v>ALICANTE</v>
      </c>
      <c r="F47" s="36">
        <f t="shared" si="8"/>
        <v>934758</v>
      </c>
      <c r="G47" s="36">
        <f t="shared" si="9"/>
        <v>942778</v>
      </c>
    </row>
    <row r="48" spans="1:9" x14ac:dyDescent="0.3">
      <c r="A48" s="36" t="str">
        <f t="shared" si="5"/>
        <v>CARTAGENA</v>
      </c>
      <c r="B48" s="37">
        <f t="shared" si="3"/>
        <v>884996</v>
      </c>
      <c r="C48" s="37">
        <f t="shared" si="4"/>
        <v>921877</v>
      </c>
      <c r="D48" s="37">
        <f t="shared" si="7"/>
        <v>10</v>
      </c>
      <c r="E48" s="36" t="str">
        <f t="shared" si="6"/>
        <v>CARTAGENA</v>
      </c>
      <c r="F48" s="36">
        <f t="shared" si="8"/>
        <v>884996</v>
      </c>
      <c r="G48" s="36">
        <f t="shared" si="9"/>
        <v>921877</v>
      </c>
    </row>
    <row r="49" spans="1:7" x14ac:dyDescent="0.3">
      <c r="A49" s="36" t="str">
        <f t="shared" si="5"/>
        <v>CASTELLÓN</v>
      </c>
      <c r="B49" s="37">
        <f t="shared" si="3"/>
        <v>2397289</v>
      </c>
      <c r="C49" s="37">
        <f t="shared" si="4"/>
        <v>2559474</v>
      </c>
      <c r="D49" s="37">
        <f t="shared" si="7"/>
        <v>7</v>
      </c>
      <c r="E49" s="36" t="str">
        <f t="shared" si="6"/>
        <v>SEVILLA</v>
      </c>
      <c r="F49" s="36">
        <f t="shared" si="8"/>
        <v>717549</v>
      </c>
      <c r="G49" s="36">
        <f t="shared" si="9"/>
        <v>655374</v>
      </c>
    </row>
    <row r="50" spans="1:7" x14ac:dyDescent="0.3">
      <c r="A50" s="36" t="str">
        <f t="shared" si="5"/>
        <v>CEUTA</v>
      </c>
      <c r="B50" s="37">
        <f t="shared" si="3"/>
        <v>86513</v>
      </c>
      <c r="C50" s="37">
        <f t="shared" si="4"/>
        <v>103356</v>
      </c>
      <c r="D50" s="37">
        <f t="shared" si="7"/>
        <v>22</v>
      </c>
      <c r="E50" s="36" t="str">
        <f t="shared" si="6"/>
        <v>MARÍN Y RÍA DE PONTEVEDRA</v>
      </c>
      <c r="F50" s="36">
        <f t="shared" si="8"/>
        <v>701811</v>
      </c>
      <c r="G50" s="36">
        <f t="shared" si="9"/>
        <v>678851</v>
      </c>
    </row>
    <row r="51" spans="1:7" x14ac:dyDescent="0.3">
      <c r="A51" s="36" t="str">
        <f t="shared" si="5"/>
        <v>FERROL-SAN CIBRAO</v>
      </c>
      <c r="B51" s="37">
        <f t="shared" si="3"/>
        <v>22373</v>
      </c>
      <c r="C51" s="37">
        <f t="shared" si="4"/>
        <v>1523</v>
      </c>
      <c r="D51" s="37">
        <f t="shared" si="7"/>
        <v>24</v>
      </c>
      <c r="E51" s="36" t="str">
        <f t="shared" si="6"/>
        <v>GIJÓN</v>
      </c>
      <c r="F51" s="36">
        <f t="shared" si="8"/>
        <v>695219</v>
      </c>
      <c r="G51" s="36">
        <f t="shared" si="9"/>
        <v>697925</v>
      </c>
    </row>
    <row r="52" spans="1:7" x14ac:dyDescent="0.3">
      <c r="A52" s="36" t="str">
        <f t="shared" si="5"/>
        <v>GIJÓN</v>
      </c>
      <c r="B52" s="37">
        <f t="shared" si="3"/>
        <v>695219</v>
      </c>
      <c r="C52" s="37">
        <f t="shared" si="4"/>
        <v>697925</v>
      </c>
      <c r="D52" s="37">
        <f t="shared" si="7"/>
        <v>13</v>
      </c>
      <c r="E52" s="36" t="str">
        <f t="shared" si="6"/>
        <v>BALEARES</v>
      </c>
      <c r="F52" s="36">
        <f t="shared" si="8"/>
        <v>566544</v>
      </c>
      <c r="G52" s="36">
        <f t="shared" si="9"/>
        <v>642287</v>
      </c>
    </row>
    <row r="53" spans="1:7" x14ac:dyDescent="0.3">
      <c r="A53" s="36" t="str">
        <f t="shared" si="5"/>
        <v>HUELVA</v>
      </c>
      <c r="B53" s="37">
        <f t="shared" si="3"/>
        <v>454761</v>
      </c>
      <c r="C53" s="37">
        <f t="shared" si="4"/>
        <v>345064</v>
      </c>
      <c r="D53" s="37">
        <f t="shared" si="7"/>
        <v>15</v>
      </c>
      <c r="E53" s="36" t="str">
        <f t="shared" si="6"/>
        <v>HUELVA</v>
      </c>
      <c r="F53" s="36">
        <f t="shared" si="8"/>
        <v>454761</v>
      </c>
      <c r="G53" s="36">
        <f t="shared" si="9"/>
        <v>345064</v>
      </c>
    </row>
    <row r="54" spans="1:7" x14ac:dyDescent="0.3">
      <c r="A54" s="36" t="str">
        <f t="shared" si="5"/>
        <v>LAS PALMAS</v>
      </c>
      <c r="B54" s="37">
        <f t="shared" si="3"/>
        <v>9295680</v>
      </c>
      <c r="C54" s="37">
        <f t="shared" si="4"/>
        <v>9472244</v>
      </c>
      <c r="D54" s="37">
        <f t="shared" si="7"/>
        <v>4</v>
      </c>
      <c r="E54" s="36" t="str">
        <f t="shared" si="6"/>
        <v>MÁLAGA</v>
      </c>
      <c r="F54" s="36">
        <f t="shared" si="8"/>
        <v>450916</v>
      </c>
      <c r="G54" s="36">
        <f t="shared" si="9"/>
        <v>399046</v>
      </c>
    </row>
    <row r="55" spans="1:7" x14ac:dyDescent="0.3">
      <c r="A55" s="36" t="str">
        <f t="shared" si="5"/>
        <v>MÁLAGA</v>
      </c>
      <c r="B55" s="37">
        <f t="shared" si="3"/>
        <v>450916</v>
      </c>
      <c r="C55" s="37">
        <f t="shared" si="4"/>
        <v>399046</v>
      </c>
      <c r="D55" s="37">
        <f t="shared" si="7"/>
        <v>16</v>
      </c>
      <c r="E55" s="36" t="str">
        <f t="shared" si="6"/>
        <v>TARRAGONA</v>
      </c>
      <c r="F55" s="36">
        <f t="shared" si="8"/>
        <v>423603</v>
      </c>
      <c r="G55" s="36">
        <f t="shared" si="9"/>
        <v>451149</v>
      </c>
    </row>
    <row r="56" spans="1:7" x14ac:dyDescent="0.3">
      <c r="A56" s="36" t="str">
        <f t="shared" si="5"/>
        <v>MARÍN Y RÍA DE PONTEVEDRA</v>
      </c>
      <c r="B56" s="37">
        <f t="shared" si="3"/>
        <v>701811</v>
      </c>
      <c r="C56" s="37">
        <f t="shared" si="4"/>
        <v>678851</v>
      </c>
      <c r="D56" s="37">
        <f t="shared" si="7"/>
        <v>12</v>
      </c>
      <c r="E56" s="36" t="str">
        <f t="shared" si="6"/>
        <v>BAHÍA DE CÁDIZ</v>
      </c>
      <c r="F56" s="36">
        <f t="shared" ref="F56:F66" si="10">LOOKUP(E56,$A$39:$A$66,$B$39:$B$66)</f>
        <v>377444</v>
      </c>
      <c r="G56" s="36">
        <f t="shared" si="9"/>
        <v>484304</v>
      </c>
    </row>
    <row r="57" spans="1:7" x14ac:dyDescent="0.3">
      <c r="A57" s="36" t="str">
        <f t="shared" si="5"/>
        <v>MELILLA</v>
      </c>
      <c r="B57" s="37">
        <f t="shared" si="3"/>
        <v>137015</v>
      </c>
      <c r="C57" s="37">
        <f t="shared" si="4"/>
        <v>218851</v>
      </c>
      <c r="D57" s="37">
        <f t="shared" si="7"/>
        <v>20</v>
      </c>
      <c r="E57" s="36" t="str">
        <f t="shared" si="6"/>
        <v>VILAGARCÍA</v>
      </c>
      <c r="F57" s="36">
        <f t="shared" si="10"/>
        <v>227422</v>
      </c>
      <c r="G57" s="36">
        <f t="shared" si="9"/>
        <v>219735</v>
      </c>
    </row>
    <row r="58" spans="1:7" x14ac:dyDescent="0.3">
      <c r="A58" s="36" t="str">
        <f t="shared" si="5"/>
        <v>MOTRIL</v>
      </c>
      <c r="B58" s="37">
        <f t="shared" si="3"/>
        <v>1813</v>
      </c>
      <c r="C58" s="37">
        <f t="shared" si="4"/>
        <v>13419</v>
      </c>
      <c r="D58" s="37">
        <f t="shared" si="7"/>
        <v>25</v>
      </c>
      <c r="E58" s="36" t="str">
        <f t="shared" si="6"/>
        <v>MELILLA</v>
      </c>
      <c r="F58" s="36">
        <f t="shared" si="10"/>
        <v>137015</v>
      </c>
      <c r="G58" s="36">
        <f t="shared" si="9"/>
        <v>218851</v>
      </c>
    </row>
    <row r="59" spans="1:7" x14ac:dyDescent="0.3">
      <c r="A59" s="36" t="str">
        <f t="shared" si="5"/>
        <v>PASAIA</v>
      </c>
      <c r="B59" s="37">
        <f t="shared" si="3"/>
        <v>89</v>
      </c>
      <c r="C59" s="37">
        <f t="shared" si="4"/>
        <v>26</v>
      </c>
      <c r="D59" s="37">
        <f t="shared" si="7"/>
        <v>26</v>
      </c>
      <c r="E59" s="36" t="str">
        <f t="shared" si="6"/>
        <v>SANTANDER</v>
      </c>
      <c r="F59" s="36">
        <f t="shared" si="10"/>
        <v>102945</v>
      </c>
      <c r="G59" s="36">
        <f t="shared" si="9"/>
        <v>52676</v>
      </c>
    </row>
    <row r="60" spans="1:7" x14ac:dyDescent="0.3">
      <c r="A60" s="36" t="str">
        <f t="shared" si="5"/>
        <v>SANTA CRUZ DE TENERIFE</v>
      </c>
      <c r="B60" s="37">
        <f t="shared" si="3"/>
        <v>2785208</v>
      </c>
      <c r="C60" s="37">
        <f t="shared" si="4"/>
        <v>2606354</v>
      </c>
      <c r="D60" s="37">
        <f t="shared" si="7"/>
        <v>6</v>
      </c>
      <c r="E60" s="36" t="str">
        <f t="shared" si="6"/>
        <v>CEUTA</v>
      </c>
      <c r="F60" s="36">
        <f t="shared" si="10"/>
        <v>86513</v>
      </c>
      <c r="G60" s="36">
        <f t="shared" si="9"/>
        <v>103356</v>
      </c>
    </row>
    <row r="61" spans="1:7" x14ac:dyDescent="0.3">
      <c r="A61" s="36" t="str">
        <f t="shared" si="5"/>
        <v>SANTANDER</v>
      </c>
      <c r="B61" s="37">
        <f t="shared" si="3"/>
        <v>102945</v>
      </c>
      <c r="C61" s="37">
        <f t="shared" si="4"/>
        <v>52676</v>
      </c>
      <c r="D61" s="37">
        <f t="shared" si="7"/>
        <v>21</v>
      </c>
      <c r="E61" s="36" t="str">
        <f t="shared" si="6"/>
        <v>ALMERÍA</v>
      </c>
      <c r="F61" s="36">
        <f t="shared" si="10"/>
        <v>51279</v>
      </c>
      <c r="G61" s="36">
        <f t="shared" si="9"/>
        <v>26120</v>
      </c>
    </row>
    <row r="62" spans="1:7" x14ac:dyDescent="0.3">
      <c r="A62" s="36" t="str">
        <f t="shared" si="5"/>
        <v>SEVILLA</v>
      </c>
      <c r="B62" s="37">
        <f t="shared" si="3"/>
        <v>717549</v>
      </c>
      <c r="C62" s="37">
        <f t="shared" si="4"/>
        <v>655374</v>
      </c>
      <c r="D62" s="37">
        <f t="shared" si="7"/>
        <v>11</v>
      </c>
      <c r="E62" s="36" t="str">
        <f t="shared" si="6"/>
        <v>FERROL-SAN CIBRAO</v>
      </c>
      <c r="F62" s="36">
        <f t="shared" si="10"/>
        <v>22373</v>
      </c>
      <c r="G62" s="36">
        <f t="shared" si="9"/>
        <v>1523</v>
      </c>
    </row>
    <row r="63" spans="1:7" x14ac:dyDescent="0.3">
      <c r="A63" s="36" t="str">
        <f t="shared" si="5"/>
        <v>TARRAGONA</v>
      </c>
      <c r="B63" s="37">
        <f t="shared" si="3"/>
        <v>423603</v>
      </c>
      <c r="C63" s="37">
        <f t="shared" si="4"/>
        <v>451149</v>
      </c>
      <c r="D63" s="37">
        <f t="shared" si="7"/>
        <v>17</v>
      </c>
      <c r="E63" s="36" t="str">
        <f t="shared" si="6"/>
        <v>MOTRIL</v>
      </c>
      <c r="F63" s="36">
        <f t="shared" si="10"/>
        <v>1813</v>
      </c>
      <c r="G63" s="36">
        <f t="shared" si="9"/>
        <v>13419</v>
      </c>
    </row>
    <row r="64" spans="1:7" x14ac:dyDescent="0.3">
      <c r="A64" s="36" t="str">
        <f t="shared" si="5"/>
        <v>VALENCIA</v>
      </c>
      <c r="B64" s="37">
        <f t="shared" si="3"/>
        <v>42872116</v>
      </c>
      <c r="C64" s="37">
        <f t="shared" si="4"/>
        <v>42509334</v>
      </c>
      <c r="D64" s="37">
        <f t="shared" si="7"/>
        <v>2</v>
      </c>
      <c r="E64" s="36" t="str">
        <f t="shared" si="6"/>
        <v>PASAIA</v>
      </c>
      <c r="F64" s="36">
        <f t="shared" si="10"/>
        <v>89</v>
      </c>
      <c r="G64" s="36">
        <f t="shared" si="9"/>
        <v>26</v>
      </c>
    </row>
    <row r="65" spans="1:7" x14ac:dyDescent="0.3">
      <c r="A65" s="36" t="str">
        <f t="shared" si="5"/>
        <v>VIGO</v>
      </c>
      <c r="B65" s="37">
        <f t="shared" si="3"/>
        <v>2038527</v>
      </c>
      <c r="C65" s="37">
        <f t="shared" si="4"/>
        <v>1931277</v>
      </c>
      <c r="D65" s="37">
        <f t="shared" si="7"/>
        <v>8</v>
      </c>
      <c r="E65" s="36" t="str">
        <f t="shared" si="6"/>
        <v>AVILÉS</v>
      </c>
      <c r="F65" s="36">
        <f t="shared" si="10"/>
        <v>52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227422</v>
      </c>
      <c r="C66" s="37">
        <f t="shared" si="4"/>
        <v>219735</v>
      </c>
      <c r="D66" s="37">
        <f t="shared" si="7"/>
        <v>19</v>
      </c>
      <c r="E66" s="36" t="str">
        <f t="shared" si="6"/>
        <v>A CORUÑA</v>
      </c>
      <c r="F66" s="36">
        <f t="shared" si="10"/>
        <v>20</v>
      </c>
      <c r="G66" s="36">
        <f t="shared" si="9"/>
        <v>6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5000</v>
      </c>
      <c r="C7" s="30">
        <v>2571</v>
      </c>
      <c r="D7" s="30">
        <v>43485</v>
      </c>
      <c r="E7" s="30">
        <v>35515</v>
      </c>
      <c r="F7" s="11">
        <f>((E7*100)/D7)-100</f>
        <v>-18.328159135334019</v>
      </c>
      <c r="G7" s="1"/>
      <c r="H7" s="1"/>
      <c r="I7" s="1"/>
    </row>
    <row r="8" spans="1:12" x14ac:dyDescent="0.3">
      <c r="A8" s="12" t="s">
        <v>31</v>
      </c>
      <c r="B8" s="31">
        <v>115</v>
      </c>
      <c r="C8" s="31">
        <v>225</v>
      </c>
      <c r="D8" s="31">
        <v>854</v>
      </c>
      <c r="E8" s="31">
        <v>1504</v>
      </c>
      <c r="F8" s="14">
        <f t="shared" ref="F8:F34" si="0">((E8*100)/D8)-100</f>
        <v>76.112412177985959</v>
      </c>
      <c r="G8" s="1"/>
      <c r="H8" s="1"/>
      <c r="I8" s="1"/>
    </row>
    <row r="9" spans="1:12" x14ac:dyDescent="0.3">
      <c r="A9" s="9" t="s">
        <v>157</v>
      </c>
      <c r="B9" s="30">
        <v>409</v>
      </c>
      <c r="C9" s="30">
        <v>485</v>
      </c>
      <c r="D9" s="30">
        <v>2554</v>
      </c>
      <c r="E9" s="30">
        <v>2755</v>
      </c>
      <c r="F9" s="11">
        <f t="shared" si="0"/>
        <v>7.8700078308535666</v>
      </c>
      <c r="G9" s="1"/>
      <c r="H9" s="1"/>
      <c r="I9" s="1"/>
    </row>
    <row r="10" spans="1:12" x14ac:dyDescent="0.3">
      <c r="A10" s="12" t="s">
        <v>159</v>
      </c>
      <c r="B10" s="31">
        <v>903</v>
      </c>
      <c r="C10" s="31">
        <v>541</v>
      </c>
      <c r="D10" s="31">
        <v>11226</v>
      </c>
      <c r="E10" s="31">
        <v>10767</v>
      </c>
      <c r="F10" s="14">
        <f t="shared" si="0"/>
        <v>-4.0887226082308956</v>
      </c>
      <c r="G10" s="1"/>
      <c r="H10" s="1"/>
      <c r="I10" s="1"/>
    </row>
    <row r="11" spans="1:12" x14ac:dyDescent="0.3">
      <c r="A11" s="9" t="s">
        <v>160</v>
      </c>
      <c r="B11" s="30">
        <v>99</v>
      </c>
      <c r="C11" s="30">
        <v>100</v>
      </c>
      <c r="D11" s="30">
        <v>759</v>
      </c>
      <c r="E11" s="30">
        <v>561</v>
      </c>
      <c r="F11" s="11">
        <f t="shared" si="0"/>
        <v>-26.086956521739125</v>
      </c>
      <c r="G11" s="1"/>
      <c r="H11" s="1"/>
      <c r="I11" s="1"/>
    </row>
    <row r="12" spans="1:12" x14ac:dyDescent="0.3">
      <c r="A12" s="12" t="s">
        <v>161</v>
      </c>
      <c r="B12" s="31">
        <v>975</v>
      </c>
      <c r="C12" s="31">
        <v>1250</v>
      </c>
      <c r="D12" s="31">
        <v>13110</v>
      </c>
      <c r="E12" s="31">
        <v>14250</v>
      </c>
      <c r="F12" s="14">
        <f t="shared" si="0"/>
        <v>8.6956521739130466</v>
      </c>
      <c r="G12" s="1"/>
      <c r="H12" s="1"/>
      <c r="I12" s="1"/>
    </row>
    <row r="13" spans="1:12" x14ac:dyDescent="0.3">
      <c r="A13" s="9" t="s">
        <v>32</v>
      </c>
      <c r="B13" s="30">
        <v>268</v>
      </c>
      <c r="C13" s="30">
        <v>250</v>
      </c>
      <c r="D13" s="30">
        <v>2442</v>
      </c>
      <c r="E13" s="30">
        <v>1886</v>
      </c>
      <c r="F13" s="11">
        <f t="shared" si="0"/>
        <v>-22.76822276822277</v>
      </c>
      <c r="G13" s="1"/>
      <c r="H13" s="1"/>
      <c r="I13" s="1"/>
    </row>
    <row r="14" spans="1:12" x14ac:dyDescent="0.3">
      <c r="A14" s="12" t="s">
        <v>33</v>
      </c>
      <c r="B14" s="31">
        <v>186</v>
      </c>
      <c r="C14" s="31">
        <v>131</v>
      </c>
      <c r="D14" s="31">
        <v>2701</v>
      </c>
      <c r="E14" s="31">
        <v>2720</v>
      </c>
      <c r="F14" s="14">
        <f t="shared" si="0"/>
        <v>0.70344316919658922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36</v>
      </c>
      <c r="C16" s="31">
        <v>41</v>
      </c>
      <c r="D16" s="31">
        <v>367</v>
      </c>
      <c r="E16" s="31">
        <v>348</v>
      </c>
      <c r="F16" s="14">
        <f t="shared" si="0"/>
        <v>-5.1771117166212548</v>
      </c>
      <c r="G16" s="1"/>
      <c r="H16" s="1"/>
      <c r="I16" s="1"/>
    </row>
    <row r="17" spans="1:9" x14ac:dyDescent="0.3">
      <c r="A17" s="9" t="s">
        <v>162</v>
      </c>
      <c r="B17" s="30">
        <v>573</v>
      </c>
      <c r="C17" s="30">
        <v>472</v>
      </c>
      <c r="D17" s="30">
        <v>3360</v>
      </c>
      <c r="E17" s="30">
        <v>4339</v>
      </c>
      <c r="F17" s="11">
        <f t="shared" si="0"/>
        <v>29.136904761904759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17</v>
      </c>
      <c r="C19" s="30">
        <v>15</v>
      </c>
      <c r="D19" s="30">
        <v>162</v>
      </c>
      <c r="E19" s="30">
        <v>203</v>
      </c>
      <c r="F19" s="11">
        <f t="shared" si="0"/>
        <v>25.308641975308646</v>
      </c>
      <c r="G19" s="1"/>
      <c r="H19" s="1"/>
      <c r="I19" s="1"/>
    </row>
    <row r="20" spans="1:9" x14ac:dyDescent="0.3">
      <c r="A20" s="12" t="s">
        <v>163</v>
      </c>
      <c r="B20" s="31">
        <v>206</v>
      </c>
      <c r="C20" s="31">
        <v>221</v>
      </c>
      <c r="D20" s="31">
        <v>6690</v>
      </c>
      <c r="E20" s="31">
        <v>3707</v>
      </c>
      <c r="F20" s="14">
        <f t="shared" si="0"/>
        <v>-44.58893871449925</v>
      </c>
      <c r="G20" s="1"/>
      <c r="H20" s="1"/>
      <c r="I20" s="1"/>
    </row>
    <row r="21" spans="1:9" x14ac:dyDescent="0.3">
      <c r="A21" s="9" t="s">
        <v>38</v>
      </c>
      <c r="B21" s="30">
        <v>155</v>
      </c>
      <c r="C21" s="30">
        <v>147</v>
      </c>
      <c r="D21" s="30">
        <v>1506</v>
      </c>
      <c r="E21" s="30">
        <v>1405</v>
      </c>
      <c r="F21" s="11">
        <f t="shared" si="0"/>
        <v>-6.7065073041168688</v>
      </c>
      <c r="G21" s="1"/>
      <c r="H21" s="1"/>
      <c r="I21" s="1"/>
    </row>
    <row r="22" spans="1:9" x14ac:dyDescent="0.3">
      <c r="A22" s="12" t="s">
        <v>59</v>
      </c>
      <c r="B22" s="31">
        <v>161</v>
      </c>
      <c r="C22" s="31">
        <v>220</v>
      </c>
      <c r="D22" s="31">
        <v>422</v>
      </c>
      <c r="E22" s="31">
        <v>791</v>
      </c>
      <c r="F22" s="14">
        <f t="shared" si="0"/>
        <v>87.440758293838854</v>
      </c>
      <c r="G22" s="1"/>
      <c r="H22" s="1"/>
      <c r="I22" s="1"/>
    </row>
    <row r="23" spans="1:9" x14ac:dyDescent="0.3">
      <c r="A23" s="9" t="s">
        <v>164</v>
      </c>
      <c r="B23" s="30">
        <v>23</v>
      </c>
      <c r="C23" s="30">
        <v>61</v>
      </c>
      <c r="D23" s="30">
        <v>331</v>
      </c>
      <c r="E23" s="30">
        <v>453</v>
      </c>
      <c r="F23" s="11">
        <f t="shared" si="0"/>
        <v>36.858006042296068</v>
      </c>
      <c r="G23" s="1"/>
      <c r="H23" s="1"/>
      <c r="I23" s="1"/>
    </row>
    <row r="24" spans="1:9" x14ac:dyDescent="0.3">
      <c r="A24" s="12" t="s">
        <v>166</v>
      </c>
      <c r="B24" s="31">
        <v>166</v>
      </c>
      <c r="C24" s="31">
        <v>162</v>
      </c>
      <c r="D24" s="31">
        <v>1447</v>
      </c>
      <c r="E24" s="31">
        <v>1286</v>
      </c>
      <c r="F24" s="14">
        <f t="shared" si="0"/>
        <v>-11.126468555632343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334</v>
      </c>
      <c r="C26" s="31">
        <v>180</v>
      </c>
      <c r="D26" s="31">
        <v>1540</v>
      </c>
      <c r="E26" s="31">
        <v>1157</v>
      </c>
      <c r="F26" s="14">
        <f t="shared" si="0"/>
        <v>-24.870129870129873</v>
      </c>
      <c r="G26" s="1"/>
      <c r="H26" s="1"/>
      <c r="I26" s="1"/>
    </row>
    <row r="27" spans="1:9" x14ac:dyDescent="0.3">
      <c r="A27" s="9" t="s">
        <v>41</v>
      </c>
      <c r="B27" s="30">
        <v>1501</v>
      </c>
      <c r="C27" s="30">
        <v>1156</v>
      </c>
      <c r="D27" s="30">
        <v>19969</v>
      </c>
      <c r="E27" s="30">
        <v>17668</v>
      </c>
      <c r="F27" s="11">
        <f t="shared" si="0"/>
        <v>-11.522860433672193</v>
      </c>
      <c r="G27" s="1"/>
      <c r="H27" s="1"/>
      <c r="I27" s="1"/>
    </row>
    <row r="28" spans="1:9" x14ac:dyDescent="0.3">
      <c r="A28" s="12" t="s">
        <v>42</v>
      </c>
      <c r="B28" s="31">
        <v>555</v>
      </c>
      <c r="C28" s="31">
        <v>780</v>
      </c>
      <c r="D28" s="31">
        <v>5083</v>
      </c>
      <c r="E28" s="31">
        <v>3891</v>
      </c>
      <c r="F28" s="14">
        <f t="shared" si="0"/>
        <v>-23.450718079874093</v>
      </c>
      <c r="G28" s="1"/>
      <c r="H28" s="1"/>
      <c r="I28" s="1"/>
    </row>
    <row r="29" spans="1:9" x14ac:dyDescent="0.3">
      <c r="A29" s="9" t="s">
        <v>43</v>
      </c>
      <c r="B29" s="30">
        <v>267</v>
      </c>
      <c r="C29" s="30">
        <v>380</v>
      </c>
      <c r="D29" s="30">
        <v>2822</v>
      </c>
      <c r="E29" s="30">
        <v>3583</v>
      </c>
      <c r="F29" s="11">
        <f t="shared" si="0"/>
        <v>26.966690290574064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194</v>
      </c>
      <c r="C31" s="30">
        <v>249</v>
      </c>
      <c r="D31" s="30">
        <v>3038</v>
      </c>
      <c r="E31" s="30">
        <v>2722</v>
      </c>
      <c r="F31" s="11">
        <f t="shared" si="0"/>
        <v>-10.40157998683344</v>
      </c>
      <c r="G31" s="1"/>
      <c r="H31" s="1"/>
      <c r="I31" s="1"/>
    </row>
    <row r="32" spans="1:9" x14ac:dyDescent="0.3">
      <c r="A32" s="12" t="s">
        <v>46</v>
      </c>
      <c r="B32" s="31">
        <v>121</v>
      </c>
      <c r="C32" s="31">
        <v>86</v>
      </c>
      <c r="D32" s="31">
        <v>1317</v>
      </c>
      <c r="E32" s="31">
        <v>2529</v>
      </c>
      <c r="F32" s="14">
        <f t="shared" si="0"/>
        <v>92.027334851936217</v>
      </c>
      <c r="G32" s="1"/>
      <c r="H32" s="1"/>
      <c r="I32" s="1"/>
    </row>
    <row r="33" spans="1:9" x14ac:dyDescent="0.3">
      <c r="A33" s="9" t="s">
        <v>47</v>
      </c>
      <c r="B33" s="30">
        <v>9334</v>
      </c>
      <c r="C33" s="30">
        <v>7691</v>
      </c>
      <c r="D33" s="30">
        <v>58834</v>
      </c>
      <c r="E33" s="30">
        <v>50801</v>
      </c>
      <c r="F33" s="11">
        <f t="shared" si="0"/>
        <v>-13.653669646802868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21598</v>
      </c>
      <c r="C35" s="16">
        <f t="shared" ref="C35:E35" si="1">SUM(C7:C34)</f>
        <v>17414</v>
      </c>
      <c r="D35" s="16">
        <f t="shared" si="1"/>
        <v>184019</v>
      </c>
      <c r="E35" s="16">
        <f t="shared" si="1"/>
        <v>164846</v>
      </c>
      <c r="F35" s="17">
        <f t="shared" ref="F35" si="2">((E35*100)/D35)-100</f>
        <v>-10.419032817263428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35515</v>
      </c>
      <c r="C39" s="37">
        <f t="shared" si="4"/>
        <v>43485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50801</v>
      </c>
      <c r="G39" s="36">
        <f>LOOKUP(E39,$A$39:$A$66,$C$39:$C$66)</f>
        <v>58834</v>
      </c>
    </row>
    <row r="40" spans="1:9" x14ac:dyDescent="0.3">
      <c r="A40" s="36" t="str">
        <f t="shared" si="5"/>
        <v>ALICANTE</v>
      </c>
      <c r="B40" s="37">
        <f t="shared" si="3"/>
        <v>1504</v>
      </c>
      <c r="C40" s="37">
        <f t="shared" si="4"/>
        <v>854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35515</v>
      </c>
      <c r="G40" s="36">
        <f t="shared" ref="G40:G66" si="9">LOOKUP(E40,$A$39:$A$66,$C$39:$C$66)</f>
        <v>43485</v>
      </c>
    </row>
    <row r="41" spans="1:9" x14ac:dyDescent="0.3">
      <c r="A41" s="36" t="str">
        <f t="shared" si="5"/>
        <v>ALMERÍA</v>
      </c>
      <c r="B41" s="37">
        <f t="shared" si="3"/>
        <v>2755</v>
      </c>
      <c r="C41" s="37">
        <f t="shared" si="4"/>
        <v>2554</v>
      </c>
      <c r="D41" s="37">
        <f t="shared" si="7"/>
        <v>10</v>
      </c>
      <c r="E41" s="36" t="str">
        <f t="shared" si="6"/>
        <v>PASAIA</v>
      </c>
      <c r="F41" s="36">
        <f t="shared" si="8"/>
        <v>17668</v>
      </c>
      <c r="G41" s="36">
        <f t="shared" si="9"/>
        <v>19969</v>
      </c>
    </row>
    <row r="42" spans="1:9" x14ac:dyDescent="0.3">
      <c r="A42" s="36" t="str">
        <f t="shared" si="5"/>
        <v>AVILÉS</v>
      </c>
      <c r="B42" s="37">
        <f t="shared" si="3"/>
        <v>10767</v>
      </c>
      <c r="C42" s="37">
        <f t="shared" si="4"/>
        <v>11226</v>
      </c>
      <c r="D42" s="37">
        <f t="shared" si="7"/>
        <v>5</v>
      </c>
      <c r="E42" s="36" t="str">
        <f t="shared" si="6"/>
        <v>BAHÍA DE CÁDIZ</v>
      </c>
      <c r="F42" s="36">
        <f t="shared" si="8"/>
        <v>14250</v>
      </c>
      <c r="G42" s="36">
        <f t="shared" si="9"/>
        <v>13110</v>
      </c>
    </row>
    <row r="43" spans="1:9" x14ac:dyDescent="0.3">
      <c r="A43" s="36" t="str">
        <f t="shared" si="5"/>
        <v>BAHÍA DE ALGECIRAS</v>
      </c>
      <c r="B43" s="37">
        <f t="shared" si="3"/>
        <v>561</v>
      </c>
      <c r="C43" s="37">
        <f t="shared" si="4"/>
        <v>759</v>
      </c>
      <c r="D43" s="37">
        <f t="shared" si="7"/>
        <v>20</v>
      </c>
      <c r="E43" s="36" t="str">
        <f t="shared" si="6"/>
        <v>AVILÉS</v>
      </c>
      <c r="F43" s="36">
        <f t="shared" si="8"/>
        <v>10767</v>
      </c>
      <c r="G43" s="36">
        <f t="shared" si="9"/>
        <v>11226</v>
      </c>
    </row>
    <row r="44" spans="1:9" x14ac:dyDescent="0.3">
      <c r="A44" s="36" t="str">
        <f t="shared" si="5"/>
        <v>BAHÍA DE CÁDIZ</v>
      </c>
      <c r="B44" s="37">
        <f t="shared" si="3"/>
        <v>14250</v>
      </c>
      <c r="C44" s="37">
        <f t="shared" si="4"/>
        <v>13110</v>
      </c>
      <c r="D44" s="37">
        <f t="shared" si="7"/>
        <v>4</v>
      </c>
      <c r="E44" s="36" t="str">
        <f t="shared" si="6"/>
        <v>CASTELLÓN</v>
      </c>
      <c r="F44" s="36">
        <f t="shared" si="8"/>
        <v>4339</v>
      </c>
      <c r="G44" s="36">
        <f t="shared" si="9"/>
        <v>3360</v>
      </c>
    </row>
    <row r="45" spans="1:9" x14ac:dyDescent="0.3">
      <c r="A45" s="36" t="str">
        <f t="shared" si="5"/>
        <v>BALEARES</v>
      </c>
      <c r="B45" s="37">
        <f t="shared" si="3"/>
        <v>1886</v>
      </c>
      <c r="C45" s="37">
        <f t="shared" si="4"/>
        <v>2442</v>
      </c>
      <c r="D45" s="37">
        <f t="shared" si="7"/>
        <v>14</v>
      </c>
      <c r="E45" s="36" t="str">
        <f t="shared" si="6"/>
        <v>SANTA CRUZ DE TENERIFE</v>
      </c>
      <c r="F45" s="36">
        <f t="shared" si="8"/>
        <v>3891</v>
      </c>
      <c r="G45" s="36">
        <f t="shared" si="9"/>
        <v>5083</v>
      </c>
    </row>
    <row r="46" spans="1:9" x14ac:dyDescent="0.3">
      <c r="A46" s="36" t="str">
        <f t="shared" si="5"/>
        <v>BARCELONA</v>
      </c>
      <c r="B46" s="37">
        <f t="shared" si="3"/>
        <v>2720</v>
      </c>
      <c r="C46" s="37">
        <f t="shared" si="4"/>
        <v>2701</v>
      </c>
      <c r="D46" s="37">
        <f t="shared" si="7"/>
        <v>12</v>
      </c>
      <c r="E46" s="36" t="str">
        <f t="shared" si="6"/>
        <v>GIJÓN</v>
      </c>
      <c r="F46" s="36">
        <f t="shared" si="8"/>
        <v>3707</v>
      </c>
      <c r="G46" s="36">
        <f t="shared" si="9"/>
        <v>6690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SANTANDER</v>
      </c>
      <c r="F47" s="36">
        <f t="shared" si="8"/>
        <v>3583</v>
      </c>
      <c r="G47" s="36">
        <f t="shared" si="9"/>
        <v>2822</v>
      </c>
    </row>
    <row r="48" spans="1:9" x14ac:dyDescent="0.3">
      <c r="A48" s="36" t="str">
        <f t="shared" si="5"/>
        <v>CARTAGENA</v>
      </c>
      <c r="B48" s="37">
        <f t="shared" si="3"/>
        <v>348</v>
      </c>
      <c r="C48" s="37">
        <f t="shared" si="4"/>
        <v>367</v>
      </c>
      <c r="D48" s="37">
        <f t="shared" si="7"/>
        <v>22</v>
      </c>
      <c r="E48" s="36" t="str">
        <f t="shared" si="6"/>
        <v>ALMERÍA</v>
      </c>
      <c r="F48" s="36">
        <f t="shared" si="8"/>
        <v>2755</v>
      </c>
      <c r="G48" s="36">
        <f t="shared" si="9"/>
        <v>2554</v>
      </c>
    </row>
    <row r="49" spans="1:7" x14ac:dyDescent="0.3">
      <c r="A49" s="36" t="str">
        <f t="shared" si="5"/>
        <v>CASTELLÓN</v>
      </c>
      <c r="B49" s="37">
        <f t="shared" si="3"/>
        <v>4339</v>
      </c>
      <c r="C49" s="37">
        <f t="shared" si="4"/>
        <v>3360</v>
      </c>
      <c r="D49" s="37">
        <f t="shared" si="7"/>
        <v>6</v>
      </c>
      <c r="E49" s="36" t="str">
        <f t="shared" si="6"/>
        <v>TARRAGONA</v>
      </c>
      <c r="F49" s="36">
        <f t="shared" si="8"/>
        <v>2722</v>
      </c>
      <c r="G49" s="36">
        <f t="shared" si="9"/>
        <v>3038</v>
      </c>
    </row>
    <row r="50" spans="1:7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24</v>
      </c>
      <c r="E50" s="36" t="str">
        <f t="shared" si="6"/>
        <v>BARCELONA</v>
      </c>
      <c r="F50" s="36">
        <f t="shared" si="8"/>
        <v>2720</v>
      </c>
      <c r="G50" s="36">
        <f t="shared" si="9"/>
        <v>2701</v>
      </c>
    </row>
    <row r="51" spans="1:7" x14ac:dyDescent="0.3">
      <c r="A51" s="36" t="str">
        <f t="shared" si="5"/>
        <v>FERROL-SAN CIBRAO</v>
      </c>
      <c r="B51" s="37">
        <f t="shared" si="3"/>
        <v>203</v>
      </c>
      <c r="C51" s="37">
        <f t="shared" si="4"/>
        <v>162</v>
      </c>
      <c r="D51" s="37">
        <f t="shared" si="7"/>
        <v>23</v>
      </c>
      <c r="E51" s="36" t="str">
        <f t="shared" si="6"/>
        <v>VALENCIA</v>
      </c>
      <c r="F51" s="36">
        <f t="shared" si="8"/>
        <v>2529</v>
      </c>
      <c r="G51" s="36">
        <f t="shared" si="9"/>
        <v>1317</v>
      </c>
    </row>
    <row r="52" spans="1:7" x14ac:dyDescent="0.3">
      <c r="A52" s="36" t="str">
        <f t="shared" si="5"/>
        <v>GIJÓN</v>
      </c>
      <c r="B52" s="37">
        <f t="shared" si="3"/>
        <v>3707</v>
      </c>
      <c r="C52" s="37">
        <f t="shared" si="4"/>
        <v>6690</v>
      </c>
      <c r="D52" s="37">
        <f t="shared" si="7"/>
        <v>8</v>
      </c>
      <c r="E52" s="36" t="str">
        <f t="shared" si="6"/>
        <v>BALEARES</v>
      </c>
      <c r="F52" s="36">
        <f t="shared" si="8"/>
        <v>1886</v>
      </c>
      <c r="G52" s="36">
        <f t="shared" si="9"/>
        <v>2442</v>
      </c>
    </row>
    <row r="53" spans="1:7" x14ac:dyDescent="0.3">
      <c r="A53" s="36" t="str">
        <f t="shared" si="5"/>
        <v>HUELVA</v>
      </c>
      <c r="B53" s="37">
        <f t="shared" si="3"/>
        <v>1405</v>
      </c>
      <c r="C53" s="37">
        <f t="shared" si="4"/>
        <v>1506</v>
      </c>
      <c r="D53" s="37">
        <f t="shared" si="7"/>
        <v>16</v>
      </c>
      <c r="E53" s="36" t="str">
        <f t="shared" si="6"/>
        <v>ALICANTE</v>
      </c>
      <c r="F53" s="36">
        <f t="shared" si="8"/>
        <v>1504</v>
      </c>
      <c r="G53" s="36">
        <f t="shared" si="9"/>
        <v>854</v>
      </c>
    </row>
    <row r="54" spans="1:7" x14ac:dyDescent="0.3">
      <c r="A54" s="36" t="str">
        <f t="shared" si="5"/>
        <v>LAS PALMAS</v>
      </c>
      <c r="B54" s="37">
        <f t="shared" si="3"/>
        <v>791</v>
      </c>
      <c r="C54" s="37">
        <f t="shared" si="4"/>
        <v>422</v>
      </c>
      <c r="D54" s="37">
        <f t="shared" si="7"/>
        <v>19</v>
      </c>
      <c r="E54" s="36" t="str">
        <f t="shared" si="6"/>
        <v>HUELVA</v>
      </c>
      <c r="F54" s="36">
        <f t="shared" si="8"/>
        <v>1405</v>
      </c>
      <c r="G54" s="36">
        <f t="shared" si="9"/>
        <v>1506</v>
      </c>
    </row>
    <row r="55" spans="1:7" x14ac:dyDescent="0.3">
      <c r="A55" s="36" t="str">
        <f t="shared" si="5"/>
        <v>MÁLAGA</v>
      </c>
      <c r="B55" s="37">
        <f t="shared" si="3"/>
        <v>453</v>
      </c>
      <c r="C55" s="37">
        <f t="shared" si="4"/>
        <v>331</v>
      </c>
      <c r="D55" s="37">
        <f t="shared" si="7"/>
        <v>21</v>
      </c>
      <c r="E55" s="36" t="str">
        <f t="shared" si="6"/>
        <v>MARÍN Y RÍA DE PONTEVEDRA</v>
      </c>
      <c r="F55" s="36">
        <f t="shared" si="8"/>
        <v>1286</v>
      </c>
      <c r="G55" s="36">
        <f t="shared" si="9"/>
        <v>1447</v>
      </c>
    </row>
    <row r="56" spans="1:7" x14ac:dyDescent="0.3">
      <c r="A56" s="36" t="str">
        <f t="shared" si="5"/>
        <v>MARÍN Y RÍA DE PONTEVEDRA</v>
      </c>
      <c r="B56" s="37">
        <f t="shared" si="3"/>
        <v>1286</v>
      </c>
      <c r="C56" s="37">
        <f t="shared" si="4"/>
        <v>1447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1157</v>
      </c>
      <c r="G56" s="36">
        <f t="shared" si="9"/>
        <v>1540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LAS PALMAS</v>
      </c>
      <c r="F57" s="36">
        <f t="shared" si="10"/>
        <v>791</v>
      </c>
      <c r="G57" s="36">
        <f t="shared" si="9"/>
        <v>422</v>
      </c>
    </row>
    <row r="58" spans="1:7" x14ac:dyDescent="0.3">
      <c r="A58" s="36" t="str">
        <f t="shared" si="5"/>
        <v>MOTRIL</v>
      </c>
      <c r="B58" s="37">
        <f t="shared" si="3"/>
        <v>1157</v>
      </c>
      <c r="C58" s="37">
        <f t="shared" si="4"/>
        <v>1540</v>
      </c>
      <c r="D58" s="37">
        <f t="shared" si="7"/>
        <v>18</v>
      </c>
      <c r="E58" s="36" t="str">
        <f t="shared" si="6"/>
        <v>BAHÍA DE ALGECIRAS</v>
      </c>
      <c r="F58" s="36">
        <f t="shared" si="10"/>
        <v>561</v>
      </c>
      <c r="G58" s="36">
        <f t="shared" si="9"/>
        <v>759</v>
      </c>
    </row>
    <row r="59" spans="1:7" x14ac:dyDescent="0.3">
      <c r="A59" s="36" t="str">
        <f t="shared" si="5"/>
        <v>PASAIA</v>
      </c>
      <c r="B59" s="37">
        <f t="shared" si="3"/>
        <v>17668</v>
      </c>
      <c r="C59" s="37">
        <f t="shared" si="4"/>
        <v>19969</v>
      </c>
      <c r="D59" s="37">
        <f t="shared" si="7"/>
        <v>3</v>
      </c>
      <c r="E59" s="36" t="str">
        <f t="shared" si="6"/>
        <v>MÁLAGA</v>
      </c>
      <c r="F59" s="36">
        <f t="shared" si="10"/>
        <v>453</v>
      </c>
      <c r="G59" s="36">
        <f t="shared" si="9"/>
        <v>331</v>
      </c>
    </row>
    <row r="60" spans="1:7" x14ac:dyDescent="0.3">
      <c r="A60" s="36" t="str">
        <f t="shared" si="5"/>
        <v>SANTA CRUZ DE TENERIFE</v>
      </c>
      <c r="B60" s="37">
        <f t="shared" si="3"/>
        <v>3891</v>
      </c>
      <c r="C60" s="37">
        <f t="shared" si="4"/>
        <v>5083</v>
      </c>
      <c r="D60" s="37">
        <f t="shared" si="7"/>
        <v>7</v>
      </c>
      <c r="E60" s="36" t="str">
        <f t="shared" si="6"/>
        <v>CARTAGENA</v>
      </c>
      <c r="F60" s="36">
        <f t="shared" si="10"/>
        <v>348</v>
      </c>
      <c r="G60" s="36">
        <f t="shared" si="9"/>
        <v>367</v>
      </c>
    </row>
    <row r="61" spans="1:7" x14ac:dyDescent="0.3">
      <c r="A61" s="36" t="str">
        <f t="shared" si="5"/>
        <v>SANTANDER</v>
      </c>
      <c r="B61" s="37">
        <f t="shared" si="3"/>
        <v>3583</v>
      </c>
      <c r="C61" s="37">
        <f t="shared" si="4"/>
        <v>2822</v>
      </c>
      <c r="D61" s="37">
        <f t="shared" si="7"/>
        <v>9</v>
      </c>
      <c r="E61" s="36" t="str">
        <f t="shared" si="6"/>
        <v>FERROL-SAN CIBRAO</v>
      </c>
      <c r="F61" s="36">
        <f t="shared" si="10"/>
        <v>203</v>
      </c>
      <c r="G61" s="36">
        <f t="shared" si="9"/>
        <v>162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str">
        <f t="shared" si="6"/>
        <v>CEUTA</v>
      </c>
      <c r="F62" s="36">
        <f t="shared" si="10"/>
        <v>5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2722</v>
      </c>
      <c r="C63" s="37">
        <f t="shared" si="4"/>
        <v>3038</v>
      </c>
      <c r="D63" s="37">
        <f t="shared" si="7"/>
        <v>11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2529</v>
      </c>
      <c r="C64" s="37">
        <f t="shared" si="4"/>
        <v>1317</v>
      </c>
      <c r="D64" s="37">
        <f t="shared" si="7"/>
        <v>13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50801</v>
      </c>
      <c r="C65" s="37">
        <f t="shared" si="4"/>
        <v>58834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5960</v>
      </c>
      <c r="C7" s="20">
        <v>9630</v>
      </c>
      <c r="D7" s="20">
        <v>40370</v>
      </c>
      <c r="E7" s="20">
        <v>50732</v>
      </c>
      <c r="F7" s="11">
        <f>((E7*100)/D7)-100</f>
        <v>25.667574931880111</v>
      </c>
      <c r="G7" s="1"/>
      <c r="H7" s="1"/>
      <c r="I7" s="1"/>
    </row>
    <row r="8" spans="1:12" x14ac:dyDescent="0.3">
      <c r="A8" s="12" t="s">
        <v>31</v>
      </c>
      <c r="B8" s="21">
        <v>2176</v>
      </c>
      <c r="C8" s="21">
        <v>2175</v>
      </c>
      <c r="D8" s="21">
        <v>18289</v>
      </c>
      <c r="E8" s="21">
        <v>22548</v>
      </c>
      <c r="F8" s="14">
        <f t="shared" ref="F8:F34" si="0">((E8*100)/D8)-100</f>
        <v>23.287221827327897</v>
      </c>
      <c r="G8" s="1"/>
      <c r="H8" s="1"/>
      <c r="I8" s="1"/>
    </row>
    <row r="9" spans="1:12" x14ac:dyDescent="0.3">
      <c r="A9" s="9" t="s">
        <v>157</v>
      </c>
      <c r="B9" s="20">
        <v>7527</v>
      </c>
      <c r="C9" s="20">
        <v>10916</v>
      </c>
      <c r="D9" s="20">
        <v>64877</v>
      </c>
      <c r="E9" s="20">
        <v>70848</v>
      </c>
      <c r="F9" s="11">
        <f t="shared" si="0"/>
        <v>9.2035698321438986</v>
      </c>
      <c r="G9" s="1"/>
      <c r="H9" s="1"/>
      <c r="I9" s="1"/>
    </row>
    <row r="10" spans="1:12" x14ac:dyDescent="0.3">
      <c r="A10" s="12" t="s">
        <v>159</v>
      </c>
      <c r="B10" s="21">
        <v>2951</v>
      </c>
      <c r="C10" s="21">
        <v>1162</v>
      </c>
      <c r="D10" s="21">
        <v>32180</v>
      </c>
      <c r="E10" s="21">
        <v>34374</v>
      </c>
      <c r="F10" s="14">
        <f t="shared" si="0"/>
        <v>6.8178993163455601</v>
      </c>
      <c r="G10" s="1"/>
      <c r="H10" s="1"/>
      <c r="I10" s="1"/>
    </row>
    <row r="11" spans="1:12" x14ac:dyDescent="0.3">
      <c r="A11" s="9" t="s">
        <v>160</v>
      </c>
      <c r="B11" s="20">
        <v>210365</v>
      </c>
      <c r="C11" s="20">
        <v>216991</v>
      </c>
      <c r="D11" s="20">
        <v>2138616</v>
      </c>
      <c r="E11" s="20">
        <v>1857065</v>
      </c>
      <c r="F11" s="11">
        <f t="shared" si="0"/>
        <v>-13.165103038600662</v>
      </c>
      <c r="G11" s="1"/>
      <c r="H11" s="1"/>
      <c r="I11" s="1"/>
    </row>
    <row r="12" spans="1:12" x14ac:dyDescent="0.3">
      <c r="A12" s="12" t="s">
        <v>161</v>
      </c>
      <c r="B12" s="21">
        <v>8289</v>
      </c>
      <c r="C12" s="21">
        <v>14315</v>
      </c>
      <c r="D12" s="21">
        <v>86102</v>
      </c>
      <c r="E12" s="21">
        <v>78985</v>
      </c>
      <c r="F12" s="14">
        <f t="shared" si="0"/>
        <v>-8.2657777984251197</v>
      </c>
      <c r="G12" s="1"/>
      <c r="H12" s="1"/>
      <c r="I12" s="1"/>
    </row>
    <row r="13" spans="1:12" x14ac:dyDescent="0.3">
      <c r="A13" s="9" t="s">
        <v>32</v>
      </c>
      <c r="B13" s="20">
        <v>32055</v>
      </c>
      <c r="C13" s="20">
        <v>28481</v>
      </c>
      <c r="D13" s="20">
        <v>185329</v>
      </c>
      <c r="E13" s="20">
        <v>193036</v>
      </c>
      <c r="F13" s="11">
        <f t="shared" si="0"/>
        <v>4.1585504697052329</v>
      </c>
      <c r="G13" s="1"/>
      <c r="H13" s="1"/>
      <c r="I13" s="1"/>
    </row>
    <row r="14" spans="1:12" x14ac:dyDescent="0.3">
      <c r="A14" s="12" t="s">
        <v>33</v>
      </c>
      <c r="B14" s="21">
        <v>159257</v>
      </c>
      <c r="C14" s="21">
        <v>173993</v>
      </c>
      <c r="D14" s="21">
        <v>928057</v>
      </c>
      <c r="E14" s="21">
        <v>1388819</v>
      </c>
      <c r="F14" s="14">
        <f t="shared" si="0"/>
        <v>49.648028084481894</v>
      </c>
      <c r="G14" s="1"/>
      <c r="H14" s="1"/>
      <c r="I14" s="1"/>
    </row>
    <row r="15" spans="1:12" x14ac:dyDescent="0.3">
      <c r="A15" s="9" t="s">
        <v>34</v>
      </c>
      <c r="B15" s="20">
        <v>9984</v>
      </c>
      <c r="C15" s="20">
        <v>9799</v>
      </c>
      <c r="D15" s="20">
        <v>83858</v>
      </c>
      <c r="E15" s="20">
        <v>84804</v>
      </c>
      <c r="F15" s="11">
        <f t="shared" si="0"/>
        <v>1.1280974981516323</v>
      </c>
      <c r="G15" s="1"/>
      <c r="H15" s="1"/>
      <c r="I15" s="1"/>
    </row>
    <row r="16" spans="1:12" x14ac:dyDescent="0.3">
      <c r="A16" s="12" t="s">
        <v>35</v>
      </c>
      <c r="B16" s="21">
        <v>5546</v>
      </c>
      <c r="C16" s="21">
        <v>4520</v>
      </c>
      <c r="D16" s="21">
        <v>45700</v>
      </c>
      <c r="E16" s="21">
        <v>44176</v>
      </c>
      <c r="F16" s="14">
        <f t="shared" si="0"/>
        <v>-3.334792122538289</v>
      </c>
      <c r="G16" s="1"/>
      <c r="H16" s="1"/>
      <c r="I16" s="1"/>
    </row>
    <row r="17" spans="1:9" x14ac:dyDescent="0.3">
      <c r="A17" s="9" t="s">
        <v>162</v>
      </c>
      <c r="B17" s="20">
        <v>2068</v>
      </c>
      <c r="C17" s="20">
        <v>2600</v>
      </c>
      <c r="D17" s="20">
        <v>18202</v>
      </c>
      <c r="E17" s="20">
        <v>19418</v>
      </c>
      <c r="F17" s="11">
        <f t="shared" si="0"/>
        <v>6.6805845511482289</v>
      </c>
      <c r="G17" s="1"/>
      <c r="H17" s="1"/>
      <c r="I17" s="1"/>
    </row>
    <row r="18" spans="1:9" x14ac:dyDescent="0.3">
      <c r="A18" s="12" t="s">
        <v>36</v>
      </c>
      <c r="B18" s="21">
        <v>49356</v>
      </c>
      <c r="C18" s="21">
        <v>53255</v>
      </c>
      <c r="D18" s="21">
        <v>438469</v>
      </c>
      <c r="E18" s="21">
        <v>554948</v>
      </c>
      <c r="F18" s="14">
        <f t="shared" si="0"/>
        <v>26.564933894984591</v>
      </c>
      <c r="G18" s="1"/>
      <c r="H18" s="1"/>
      <c r="I18" s="1"/>
    </row>
    <row r="19" spans="1:9" x14ac:dyDescent="0.3">
      <c r="A19" s="9" t="s">
        <v>37</v>
      </c>
      <c r="B19" s="20">
        <v>1368</v>
      </c>
      <c r="C19" s="20">
        <v>2262</v>
      </c>
      <c r="D19" s="20">
        <v>10617</v>
      </c>
      <c r="E19" s="20">
        <v>18223</v>
      </c>
      <c r="F19" s="11">
        <f t="shared" si="0"/>
        <v>71.639822925496844</v>
      </c>
      <c r="G19" s="1"/>
      <c r="H19" s="1"/>
      <c r="I19" s="1"/>
    </row>
    <row r="20" spans="1:9" x14ac:dyDescent="0.3">
      <c r="A20" s="12" t="s">
        <v>163</v>
      </c>
      <c r="B20" s="21">
        <v>6793</v>
      </c>
      <c r="C20" s="21">
        <v>0</v>
      </c>
      <c r="D20" s="21">
        <v>39471</v>
      </c>
      <c r="E20" s="21">
        <v>18485</v>
      </c>
      <c r="F20" s="14">
        <f t="shared" si="0"/>
        <v>-53.168148767449523</v>
      </c>
      <c r="G20" s="1"/>
      <c r="H20" s="1"/>
      <c r="I20" s="1"/>
    </row>
    <row r="21" spans="1:9" x14ac:dyDescent="0.3">
      <c r="A21" s="9" t="s">
        <v>38</v>
      </c>
      <c r="B21" s="20">
        <v>10839</v>
      </c>
      <c r="C21" s="20">
        <v>12312</v>
      </c>
      <c r="D21" s="20">
        <v>110291</v>
      </c>
      <c r="E21" s="20">
        <v>122190</v>
      </c>
      <c r="F21" s="11">
        <f t="shared" si="0"/>
        <v>10.78873162814736</v>
      </c>
      <c r="G21" s="1"/>
      <c r="H21" s="1"/>
      <c r="I21" s="1"/>
    </row>
    <row r="22" spans="1:9" x14ac:dyDescent="0.3">
      <c r="A22" s="12" t="s">
        <v>59</v>
      </c>
      <c r="B22" s="21">
        <v>228759</v>
      </c>
      <c r="C22" s="21">
        <v>219711</v>
      </c>
      <c r="D22" s="21">
        <v>1936782</v>
      </c>
      <c r="E22" s="21">
        <v>1988156</v>
      </c>
      <c r="F22" s="14">
        <f t="shared" si="0"/>
        <v>2.6525442718901786</v>
      </c>
      <c r="G22" s="1"/>
      <c r="H22" s="1"/>
      <c r="I22" s="1"/>
    </row>
    <row r="23" spans="1:9" x14ac:dyDescent="0.3">
      <c r="A23" s="9" t="s">
        <v>164</v>
      </c>
      <c r="B23" s="20">
        <v>9940</v>
      </c>
      <c r="C23" s="20">
        <v>9884</v>
      </c>
      <c r="D23" s="20">
        <v>80580</v>
      </c>
      <c r="E23" s="20">
        <v>70038</v>
      </c>
      <c r="F23" s="11">
        <f t="shared" si="0"/>
        <v>-13.082650781831717</v>
      </c>
      <c r="G23" s="1"/>
      <c r="H23" s="1"/>
      <c r="I23" s="1"/>
    </row>
    <row r="24" spans="1:9" x14ac:dyDescent="0.3">
      <c r="A24" s="12" t="s">
        <v>166</v>
      </c>
      <c r="B24" s="21">
        <v>2151</v>
      </c>
      <c r="C24" s="21">
        <v>2052</v>
      </c>
      <c r="D24" s="21">
        <v>15552</v>
      </c>
      <c r="E24" s="21">
        <v>21398</v>
      </c>
      <c r="F24" s="14">
        <f t="shared" si="0"/>
        <v>37.590020576131678</v>
      </c>
      <c r="G24" s="1"/>
      <c r="H24" s="1"/>
      <c r="I24" s="1"/>
    </row>
    <row r="25" spans="1:9" x14ac:dyDescent="0.3">
      <c r="A25" s="9" t="s">
        <v>39</v>
      </c>
      <c r="B25" s="20">
        <v>1718</v>
      </c>
      <c r="C25" s="20">
        <v>1098</v>
      </c>
      <c r="D25" s="20">
        <v>4606</v>
      </c>
      <c r="E25" s="20">
        <v>4162</v>
      </c>
      <c r="F25" s="11">
        <f t="shared" si="0"/>
        <v>-9.6396005210594922</v>
      </c>
      <c r="G25" s="1"/>
      <c r="H25" s="1"/>
      <c r="I25" s="1"/>
    </row>
    <row r="26" spans="1:9" x14ac:dyDescent="0.3">
      <c r="A26" s="12" t="s">
        <v>40</v>
      </c>
      <c r="B26" s="21">
        <v>2214</v>
      </c>
      <c r="C26" s="21">
        <v>1294</v>
      </c>
      <c r="D26" s="21">
        <v>20145</v>
      </c>
      <c r="E26" s="21">
        <v>22290</v>
      </c>
      <c r="F26" s="14">
        <f t="shared" si="0"/>
        <v>10.647803425167538</v>
      </c>
      <c r="G26" s="1"/>
      <c r="H26" s="1"/>
      <c r="I26" s="1"/>
    </row>
    <row r="27" spans="1:9" x14ac:dyDescent="0.3">
      <c r="A27" s="9" t="s">
        <v>41</v>
      </c>
      <c r="B27" s="20">
        <v>2404</v>
      </c>
      <c r="C27" s="20">
        <v>2322</v>
      </c>
      <c r="D27" s="20">
        <v>21274</v>
      </c>
      <c r="E27" s="20">
        <v>18722</v>
      </c>
      <c r="F27" s="11">
        <f t="shared" si="0"/>
        <v>-11.995863495346427</v>
      </c>
      <c r="G27" s="1"/>
      <c r="H27" s="1"/>
      <c r="I27" s="1"/>
    </row>
    <row r="28" spans="1:9" x14ac:dyDescent="0.3">
      <c r="A28" s="12" t="s">
        <v>42</v>
      </c>
      <c r="B28" s="21">
        <v>47716</v>
      </c>
      <c r="C28" s="21">
        <v>56324</v>
      </c>
      <c r="D28" s="21">
        <v>519359</v>
      </c>
      <c r="E28" s="21">
        <v>469996</v>
      </c>
      <c r="F28" s="14">
        <f t="shared" si="0"/>
        <v>-9.504600863757048</v>
      </c>
      <c r="G28" s="1"/>
      <c r="H28" s="1"/>
      <c r="I28" s="1"/>
    </row>
    <row r="29" spans="1:9" x14ac:dyDescent="0.3">
      <c r="A29" s="9" t="s">
        <v>43</v>
      </c>
      <c r="B29" s="20">
        <v>721</v>
      </c>
      <c r="C29" s="20">
        <v>1748</v>
      </c>
      <c r="D29" s="20">
        <v>9403</v>
      </c>
      <c r="E29" s="20">
        <v>17287</v>
      </c>
      <c r="F29" s="11">
        <f t="shared" si="0"/>
        <v>83.845581197490162</v>
      </c>
      <c r="G29" s="1"/>
      <c r="H29" s="1"/>
      <c r="I29" s="1"/>
    </row>
    <row r="30" spans="1:9" x14ac:dyDescent="0.3">
      <c r="A30" s="12" t="s">
        <v>44</v>
      </c>
      <c r="B30" s="21">
        <v>2387</v>
      </c>
      <c r="C30" s="21">
        <v>1538</v>
      </c>
      <c r="D30" s="21">
        <v>15987</v>
      </c>
      <c r="E30" s="21">
        <v>9129</v>
      </c>
      <c r="F30" s="14">
        <f t="shared" si="0"/>
        <v>-42.897354100206421</v>
      </c>
      <c r="G30" s="1"/>
      <c r="H30" s="1"/>
      <c r="I30" s="1"/>
    </row>
    <row r="31" spans="1:9" x14ac:dyDescent="0.3">
      <c r="A31" s="9" t="s">
        <v>45</v>
      </c>
      <c r="B31" s="20">
        <v>12658</v>
      </c>
      <c r="C31" s="20">
        <v>7224</v>
      </c>
      <c r="D31" s="20">
        <v>52836</v>
      </c>
      <c r="E31" s="20">
        <v>67119</v>
      </c>
      <c r="F31" s="11">
        <f t="shared" si="0"/>
        <v>27.032704973881451</v>
      </c>
      <c r="G31" s="1"/>
      <c r="H31" s="1"/>
      <c r="I31" s="1"/>
    </row>
    <row r="32" spans="1:9" x14ac:dyDescent="0.3">
      <c r="A32" s="12" t="s">
        <v>46</v>
      </c>
      <c r="B32" s="21">
        <v>35118</v>
      </c>
      <c r="C32" s="21">
        <v>12460</v>
      </c>
      <c r="D32" s="21">
        <v>240922</v>
      </c>
      <c r="E32" s="21">
        <v>165700</v>
      </c>
      <c r="F32" s="14">
        <f t="shared" si="0"/>
        <v>-31.222553357518194</v>
      </c>
      <c r="G32" s="1"/>
      <c r="H32" s="1"/>
      <c r="I32" s="1"/>
    </row>
    <row r="33" spans="1:9" x14ac:dyDescent="0.3">
      <c r="A33" s="9" t="s">
        <v>47</v>
      </c>
      <c r="B33" s="20">
        <v>13924</v>
      </c>
      <c r="C33" s="20">
        <v>11401</v>
      </c>
      <c r="D33" s="20">
        <v>131306</v>
      </c>
      <c r="E33" s="20">
        <v>113469</v>
      </c>
      <c r="F33" s="11">
        <f t="shared" si="0"/>
        <v>-13.584299270406532</v>
      </c>
      <c r="G33" s="1"/>
      <c r="H33" s="1"/>
      <c r="I33" s="1"/>
    </row>
    <row r="34" spans="1:9" x14ac:dyDescent="0.3">
      <c r="A34" s="12" t="s">
        <v>165</v>
      </c>
      <c r="B34" s="21">
        <v>178</v>
      </c>
      <c r="C34" s="21">
        <v>240</v>
      </c>
      <c r="D34" s="21">
        <v>3077</v>
      </c>
      <c r="E34" s="21">
        <v>2552</v>
      </c>
      <c r="F34" s="14">
        <f t="shared" si="0"/>
        <v>-17.062073448163801</v>
      </c>
      <c r="G34" s="1"/>
      <c r="H34" s="1"/>
      <c r="I34" s="1"/>
    </row>
    <row r="35" spans="1:9" x14ac:dyDescent="0.3">
      <c r="A35" s="15" t="s">
        <v>48</v>
      </c>
      <c r="B35" s="16">
        <f>SUM(B7:B34)</f>
        <v>874422</v>
      </c>
      <c r="C35" s="16">
        <f t="shared" ref="C35:E35" si="1">SUM(C7:C34)</f>
        <v>869707</v>
      </c>
      <c r="D35" s="16">
        <f t="shared" si="1"/>
        <v>7292257</v>
      </c>
      <c r="E35" s="16">
        <f t="shared" si="1"/>
        <v>7528669</v>
      </c>
      <c r="F35" s="17">
        <f t="shared" ref="F35" si="2">((E35*100)/D35)-100</f>
        <v>3.2419592452652211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50732</v>
      </c>
      <c r="C39" s="37">
        <f t="shared" si="4"/>
        <v>40370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1988156</v>
      </c>
      <c r="G39" s="36">
        <f>LOOKUP(E39,$A$39:$A$66,$C$39:$C$66)</f>
        <v>1936782</v>
      </c>
    </row>
    <row r="40" spans="1:9" x14ac:dyDescent="0.3">
      <c r="A40" s="36" t="str">
        <f t="shared" si="5"/>
        <v>ALICANTE</v>
      </c>
      <c r="B40" s="37">
        <f t="shared" si="3"/>
        <v>22548</v>
      </c>
      <c r="C40" s="37">
        <f t="shared" si="4"/>
        <v>18289</v>
      </c>
      <c r="D40" s="37">
        <f t="shared" ref="D40:D66" si="7">_xlfn.RANK.EQ(B40,$B$39:$B$66)+COUNTIF($B$39:$B$66,B40)-1</f>
        <v>18</v>
      </c>
      <c r="E40" s="36" t="str">
        <f t="shared" si="6"/>
        <v>BAHÍA DE ALGECIRAS</v>
      </c>
      <c r="F40" s="36">
        <f t="shared" ref="F40:F55" si="8">LOOKUP(E40,$A$39:$A$66,$B$39:$B$66)</f>
        <v>1857065</v>
      </c>
      <c r="G40" s="36">
        <f t="shared" ref="G40:G66" si="9">LOOKUP(E40,$A$39:$A$66,$C$39:$C$66)</f>
        <v>2138616</v>
      </c>
    </row>
    <row r="41" spans="1:9" x14ac:dyDescent="0.3">
      <c r="A41" s="36" t="str">
        <f t="shared" si="5"/>
        <v>ALMERÍA</v>
      </c>
      <c r="B41" s="37">
        <f t="shared" si="3"/>
        <v>70848</v>
      </c>
      <c r="C41" s="37">
        <f t="shared" si="4"/>
        <v>64877</v>
      </c>
      <c r="D41" s="37">
        <f t="shared" si="7"/>
        <v>12</v>
      </c>
      <c r="E41" s="36" t="str">
        <f t="shared" si="6"/>
        <v>BARCELONA</v>
      </c>
      <c r="F41" s="36">
        <f t="shared" si="8"/>
        <v>1388819</v>
      </c>
      <c r="G41" s="36">
        <f t="shared" si="9"/>
        <v>928057</v>
      </c>
    </row>
    <row r="42" spans="1:9" x14ac:dyDescent="0.3">
      <c r="A42" s="36" t="str">
        <f t="shared" si="5"/>
        <v>AVILÉS</v>
      </c>
      <c r="B42" s="37">
        <f t="shared" si="3"/>
        <v>34374</v>
      </c>
      <c r="C42" s="37">
        <f t="shared" si="4"/>
        <v>32180</v>
      </c>
      <c r="D42" s="37">
        <f t="shared" si="7"/>
        <v>17</v>
      </c>
      <c r="E42" s="36" t="str">
        <f t="shared" si="6"/>
        <v>CEUTA</v>
      </c>
      <c r="F42" s="36">
        <f t="shared" si="8"/>
        <v>554948</v>
      </c>
      <c r="G42" s="36">
        <f t="shared" si="9"/>
        <v>438469</v>
      </c>
    </row>
    <row r="43" spans="1:9" x14ac:dyDescent="0.3">
      <c r="A43" s="36" t="str">
        <f t="shared" si="5"/>
        <v>BAHÍA DE ALGECIRAS</v>
      </c>
      <c r="B43" s="37">
        <f t="shared" si="3"/>
        <v>1857065</v>
      </c>
      <c r="C43" s="37">
        <f t="shared" si="4"/>
        <v>2138616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469996</v>
      </c>
      <c r="G43" s="36">
        <f t="shared" si="9"/>
        <v>519359</v>
      </c>
    </row>
    <row r="44" spans="1:9" x14ac:dyDescent="0.3">
      <c r="A44" s="36" t="str">
        <f t="shared" si="5"/>
        <v>BAHÍA DE CÁDIZ</v>
      </c>
      <c r="B44" s="37">
        <f t="shared" si="3"/>
        <v>78985</v>
      </c>
      <c r="C44" s="37">
        <f t="shared" si="4"/>
        <v>86102</v>
      </c>
      <c r="D44" s="37">
        <f t="shared" si="7"/>
        <v>11</v>
      </c>
      <c r="E44" s="36" t="str">
        <f t="shared" si="6"/>
        <v>BALEARES</v>
      </c>
      <c r="F44" s="36">
        <f t="shared" si="8"/>
        <v>193036</v>
      </c>
      <c r="G44" s="36">
        <f t="shared" si="9"/>
        <v>185329</v>
      </c>
    </row>
    <row r="45" spans="1:9" x14ac:dyDescent="0.3">
      <c r="A45" s="36" t="str">
        <f t="shared" si="5"/>
        <v>BALEARES</v>
      </c>
      <c r="B45" s="37">
        <f t="shared" si="3"/>
        <v>193036</v>
      </c>
      <c r="C45" s="37">
        <f t="shared" si="4"/>
        <v>185329</v>
      </c>
      <c r="D45" s="37">
        <f t="shared" si="7"/>
        <v>6</v>
      </c>
      <c r="E45" s="36" t="str">
        <f t="shared" si="6"/>
        <v>VALENCIA</v>
      </c>
      <c r="F45" s="36">
        <f t="shared" si="8"/>
        <v>165700</v>
      </c>
      <c r="G45" s="36">
        <f t="shared" si="9"/>
        <v>240922</v>
      </c>
    </row>
    <row r="46" spans="1:9" x14ac:dyDescent="0.3">
      <c r="A46" s="36" t="str">
        <f t="shared" si="5"/>
        <v>BARCELONA</v>
      </c>
      <c r="B46" s="37">
        <f t="shared" si="3"/>
        <v>1388819</v>
      </c>
      <c r="C46" s="37">
        <f t="shared" si="4"/>
        <v>928057</v>
      </c>
      <c r="D46" s="37">
        <f t="shared" si="7"/>
        <v>3</v>
      </c>
      <c r="E46" s="36" t="str">
        <f t="shared" si="6"/>
        <v>HUELVA</v>
      </c>
      <c r="F46" s="36">
        <f t="shared" si="8"/>
        <v>122190</v>
      </c>
      <c r="G46" s="36">
        <f t="shared" si="9"/>
        <v>110291</v>
      </c>
    </row>
    <row r="47" spans="1:9" x14ac:dyDescent="0.3">
      <c r="A47" s="36" t="str">
        <f t="shared" si="5"/>
        <v>BILBAO</v>
      </c>
      <c r="B47" s="37">
        <f t="shared" si="3"/>
        <v>84804</v>
      </c>
      <c r="C47" s="37">
        <f t="shared" si="4"/>
        <v>83858</v>
      </c>
      <c r="D47" s="37">
        <f t="shared" si="7"/>
        <v>10</v>
      </c>
      <c r="E47" s="36" t="str">
        <f t="shared" si="6"/>
        <v>VIGO</v>
      </c>
      <c r="F47" s="36">
        <f t="shared" si="8"/>
        <v>113469</v>
      </c>
      <c r="G47" s="36">
        <f t="shared" si="9"/>
        <v>131306</v>
      </c>
    </row>
    <row r="48" spans="1:9" x14ac:dyDescent="0.3">
      <c r="A48" s="36" t="str">
        <f t="shared" si="5"/>
        <v>CARTAGENA</v>
      </c>
      <c r="B48" s="37">
        <f t="shared" si="3"/>
        <v>44176</v>
      </c>
      <c r="C48" s="37">
        <f t="shared" si="4"/>
        <v>45700</v>
      </c>
      <c r="D48" s="37">
        <f t="shared" si="7"/>
        <v>16</v>
      </c>
      <c r="E48" s="36" t="str">
        <f t="shared" si="6"/>
        <v>BILBAO</v>
      </c>
      <c r="F48" s="36">
        <f t="shared" si="8"/>
        <v>84804</v>
      </c>
      <c r="G48" s="36">
        <f t="shared" si="9"/>
        <v>83858</v>
      </c>
    </row>
    <row r="49" spans="1:7" x14ac:dyDescent="0.3">
      <c r="A49" s="36" t="str">
        <f t="shared" si="5"/>
        <v>CASTELLÓN</v>
      </c>
      <c r="B49" s="37">
        <f t="shared" si="3"/>
        <v>19418</v>
      </c>
      <c r="C49" s="37">
        <f t="shared" si="4"/>
        <v>18202</v>
      </c>
      <c r="D49" s="37">
        <f t="shared" si="7"/>
        <v>21</v>
      </c>
      <c r="E49" s="36" t="str">
        <f t="shared" si="6"/>
        <v>BAHÍA DE CÁDIZ</v>
      </c>
      <c r="F49" s="36">
        <f t="shared" si="8"/>
        <v>78985</v>
      </c>
      <c r="G49" s="36">
        <f t="shared" si="9"/>
        <v>86102</v>
      </c>
    </row>
    <row r="50" spans="1:7" x14ac:dyDescent="0.3">
      <c r="A50" s="36" t="str">
        <f t="shared" si="5"/>
        <v>CEUTA</v>
      </c>
      <c r="B50" s="37">
        <f t="shared" si="3"/>
        <v>554948</v>
      </c>
      <c r="C50" s="37">
        <f t="shared" si="4"/>
        <v>438469</v>
      </c>
      <c r="D50" s="37">
        <f t="shared" si="7"/>
        <v>4</v>
      </c>
      <c r="E50" s="36" t="str">
        <f t="shared" si="6"/>
        <v>ALMERÍA</v>
      </c>
      <c r="F50" s="36">
        <f t="shared" si="8"/>
        <v>70848</v>
      </c>
      <c r="G50" s="36">
        <f t="shared" si="9"/>
        <v>64877</v>
      </c>
    </row>
    <row r="51" spans="1:7" x14ac:dyDescent="0.3">
      <c r="A51" s="36" t="str">
        <f t="shared" si="5"/>
        <v>FERROL-SAN CIBRAO</v>
      </c>
      <c r="B51" s="37">
        <f t="shared" si="3"/>
        <v>18223</v>
      </c>
      <c r="C51" s="37">
        <f t="shared" si="4"/>
        <v>10617</v>
      </c>
      <c r="D51" s="37">
        <f t="shared" si="7"/>
        <v>24</v>
      </c>
      <c r="E51" s="36" t="str">
        <f t="shared" si="6"/>
        <v>MÁLAGA</v>
      </c>
      <c r="F51" s="36">
        <f t="shared" si="8"/>
        <v>70038</v>
      </c>
      <c r="G51" s="36">
        <f t="shared" si="9"/>
        <v>80580</v>
      </c>
    </row>
    <row r="52" spans="1:7" x14ac:dyDescent="0.3">
      <c r="A52" s="36" t="str">
        <f t="shared" si="5"/>
        <v>GIJÓN</v>
      </c>
      <c r="B52" s="37">
        <f t="shared" si="3"/>
        <v>18485</v>
      </c>
      <c r="C52" s="37">
        <f t="shared" si="4"/>
        <v>39471</v>
      </c>
      <c r="D52" s="37">
        <f t="shared" si="7"/>
        <v>23</v>
      </c>
      <c r="E52" s="36" t="str">
        <f t="shared" si="6"/>
        <v>TARRAGONA</v>
      </c>
      <c r="F52" s="36">
        <f t="shared" si="8"/>
        <v>67119</v>
      </c>
      <c r="G52" s="36">
        <f t="shared" si="9"/>
        <v>52836</v>
      </c>
    </row>
    <row r="53" spans="1:7" x14ac:dyDescent="0.3">
      <c r="A53" s="36" t="str">
        <f t="shared" si="5"/>
        <v>HUELVA</v>
      </c>
      <c r="B53" s="37">
        <f t="shared" si="3"/>
        <v>122190</v>
      </c>
      <c r="C53" s="37">
        <f t="shared" si="4"/>
        <v>110291</v>
      </c>
      <c r="D53" s="37">
        <f t="shared" si="7"/>
        <v>8</v>
      </c>
      <c r="E53" s="36" t="str">
        <f t="shared" si="6"/>
        <v>A CORUÑA</v>
      </c>
      <c r="F53" s="36">
        <f t="shared" si="8"/>
        <v>50732</v>
      </c>
      <c r="G53" s="36">
        <f t="shared" si="9"/>
        <v>40370</v>
      </c>
    </row>
    <row r="54" spans="1:7" x14ac:dyDescent="0.3">
      <c r="A54" s="36" t="str">
        <f t="shared" si="5"/>
        <v>LAS PALMAS</v>
      </c>
      <c r="B54" s="37">
        <f t="shared" si="3"/>
        <v>1988156</v>
      </c>
      <c r="C54" s="37">
        <f t="shared" si="4"/>
        <v>1936782</v>
      </c>
      <c r="D54" s="37">
        <f t="shared" si="7"/>
        <v>1</v>
      </c>
      <c r="E54" s="36" t="str">
        <f t="shared" si="6"/>
        <v>CARTAGENA</v>
      </c>
      <c r="F54" s="36">
        <f t="shared" si="8"/>
        <v>44176</v>
      </c>
      <c r="G54" s="36">
        <f t="shared" si="9"/>
        <v>45700</v>
      </c>
    </row>
    <row r="55" spans="1:7" x14ac:dyDescent="0.3">
      <c r="A55" s="36" t="str">
        <f t="shared" si="5"/>
        <v>MÁLAGA</v>
      </c>
      <c r="B55" s="37">
        <f t="shared" si="3"/>
        <v>70038</v>
      </c>
      <c r="C55" s="37">
        <f t="shared" si="4"/>
        <v>80580</v>
      </c>
      <c r="D55" s="37">
        <f t="shared" si="7"/>
        <v>13</v>
      </c>
      <c r="E55" s="36" t="str">
        <f t="shared" si="6"/>
        <v>AVILÉS</v>
      </c>
      <c r="F55" s="36">
        <f t="shared" si="8"/>
        <v>34374</v>
      </c>
      <c r="G55" s="36">
        <f t="shared" si="9"/>
        <v>32180</v>
      </c>
    </row>
    <row r="56" spans="1:7" x14ac:dyDescent="0.3">
      <c r="A56" s="36" t="str">
        <f t="shared" si="5"/>
        <v>MARÍN Y RÍA DE PONTEVEDRA</v>
      </c>
      <c r="B56" s="37">
        <f t="shared" si="3"/>
        <v>21398</v>
      </c>
      <c r="C56" s="37">
        <f t="shared" si="4"/>
        <v>15552</v>
      </c>
      <c r="D56" s="37">
        <f t="shared" si="7"/>
        <v>20</v>
      </c>
      <c r="E56" s="36" t="str">
        <f t="shared" si="6"/>
        <v>ALICANTE</v>
      </c>
      <c r="F56" s="36">
        <f t="shared" ref="F56:F66" si="10">LOOKUP(E56,$A$39:$A$66,$B$39:$B$66)</f>
        <v>22548</v>
      </c>
      <c r="G56" s="36">
        <f t="shared" si="9"/>
        <v>18289</v>
      </c>
    </row>
    <row r="57" spans="1:7" x14ac:dyDescent="0.3">
      <c r="A57" s="36" t="str">
        <f t="shared" si="5"/>
        <v>MELILLA</v>
      </c>
      <c r="B57" s="37">
        <f t="shared" si="3"/>
        <v>4162</v>
      </c>
      <c r="C57" s="37">
        <f t="shared" si="4"/>
        <v>4606</v>
      </c>
      <c r="D57" s="37">
        <f t="shared" si="7"/>
        <v>27</v>
      </c>
      <c r="E57" s="36" t="str">
        <f t="shared" si="6"/>
        <v>MOTRIL</v>
      </c>
      <c r="F57" s="36">
        <f t="shared" si="10"/>
        <v>22290</v>
      </c>
      <c r="G57" s="36">
        <f t="shared" si="9"/>
        <v>20145</v>
      </c>
    </row>
    <row r="58" spans="1:7" x14ac:dyDescent="0.3">
      <c r="A58" s="36" t="str">
        <f t="shared" si="5"/>
        <v>MOTRIL</v>
      </c>
      <c r="B58" s="37">
        <f t="shared" si="3"/>
        <v>22290</v>
      </c>
      <c r="C58" s="37">
        <f t="shared" si="4"/>
        <v>20145</v>
      </c>
      <c r="D58" s="37">
        <f t="shared" si="7"/>
        <v>19</v>
      </c>
      <c r="E58" s="36" t="str">
        <f t="shared" si="6"/>
        <v>MARÍN Y RÍA DE PONTEVEDRA</v>
      </c>
      <c r="F58" s="36">
        <f t="shared" si="10"/>
        <v>21398</v>
      </c>
      <c r="G58" s="36">
        <f t="shared" si="9"/>
        <v>15552</v>
      </c>
    </row>
    <row r="59" spans="1:7" x14ac:dyDescent="0.3">
      <c r="A59" s="36" t="str">
        <f t="shared" si="5"/>
        <v>PASAIA</v>
      </c>
      <c r="B59" s="37">
        <f t="shared" si="3"/>
        <v>18722</v>
      </c>
      <c r="C59" s="37">
        <f t="shared" si="4"/>
        <v>21274</v>
      </c>
      <c r="D59" s="37">
        <f t="shared" si="7"/>
        <v>22</v>
      </c>
      <c r="E59" s="36" t="str">
        <f t="shared" si="6"/>
        <v>CASTELLÓN</v>
      </c>
      <c r="F59" s="36">
        <f t="shared" si="10"/>
        <v>19418</v>
      </c>
      <c r="G59" s="36">
        <f t="shared" si="9"/>
        <v>18202</v>
      </c>
    </row>
    <row r="60" spans="1:7" x14ac:dyDescent="0.3">
      <c r="A60" s="36" t="str">
        <f t="shared" si="5"/>
        <v>SANTA CRUZ DE TENERIFE</v>
      </c>
      <c r="B60" s="37">
        <f t="shared" si="3"/>
        <v>469996</v>
      </c>
      <c r="C60" s="37">
        <f t="shared" si="4"/>
        <v>519359</v>
      </c>
      <c r="D60" s="37">
        <f t="shared" si="7"/>
        <v>5</v>
      </c>
      <c r="E60" s="36" t="str">
        <f t="shared" si="6"/>
        <v>PASAIA</v>
      </c>
      <c r="F60" s="36">
        <f t="shared" si="10"/>
        <v>18722</v>
      </c>
      <c r="G60" s="36">
        <f t="shared" si="9"/>
        <v>21274</v>
      </c>
    </row>
    <row r="61" spans="1:7" x14ac:dyDescent="0.3">
      <c r="A61" s="36" t="str">
        <f t="shared" si="5"/>
        <v>SANTANDER</v>
      </c>
      <c r="B61" s="37">
        <f t="shared" si="3"/>
        <v>17287</v>
      </c>
      <c r="C61" s="37">
        <f t="shared" si="4"/>
        <v>9403</v>
      </c>
      <c r="D61" s="37">
        <f t="shared" si="7"/>
        <v>25</v>
      </c>
      <c r="E61" s="36" t="str">
        <f t="shared" si="6"/>
        <v>GIJÓN</v>
      </c>
      <c r="F61" s="36">
        <f t="shared" si="10"/>
        <v>18485</v>
      </c>
      <c r="G61" s="36">
        <f t="shared" si="9"/>
        <v>39471</v>
      </c>
    </row>
    <row r="62" spans="1:7" x14ac:dyDescent="0.3">
      <c r="A62" s="36" t="str">
        <f t="shared" si="5"/>
        <v>SEVILLA</v>
      </c>
      <c r="B62" s="37">
        <f t="shared" si="3"/>
        <v>9129</v>
      </c>
      <c r="C62" s="37">
        <f t="shared" si="4"/>
        <v>15987</v>
      </c>
      <c r="D62" s="37">
        <f t="shared" si="7"/>
        <v>26</v>
      </c>
      <c r="E62" s="36" t="str">
        <f t="shared" si="6"/>
        <v>FERROL-SAN CIBRAO</v>
      </c>
      <c r="F62" s="36">
        <f t="shared" si="10"/>
        <v>18223</v>
      </c>
      <c r="G62" s="36">
        <f t="shared" si="9"/>
        <v>10617</v>
      </c>
    </row>
    <row r="63" spans="1:7" x14ac:dyDescent="0.3">
      <c r="A63" s="36" t="str">
        <f t="shared" si="5"/>
        <v>TARRAGONA</v>
      </c>
      <c r="B63" s="37">
        <f t="shared" si="3"/>
        <v>67119</v>
      </c>
      <c r="C63" s="37">
        <f t="shared" si="4"/>
        <v>52836</v>
      </c>
      <c r="D63" s="37">
        <f t="shared" si="7"/>
        <v>14</v>
      </c>
      <c r="E63" s="36" t="str">
        <f t="shared" si="6"/>
        <v>SANTANDER</v>
      </c>
      <c r="F63" s="36">
        <f t="shared" si="10"/>
        <v>17287</v>
      </c>
      <c r="G63" s="36">
        <f t="shared" si="9"/>
        <v>9403</v>
      </c>
    </row>
    <row r="64" spans="1:7" x14ac:dyDescent="0.3">
      <c r="A64" s="36" t="str">
        <f t="shared" si="5"/>
        <v>VALENCIA</v>
      </c>
      <c r="B64" s="37">
        <f t="shared" si="3"/>
        <v>165700</v>
      </c>
      <c r="C64" s="37">
        <f t="shared" si="4"/>
        <v>240922</v>
      </c>
      <c r="D64" s="37">
        <f t="shared" si="7"/>
        <v>7</v>
      </c>
      <c r="E64" s="36" t="str">
        <f t="shared" si="6"/>
        <v>SEVILLA</v>
      </c>
      <c r="F64" s="36">
        <f t="shared" si="10"/>
        <v>9129</v>
      </c>
      <c r="G64" s="36">
        <f t="shared" si="9"/>
        <v>15987</v>
      </c>
    </row>
    <row r="65" spans="1:7" x14ac:dyDescent="0.3">
      <c r="A65" s="36" t="str">
        <f t="shared" si="5"/>
        <v>VIGO</v>
      </c>
      <c r="B65" s="37">
        <f t="shared" si="3"/>
        <v>113469</v>
      </c>
      <c r="C65" s="37">
        <f t="shared" si="4"/>
        <v>131306</v>
      </c>
      <c r="D65" s="37">
        <f t="shared" si="7"/>
        <v>9</v>
      </c>
      <c r="E65" s="36" t="str">
        <f t="shared" si="6"/>
        <v>MELILLA</v>
      </c>
      <c r="F65" s="36">
        <f t="shared" si="10"/>
        <v>4162</v>
      </c>
      <c r="G65" s="36">
        <f t="shared" si="9"/>
        <v>4606</v>
      </c>
    </row>
    <row r="66" spans="1:7" x14ac:dyDescent="0.3">
      <c r="A66" s="36" t="str">
        <f t="shared" si="5"/>
        <v>VILAGARCÍA</v>
      </c>
      <c r="B66" s="37">
        <f t="shared" si="3"/>
        <v>2552</v>
      </c>
      <c r="C66" s="37">
        <f t="shared" si="4"/>
        <v>3077</v>
      </c>
      <c r="D66" s="37">
        <f t="shared" si="7"/>
        <v>28</v>
      </c>
      <c r="E66" s="36" t="str">
        <f t="shared" si="6"/>
        <v>VILAGARCÍA</v>
      </c>
      <c r="F66" s="36">
        <f t="shared" si="10"/>
        <v>2552</v>
      </c>
      <c r="G66" s="36">
        <f t="shared" si="9"/>
        <v>3077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5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3350</v>
      </c>
      <c r="C7" s="30">
        <v>2712</v>
      </c>
      <c r="D7" s="30">
        <v>24482</v>
      </c>
      <c r="E7" s="30">
        <v>24634</v>
      </c>
      <c r="F7" s="11">
        <f>((E7*100)/D7)-100</f>
        <v>0.62086430847152485</v>
      </c>
      <c r="G7" s="1"/>
      <c r="H7" s="1"/>
      <c r="I7" s="1"/>
    </row>
    <row r="8" spans="1:12" x14ac:dyDescent="0.3">
      <c r="A8" s="12" t="s">
        <v>31</v>
      </c>
      <c r="B8" s="31">
        <v>434</v>
      </c>
      <c r="C8" s="31">
        <v>202</v>
      </c>
      <c r="D8" s="31">
        <v>2684</v>
      </c>
      <c r="E8" s="31">
        <v>3990</v>
      </c>
      <c r="F8" s="14">
        <f t="shared" ref="F8:F34" si="0">((E8*100)/D8)-100</f>
        <v>48.658718330849467</v>
      </c>
      <c r="G8" s="1"/>
      <c r="H8" s="1"/>
      <c r="I8" s="1"/>
    </row>
    <row r="9" spans="1:12" x14ac:dyDescent="0.3">
      <c r="A9" s="9" t="s">
        <v>157</v>
      </c>
      <c r="B9" s="30">
        <v>3785</v>
      </c>
      <c r="C9" s="30">
        <v>4342</v>
      </c>
      <c r="D9" s="30">
        <v>30655</v>
      </c>
      <c r="E9" s="30">
        <v>34790</v>
      </c>
      <c r="F9" s="11">
        <f t="shared" si="0"/>
        <v>13.488827271244489</v>
      </c>
      <c r="G9" s="1"/>
      <c r="H9" s="1"/>
      <c r="I9" s="1"/>
    </row>
    <row r="10" spans="1:12" x14ac:dyDescent="0.3">
      <c r="A10" s="12" t="s">
        <v>159</v>
      </c>
      <c r="B10" s="31">
        <v>432</v>
      </c>
      <c r="C10" s="31">
        <v>0</v>
      </c>
      <c r="D10" s="31">
        <v>6888</v>
      </c>
      <c r="E10" s="31">
        <v>4999</v>
      </c>
      <c r="F10" s="14">
        <f t="shared" si="0"/>
        <v>-27.424506387921028</v>
      </c>
      <c r="G10" s="1"/>
      <c r="H10" s="1"/>
      <c r="I10" s="1"/>
    </row>
    <row r="11" spans="1:12" x14ac:dyDescent="0.3">
      <c r="A11" s="9" t="s">
        <v>160</v>
      </c>
      <c r="B11" s="30">
        <v>194614</v>
      </c>
      <c r="C11" s="30">
        <v>200179</v>
      </c>
      <c r="D11" s="30">
        <v>2004880</v>
      </c>
      <c r="E11" s="30">
        <v>1736774</v>
      </c>
      <c r="F11" s="11">
        <f t="shared" si="0"/>
        <v>-13.372670683532178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682</v>
      </c>
      <c r="C13" s="30">
        <v>646</v>
      </c>
      <c r="D13" s="30">
        <v>4294</v>
      </c>
      <c r="E13" s="30">
        <v>3958</v>
      </c>
      <c r="F13" s="11">
        <f t="shared" si="0"/>
        <v>-7.824871914299024</v>
      </c>
      <c r="G13" s="1"/>
      <c r="H13" s="1"/>
      <c r="I13" s="1"/>
    </row>
    <row r="14" spans="1:12" x14ac:dyDescent="0.3">
      <c r="A14" s="12" t="s">
        <v>33</v>
      </c>
      <c r="B14" s="31">
        <v>123697</v>
      </c>
      <c r="C14" s="31">
        <v>140072</v>
      </c>
      <c r="D14" s="31">
        <v>678625</v>
      </c>
      <c r="E14" s="31">
        <v>1109868</v>
      </c>
      <c r="F14" s="14">
        <f t="shared" si="0"/>
        <v>63.546583164487004</v>
      </c>
      <c r="G14" s="1"/>
      <c r="H14" s="1"/>
      <c r="I14" s="1"/>
    </row>
    <row r="15" spans="1:12" x14ac:dyDescent="0.3">
      <c r="A15" s="9" t="s">
        <v>34</v>
      </c>
      <c r="B15" s="30">
        <v>6143</v>
      </c>
      <c r="C15" s="30">
        <v>6075</v>
      </c>
      <c r="D15" s="30">
        <v>50359</v>
      </c>
      <c r="E15" s="30">
        <v>52861</v>
      </c>
      <c r="F15" s="11">
        <f t="shared" si="0"/>
        <v>4.9683274092019332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47109</v>
      </c>
      <c r="C18" s="31">
        <v>51559</v>
      </c>
      <c r="D18" s="31">
        <v>420575</v>
      </c>
      <c r="E18" s="31">
        <v>541491</v>
      </c>
      <c r="F18" s="14">
        <f t="shared" si="0"/>
        <v>28.750163466682523</v>
      </c>
      <c r="G18" s="1"/>
      <c r="H18" s="1"/>
      <c r="I18" s="1"/>
    </row>
    <row r="19" spans="1:9" x14ac:dyDescent="0.3">
      <c r="A19" s="9" t="s">
        <v>37</v>
      </c>
      <c r="B19" s="30">
        <v>624</v>
      </c>
      <c r="C19" s="30">
        <v>310</v>
      </c>
      <c r="D19" s="30">
        <v>5356</v>
      </c>
      <c r="E19" s="30">
        <v>5085</v>
      </c>
      <c r="F19" s="11">
        <f t="shared" si="0"/>
        <v>-5.0597460791635598</v>
      </c>
      <c r="G19" s="1"/>
      <c r="H19" s="1"/>
      <c r="I19" s="1"/>
    </row>
    <row r="20" spans="1:9" x14ac:dyDescent="0.3">
      <c r="A20" s="12" t="s">
        <v>163</v>
      </c>
      <c r="B20" s="31">
        <v>6793</v>
      </c>
      <c r="C20" s="31">
        <v>0</v>
      </c>
      <c r="D20" s="31">
        <v>39471</v>
      </c>
      <c r="E20" s="31">
        <v>18485</v>
      </c>
      <c r="F20" s="14">
        <f t="shared" si="0"/>
        <v>-53.168148767449523</v>
      </c>
      <c r="G20" s="1"/>
      <c r="H20" s="1"/>
      <c r="I20" s="1"/>
    </row>
    <row r="21" spans="1:9" x14ac:dyDescent="0.3">
      <c r="A21" s="9" t="s">
        <v>38</v>
      </c>
      <c r="B21" s="30">
        <v>9417</v>
      </c>
      <c r="C21" s="30">
        <v>10663</v>
      </c>
      <c r="D21" s="30">
        <v>96792</v>
      </c>
      <c r="E21" s="30">
        <v>108088</v>
      </c>
      <c r="F21" s="11">
        <f t="shared" si="0"/>
        <v>11.670385982312581</v>
      </c>
      <c r="G21" s="1"/>
      <c r="H21" s="1"/>
      <c r="I21" s="1"/>
    </row>
    <row r="22" spans="1:9" x14ac:dyDescent="0.3">
      <c r="A22" s="12" t="s">
        <v>59</v>
      </c>
      <c r="B22" s="31">
        <v>212426</v>
      </c>
      <c r="C22" s="31">
        <v>201841</v>
      </c>
      <c r="D22" s="31">
        <v>1731877</v>
      </c>
      <c r="E22" s="31">
        <v>1783305</v>
      </c>
      <c r="F22" s="14">
        <f t="shared" si="0"/>
        <v>2.9694949468120484</v>
      </c>
      <c r="G22" s="1"/>
      <c r="H22" s="1"/>
      <c r="I22" s="1"/>
    </row>
    <row r="23" spans="1:9" x14ac:dyDescent="0.3">
      <c r="A23" s="9" t="s">
        <v>164</v>
      </c>
      <c r="B23" s="30">
        <v>2941</v>
      </c>
      <c r="C23" s="30">
        <v>3323</v>
      </c>
      <c r="D23" s="30">
        <v>33376</v>
      </c>
      <c r="E23" s="30">
        <v>24869</v>
      </c>
      <c r="F23" s="11">
        <f t="shared" si="0"/>
        <v>-25.488374880153401</v>
      </c>
      <c r="G23" s="1"/>
      <c r="H23" s="1"/>
      <c r="I23" s="1"/>
    </row>
    <row r="24" spans="1:9" x14ac:dyDescent="0.3">
      <c r="A24" s="12" t="s">
        <v>166</v>
      </c>
      <c r="B24" s="31">
        <v>1422</v>
      </c>
      <c r="C24" s="31">
        <v>1344</v>
      </c>
      <c r="D24" s="31">
        <v>8392</v>
      </c>
      <c r="E24" s="31">
        <v>12612</v>
      </c>
      <c r="F24" s="14">
        <f t="shared" si="0"/>
        <v>50.285986653956144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1677</v>
      </c>
      <c r="C26" s="31">
        <v>829</v>
      </c>
      <c r="D26" s="31">
        <v>14397</v>
      </c>
      <c r="E26" s="31">
        <v>13871</v>
      </c>
      <c r="F26" s="14">
        <f t="shared" si="0"/>
        <v>-3.6535389317218829</v>
      </c>
      <c r="G26" s="1"/>
      <c r="H26" s="1"/>
      <c r="I26" s="1"/>
    </row>
    <row r="27" spans="1:9" x14ac:dyDescent="0.3">
      <c r="A27" s="9" t="s">
        <v>41</v>
      </c>
      <c r="B27" s="30">
        <v>406</v>
      </c>
      <c r="C27" s="30">
        <v>1255</v>
      </c>
      <c r="D27" s="30">
        <v>5137</v>
      </c>
      <c r="E27" s="30">
        <v>6483</v>
      </c>
      <c r="F27" s="11">
        <f t="shared" si="0"/>
        <v>26.202063461164101</v>
      </c>
      <c r="G27" s="1"/>
      <c r="H27" s="1"/>
      <c r="I27" s="1"/>
    </row>
    <row r="28" spans="1:9" x14ac:dyDescent="0.3">
      <c r="A28" s="12" t="s">
        <v>42</v>
      </c>
      <c r="B28" s="31">
        <v>39198</v>
      </c>
      <c r="C28" s="31">
        <v>48304</v>
      </c>
      <c r="D28" s="31">
        <v>402935</v>
      </c>
      <c r="E28" s="31">
        <v>386702</v>
      </c>
      <c r="F28" s="14">
        <f t="shared" si="0"/>
        <v>-4.0286894908608133</v>
      </c>
      <c r="G28" s="1"/>
      <c r="H28" s="1"/>
      <c r="I28" s="1"/>
    </row>
    <row r="29" spans="1:9" x14ac:dyDescent="0.3">
      <c r="A29" s="9" t="s">
        <v>43</v>
      </c>
      <c r="B29" s="30">
        <v>589</v>
      </c>
      <c r="C29" s="30">
        <v>769</v>
      </c>
      <c r="D29" s="30">
        <v>3602</v>
      </c>
      <c r="E29" s="30">
        <v>7667</v>
      </c>
      <c r="F29" s="11">
        <f t="shared" si="0"/>
        <v>112.8539700166574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2485</v>
      </c>
      <c r="C31" s="30">
        <v>822</v>
      </c>
      <c r="D31" s="30">
        <v>13004</v>
      </c>
      <c r="E31" s="30">
        <v>17970</v>
      </c>
      <c r="F31" s="11">
        <f t="shared" si="0"/>
        <v>38.188249769301763</v>
      </c>
      <c r="G31" s="1"/>
      <c r="H31" s="1"/>
      <c r="I31" s="1"/>
    </row>
    <row r="32" spans="1:9" x14ac:dyDescent="0.3">
      <c r="A32" s="12" t="s">
        <v>46</v>
      </c>
      <c r="B32" s="31">
        <v>24919</v>
      </c>
      <c r="C32" s="31">
        <v>5760</v>
      </c>
      <c r="D32" s="31">
        <v>174084</v>
      </c>
      <c r="E32" s="31">
        <v>105837</v>
      </c>
      <c r="F32" s="14">
        <f t="shared" si="0"/>
        <v>-39.203487971324186</v>
      </c>
      <c r="G32" s="1"/>
      <c r="H32" s="1"/>
      <c r="I32" s="1"/>
    </row>
    <row r="33" spans="1:9" x14ac:dyDescent="0.3">
      <c r="A33" s="9" t="s">
        <v>47</v>
      </c>
      <c r="B33" s="30">
        <v>5043</v>
      </c>
      <c r="C33" s="30">
        <v>3981</v>
      </c>
      <c r="D33" s="30">
        <v>58285</v>
      </c>
      <c r="E33" s="30">
        <v>50961</v>
      </c>
      <c r="F33" s="11">
        <f t="shared" si="0"/>
        <v>-12.565840267650344</v>
      </c>
      <c r="G33" s="1"/>
      <c r="H33" s="1"/>
      <c r="I33" s="1"/>
    </row>
    <row r="34" spans="1:9" x14ac:dyDescent="0.3">
      <c r="A34" s="12" t="s">
        <v>165</v>
      </c>
      <c r="B34" s="31">
        <v>20</v>
      </c>
      <c r="C34" s="31">
        <v>109</v>
      </c>
      <c r="D34" s="31">
        <v>290</v>
      </c>
      <c r="E34" s="31">
        <v>405</v>
      </c>
      <c r="F34" s="14">
        <f t="shared" si="0"/>
        <v>39.65517241379311</v>
      </c>
      <c r="G34" s="1"/>
      <c r="H34" s="1"/>
      <c r="I34" s="1"/>
    </row>
    <row r="35" spans="1:9" x14ac:dyDescent="0.3">
      <c r="A35" s="15" t="s">
        <v>48</v>
      </c>
      <c r="B35" s="16">
        <v>688206</v>
      </c>
      <c r="C35" s="16">
        <v>685097</v>
      </c>
      <c r="D35" s="16">
        <v>5810440</v>
      </c>
      <c r="E35" s="16">
        <v>6055705</v>
      </c>
      <c r="F35" s="17">
        <f t="shared" ref="F35" si="1">((E35*100)/D35)-100</f>
        <v>4.2211089005307656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2">E6</f>
        <v>2018</v>
      </c>
      <c r="C38" s="36">
        <f t="shared" ref="C38:C66" si="3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4">A7</f>
        <v>A CORUÑA</v>
      </c>
      <c r="B39" s="37">
        <f t="shared" si="2"/>
        <v>24634</v>
      </c>
      <c r="C39" s="37">
        <f t="shared" si="3"/>
        <v>24482</v>
      </c>
      <c r="D39" s="37">
        <f>_xlfn.RANK.EQ(B39,$B$39:$B$66)+COUNTIF($B$39:$B$66,B39)-1</f>
        <v>12</v>
      </c>
      <c r="E39" s="36" t="str">
        <f t="shared" ref="E39:E66" si="5">INDEX($A$39:$B$66,MATCH(ROW()-38,$D$39:$D$66,0),1)</f>
        <v>LAS PALMAS</v>
      </c>
      <c r="F39" s="36">
        <f>LOOKUP(E39,$A$39:$A$66,$B$39:$B$66)</f>
        <v>1783305</v>
      </c>
      <c r="G39" s="36">
        <f>LOOKUP(E39,$A$39:$A$66,$C$39:$C$66)</f>
        <v>1731877</v>
      </c>
    </row>
    <row r="40" spans="1:9" x14ac:dyDescent="0.3">
      <c r="A40" s="36" t="str">
        <f t="shared" si="4"/>
        <v>ALICANTE</v>
      </c>
      <c r="B40" s="37">
        <f t="shared" si="2"/>
        <v>3990</v>
      </c>
      <c r="C40" s="37">
        <f t="shared" si="3"/>
        <v>2684</v>
      </c>
      <c r="D40" s="37">
        <f t="shared" ref="D40:D66" si="6">_xlfn.RANK.EQ(B40,$B$39:$B$66)+COUNTIF($B$39:$B$66,B40)-1</f>
        <v>21</v>
      </c>
      <c r="E40" s="36" t="str">
        <f t="shared" si="5"/>
        <v>BAHÍA DE ALGECIRAS</v>
      </c>
      <c r="F40" s="36">
        <f t="shared" ref="F40:F66" si="7">LOOKUP(E40,$A$39:$A$66,$B$39:$B$66)</f>
        <v>1736774</v>
      </c>
      <c r="G40" s="36">
        <f t="shared" ref="G40:G66" si="8">LOOKUP(E40,$A$39:$A$66,$C$39:$C$66)</f>
        <v>2004880</v>
      </c>
    </row>
    <row r="41" spans="1:9" x14ac:dyDescent="0.3">
      <c r="A41" s="36" t="str">
        <f t="shared" si="4"/>
        <v>ALMERÍA</v>
      </c>
      <c r="B41" s="37">
        <f t="shared" si="2"/>
        <v>34790</v>
      </c>
      <c r="C41" s="37">
        <f t="shared" si="3"/>
        <v>30655</v>
      </c>
      <c r="D41" s="37">
        <f t="shared" si="6"/>
        <v>10</v>
      </c>
      <c r="E41" s="36" t="str">
        <f t="shared" si="5"/>
        <v>BARCELONA</v>
      </c>
      <c r="F41" s="36">
        <f t="shared" si="7"/>
        <v>1109868</v>
      </c>
      <c r="G41" s="36">
        <f t="shared" si="8"/>
        <v>678625</v>
      </c>
    </row>
    <row r="42" spans="1:9" x14ac:dyDescent="0.3">
      <c r="A42" s="36" t="str">
        <f t="shared" si="4"/>
        <v>AVILÉS</v>
      </c>
      <c r="B42" s="37">
        <f t="shared" si="2"/>
        <v>4999</v>
      </c>
      <c r="C42" s="37">
        <f t="shared" si="3"/>
        <v>6888</v>
      </c>
      <c r="D42" s="37">
        <f t="shared" si="6"/>
        <v>20</v>
      </c>
      <c r="E42" s="36" t="str">
        <f t="shared" si="5"/>
        <v>CEUTA</v>
      </c>
      <c r="F42" s="36">
        <f t="shared" si="7"/>
        <v>541491</v>
      </c>
      <c r="G42" s="36">
        <f t="shared" si="8"/>
        <v>420575</v>
      </c>
    </row>
    <row r="43" spans="1:9" x14ac:dyDescent="0.3">
      <c r="A43" s="36" t="str">
        <f t="shared" si="4"/>
        <v>BAHÍA DE ALGECIRAS</v>
      </c>
      <c r="B43" s="37">
        <f t="shared" si="2"/>
        <v>1736774</v>
      </c>
      <c r="C43" s="37">
        <f t="shared" si="3"/>
        <v>2004880</v>
      </c>
      <c r="D43" s="37">
        <f t="shared" si="6"/>
        <v>2</v>
      </c>
      <c r="E43" s="36" t="str">
        <f t="shared" si="5"/>
        <v>SANTA CRUZ DE TENERIFE</v>
      </c>
      <c r="F43" s="36">
        <f t="shared" si="7"/>
        <v>386702</v>
      </c>
      <c r="G43" s="36">
        <f t="shared" si="8"/>
        <v>402935</v>
      </c>
    </row>
    <row r="44" spans="1:9" x14ac:dyDescent="0.3">
      <c r="A44" s="36" t="str">
        <f t="shared" si="4"/>
        <v>BAHÍA DE CÁDIZ</v>
      </c>
      <c r="B44" s="37">
        <f t="shared" si="2"/>
        <v>0</v>
      </c>
      <c r="C44" s="37">
        <f t="shared" si="3"/>
        <v>0</v>
      </c>
      <c r="D44" s="37">
        <f t="shared" si="6"/>
        <v>28</v>
      </c>
      <c r="E44" s="36" t="str">
        <f t="shared" si="5"/>
        <v>HUELVA</v>
      </c>
      <c r="F44" s="36">
        <f t="shared" si="7"/>
        <v>108088</v>
      </c>
      <c r="G44" s="36">
        <f t="shared" si="8"/>
        <v>96792</v>
      </c>
    </row>
    <row r="45" spans="1:9" x14ac:dyDescent="0.3">
      <c r="A45" s="36" t="str">
        <f t="shared" si="4"/>
        <v>BALEARES</v>
      </c>
      <c r="B45" s="37">
        <f t="shared" si="2"/>
        <v>3958</v>
      </c>
      <c r="C45" s="37">
        <f t="shared" si="3"/>
        <v>4294</v>
      </c>
      <c r="D45" s="37">
        <f t="shared" si="6"/>
        <v>22</v>
      </c>
      <c r="E45" s="36" t="str">
        <f t="shared" si="5"/>
        <v>VALENCIA</v>
      </c>
      <c r="F45" s="36">
        <f t="shared" si="7"/>
        <v>105837</v>
      </c>
      <c r="G45" s="36">
        <f t="shared" si="8"/>
        <v>174084</v>
      </c>
    </row>
    <row r="46" spans="1:9" x14ac:dyDescent="0.3">
      <c r="A46" s="36" t="str">
        <f t="shared" si="4"/>
        <v>BARCELONA</v>
      </c>
      <c r="B46" s="37">
        <f t="shared" si="2"/>
        <v>1109868</v>
      </c>
      <c r="C46" s="37">
        <f t="shared" si="3"/>
        <v>678625</v>
      </c>
      <c r="D46" s="37">
        <f t="shared" si="6"/>
        <v>3</v>
      </c>
      <c r="E46" s="36" t="str">
        <f t="shared" si="5"/>
        <v>BILBAO</v>
      </c>
      <c r="F46" s="36">
        <f t="shared" si="7"/>
        <v>52861</v>
      </c>
      <c r="G46" s="36">
        <f t="shared" si="8"/>
        <v>50359</v>
      </c>
    </row>
    <row r="47" spans="1:9" x14ac:dyDescent="0.3">
      <c r="A47" s="36" t="str">
        <f t="shared" si="4"/>
        <v>BILBAO</v>
      </c>
      <c r="B47" s="37">
        <f t="shared" si="2"/>
        <v>52861</v>
      </c>
      <c r="C47" s="37">
        <f t="shared" si="3"/>
        <v>50359</v>
      </c>
      <c r="D47" s="37">
        <f t="shared" si="6"/>
        <v>8</v>
      </c>
      <c r="E47" s="36" t="str">
        <f t="shared" si="5"/>
        <v>VIGO</v>
      </c>
      <c r="F47" s="36">
        <f t="shared" si="7"/>
        <v>50961</v>
      </c>
      <c r="G47" s="36">
        <f t="shared" si="8"/>
        <v>58285</v>
      </c>
    </row>
    <row r="48" spans="1:9" x14ac:dyDescent="0.3">
      <c r="A48" s="36" t="str">
        <f t="shared" si="4"/>
        <v>CARTAGENA</v>
      </c>
      <c r="B48" s="37">
        <f t="shared" si="2"/>
        <v>0</v>
      </c>
      <c r="C48" s="37">
        <f t="shared" si="3"/>
        <v>0</v>
      </c>
      <c r="D48" s="37">
        <f t="shared" si="6"/>
        <v>28</v>
      </c>
      <c r="E48" s="36" t="str">
        <f t="shared" si="5"/>
        <v>ALMERÍA</v>
      </c>
      <c r="F48" s="36">
        <f t="shared" si="7"/>
        <v>34790</v>
      </c>
      <c r="G48" s="36">
        <f t="shared" si="8"/>
        <v>30655</v>
      </c>
    </row>
    <row r="49" spans="1:7" x14ac:dyDescent="0.3">
      <c r="A49" s="36" t="str">
        <f t="shared" si="4"/>
        <v>CASTELLÓN</v>
      </c>
      <c r="B49" s="37">
        <f t="shared" si="2"/>
        <v>0</v>
      </c>
      <c r="C49" s="37">
        <f t="shared" si="3"/>
        <v>0</v>
      </c>
      <c r="D49" s="37">
        <f t="shared" si="6"/>
        <v>28</v>
      </c>
      <c r="E49" s="36" t="str">
        <f t="shared" si="5"/>
        <v>MÁLAGA</v>
      </c>
      <c r="F49" s="36">
        <f t="shared" si="7"/>
        <v>24869</v>
      </c>
      <c r="G49" s="36">
        <f t="shared" si="8"/>
        <v>33376</v>
      </c>
    </row>
    <row r="50" spans="1:7" x14ac:dyDescent="0.3">
      <c r="A50" s="36" t="str">
        <f t="shared" si="4"/>
        <v>CEUTA</v>
      </c>
      <c r="B50" s="37">
        <f t="shared" si="2"/>
        <v>541491</v>
      </c>
      <c r="C50" s="37">
        <f t="shared" si="3"/>
        <v>420575</v>
      </c>
      <c r="D50" s="37">
        <f t="shared" si="6"/>
        <v>4</v>
      </c>
      <c r="E50" s="36" t="str">
        <f t="shared" si="5"/>
        <v>A CORUÑA</v>
      </c>
      <c r="F50" s="36">
        <f t="shared" si="7"/>
        <v>24634</v>
      </c>
      <c r="G50" s="36">
        <f t="shared" si="8"/>
        <v>24482</v>
      </c>
    </row>
    <row r="51" spans="1:7" x14ac:dyDescent="0.3">
      <c r="A51" s="36" t="str">
        <f t="shared" si="4"/>
        <v>FERROL-SAN CIBRAO</v>
      </c>
      <c r="B51" s="37">
        <f t="shared" si="2"/>
        <v>5085</v>
      </c>
      <c r="C51" s="37">
        <f t="shared" si="3"/>
        <v>5356</v>
      </c>
      <c r="D51" s="37">
        <f t="shared" si="6"/>
        <v>19</v>
      </c>
      <c r="E51" s="36" t="str">
        <f t="shared" si="5"/>
        <v>GIJÓN</v>
      </c>
      <c r="F51" s="36">
        <f t="shared" si="7"/>
        <v>18485</v>
      </c>
      <c r="G51" s="36">
        <f t="shared" si="8"/>
        <v>39471</v>
      </c>
    </row>
    <row r="52" spans="1:7" x14ac:dyDescent="0.3">
      <c r="A52" s="36" t="str">
        <f t="shared" si="4"/>
        <v>GIJÓN</v>
      </c>
      <c r="B52" s="37">
        <f t="shared" si="2"/>
        <v>18485</v>
      </c>
      <c r="C52" s="37">
        <f t="shared" si="3"/>
        <v>39471</v>
      </c>
      <c r="D52" s="37">
        <f t="shared" si="6"/>
        <v>13</v>
      </c>
      <c r="E52" s="36" t="str">
        <f t="shared" si="5"/>
        <v>TARRAGONA</v>
      </c>
      <c r="F52" s="36">
        <f t="shared" si="7"/>
        <v>17970</v>
      </c>
      <c r="G52" s="36">
        <f t="shared" si="8"/>
        <v>13004</v>
      </c>
    </row>
    <row r="53" spans="1:7" x14ac:dyDescent="0.3">
      <c r="A53" s="36" t="str">
        <f t="shared" si="4"/>
        <v>HUELVA</v>
      </c>
      <c r="B53" s="37">
        <f t="shared" si="2"/>
        <v>108088</v>
      </c>
      <c r="C53" s="37">
        <f t="shared" si="3"/>
        <v>96792</v>
      </c>
      <c r="D53" s="37">
        <f t="shared" si="6"/>
        <v>6</v>
      </c>
      <c r="E53" s="36" t="str">
        <f t="shared" si="5"/>
        <v>MOTRIL</v>
      </c>
      <c r="F53" s="36">
        <f t="shared" si="7"/>
        <v>13871</v>
      </c>
      <c r="G53" s="36">
        <f t="shared" si="8"/>
        <v>14397</v>
      </c>
    </row>
    <row r="54" spans="1:7" x14ac:dyDescent="0.3">
      <c r="A54" s="36" t="str">
        <f t="shared" si="4"/>
        <v>LAS PALMAS</v>
      </c>
      <c r="B54" s="37">
        <f t="shared" si="2"/>
        <v>1783305</v>
      </c>
      <c r="C54" s="37">
        <f t="shared" si="3"/>
        <v>1731877</v>
      </c>
      <c r="D54" s="37">
        <f t="shared" si="6"/>
        <v>1</v>
      </c>
      <c r="E54" s="36" t="str">
        <f t="shared" si="5"/>
        <v>MARÍN Y RÍA DE PONTEVEDRA</v>
      </c>
      <c r="F54" s="36">
        <f t="shared" si="7"/>
        <v>12612</v>
      </c>
      <c r="G54" s="36">
        <f t="shared" si="8"/>
        <v>8392</v>
      </c>
    </row>
    <row r="55" spans="1:7" x14ac:dyDescent="0.3">
      <c r="A55" s="36" t="str">
        <f t="shared" si="4"/>
        <v>MÁLAGA</v>
      </c>
      <c r="B55" s="37">
        <f t="shared" si="2"/>
        <v>24869</v>
      </c>
      <c r="C55" s="37">
        <f t="shared" si="3"/>
        <v>33376</v>
      </c>
      <c r="D55" s="37">
        <f t="shared" si="6"/>
        <v>11</v>
      </c>
      <c r="E55" s="36" t="str">
        <f t="shared" si="5"/>
        <v>SANTANDER</v>
      </c>
      <c r="F55" s="36">
        <f t="shared" si="7"/>
        <v>7667</v>
      </c>
      <c r="G55" s="36">
        <f t="shared" si="8"/>
        <v>3602</v>
      </c>
    </row>
    <row r="56" spans="1:7" x14ac:dyDescent="0.3">
      <c r="A56" s="36" t="str">
        <f t="shared" si="4"/>
        <v>MARÍN Y RÍA DE PONTEVEDRA</v>
      </c>
      <c r="B56" s="37">
        <f t="shared" si="2"/>
        <v>12612</v>
      </c>
      <c r="C56" s="37">
        <f t="shared" si="3"/>
        <v>8392</v>
      </c>
      <c r="D56" s="37">
        <f t="shared" si="6"/>
        <v>16</v>
      </c>
      <c r="E56" s="36" t="str">
        <f t="shared" si="5"/>
        <v>PASAIA</v>
      </c>
      <c r="F56" s="36">
        <f t="shared" si="7"/>
        <v>6483</v>
      </c>
      <c r="G56" s="36">
        <f t="shared" si="8"/>
        <v>5137</v>
      </c>
    </row>
    <row r="57" spans="1:7" x14ac:dyDescent="0.3">
      <c r="A57" s="36" t="str">
        <f t="shared" si="4"/>
        <v>MELILLA</v>
      </c>
      <c r="B57" s="37">
        <f t="shared" si="2"/>
        <v>0</v>
      </c>
      <c r="C57" s="37">
        <f t="shared" si="3"/>
        <v>0</v>
      </c>
      <c r="D57" s="37">
        <f t="shared" si="6"/>
        <v>28</v>
      </c>
      <c r="E57" s="36" t="str">
        <f t="shared" si="5"/>
        <v>FERROL-SAN CIBRAO</v>
      </c>
      <c r="F57" s="36">
        <f t="shared" si="7"/>
        <v>5085</v>
      </c>
      <c r="G57" s="36">
        <f t="shared" si="8"/>
        <v>5356</v>
      </c>
    </row>
    <row r="58" spans="1:7" x14ac:dyDescent="0.3">
      <c r="A58" s="36" t="str">
        <f t="shared" si="4"/>
        <v>MOTRIL</v>
      </c>
      <c r="B58" s="37">
        <f t="shared" si="2"/>
        <v>13871</v>
      </c>
      <c r="C58" s="37">
        <f t="shared" si="3"/>
        <v>14397</v>
      </c>
      <c r="D58" s="37">
        <f t="shared" si="6"/>
        <v>15</v>
      </c>
      <c r="E58" s="36" t="str">
        <f t="shared" si="5"/>
        <v>AVILÉS</v>
      </c>
      <c r="F58" s="36">
        <f t="shared" si="7"/>
        <v>4999</v>
      </c>
      <c r="G58" s="36">
        <f t="shared" si="8"/>
        <v>6888</v>
      </c>
    </row>
    <row r="59" spans="1:7" x14ac:dyDescent="0.3">
      <c r="A59" s="36" t="str">
        <f t="shared" si="4"/>
        <v>PASAIA</v>
      </c>
      <c r="B59" s="37">
        <f t="shared" si="2"/>
        <v>6483</v>
      </c>
      <c r="C59" s="37">
        <f t="shared" si="3"/>
        <v>5137</v>
      </c>
      <c r="D59" s="37">
        <f t="shared" si="6"/>
        <v>18</v>
      </c>
      <c r="E59" s="36" t="str">
        <f t="shared" si="5"/>
        <v>ALICANTE</v>
      </c>
      <c r="F59" s="36">
        <f t="shared" si="7"/>
        <v>3990</v>
      </c>
      <c r="G59" s="36">
        <f t="shared" si="8"/>
        <v>2684</v>
      </c>
    </row>
    <row r="60" spans="1:7" x14ac:dyDescent="0.3">
      <c r="A60" s="36" t="str">
        <f t="shared" si="4"/>
        <v>SANTA CRUZ DE TENERIFE</v>
      </c>
      <c r="B60" s="37">
        <f t="shared" si="2"/>
        <v>386702</v>
      </c>
      <c r="C60" s="37">
        <f t="shared" si="3"/>
        <v>402935</v>
      </c>
      <c r="D60" s="37">
        <f t="shared" si="6"/>
        <v>5</v>
      </c>
      <c r="E60" s="36" t="str">
        <f t="shared" si="5"/>
        <v>BALEARES</v>
      </c>
      <c r="F60" s="36">
        <f t="shared" si="7"/>
        <v>3958</v>
      </c>
      <c r="G60" s="36">
        <f t="shared" si="8"/>
        <v>4294</v>
      </c>
    </row>
    <row r="61" spans="1:7" x14ac:dyDescent="0.3">
      <c r="A61" s="36" t="str">
        <f t="shared" si="4"/>
        <v>SANTANDER</v>
      </c>
      <c r="B61" s="37">
        <f t="shared" si="2"/>
        <v>7667</v>
      </c>
      <c r="C61" s="37">
        <f t="shared" si="3"/>
        <v>3602</v>
      </c>
      <c r="D61" s="37">
        <f t="shared" si="6"/>
        <v>17</v>
      </c>
      <c r="E61" s="36" t="str">
        <f t="shared" si="5"/>
        <v>VILAGARCÍA</v>
      </c>
      <c r="F61" s="36">
        <f t="shared" si="7"/>
        <v>405</v>
      </c>
      <c r="G61" s="36">
        <f t="shared" si="8"/>
        <v>290</v>
      </c>
    </row>
    <row r="62" spans="1:7" x14ac:dyDescent="0.3">
      <c r="A62" s="36" t="str">
        <f t="shared" si="4"/>
        <v>SEVILLA</v>
      </c>
      <c r="B62" s="37">
        <f t="shared" si="2"/>
        <v>0</v>
      </c>
      <c r="C62" s="37">
        <f t="shared" si="3"/>
        <v>0</v>
      </c>
      <c r="D62" s="37">
        <f t="shared" si="6"/>
        <v>28</v>
      </c>
      <c r="E62" s="36" t="e">
        <f t="shared" si="5"/>
        <v>#N/A</v>
      </c>
      <c r="F62" s="36" t="e">
        <f t="shared" si="7"/>
        <v>#N/A</v>
      </c>
      <c r="G62" s="36" t="e">
        <f t="shared" si="8"/>
        <v>#N/A</v>
      </c>
    </row>
    <row r="63" spans="1:7" x14ac:dyDescent="0.3">
      <c r="A63" s="36" t="str">
        <f t="shared" si="4"/>
        <v>TARRAGONA</v>
      </c>
      <c r="B63" s="37">
        <f t="shared" si="2"/>
        <v>17970</v>
      </c>
      <c r="C63" s="37">
        <f t="shared" si="3"/>
        <v>13004</v>
      </c>
      <c r="D63" s="37">
        <f t="shared" si="6"/>
        <v>14</v>
      </c>
      <c r="E63" s="36" t="e">
        <f t="shared" si="5"/>
        <v>#N/A</v>
      </c>
      <c r="F63" s="36" t="e">
        <f t="shared" si="7"/>
        <v>#N/A</v>
      </c>
      <c r="G63" s="36" t="e">
        <f t="shared" si="8"/>
        <v>#N/A</v>
      </c>
    </row>
    <row r="64" spans="1:7" x14ac:dyDescent="0.3">
      <c r="A64" s="36" t="str">
        <f t="shared" si="4"/>
        <v>VALENCIA</v>
      </c>
      <c r="B64" s="37">
        <f t="shared" si="2"/>
        <v>105837</v>
      </c>
      <c r="C64" s="37">
        <f t="shared" si="3"/>
        <v>174084</v>
      </c>
      <c r="D64" s="37">
        <f t="shared" si="6"/>
        <v>7</v>
      </c>
      <c r="E64" s="36" t="e">
        <f t="shared" si="5"/>
        <v>#N/A</v>
      </c>
      <c r="F64" s="36" t="e">
        <f t="shared" si="7"/>
        <v>#N/A</v>
      </c>
      <c r="G64" s="36" t="e">
        <f t="shared" si="8"/>
        <v>#N/A</v>
      </c>
    </row>
    <row r="65" spans="1:7" x14ac:dyDescent="0.3">
      <c r="A65" s="36" t="str">
        <f t="shared" si="4"/>
        <v>VIGO</v>
      </c>
      <c r="B65" s="37">
        <f t="shared" si="2"/>
        <v>50961</v>
      </c>
      <c r="C65" s="37">
        <f t="shared" si="3"/>
        <v>58285</v>
      </c>
      <c r="D65" s="37">
        <f t="shared" si="6"/>
        <v>9</v>
      </c>
      <c r="E65" s="36" t="e">
        <f t="shared" si="5"/>
        <v>#N/A</v>
      </c>
      <c r="F65" s="36" t="e">
        <f t="shared" si="7"/>
        <v>#N/A</v>
      </c>
      <c r="G65" s="36" t="e">
        <f t="shared" si="8"/>
        <v>#N/A</v>
      </c>
    </row>
    <row r="66" spans="1:7" x14ac:dyDescent="0.3">
      <c r="A66" s="36" t="str">
        <f t="shared" si="4"/>
        <v>VILAGARCÍA</v>
      </c>
      <c r="B66" s="37">
        <f t="shared" si="2"/>
        <v>405</v>
      </c>
      <c r="C66" s="37">
        <f t="shared" si="3"/>
        <v>290</v>
      </c>
      <c r="D66" s="37">
        <f t="shared" si="6"/>
        <v>23</v>
      </c>
      <c r="E66" s="36" t="str">
        <f t="shared" si="5"/>
        <v>BAHÍA DE CÁDIZ</v>
      </c>
      <c r="F66" s="36">
        <f t="shared" si="7"/>
        <v>0</v>
      </c>
      <c r="G66" s="36">
        <f t="shared" si="8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24795</v>
      </c>
      <c r="C7" s="30">
        <v>18437</v>
      </c>
      <c r="D7" s="30">
        <v>218244</v>
      </c>
      <c r="E7" s="30">
        <v>225948</v>
      </c>
      <c r="F7" s="11">
        <f>((E7*100)/D7)-100</f>
        <v>3.5299939517237533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28</v>
      </c>
      <c r="E8" s="31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114246</v>
      </c>
      <c r="C11" s="30">
        <v>59687</v>
      </c>
      <c r="D11" s="30">
        <v>1896252</v>
      </c>
      <c r="E11" s="30">
        <v>2049434</v>
      </c>
      <c r="F11" s="11">
        <f t="shared" si="0"/>
        <v>8.0781457316854528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8</v>
      </c>
      <c r="D12" s="31">
        <v>0</v>
      </c>
      <c r="E12" s="31">
        <v>99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195</v>
      </c>
      <c r="C13" s="30">
        <v>163</v>
      </c>
      <c r="D13" s="30">
        <v>706</v>
      </c>
      <c r="E13" s="30">
        <v>1208</v>
      </c>
      <c r="F13" s="11">
        <f t="shared" si="0"/>
        <v>71.104815864022669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2260</v>
      </c>
      <c r="E19" s="30">
        <v>2947</v>
      </c>
      <c r="F19" s="11">
        <f t="shared" si="0"/>
        <v>30.398230088495581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8</v>
      </c>
      <c r="E20" s="31">
        <v>800</v>
      </c>
      <c r="F20" s="14">
        <f t="shared" si="0"/>
        <v>9900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12974</v>
      </c>
      <c r="D21" s="30">
        <v>5616</v>
      </c>
      <c r="E21" s="30">
        <v>12974</v>
      </c>
      <c r="F21" s="11">
        <f t="shared" si="0"/>
        <v>131.0185185185185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25</v>
      </c>
      <c r="E22" s="31">
        <v>6</v>
      </c>
      <c r="F22" s="14">
        <f t="shared" si="0"/>
        <v>-76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8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15</v>
      </c>
      <c r="C28" s="31">
        <v>54</v>
      </c>
      <c r="D28" s="31">
        <v>516</v>
      </c>
      <c r="E28" s="31">
        <v>475</v>
      </c>
      <c r="F28" s="14">
        <f t="shared" si="0"/>
        <v>-7.9457364341085253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3368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383</v>
      </c>
      <c r="C33" s="30">
        <v>0</v>
      </c>
      <c r="D33" s="30">
        <v>5604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139634</v>
      </c>
      <c r="C35" s="16">
        <f t="shared" ref="C35:E35" si="1">SUM(C7:C34)</f>
        <v>91323</v>
      </c>
      <c r="D35" s="16">
        <f t="shared" si="1"/>
        <v>2129267</v>
      </c>
      <c r="E35" s="16">
        <f t="shared" si="1"/>
        <v>2297495</v>
      </c>
      <c r="F35" s="17">
        <f t="shared" ref="F35" si="2">((E35*100)/D35)-100</f>
        <v>7.9007470646001678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225948</v>
      </c>
      <c r="C39" s="37">
        <f t="shared" si="4"/>
        <v>218244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2049434</v>
      </c>
      <c r="G39" s="36">
        <f>LOOKUP(E39,$A$39:$A$66,$C$39:$C$66)</f>
        <v>1896252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28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225948</v>
      </c>
      <c r="G40" s="36">
        <f t="shared" ref="G40:G66" si="9">LOOKUP(E40,$A$39:$A$66,$C$39:$C$66)</f>
        <v>218244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HUELVA</v>
      </c>
      <c r="F41" s="36">
        <f t="shared" si="8"/>
        <v>12974</v>
      </c>
      <c r="G41" s="36">
        <f t="shared" si="9"/>
        <v>5616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3368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2049434</v>
      </c>
      <c r="C43" s="37">
        <f t="shared" si="4"/>
        <v>1896252</v>
      </c>
      <c r="D43" s="37">
        <f t="shared" si="7"/>
        <v>1</v>
      </c>
      <c r="E43" s="36" t="str">
        <f t="shared" si="6"/>
        <v>FERROL-SAN CIBRAO</v>
      </c>
      <c r="F43" s="36">
        <f t="shared" si="8"/>
        <v>2947</v>
      </c>
      <c r="G43" s="36">
        <f t="shared" si="9"/>
        <v>2260</v>
      </c>
      <c r="H43" s="77"/>
    </row>
    <row r="44" spans="1:9" x14ac:dyDescent="0.3">
      <c r="A44" s="36" t="str">
        <f t="shared" si="5"/>
        <v>BAHÍA DE CÁDIZ</v>
      </c>
      <c r="B44" s="37">
        <f t="shared" si="3"/>
        <v>99</v>
      </c>
      <c r="C44" s="37">
        <f t="shared" si="4"/>
        <v>0</v>
      </c>
      <c r="D44" s="37">
        <f t="shared" si="7"/>
        <v>10</v>
      </c>
      <c r="E44" s="36" t="str">
        <f t="shared" si="6"/>
        <v>BALEARES</v>
      </c>
      <c r="F44" s="36">
        <f t="shared" si="8"/>
        <v>1208</v>
      </c>
      <c r="G44" s="36">
        <f t="shared" si="9"/>
        <v>706</v>
      </c>
      <c r="H44" s="77"/>
    </row>
    <row r="45" spans="1:9" x14ac:dyDescent="0.3">
      <c r="A45" s="36" t="str">
        <f t="shared" si="5"/>
        <v>BALEARES</v>
      </c>
      <c r="B45" s="37">
        <f t="shared" si="3"/>
        <v>1208</v>
      </c>
      <c r="C45" s="37">
        <f t="shared" si="4"/>
        <v>706</v>
      </c>
      <c r="D45" s="37">
        <f t="shared" si="7"/>
        <v>6</v>
      </c>
      <c r="E45" s="36" t="str">
        <f t="shared" si="6"/>
        <v>GIJÓN</v>
      </c>
      <c r="F45" s="36">
        <f t="shared" si="8"/>
        <v>800</v>
      </c>
      <c r="G45" s="36">
        <f t="shared" si="9"/>
        <v>8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SANTA CRUZ DE TENERIFE</v>
      </c>
      <c r="F46" s="36">
        <f t="shared" si="8"/>
        <v>475</v>
      </c>
      <c r="G46" s="36">
        <f t="shared" si="9"/>
        <v>516</v>
      </c>
      <c r="H46" s="77"/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SEVILLA</v>
      </c>
      <c r="F47" s="36">
        <f t="shared" si="8"/>
        <v>236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8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ref="E49:E66" si="10">INDEX($A$39:$B$66,MATCH(ROW()-38,$D$39:$D$66,0),1)</f>
        <v>LAS PALMAS</v>
      </c>
      <c r="F49" s="36">
        <f t="shared" si="8"/>
        <v>6</v>
      </c>
      <c r="G49" s="36">
        <f t="shared" si="9"/>
        <v>25</v>
      </c>
      <c r="H49" s="77"/>
    </row>
    <row r="50" spans="1:8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e">
        <f t="shared" si="10"/>
        <v>#N/A</v>
      </c>
      <c r="F50" s="36" t="e">
        <f t="shared" si="8"/>
        <v>#N/A</v>
      </c>
      <c r="G50" s="36" t="e">
        <f t="shared" si="9"/>
        <v>#N/A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2260</v>
      </c>
      <c r="D51" s="37">
        <f t="shared" si="7"/>
        <v>5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8</v>
      </c>
      <c r="D52" s="37">
        <f t="shared" si="7"/>
        <v>7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12974</v>
      </c>
      <c r="C53" s="37">
        <f t="shared" si="4"/>
        <v>5616</v>
      </c>
      <c r="D53" s="37">
        <f t="shared" si="7"/>
        <v>3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6</v>
      </c>
      <c r="C54" s="37">
        <f t="shared" si="4"/>
        <v>25</v>
      </c>
      <c r="D54" s="37">
        <f t="shared" si="7"/>
        <v>11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8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475</v>
      </c>
      <c r="C60" s="37">
        <f t="shared" si="4"/>
        <v>516</v>
      </c>
      <c r="D60" s="37">
        <f t="shared" si="7"/>
        <v>8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9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3368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5604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28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134</v>
      </c>
      <c r="C8" s="23">
        <v>40</v>
      </c>
      <c r="D8" s="23">
        <v>26487</v>
      </c>
      <c r="E8" s="23">
        <v>8694</v>
      </c>
      <c r="F8" s="14">
        <f t="shared" ref="F8:F34" si="0">((E8*100)/D8)-100</f>
        <v>-67.176350662589186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14596</v>
      </c>
      <c r="C10" s="23">
        <v>14523</v>
      </c>
      <c r="D10" s="23">
        <v>41270</v>
      </c>
      <c r="E10" s="23">
        <v>26023</v>
      </c>
      <c r="F10" s="14">
        <f t="shared" si="0"/>
        <v>-36.944511751877876</v>
      </c>
      <c r="G10" s="1"/>
      <c r="H10" s="1"/>
      <c r="I10" s="1"/>
    </row>
    <row r="11" spans="1:12" x14ac:dyDescent="0.3">
      <c r="A11" s="9" t="s">
        <v>160</v>
      </c>
      <c r="B11" s="22">
        <v>5494721</v>
      </c>
      <c r="C11" s="22">
        <v>5937043</v>
      </c>
      <c r="D11" s="22">
        <v>47918892</v>
      </c>
      <c r="E11" s="22">
        <v>52684135</v>
      </c>
      <c r="F11" s="19">
        <f t="shared" si="0"/>
        <v>9.9443931216105739</v>
      </c>
      <c r="G11" s="1"/>
      <c r="H11" s="1"/>
      <c r="I11" s="1"/>
    </row>
    <row r="12" spans="1:12" x14ac:dyDescent="0.3">
      <c r="A12" s="12" t="s">
        <v>161</v>
      </c>
      <c r="B12" s="23">
        <v>66017</v>
      </c>
      <c r="C12" s="23">
        <v>69787</v>
      </c>
      <c r="D12" s="23">
        <v>444922</v>
      </c>
      <c r="E12" s="23">
        <v>493510</v>
      </c>
      <c r="F12" s="14">
        <f t="shared" si="0"/>
        <v>10.920565851992038</v>
      </c>
      <c r="G12" s="1"/>
      <c r="H12" s="1"/>
      <c r="I12" s="1"/>
    </row>
    <row r="13" spans="1:12" x14ac:dyDescent="0.3">
      <c r="A13" s="9" t="s">
        <v>32</v>
      </c>
      <c r="B13" s="22">
        <v>11230</v>
      </c>
      <c r="C13" s="22">
        <v>159</v>
      </c>
      <c r="D13" s="22">
        <v>80702</v>
      </c>
      <c r="E13" s="22">
        <v>3128</v>
      </c>
      <c r="F13" s="11">
        <f t="shared" si="0"/>
        <v>-96.124011796485831</v>
      </c>
      <c r="G13" s="1"/>
      <c r="H13" s="1"/>
      <c r="I13" s="1"/>
    </row>
    <row r="14" spans="1:12" x14ac:dyDescent="0.3">
      <c r="A14" s="12" t="s">
        <v>33</v>
      </c>
      <c r="B14" s="23">
        <v>1557791</v>
      </c>
      <c r="C14" s="23">
        <v>1582058</v>
      </c>
      <c r="D14" s="23">
        <v>13285777</v>
      </c>
      <c r="E14" s="23">
        <v>16830762</v>
      </c>
      <c r="F14" s="14">
        <f t="shared" si="0"/>
        <v>26.682556842554263</v>
      </c>
      <c r="G14" s="1"/>
      <c r="H14" s="1"/>
      <c r="I14" s="1"/>
    </row>
    <row r="15" spans="1:12" x14ac:dyDescent="0.3">
      <c r="A15" s="9" t="s">
        <v>34</v>
      </c>
      <c r="B15" s="22">
        <v>2056</v>
      </c>
      <c r="C15" s="22">
        <v>979</v>
      </c>
      <c r="D15" s="22">
        <v>27340</v>
      </c>
      <c r="E15" s="22">
        <v>14343</v>
      </c>
      <c r="F15" s="11">
        <f t="shared" si="0"/>
        <v>-47.538405267008045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30021</v>
      </c>
      <c r="C17" s="22">
        <v>3265</v>
      </c>
      <c r="D17" s="22">
        <v>455389</v>
      </c>
      <c r="E17" s="22">
        <v>69497</v>
      </c>
      <c r="F17" s="11">
        <f t="shared" si="0"/>
        <v>-84.738981398321002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0</v>
      </c>
      <c r="D18" s="23">
        <v>0</v>
      </c>
      <c r="E18" s="23">
        <v>1685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0</v>
      </c>
      <c r="D19" s="22">
        <v>45260</v>
      </c>
      <c r="E19" s="22">
        <v>19326</v>
      </c>
      <c r="F19" s="19">
        <f t="shared" si="0"/>
        <v>-57.300044189129473</v>
      </c>
      <c r="G19" s="1"/>
      <c r="H19" s="1"/>
      <c r="I19" s="1"/>
    </row>
    <row r="20" spans="1:9" x14ac:dyDescent="0.3">
      <c r="A20" s="12" t="s">
        <v>163</v>
      </c>
      <c r="B20" s="23">
        <v>12038</v>
      </c>
      <c r="C20" s="23">
        <v>19965</v>
      </c>
      <c r="D20" s="23">
        <v>107471</v>
      </c>
      <c r="E20" s="23">
        <v>131184</v>
      </c>
      <c r="F20" s="14">
        <f t="shared" si="0"/>
        <v>22.064556950247038</v>
      </c>
      <c r="G20" s="1"/>
      <c r="H20" s="1"/>
      <c r="I20" s="1"/>
    </row>
    <row r="21" spans="1:9" x14ac:dyDescent="0.3">
      <c r="A21" s="9" t="s">
        <v>38</v>
      </c>
      <c r="B21" s="22">
        <v>319449</v>
      </c>
      <c r="C21" s="22">
        <v>329844</v>
      </c>
      <c r="D21" s="22">
        <v>1947229</v>
      </c>
      <c r="E21" s="22">
        <v>3428312</v>
      </c>
      <c r="F21" s="11">
        <f t="shared" si="0"/>
        <v>76.061059074202376</v>
      </c>
      <c r="G21" s="1"/>
      <c r="H21" s="1"/>
      <c r="I21" s="1"/>
    </row>
    <row r="22" spans="1:9" x14ac:dyDescent="0.3">
      <c r="A22" s="12" t="s">
        <v>59</v>
      </c>
      <c r="B22" s="23">
        <v>1230112</v>
      </c>
      <c r="C22" s="23">
        <v>834417</v>
      </c>
      <c r="D22" s="23">
        <v>8042125</v>
      </c>
      <c r="E22" s="23">
        <v>8181468</v>
      </c>
      <c r="F22" s="14">
        <f t="shared" si="0"/>
        <v>1.7326639414333869</v>
      </c>
      <c r="G22" s="1"/>
      <c r="H22" s="1"/>
      <c r="I22" s="1"/>
    </row>
    <row r="23" spans="1:9" x14ac:dyDescent="0.3">
      <c r="A23" s="9" t="s">
        <v>164</v>
      </c>
      <c r="B23" s="22">
        <v>3846</v>
      </c>
      <c r="C23" s="22">
        <v>53315</v>
      </c>
      <c r="D23" s="22">
        <v>184045</v>
      </c>
      <c r="E23" s="22">
        <v>183853</v>
      </c>
      <c r="F23" s="11">
        <f t="shared" si="0"/>
        <v>-0.10432231247793311</v>
      </c>
      <c r="G23" s="1"/>
      <c r="H23" s="1"/>
      <c r="I23" s="1"/>
    </row>
    <row r="24" spans="1:9" x14ac:dyDescent="0.3">
      <c r="A24" s="12" t="s">
        <v>166</v>
      </c>
      <c r="B24" s="23">
        <v>4557</v>
      </c>
      <c r="C24" s="23">
        <v>1867</v>
      </c>
      <c r="D24" s="23">
        <v>81407</v>
      </c>
      <c r="E24" s="23">
        <v>38420</v>
      </c>
      <c r="F24" s="14">
        <f t="shared" si="0"/>
        <v>-52.805041335511689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558</v>
      </c>
      <c r="C27" s="22">
        <v>1832</v>
      </c>
      <c r="D27" s="22">
        <v>8061</v>
      </c>
      <c r="E27" s="22">
        <v>10037</v>
      </c>
      <c r="F27" s="11">
        <f t="shared" si="0"/>
        <v>24.513087706239915</v>
      </c>
      <c r="G27" s="1"/>
      <c r="H27" s="1"/>
      <c r="I27" s="1"/>
    </row>
    <row r="28" spans="1:9" x14ac:dyDescent="0.3">
      <c r="A28" s="12" t="s">
        <v>42</v>
      </c>
      <c r="B28" s="23">
        <v>301859</v>
      </c>
      <c r="C28" s="23">
        <v>61407</v>
      </c>
      <c r="D28" s="23">
        <v>382454</v>
      </c>
      <c r="E28" s="23">
        <v>490292</v>
      </c>
      <c r="F28" s="14">
        <f t="shared" si="0"/>
        <v>28.196332107913634</v>
      </c>
      <c r="G28" s="1"/>
      <c r="H28" s="1"/>
      <c r="I28" s="1"/>
    </row>
    <row r="29" spans="1:9" x14ac:dyDescent="0.3">
      <c r="A29" s="9" t="s">
        <v>43</v>
      </c>
      <c r="B29" s="22">
        <v>0</v>
      </c>
      <c r="C29" s="22">
        <v>0</v>
      </c>
      <c r="D29" s="22">
        <v>7382</v>
      </c>
      <c r="E29" s="22">
        <v>3929</v>
      </c>
      <c r="F29" s="11">
        <f t="shared" si="0"/>
        <v>-46.775941479273911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377157</v>
      </c>
      <c r="C31" s="22">
        <v>330524</v>
      </c>
      <c r="D31" s="22">
        <v>2459452</v>
      </c>
      <c r="E31" s="22">
        <v>2028133</v>
      </c>
      <c r="F31" s="11">
        <f t="shared" si="0"/>
        <v>-17.537199343593613</v>
      </c>
      <c r="G31" s="1"/>
      <c r="H31" s="1"/>
      <c r="I31" s="1"/>
    </row>
    <row r="32" spans="1:9" x14ac:dyDescent="0.3">
      <c r="A32" s="12" t="s">
        <v>46</v>
      </c>
      <c r="B32" s="23">
        <v>3000950</v>
      </c>
      <c r="C32" s="23">
        <v>2736765</v>
      </c>
      <c r="D32" s="23">
        <v>25819764</v>
      </c>
      <c r="E32" s="23">
        <v>25880050</v>
      </c>
      <c r="F32" s="14">
        <f t="shared" si="0"/>
        <v>0.233487804148794</v>
      </c>
      <c r="G32" s="1"/>
      <c r="H32" s="1"/>
      <c r="I32" s="1"/>
    </row>
    <row r="33" spans="1:9" x14ac:dyDescent="0.3">
      <c r="A33" s="9" t="s">
        <v>47</v>
      </c>
      <c r="B33" s="22">
        <v>17519</v>
      </c>
      <c r="C33" s="22">
        <v>21987</v>
      </c>
      <c r="D33" s="22">
        <v>184474</v>
      </c>
      <c r="E33" s="22">
        <v>181371</v>
      </c>
      <c r="F33" s="11">
        <f t="shared" si="0"/>
        <v>-1.68207985949239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29</v>
      </c>
      <c r="D34" s="23">
        <v>34670</v>
      </c>
      <c r="E34" s="23">
        <v>127</v>
      </c>
      <c r="F34" s="14">
        <f t="shared" si="0"/>
        <v>-99.633689068358805</v>
      </c>
      <c r="G34" s="1"/>
      <c r="H34" s="1"/>
      <c r="I34" s="1"/>
    </row>
    <row r="35" spans="1:9" x14ac:dyDescent="0.3">
      <c r="A35" s="15" t="s">
        <v>48</v>
      </c>
      <c r="B35" s="16">
        <f>SUM(B7:B34)</f>
        <v>12444611</v>
      </c>
      <c r="C35" s="16">
        <f t="shared" ref="C35:E35" si="1">SUM(C7:C34)</f>
        <v>11999806</v>
      </c>
      <c r="D35" s="16">
        <f t="shared" si="1"/>
        <v>101584821</v>
      </c>
      <c r="E35" s="16">
        <f t="shared" si="1"/>
        <v>110713760</v>
      </c>
      <c r="F35" s="17">
        <f t="shared" ref="F35" si="2">((E35*100)/D35)-100</f>
        <v>8.9865187634676289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52684135</v>
      </c>
      <c r="G39" s="36">
        <f>LOOKUP(E39,$A$39:$A$66,$C$39:$C$66)</f>
        <v>47918892</v>
      </c>
    </row>
    <row r="40" spans="1:9" x14ac:dyDescent="0.3">
      <c r="A40" s="36" t="str">
        <f t="shared" si="5"/>
        <v>ALICANTE</v>
      </c>
      <c r="B40" s="37">
        <f t="shared" si="3"/>
        <v>8694</v>
      </c>
      <c r="C40" s="37">
        <f t="shared" si="4"/>
        <v>26487</v>
      </c>
      <c r="D40" s="37">
        <f t="shared" ref="D40:D66" si="7">_xlfn.RANK.EQ(B40,$B$39:$B$66)+COUNTIF($B$39:$B$66,B40)-1</f>
        <v>18</v>
      </c>
      <c r="E40" s="36" t="str">
        <f t="shared" si="6"/>
        <v>VALENCIA</v>
      </c>
      <c r="F40" s="36">
        <f t="shared" ref="F40:F55" si="8">LOOKUP(E40,$A$39:$A$66,$B$39:$B$66)</f>
        <v>25880050</v>
      </c>
      <c r="G40" s="36">
        <f t="shared" ref="G40:G66" si="9">LOOKUP(E40,$A$39:$A$66,$C$39:$C$66)</f>
        <v>25819764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16830762</v>
      </c>
      <c r="G41" s="36">
        <f t="shared" si="9"/>
        <v>13285777</v>
      </c>
    </row>
    <row r="42" spans="1:9" x14ac:dyDescent="0.3">
      <c r="A42" s="36" t="str">
        <f t="shared" si="5"/>
        <v>AVILÉS</v>
      </c>
      <c r="B42" s="37">
        <f t="shared" si="3"/>
        <v>26023</v>
      </c>
      <c r="C42" s="37">
        <f t="shared" si="4"/>
        <v>41270</v>
      </c>
      <c r="D42" s="37">
        <f t="shared" si="7"/>
        <v>14</v>
      </c>
      <c r="E42" s="36" t="str">
        <f t="shared" si="6"/>
        <v>LAS PALMAS</v>
      </c>
      <c r="F42" s="36">
        <f t="shared" si="8"/>
        <v>8181468</v>
      </c>
      <c r="G42" s="36">
        <f t="shared" si="9"/>
        <v>8042125</v>
      </c>
    </row>
    <row r="43" spans="1:9" x14ac:dyDescent="0.3">
      <c r="A43" s="36" t="str">
        <f t="shared" si="5"/>
        <v>BAHÍA DE ALGECIRAS</v>
      </c>
      <c r="B43" s="37">
        <f t="shared" si="3"/>
        <v>52684135</v>
      </c>
      <c r="C43" s="37">
        <f t="shared" si="4"/>
        <v>47918892</v>
      </c>
      <c r="D43" s="37">
        <f t="shared" si="7"/>
        <v>1</v>
      </c>
      <c r="E43" s="36" t="str">
        <f t="shared" si="6"/>
        <v>HUELVA</v>
      </c>
      <c r="F43" s="36">
        <f t="shared" si="8"/>
        <v>3428312</v>
      </c>
      <c r="G43" s="36">
        <f t="shared" si="9"/>
        <v>1947229</v>
      </c>
    </row>
    <row r="44" spans="1:9" x14ac:dyDescent="0.3">
      <c r="A44" s="36" t="str">
        <f t="shared" si="5"/>
        <v>BAHÍA DE CÁDIZ</v>
      </c>
      <c r="B44" s="37">
        <f t="shared" si="3"/>
        <v>493510</v>
      </c>
      <c r="C44" s="37">
        <f t="shared" si="4"/>
        <v>444922</v>
      </c>
      <c r="D44" s="37">
        <f t="shared" si="7"/>
        <v>7</v>
      </c>
      <c r="E44" s="36" t="str">
        <f t="shared" si="6"/>
        <v>TARRAGONA</v>
      </c>
      <c r="F44" s="36">
        <f t="shared" si="8"/>
        <v>2028133</v>
      </c>
      <c r="G44" s="36">
        <f t="shared" si="9"/>
        <v>2459452</v>
      </c>
    </row>
    <row r="45" spans="1:9" x14ac:dyDescent="0.3">
      <c r="A45" s="36" t="str">
        <f t="shared" si="5"/>
        <v>BALEARES</v>
      </c>
      <c r="B45" s="37">
        <f t="shared" si="3"/>
        <v>3128</v>
      </c>
      <c r="C45" s="37">
        <f t="shared" si="4"/>
        <v>80702</v>
      </c>
      <c r="D45" s="37">
        <f t="shared" si="7"/>
        <v>21</v>
      </c>
      <c r="E45" s="36" t="str">
        <f t="shared" si="6"/>
        <v>BAHÍA DE CÁDIZ</v>
      </c>
      <c r="F45" s="36">
        <f t="shared" si="8"/>
        <v>493510</v>
      </c>
      <c r="G45" s="36">
        <f t="shared" si="9"/>
        <v>444922</v>
      </c>
    </row>
    <row r="46" spans="1:9" x14ac:dyDescent="0.3">
      <c r="A46" s="36" t="str">
        <f t="shared" si="5"/>
        <v>BARCELONA</v>
      </c>
      <c r="B46" s="37">
        <f t="shared" si="3"/>
        <v>16830762</v>
      </c>
      <c r="C46" s="37">
        <f t="shared" si="4"/>
        <v>13285777</v>
      </c>
      <c r="D46" s="37">
        <f t="shared" si="7"/>
        <v>3</v>
      </c>
      <c r="E46" s="36" t="str">
        <f t="shared" si="6"/>
        <v>SANTA CRUZ DE TENERIFE</v>
      </c>
      <c r="F46" s="36">
        <f t="shared" si="8"/>
        <v>490292</v>
      </c>
      <c r="G46" s="36">
        <f t="shared" si="9"/>
        <v>382454</v>
      </c>
    </row>
    <row r="47" spans="1:9" x14ac:dyDescent="0.3">
      <c r="A47" s="36" t="str">
        <f t="shared" si="5"/>
        <v>BILBAO</v>
      </c>
      <c r="B47" s="37">
        <f t="shared" si="3"/>
        <v>14343</v>
      </c>
      <c r="C47" s="37">
        <f t="shared" si="4"/>
        <v>27340</v>
      </c>
      <c r="D47" s="37">
        <f t="shared" si="7"/>
        <v>16</v>
      </c>
      <c r="E47" s="36" t="str">
        <f t="shared" si="6"/>
        <v>MÁLAGA</v>
      </c>
      <c r="F47" s="36">
        <f t="shared" si="8"/>
        <v>183853</v>
      </c>
      <c r="G47" s="36">
        <f t="shared" si="9"/>
        <v>184045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VIGO</v>
      </c>
      <c r="F48" s="36">
        <f t="shared" si="8"/>
        <v>181371</v>
      </c>
      <c r="G48" s="36">
        <f t="shared" si="9"/>
        <v>184474</v>
      </c>
    </row>
    <row r="49" spans="1:7" x14ac:dyDescent="0.3">
      <c r="A49" s="36" t="str">
        <f t="shared" si="5"/>
        <v>CASTELLÓN</v>
      </c>
      <c r="B49" s="37">
        <f t="shared" si="3"/>
        <v>69497</v>
      </c>
      <c r="C49" s="37">
        <f t="shared" si="4"/>
        <v>455389</v>
      </c>
      <c r="D49" s="37">
        <f t="shared" si="7"/>
        <v>12</v>
      </c>
      <c r="E49" s="36" t="str">
        <f t="shared" si="6"/>
        <v>GIJÓN</v>
      </c>
      <c r="F49" s="36">
        <f t="shared" si="8"/>
        <v>131184</v>
      </c>
      <c r="G49" s="36">
        <f t="shared" si="9"/>
        <v>107471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0</v>
      </c>
      <c r="D50" s="37">
        <f t="shared" si="7"/>
        <v>22</v>
      </c>
      <c r="E50" s="36" t="str">
        <f t="shared" si="6"/>
        <v>CASTELLÓN</v>
      </c>
      <c r="F50" s="36">
        <f t="shared" si="8"/>
        <v>69497</v>
      </c>
      <c r="G50" s="36">
        <f t="shared" si="9"/>
        <v>455389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45260</v>
      </c>
      <c r="D51" s="37">
        <f t="shared" si="7"/>
        <v>15</v>
      </c>
      <c r="E51" s="36" t="str">
        <f t="shared" si="6"/>
        <v>MARÍN Y RÍA DE PONTEVEDRA</v>
      </c>
      <c r="F51" s="36">
        <f t="shared" si="8"/>
        <v>38420</v>
      </c>
      <c r="G51" s="36">
        <f t="shared" si="9"/>
        <v>81407</v>
      </c>
    </row>
    <row r="52" spans="1:7" x14ac:dyDescent="0.3">
      <c r="A52" s="36" t="str">
        <f t="shared" si="5"/>
        <v>GIJÓN</v>
      </c>
      <c r="B52" s="37">
        <f t="shared" si="3"/>
        <v>131184</v>
      </c>
      <c r="C52" s="37">
        <f t="shared" si="4"/>
        <v>107471</v>
      </c>
      <c r="D52" s="37">
        <f t="shared" si="7"/>
        <v>11</v>
      </c>
      <c r="E52" s="36" t="str">
        <f t="shared" si="6"/>
        <v>AVILÉS</v>
      </c>
      <c r="F52" s="36">
        <f t="shared" si="8"/>
        <v>26023</v>
      </c>
      <c r="G52" s="36">
        <f t="shared" si="9"/>
        <v>41270</v>
      </c>
    </row>
    <row r="53" spans="1:7" x14ac:dyDescent="0.3">
      <c r="A53" s="36" t="str">
        <f t="shared" si="5"/>
        <v>HUELVA</v>
      </c>
      <c r="B53" s="37">
        <f t="shared" si="3"/>
        <v>3428312</v>
      </c>
      <c r="C53" s="37">
        <f t="shared" si="4"/>
        <v>1947229</v>
      </c>
      <c r="D53" s="37">
        <f t="shared" si="7"/>
        <v>5</v>
      </c>
      <c r="E53" s="36" t="str">
        <f t="shared" si="6"/>
        <v>FERROL-SAN CIBRAO</v>
      </c>
      <c r="F53" s="36">
        <f t="shared" si="8"/>
        <v>19326</v>
      </c>
      <c r="G53" s="36">
        <f t="shared" si="9"/>
        <v>45260</v>
      </c>
    </row>
    <row r="54" spans="1:7" x14ac:dyDescent="0.3">
      <c r="A54" s="36" t="str">
        <f t="shared" si="5"/>
        <v>LAS PALMAS</v>
      </c>
      <c r="B54" s="37">
        <f t="shared" si="3"/>
        <v>8181468</v>
      </c>
      <c r="C54" s="37">
        <f t="shared" si="4"/>
        <v>8042125</v>
      </c>
      <c r="D54" s="37">
        <f t="shared" si="7"/>
        <v>4</v>
      </c>
      <c r="E54" s="36" t="str">
        <f t="shared" si="6"/>
        <v>BILBAO</v>
      </c>
      <c r="F54" s="36">
        <f t="shared" si="8"/>
        <v>14343</v>
      </c>
      <c r="G54" s="36">
        <f t="shared" si="9"/>
        <v>27340</v>
      </c>
    </row>
    <row r="55" spans="1:7" x14ac:dyDescent="0.3">
      <c r="A55" s="36" t="str">
        <f t="shared" si="5"/>
        <v>MÁLAGA</v>
      </c>
      <c r="B55" s="37">
        <f t="shared" si="3"/>
        <v>183853</v>
      </c>
      <c r="C55" s="37">
        <f t="shared" si="4"/>
        <v>184045</v>
      </c>
      <c r="D55" s="37">
        <f t="shared" si="7"/>
        <v>9</v>
      </c>
      <c r="E55" s="36" t="str">
        <f t="shared" si="6"/>
        <v>PASAIA</v>
      </c>
      <c r="F55" s="36">
        <f t="shared" si="8"/>
        <v>10037</v>
      </c>
      <c r="G55" s="36">
        <f t="shared" si="9"/>
        <v>8061</v>
      </c>
    </row>
    <row r="56" spans="1:7" x14ac:dyDescent="0.3">
      <c r="A56" s="36" t="str">
        <f t="shared" si="5"/>
        <v>MARÍN Y RÍA DE PONTEVEDRA</v>
      </c>
      <c r="B56" s="37">
        <f t="shared" si="3"/>
        <v>38420</v>
      </c>
      <c r="C56" s="37">
        <f t="shared" si="4"/>
        <v>81407</v>
      </c>
      <c r="D56" s="37">
        <f t="shared" si="7"/>
        <v>13</v>
      </c>
      <c r="E56" s="36" t="str">
        <f t="shared" si="6"/>
        <v>ALICANTE</v>
      </c>
      <c r="F56" s="36">
        <f t="shared" ref="F56:F66" si="10">LOOKUP(E56,$A$39:$A$66,$B$39:$B$66)</f>
        <v>8694</v>
      </c>
      <c r="G56" s="36">
        <f t="shared" si="9"/>
        <v>26487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A CORUÑA</v>
      </c>
      <c r="F57" s="36">
        <f t="shared" si="10"/>
        <v>4492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SANTANDER</v>
      </c>
      <c r="F58" s="36">
        <f t="shared" si="10"/>
        <v>3929</v>
      </c>
      <c r="G58" s="36">
        <f t="shared" si="9"/>
        <v>7382</v>
      </c>
    </row>
    <row r="59" spans="1:7" x14ac:dyDescent="0.3">
      <c r="A59" s="36" t="str">
        <f t="shared" si="5"/>
        <v>PASAIA</v>
      </c>
      <c r="B59" s="37">
        <f t="shared" si="3"/>
        <v>10037</v>
      </c>
      <c r="C59" s="37">
        <f t="shared" si="4"/>
        <v>8061</v>
      </c>
      <c r="D59" s="37">
        <f t="shared" si="7"/>
        <v>17</v>
      </c>
      <c r="E59" s="36" t="str">
        <f t="shared" si="6"/>
        <v>BALEARES</v>
      </c>
      <c r="F59" s="36">
        <f t="shared" si="10"/>
        <v>3128</v>
      </c>
      <c r="G59" s="36">
        <f t="shared" si="9"/>
        <v>80702</v>
      </c>
    </row>
    <row r="60" spans="1:7" x14ac:dyDescent="0.3">
      <c r="A60" s="36" t="str">
        <f t="shared" si="5"/>
        <v>SANTA CRUZ DE TENERIFE</v>
      </c>
      <c r="B60" s="37">
        <f t="shared" si="3"/>
        <v>490292</v>
      </c>
      <c r="C60" s="37">
        <f t="shared" si="4"/>
        <v>382454</v>
      </c>
      <c r="D60" s="37">
        <f t="shared" si="7"/>
        <v>8</v>
      </c>
      <c r="E60" s="36" t="str">
        <f t="shared" si="6"/>
        <v>CEUTA</v>
      </c>
      <c r="F60" s="36">
        <f t="shared" si="10"/>
        <v>1685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3929</v>
      </c>
      <c r="C61" s="37">
        <f t="shared" si="4"/>
        <v>7382</v>
      </c>
      <c r="D61" s="37">
        <f t="shared" si="7"/>
        <v>20</v>
      </c>
      <c r="E61" s="36" t="str">
        <f t="shared" si="6"/>
        <v>SEVILLA</v>
      </c>
      <c r="F61" s="36">
        <f t="shared" si="10"/>
        <v>809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2028133</v>
      </c>
      <c r="C63" s="37">
        <f t="shared" si="4"/>
        <v>2459452</v>
      </c>
      <c r="D63" s="37">
        <f t="shared" si="7"/>
        <v>6</v>
      </c>
      <c r="E63" s="36" t="str">
        <f t="shared" si="6"/>
        <v>VILAGARCÍA</v>
      </c>
      <c r="F63" s="36">
        <f t="shared" si="10"/>
        <v>127</v>
      </c>
      <c r="G63" s="36">
        <f t="shared" si="9"/>
        <v>34670</v>
      </c>
    </row>
    <row r="64" spans="1:7" x14ac:dyDescent="0.3">
      <c r="A64" s="36" t="str">
        <f t="shared" si="5"/>
        <v>VALENCIA</v>
      </c>
      <c r="B64" s="37">
        <f t="shared" si="3"/>
        <v>25880050</v>
      </c>
      <c r="C64" s="37">
        <f t="shared" si="4"/>
        <v>25819764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181371</v>
      </c>
      <c r="C65" s="37">
        <f t="shared" si="4"/>
        <v>184474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34670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134</v>
      </c>
      <c r="C8" s="25">
        <v>40</v>
      </c>
      <c r="D8" s="25">
        <v>26487</v>
      </c>
      <c r="E8" s="25">
        <v>8694</v>
      </c>
      <c r="F8" s="14">
        <f t="shared" ref="F8:F34" si="0">((E8*100)/D8)-100</f>
        <v>-67.176350662589186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4483408</v>
      </c>
      <c r="C11" s="24">
        <v>4432372</v>
      </c>
      <c r="D11" s="24">
        <v>38808289</v>
      </c>
      <c r="E11" s="24">
        <v>41895595</v>
      </c>
      <c r="F11" s="19">
        <f t="shared" si="0"/>
        <v>7.9552747094828078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0</v>
      </c>
      <c r="D12" s="25">
        <v>263</v>
      </c>
      <c r="E12" s="25">
        <v>6577</v>
      </c>
      <c r="F12" s="14">
        <f t="shared" si="0"/>
        <v>2400.7604562737642</v>
      </c>
      <c r="G12" s="1"/>
      <c r="H12" s="1"/>
      <c r="I12" s="1"/>
    </row>
    <row r="13" spans="1:12" x14ac:dyDescent="0.3">
      <c r="A13" s="9" t="s">
        <v>32</v>
      </c>
      <c r="B13" s="24">
        <v>154</v>
      </c>
      <c r="C13" s="24">
        <v>12</v>
      </c>
      <c r="D13" s="24">
        <v>2663</v>
      </c>
      <c r="E13" s="24">
        <v>151</v>
      </c>
      <c r="F13" s="11">
        <f t="shared" si="0"/>
        <v>-94.329703342095385</v>
      </c>
      <c r="G13" s="1"/>
      <c r="H13" s="1"/>
      <c r="I13" s="1"/>
    </row>
    <row r="14" spans="1:12" x14ac:dyDescent="0.3">
      <c r="A14" s="12" t="s">
        <v>33</v>
      </c>
      <c r="B14" s="25">
        <v>1038009</v>
      </c>
      <c r="C14" s="25">
        <v>1249243</v>
      </c>
      <c r="D14" s="25">
        <v>8989349</v>
      </c>
      <c r="E14" s="25">
        <v>12412215</v>
      </c>
      <c r="F14" s="14">
        <f t="shared" si="0"/>
        <v>38.076906347723281</v>
      </c>
      <c r="G14" s="1"/>
      <c r="H14" s="1"/>
      <c r="I14" s="1"/>
    </row>
    <row r="15" spans="1:12" x14ac:dyDescent="0.3">
      <c r="A15" s="9" t="s">
        <v>34</v>
      </c>
      <c r="B15" s="24">
        <v>1879</v>
      </c>
      <c r="C15" s="24">
        <v>979</v>
      </c>
      <c r="D15" s="24">
        <v>26986</v>
      </c>
      <c r="E15" s="24">
        <v>10133</v>
      </c>
      <c r="F15" s="11">
        <f t="shared" si="0"/>
        <v>-62.45090046690877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30021</v>
      </c>
      <c r="C17" s="24">
        <v>3260</v>
      </c>
      <c r="D17" s="24">
        <v>449337</v>
      </c>
      <c r="E17" s="24">
        <v>69265</v>
      </c>
      <c r="F17" s="11">
        <f t="shared" si="0"/>
        <v>-84.585066442336156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26</v>
      </c>
      <c r="D21" s="24">
        <v>8716</v>
      </c>
      <c r="E21" s="24">
        <v>17584</v>
      </c>
      <c r="F21" s="19">
        <f t="shared" si="0"/>
        <v>101.74391922900412</v>
      </c>
      <c r="G21" s="1"/>
      <c r="H21" s="1"/>
      <c r="I21" s="1"/>
    </row>
    <row r="22" spans="1:9" x14ac:dyDescent="0.3">
      <c r="A22" s="12" t="s">
        <v>59</v>
      </c>
      <c r="B22" s="25">
        <v>1067827</v>
      </c>
      <c r="C22" s="25">
        <v>606540</v>
      </c>
      <c r="D22" s="25">
        <v>6300276</v>
      </c>
      <c r="E22" s="25">
        <v>6069050</v>
      </c>
      <c r="F22" s="18">
        <f t="shared" si="0"/>
        <v>-3.6700931832192794</v>
      </c>
      <c r="G22" s="1"/>
      <c r="H22" s="1"/>
      <c r="I22" s="1"/>
    </row>
    <row r="23" spans="1:9" x14ac:dyDescent="0.3">
      <c r="A23" s="9" t="s">
        <v>164</v>
      </c>
      <c r="B23" s="24">
        <v>3846</v>
      </c>
      <c r="C23" s="24">
        <v>53315</v>
      </c>
      <c r="D23" s="24">
        <v>178141</v>
      </c>
      <c r="E23" s="24">
        <v>172779</v>
      </c>
      <c r="F23" s="11">
        <f t="shared" si="0"/>
        <v>-3.0099752443289276</v>
      </c>
      <c r="G23" s="1"/>
      <c r="H23" s="1"/>
      <c r="I23" s="1"/>
    </row>
    <row r="24" spans="1:9" x14ac:dyDescent="0.3">
      <c r="A24" s="12" t="s">
        <v>166</v>
      </c>
      <c r="B24" s="25">
        <v>4557</v>
      </c>
      <c r="C24" s="25">
        <v>1867</v>
      </c>
      <c r="D24" s="25">
        <v>81385</v>
      </c>
      <c r="E24" s="25">
        <v>38420</v>
      </c>
      <c r="F24" s="14">
        <f t="shared" si="0"/>
        <v>-52.792283590342201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299307</v>
      </c>
      <c r="C28" s="25">
        <v>61183</v>
      </c>
      <c r="D28" s="25">
        <v>373667</v>
      </c>
      <c r="E28" s="25">
        <v>484689</v>
      </c>
      <c r="F28" s="14">
        <f t="shared" si="0"/>
        <v>29.711481078072183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274</v>
      </c>
      <c r="C31" s="24">
        <v>0</v>
      </c>
      <c r="D31" s="24">
        <v>37917</v>
      </c>
      <c r="E31" s="24">
        <v>509</v>
      </c>
      <c r="F31" s="11">
        <f t="shared" si="0"/>
        <v>-98.657594218951928</v>
      </c>
      <c r="G31" s="1"/>
      <c r="H31" s="1"/>
      <c r="I31" s="1"/>
    </row>
    <row r="32" spans="1:9" x14ac:dyDescent="0.3">
      <c r="A32" s="12" t="s">
        <v>46</v>
      </c>
      <c r="B32" s="25">
        <v>2944198</v>
      </c>
      <c r="C32" s="25">
        <v>2671842</v>
      </c>
      <c r="D32" s="25">
        <v>25448646</v>
      </c>
      <c r="E32" s="25">
        <v>25415546</v>
      </c>
      <c r="F32" s="14">
        <f t="shared" si="0"/>
        <v>-0.1300658589066046</v>
      </c>
      <c r="G32" s="1"/>
      <c r="H32" s="1"/>
      <c r="I32" s="1"/>
    </row>
    <row r="33" spans="1:9" x14ac:dyDescent="0.3">
      <c r="A33" s="9" t="s">
        <v>47</v>
      </c>
      <c r="B33" s="24">
        <v>10133</v>
      </c>
      <c r="C33" s="24">
        <v>15675</v>
      </c>
      <c r="D33" s="24">
        <v>122487</v>
      </c>
      <c r="E33" s="24">
        <v>128502</v>
      </c>
      <c r="F33" s="11">
        <f t="shared" si="0"/>
        <v>4.9107252198192413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29</v>
      </c>
      <c r="D34" s="25">
        <v>0</v>
      </c>
      <c r="E34" s="25">
        <v>127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9883747</v>
      </c>
      <c r="C35" s="16">
        <f t="shared" ref="C35:E35" si="1">SUM(C7:C34)</f>
        <v>9096383</v>
      </c>
      <c r="D35" s="16">
        <f t="shared" si="1"/>
        <v>80854817</v>
      </c>
      <c r="E35" s="16">
        <f t="shared" si="1"/>
        <v>86732077</v>
      </c>
      <c r="F35" s="17">
        <f t="shared" ref="F35" si="2">((E35*100)/D35)-100</f>
        <v>7.2689052032608004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41895595</v>
      </c>
      <c r="G39" s="36">
        <f>LOOKUP(E39,$A$39:$A$66,$C$39:$C$66)</f>
        <v>38808289</v>
      </c>
    </row>
    <row r="40" spans="1:9" x14ac:dyDescent="0.3">
      <c r="A40" s="36" t="str">
        <f t="shared" si="5"/>
        <v>ALICANTE</v>
      </c>
      <c r="B40" s="37">
        <f t="shared" si="3"/>
        <v>8694</v>
      </c>
      <c r="C40" s="37">
        <f t="shared" si="4"/>
        <v>26487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25415546</v>
      </c>
      <c r="G40" s="36">
        <f t="shared" ref="G40:G66" si="9">LOOKUP(E40,$A$39:$A$66,$C$39:$C$66)</f>
        <v>25448646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12412215</v>
      </c>
      <c r="G41" s="36">
        <f t="shared" si="9"/>
        <v>8989349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6069050</v>
      </c>
      <c r="G42" s="36">
        <f t="shared" si="9"/>
        <v>6300276</v>
      </c>
    </row>
    <row r="43" spans="1:9" x14ac:dyDescent="0.3">
      <c r="A43" s="36" t="str">
        <f t="shared" si="5"/>
        <v>BAHÍA DE ALGECIRAS</v>
      </c>
      <c r="B43" s="37">
        <f t="shared" si="3"/>
        <v>41895595</v>
      </c>
      <c r="C43" s="37">
        <f t="shared" si="4"/>
        <v>38808289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484689</v>
      </c>
      <c r="G43" s="36">
        <f t="shared" si="9"/>
        <v>373667</v>
      </c>
    </row>
    <row r="44" spans="1:9" x14ac:dyDescent="0.3">
      <c r="A44" s="36" t="str">
        <f t="shared" si="5"/>
        <v>BAHÍA DE CÁDIZ</v>
      </c>
      <c r="B44" s="37">
        <f t="shared" si="3"/>
        <v>6577</v>
      </c>
      <c r="C44" s="37">
        <f t="shared" si="4"/>
        <v>263</v>
      </c>
      <c r="D44" s="37">
        <f t="shared" si="7"/>
        <v>13</v>
      </c>
      <c r="E44" s="36" t="str">
        <f t="shared" si="6"/>
        <v>MÁLAGA</v>
      </c>
      <c r="F44" s="36">
        <f t="shared" si="8"/>
        <v>172779</v>
      </c>
      <c r="G44" s="36">
        <f t="shared" si="9"/>
        <v>178141</v>
      </c>
    </row>
    <row r="45" spans="1:9" x14ac:dyDescent="0.3">
      <c r="A45" s="36" t="str">
        <f t="shared" si="5"/>
        <v>BALEARES</v>
      </c>
      <c r="B45" s="37">
        <f t="shared" si="3"/>
        <v>151</v>
      </c>
      <c r="C45" s="37">
        <f t="shared" si="4"/>
        <v>2663</v>
      </c>
      <c r="D45" s="37">
        <f t="shared" si="7"/>
        <v>18</v>
      </c>
      <c r="E45" s="36" t="str">
        <f t="shared" si="6"/>
        <v>VIGO</v>
      </c>
      <c r="F45" s="36">
        <f t="shared" si="8"/>
        <v>128502</v>
      </c>
      <c r="G45" s="36">
        <f t="shared" si="9"/>
        <v>122487</v>
      </c>
    </row>
    <row r="46" spans="1:9" x14ac:dyDescent="0.3">
      <c r="A46" s="36" t="str">
        <f t="shared" si="5"/>
        <v>BARCELONA</v>
      </c>
      <c r="B46" s="37">
        <f t="shared" si="3"/>
        <v>12412215</v>
      </c>
      <c r="C46" s="37">
        <f t="shared" si="4"/>
        <v>8989349</v>
      </c>
      <c r="D46" s="37">
        <f t="shared" si="7"/>
        <v>3</v>
      </c>
      <c r="E46" s="36" t="str">
        <f t="shared" si="6"/>
        <v>CASTELLÓN</v>
      </c>
      <c r="F46" s="36">
        <f t="shared" si="8"/>
        <v>69265</v>
      </c>
      <c r="G46" s="36">
        <f t="shared" si="9"/>
        <v>449337</v>
      </c>
    </row>
    <row r="47" spans="1:9" x14ac:dyDescent="0.3">
      <c r="A47" s="36" t="str">
        <f t="shared" si="5"/>
        <v>BILBAO</v>
      </c>
      <c r="B47" s="37">
        <f t="shared" si="3"/>
        <v>10133</v>
      </c>
      <c r="C47" s="37">
        <f t="shared" si="4"/>
        <v>26986</v>
      </c>
      <c r="D47" s="37">
        <f t="shared" si="7"/>
        <v>11</v>
      </c>
      <c r="E47" s="36" t="str">
        <f t="shared" si="6"/>
        <v>MARÍN Y RÍA DE PONTEVEDRA</v>
      </c>
      <c r="F47" s="36">
        <f t="shared" si="8"/>
        <v>38420</v>
      </c>
      <c r="G47" s="36">
        <f t="shared" si="9"/>
        <v>81385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17584</v>
      </c>
      <c r="G48" s="36">
        <f t="shared" si="9"/>
        <v>8716</v>
      </c>
    </row>
    <row r="49" spans="1:7" x14ac:dyDescent="0.3">
      <c r="A49" s="36" t="str">
        <f t="shared" si="5"/>
        <v>CASTELLÓN</v>
      </c>
      <c r="B49" s="37">
        <f t="shared" si="3"/>
        <v>69265</v>
      </c>
      <c r="C49" s="37">
        <f t="shared" si="4"/>
        <v>449337</v>
      </c>
      <c r="D49" s="37">
        <f t="shared" si="7"/>
        <v>8</v>
      </c>
      <c r="E49" s="36" t="str">
        <f t="shared" si="6"/>
        <v>BILBAO</v>
      </c>
      <c r="F49" s="36">
        <f t="shared" si="8"/>
        <v>10133</v>
      </c>
      <c r="G49" s="36">
        <f t="shared" si="9"/>
        <v>26986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8694</v>
      </c>
      <c r="G50" s="36">
        <f t="shared" si="9"/>
        <v>26487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6577</v>
      </c>
      <c r="G51" s="36">
        <f t="shared" si="9"/>
        <v>263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17584</v>
      </c>
      <c r="C53" s="37">
        <f t="shared" si="4"/>
        <v>8716</v>
      </c>
      <c r="D53" s="37">
        <f t="shared" si="7"/>
        <v>10</v>
      </c>
      <c r="E53" s="36" t="str">
        <f t="shared" si="6"/>
        <v>SEVILLA</v>
      </c>
      <c r="F53" s="36">
        <f t="shared" si="8"/>
        <v>809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6069050</v>
      </c>
      <c r="C54" s="37">
        <f t="shared" si="4"/>
        <v>6300276</v>
      </c>
      <c r="D54" s="37">
        <f t="shared" si="7"/>
        <v>4</v>
      </c>
      <c r="E54" s="36" t="str">
        <f t="shared" si="6"/>
        <v>TARRAGONA</v>
      </c>
      <c r="F54" s="36">
        <f t="shared" si="8"/>
        <v>509</v>
      </c>
      <c r="G54" s="36">
        <f t="shared" si="9"/>
        <v>37917</v>
      </c>
    </row>
    <row r="55" spans="1:7" x14ac:dyDescent="0.3">
      <c r="A55" s="36" t="str">
        <f t="shared" si="5"/>
        <v>MÁLAGA</v>
      </c>
      <c r="B55" s="37">
        <f t="shared" si="3"/>
        <v>172779</v>
      </c>
      <c r="C55" s="37">
        <f t="shared" si="4"/>
        <v>178141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38420</v>
      </c>
      <c r="C56" s="37">
        <f t="shared" si="4"/>
        <v>81385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151</v>
      </c>
      <c r="G56" s="36">
        <f t="shared" si="9"/>
        <v>2663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127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484689</v>
      </c>
      <c r="C60" s="37">
        <f t="shared" si="4"/>
        <v>373667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509</v>
      </c>
      <c r="C63" s="37">
        <f t="shared" si="4"/>
        <v>37917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25415546</v>
      </c>
      <c r="C64" s="37">
        <f t="shared" si="4"/>
        <v>25448646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128502</v>
      </c>
      <c r="C65" s="37">
        <f t="shared" si="4"/>
        <v>122487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359</v>
      </c>
      <c r="C8" s="27">
        <v>9814</v>
      </c>
      <c r="D8" s="27">
        <v>77686</v>
      </c>
      <c r="E8" s="27">
        <v>62021</v>
      </c>
      <c r="F8" s="14">
        <f t="shared" ref="F8:F34" si="0">((E8*100)/D8)-100</f>
        <v>-20.16450840563293</v>
      </c>
      <c r="G8" s="1"/>
      <c r="H8" s="1"/>
      <c r="I8" s="1"/>
    </row>
    <row r="9" spans="1:12" x14ac:dyDescent="0.3">
      <c r="A9" s="9" t="s">
        <v>157</v>
      </c>
      <c r="B9" s="26">
        <v>23069</v>
      </c>
      <c r="C9" s="26">
        <v>31979</v>
      </c>
      <c r="D9" s="26">
        <v>304358</v>
      </c>
      <c r="E9" s="26">
        <v>280037</v>
      </c>
      <c r="F9" s="11">
        <f t="shared" si="0"/>
        <v>-7.9909185892928747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1105</v>
      </c>
      <c r="E10" s="27">
        <v>908</v>
      </c>
      <c r="F10" s="18">
        <f t="shared" si="0"/>
        <v>-17.828054298642527</v>
      </c>
      <c r="G10" s="1"/>
      <c r="H10" s="1"/>
      <c r="I10" s="1"/>
    </row>
    <row r="11" spans="1:12" x14ac:dyDescent="0.3">
      <c r="A11" s="9" t="s">
        <v>160</v>
      </c>
      <c r="B11" s="26">
        <v>406698</v>
      </c>
      <c r="C11" s="26">
        <v>523725</v>
      </c>
      <c r="D11" s="26">
        <v>5741673</v>
      </c>
      <c r="E11" s="26">
        <v>6140868</v>
      </c>
      <c r="F11" s="11">
        <f t="shared" si="0"/>
        <v>6.9525902990295663</v>
      </c>
      <c r="G11" s="1"/>
      <c r="H11" s="1"/>
      <c r="I11" s="1"/>
    </row>
    <row r="12" spans="1:12" x14ac:dyDescent="0.3">
      <c r="A12" s="12" t="s">
        <v>161</v>
      </c>
      <c r="B12" s="27">
        <v>88726</v>
      </c>
      <c r="C12" s="27">
        <v>84335</v>
      </c>
      <c r="D12" s="27">
        <v>757869</v>
      </c>
      <c r="E12" s="27">
        <v>797832</v>
      </c>
      <c r="F12" s="14">
        <f t="shared" si="0"/>
        <v>5.2730748981684172</v>
      </c>
      <c r="G12" s="1"/>
      <c r="H12" s="1"/>
      <c r="I12" s="1"/>
    </row>
    <row r="13" spans="1:12" x14ac:dyDescent="0.3">
      <c r="A13" s="9" t="s">
        <v>32</v>
      </c>
      <c r="B13" s="26">
        <v>997915</v>
      </c>
      <c r="C13" s="26">
        <v>1084790</v>
      </c>
      <c r="D13" s="26">
        <v>9567025</v>
      </c>
      <c r="E13" s="26">
        <v>9975947</v>
      </c>
      <c r="F13" s="11">
        <f t="shared" si="0"/>
        <v>4.2742858934726371</v>
      </c>
      <c r="G13" s="1"/>
      <c r="H13" s="1"/>
      <c r="I13" s="1"/>
    </row>
    <row r="14" spans="1:12" x14ac:dyDescent="0.3">
      <c r="A14" s="12" t="s">
        <v>33</v>
      </c>
      <c r="B14" s="27">
        <v>850167</v>
      </c>
      <c r="C14" s="27">
        <v>875711</v>
      </c>
      <c r="D14" s="27">
        <v>7992343</v>
      </c>
      <c r="E14" s="27">
        <v>8366666</v>
      </c>
      <c r="F14" s="14">
        <f t="shared" si="0"/>
        <v>4.683520214285096</v>
      </c>
      <c r="G14" s="1"/>
      <c r="H14" s="1"/>
      <c r="I14" s="1"/>
    </row>
    <row r="15" spans="1:12" x14ac:dyDescent="0.3">
      <c r="A15" s="9" t="s">
        <v>34</v>
      </c>
      <c r="B15" s="26">
        <v>69380</v>
      </c>
      <c r="C15" s="26">
        <v>76771</v>
      </c>
      <c r="D15" s="26">
        <v>607202</v>
      </c>
      <c r="E15" s="26">
        <v>643977</v>
      </c>
      <c r="F15" s="11">
        <f t="shared" si="0"/>
        <v>6.056468852210628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3116</v>
      </c>
      <c r="E16" s="27">
        <v>4435</v>
      </c>
      <c r="F16" s="18">
        <f t="shared" si="0"/>
        <v>42.329910141206682</v>
      </c>
      <c r="G16" s="1"/>
      <c r="H16" s="1"/>
      <c r="I16" s="1"/>
    </row>
    <row r="17" spans="1:9" x14ac:dyDescent="0.3">
      <c r="A17" s="9" t="s">
        <v>162</v>
      </c>
      <c r="B17" s="26">
        <v>53557</v>
      </c>
      <c r="C17" s="26">
        <v>25777</v>
      </c>
      <c r="D17" s="26">
        <v>417520</v>
      </c>
      <c r="E17" s="26">
        <v>305480</v>
      </c>
      <c r="F17" s="11">
        <f t="shared" si="0"/>
        <v>-26.834642651849009</v>
      </c>
      <c r="G17" s="1"/>
      <c r="H17" s="1"/>
      <c r="I17" s="1"/>
    </row>
    <row r="18" spans="1:9" x14ac:dyDescent="0.3">
      <c r="A18" s="12" t="s">
        <v>36</v>
      </c>
      <c r="B18" s="27">
        <v>58338</v>
      </c>
      <c r="C18" s="27">
        <v>77593</v>
      </c>
      <c r="D18" s="27">
        <v>683732</v>
      </c>
      <c r="E18" s="27">
        <v>601940</v>
      </c>
      <c r="F18" s="14">
        <f t="shared" si="0"/>
        <v>-11.962581830307784</v>
      </c>
      <c r="G18" s="1"/>
      <c r="H18" s="1"/>
      <c r="I18" s="1"/>
    </row>
    <row r="19" spans="1:9" x14ac:dyDescent="0.3">
      <c r="A19" s="9" t="s">
        <v>37</v>
      </c>
      <c r="B19" s="26">
        <v>5774</v>
      </c>
      <c r="C19" s="26">
        <v>4704</v>
      </c>
      <c r="D19" s="26">
        <v>52127</v>
      </c>
      <c r="E19" s="26">
        <v>49687</v>
      </c>
      <c r="F19" s="11">
        <f t="shared" si="0"/>
        <v>-4.6808755539355786</v>
      </c>
      <c r="G19" s="1"/>
      <c r="H19" s="1"/>
      <c r="I19" s="1"/>
    </row>
    <row r="20" spans="1:9" x14ac:dyDescent="0.3">
      <c r="A20" s="12" t="s">
        <v>163</v>
      </c>
      <c r="B20" s="27">
        <v>377</v>
      </c>
      <c r="C20" s="27">
        <v>0</v>
      </c>
      <c r="D20" s="27">
        <v>977</v>
      </c>
      <c r="E20" s="27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26">
        <v>13026</v>
      </c>
      <c r="C21" s="26">
        <v>12999</v>
      </c>
      <c r="D21" s="26">
        <v>114110</v>
      </c>
      <c r="E21" s="26">
        <v>112437</v>
      </c>
      <c r="F21" s="11">
        <f t="shared" si="0"/>
        <v>-1.4661291736044149</v>
      </c>
      <c r="G21" s="1"/>
      <c r="H21" s="1"/>
      <c r="I21" s="1"/>
    </row>
    <row r="22" spans="1:9" x14ac:dyDescent="0.3">
      <c r="A22" s="12" t="s">
        <v>59</v>
      </c>
      <c r="B22" s="27">
        <v>332828</v>
      </c>
      <c r="C22" s="27">
        <v>357829</v>
      </c>
      <c r="D22" s="27">
        <v>3126817</v>
      </c>
      <c r="E22" s="27">
        <v>3109710</v>
      </c>
      <c r="F22" s="14">
        <f t="shared" si="0"/>
        <v>-0.54710589075088478</v>
      </c>
      <c r="G22" s="1"/>
      <c r="H22" s="1"/>
      <c r="I22" s="1"/>
    </row>
    <row r="23" spans="1:9" x14ac:dyDescent="0.3">
      <c r="A23" s="9" t="s">
        <v>164</v>
      </c>
      <c r="B23" s="26">
        <v>38238</v>
      </c>
      <c r="C23" s="26">
        <v>40275</v>
      </c>
      <c r="D23" s="26">
        <v>396868</v>
      </c>
      <c r="E23" s="26">
        <v>373509</v>
      </c>
      <c r="F23" s="11">
        <f t="shared" si="0"/>
        <v>-5.8858360966366661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62121</v>
      </c>
      <c r="C25" s="26">
        <v>50524</v>
      </c>
      <c r="D25" s="26">
        <v>654680</v>
      </c>
      <c r="E25" s="26">
        <v>519933</v>
      </c>
      <c r="F25" s="11">
        <f t="shared" si="0"/>
        <v>-20.582116453840044</v>
      </c>
      <c r="G25" s="1"/>
      <c r="H25" s="1"/>
      <c r="I25" s="1"/>
    </row>
    <row r="26" spans="1:9" x14ac:dyDescent="0.3">
      <c r="A26" s="12" t="s">
        <v>40</v>
      </c>
      <c r="B26" s="27">
        <v>41701</v>
      </c>
      <c r="C26" s="27">
        <v>44046</v>
      </c>
      <c r="D26" s="27">
        <v>445163</v>
      </c>
      <c r="E26" s="27">
        <v>566519</v>
      </c>
      <c r="F26" s="14">
        <f t="shared" si="0"/>
        <v>27.261025736640292</v>
      </c>
      <c r="G26" s="1"/>
      <c r="H26" s="1"/>
      <c r="I26" s="1"/>
    </row>
    <row r="27" spans="1:9" x14ac:dyDescent="0.3">
      <c r="A27" s="9" t="s">
        <v>41</v>
      </c>
      <c r="B27" s="26">
        <v>59303</v>
      </c>
      <c r="C27" s="26">
        <v>61457</v>
      </c>
      <c r="D27" s="26">
        <v>443376</v>
      </c>
      <c r="E27" s="26">
        <v>490267</v>
      </c>
      <c r="F27" s="11">
        <f t="shared" si="0"/>
        <v>10.57589946230739</v>
      </c>
      <c r="G27" s="1"/>
      <c r="H27" s="1"/>
      <c r="I27" s="1"/>
    </row>
    <row r="28" spans="1:9" x14ac:dyDescent="0.3">
      <c r="A28" s="12" t="s">
        <v>42</v>
      </c>
      <c r="B28" s="27">
        <v>310571</v>
      </c>
      <c r="C28" s="27">
        <v>303235</v>
      </c>
      <c r="D28" s="27">
        <v>2826786</v>
      </c>
      <c r="E28" s="27">
        <v>2893660</v>
      </c>
      <c r="F28" s="14">
        <f t="shared" si="0"/>
        <v>2.3657255979051826</v>
      </c>
      <c r="G28" s="1"/>
      <c r="H28" s="1"/>
      <c r="I28" s="1"/>
    </row>
    <row r="29" spans="1:9" x14ac:dyDescent="0.3">
      <c r="A29" s="9" t="s">
        <v>43</v>
      </c>
      <c r="B29" s="26">
        <v>131317</v>
      </c>
      <c r="C29" s="26">
        <v>135619</v>
      </c>
      <c r="D29" s="26">
        <v>1164425</v>
      </c>
      <c r="E29" s="26">
        <v>1315966</v>
      </c>
      <c r="F29" s="11">
        <f t="shared" si="0"/>
        <v>13.014234493419494</v>
      </c>
      <c r="G29" s="1"/>
      <c r="H29" s="1"/>
      <c r="I29" s="1"/>
    </row>
    <row r="30" spans="1:9" x14ac:dyDescent="0.3">
      <c r="A30" s="12" t="s">
        <v>44</v>
      </c>
      <c r="B30" s="27">
        <v>18105</v>
      </c>
      <c r="C30" s="27">
        <v>15367</v>
      </c>
      <c r="D30" s="27">
        <v>150828</v>
      </c>
      <c r="E30" s="27">
        <v>149866</v>
      </c>
      <c r="F30" s="14">
        <f t="shared" si="0"/>
        <v>-0.63781260773860993</v>
      </c>
      <c r="G30" s="1"/>
      <c r="H30" s="1"/>
      <c r="I30" s="1"/>
    </row>
    <row r="31" spans="1:9" x14ac:dyDescent="0.3">
      <c r="A31" s="9" t="s">
        <v>45</v>
      </c>
      <c r="B31" s="26">
        <v>23775</v>
      </c>
      <c r="C31" s="26">
        <v>20684</v>
      </c>
      <c r="D31" s="26">
        <v>217870</v>
      </c>
      <c r="E31" s="26">
        <v>207314</v>
      </c>
      <c r="F31" s="11">
        <f t="shared" si="0"/>
        <v>-4.8450911093771509</v>
      </c>
      <c r="G31" s="1"/>
      <c r="H31" s="1"/>
      <c r="I31" s="1"/>
    </row>
    <row r="32" spans="1:9" x14ac:dyDescent="0.3">
      <c r="A32" s="12" t="s">
        <v>46</v>
      </c>
      <c r="B32" s="27">
        <v>802739</v>
      </c>
      <c r="C32" s="27">
        <v>969518</v>
      </c>
      <c r="D32" s="27">
        <v>6948375</v>
      </c>
      <c r="E32" s="27">
        <v>8966708</v>
      </c>
      <c r="F32" s="14">
        <f t="shared" si="0"/>
        <v>29.047554284275094</v>
      </c>
      <c r="G32" s="1"/>
      <c r="H32" s="1"/>
      <c r="I32" s="1"/>
    </row>
    <row r="33" spans="1:9" x14ac:dyDescent="0.3">
      <c r="A33" s="9" t="s">
        <v>47</v>
      </c>
      <c r="B33" s="26">
        <v>97585</v>
      </c>
      <c r="C33" s="26">
        <v>76281</v>
      </c>
      <c r="D33" s="26">
        <v>799786</v>
      </c>
      <c r="E33" s="26">
        <v>793088</v>
      </c>
      <c r="F33" s="11">
        <f t="shared" si="0"/>
        <v>-0.83747402430149975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4485669</v>
      </c>
      <c r="C35" s="16">
        <f t="shared" ref="C35:E35" si="1">SUM(C7:C34)</f>
        <v>4883033</v>
      </c>
      <c r="D35" s="16">
        <f t="shared" si="1"/>
        <v>43495817</v>
      </c>
      <c r="E35" s="16">
        <f t="shared" si="1"/>
        <v>46728775</v>
      </c>
      <c r="F35" s="17">
        <f t="shared" ref="F35" si="2">((E35*100)/D35)-100</f>
        <v>7.432802101406665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9975947</v>
      </c>
      <c r="G39" s="36">
        <f>LOOKUP(E39,$A$39:$A$66,$C$39:$C$66)</f>
        <v>9567025</v>
      </c>
    </row>
    <row r="40" spans="1:9" x14ac:dyDescent="0.3">
      <c r="A40" s="36" t="str">
        <f t="shared" si="5"/>
        <v>ALICANTE</v>
      </c>
      <c r="B40" s="37">
        <f t="shared" si="3"/>
        <v>62021</v>
      </c>
      <c r="C40" s="37">
        <f t="shared" si="4"/>
        <v>77686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8966708</v>
      </c>
      <c r="G40" s="36">
        <f t="shared" ref="G40:G66" si="9">LOOKUP(E40,$A$39:$A$66,$C$39:$C$66)</f>
        <v>6948375</v>
      </c>
    </row>
    <row r="41" spans="1:9" x14ac:dyDescent="0.3">
      <c r="A41" s="36" t="str">
        <f t="shared" si="5"/>
        <v>ALMERÍA</v>
      </c>
      <c r="B41" s="37">
        <f t="shared" si="3"/>
        <v>280037</v>
      </c>
      <c r="C41" s="37">
        <f t="shared" si="4"/>
        <v>304358</v>
      </c>
      <c r="D41" s="37">
        <f t="shared" si="7"/>
        <v>17</v>
      </c>
      <c r="E41" s="36" t="str">
        <f t="shared" si="6"/>
        <v>BARCELONA</v>
      </c>
      <c r="F41" s="36">
        <f t="shared" si="8"/>
        <v>8366666</v>
      </c>
      <c r="G41" s="36">
        <f t="shared" si="9"/>
        <v>7992343</v>
      </c>
    </row>
    <row r="42" spans="1:9" x14ac:dyDescent="0.3">
      <c r="A42" s="36" t="str">
        <f t="shared" si="5"/>
        <v>AVILÉS</v>
      </c>
      <c r="B42" s="37">
        <f t="shared" si="3"/>
        <v>908</v>
      </c>
      <c r="C42" s="37">
        <f t="shared" si="4"/>
        <v>1105</v>
      </c>
      <c r="D42" s="37">
        <f t="shared" si="7"/>
        <v>24</v>
      </c>
      <c r="E42" s="36" t="str">
        <f t="shared" si="6"/>
        <v>BAHÍA DE ALGECIRAS</v>
      </c>
      <c r="F42" s="36">
        <f t="shared" si="8"/>
        <v>6140868</v>
      </c>
      <c r="G42" s="36">
        <f t="shared" si="9"/>
        <v>5741673</v>
      </c>
    </row>
    <row r="43" spans="1:9" x14ac:dyDescent="0.3">
      <c r="A43" s="36" t="str">
        <f t="shared" si="5"/>
        <v>BAHÍA DE ALGECIRAS</v>
      </c>
      <c r="B43" s="37">
        <f t="shared" si="3"/>
        <v>6140868</v>
      </c>
      <c r="C43" s="37">
        <f t="shared" si="4"/>
        <v>5741673</v>
      </c>
      <c r="D43" s="37">
        <f t="shared" si="7"/>
        <v>4</v>
      </c>
      <c r="E43" s="36" t="str">
        <f t="shared" si="6"/>
        <v>LAS PALMAS</v>
      </c>
      <c r="F43" s="36">
        <f t="shared" si="8"/>
        <v>3109710</v>
      </c>
      <c r="G43" s="36">
        <f t="shared" si="9"/>
        <v>3126817</v>
      </c>
    </row>
    <row r="44" spans="1:9" x14ac:dyDescent="0.3">
      <c r="A44" s="36" t="str">
        <f t="shared" si="5"/>
        <v>BAHÍA DE CÁDIZ</v>
      </c>
      <c r="B44" s="37">
        <f t="shared" si="3"/>
        <v>797832</v>
      </c>
      <c r="C44" s="37">
        <f t="shared" si="4"/>
        <v>757869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2893660</v>
      </c>
      <c r="G44" s="36">
        <f t="shared" si="9"/>
        <v>2826786</v>
      </c>
    </row>
    <row r="45" spans="1:9" x14ac:dyDescent="0.3">
      <c r="A45" s="36" t="str">
        <f t="shared" si="5"/>
        <v>BALEARES</v>
      </c>
      <c r="B45" s="37">
        <f t="shared" si="3"/>
        <v>9975947</v>
      </c>
      <c r="C45" s="37">
        <f t="shared" si="4"/>
        <v>9567025</v>
      </c>
      <c r="D45" s="37">
        <f t="shared" si="7"/>
        <v>1</v>
      </c>
      <c r="E45" s="36" t="str">
        <f t="shared" si="6"/>
        <v>SANTANDER</v>
      </c>
      <c r="F45" s="36">
        <f t="shared" si="8"/>
        <v>1315966</v>
      </c>
      <c r="G45" s="36">
        <f t="shared" si="9"/>
        <v>1164425</v>
      </c>
    </row>
    <row r="46" spans="1:9" x14ac:dyDescent="0.3">
      <c r="A46" s="36" t="str">
        <f t="shared" si="5"/>
        <v>BARCELONA</v>
      </c>
      <c r="B46" s="37">
        <f t="shared" si="3"/>
        <v>8366666</v>
      </c>
      <c r="C46" s="37">
        <f t="shared" si="4"/>
        <v>7992343</v>
      </c>
      <c r="D46" s="37">
        <f t="shared" si="7"/>
        <v>3</v>
      </c>
      <c r="E46" s="36" t="str">
        <f t="shared" si="6"/>
        <v>BAHÍA DE CÁDIZ</v>
      </c>
      <c r="F46" s="36">
        <f t="shared" si="8"/>
        <v>797832</v>
      </c>
      <c r="G46" s="36">
        <f t="shared" si="9"/>
        <v>757869</v>
      </c>
    </row>
    <row r="47" spans="1:9" x14ac:dyDescent="0.3">
      <c r="A47" s="36" t="str">
        <f t="shared" si="5"/>
        <v>BILBAO</v>
      </c>
      <c r="B47" s="37">
        <f t="shared" si="3"/>
        <v>643977</v>
      </c>
      <c r="C47" s="37">
        <f t="shared" si="4"/>
        <v>607202</v>
      </c>
      <c r="D47" s="37">
        <f t="shared" si="7"/>
        <v>10</v>
      </c>
      <c r="E47" s="36" t="str">
        <f t="shared" si="6"/>
        <v>VIGO</v>
      </c>
      <c r="F47" s="36">
        <f t="shared" si="8"/>
        <v>793088</v>
      </c>
      <c r="G47" s="36">
        <f t="shared" si="9"/>
        <v>799786</v>
      </c>
    </row>
    <row r="48" spans="1:9" x14ac:dyDescent="0.3">
      <c r="A48" s="36" t="str">
        <f t="shared" si="5"/>
        <v>CARTAGENA</v>
      </c>
      <c r="B48" s="37">
        <f t="shared" si="3"/>
        <v>4435</v>
      </c>
      <c r="C48" s="37">
        <f t="shared" si="4"/>
        <v>3116</v>
      </c>
      <c r="D48" s="37">
        <f t="shared" si="7"/>
        <v>23</v>
      </c>
      <c r="E48" s="36" t="str">
        <f t="shared" si="6"/>
        <v>BILBAO</v>
      </c>
      <c r="F48" s="36">
        <f t="shared" si="8"/>
        <v>643977</v>
      </c>
      <c r="G48" s="36">
        <f t="shared" si="9"/>
        <v>607202</v>
      </c>
    </row>
    <row r="49" spans="1:7" x14ac:dyDescent="0.3">
      <c r="A49" s="36" t="str">
        <f t="shared" si="5"/>
        <v>CASTELLÓN</v>
      </c>
      <c r="B49" s="37">
        <f t="shared" si="3"/>
        <v>305480</v>
      </c>
      <c r="C49" s="37">
        <f t="shared" si="4"/>
        <v>417520</v>
      </c>
      <c r="D49" s="37">
        <f t="shared" si="7"/>
        <v>16</v>
      </c>
      <c r="E49" s="36" t="str">
        <f t="shared" si="6"/>
        <v>CEUTA</v>
      </c>
      <c r="F49" s="36">
        <f t="shared" si="8"/>
        <v>601940</v>
      </c>
      <c r="G49" s="36">
        <f t="shared" si="9"/>
        <v>683732</v>
      </c>
    </row>
    <row r="50" spans="1:7" x14ac:dyDescent="0.3">
      <c r="A50" s="36" t="str">
        <f t="shared" si="5"/>
        <v>CEUTA</v>
      </c>
      <c r="B50" s="37">
        <f t="shared" si="3"/>
        <v>601940</v>
      </c>
      <c r="C50" s="37">
        <f t="shared" si="4"/>
        <v>683732</v>
      </c>
      <c r="D50" s="37">
        <f t="shared" si="7"/>
        <v>11</v>
      </c>
      <c r="E50" s="36" t="str">
        <f t="shared" si="6"/>
        <v>MOTRIL</v>
      </c>
      <c r="F50" s="36">
        <f t="shared" si="8"/>
        <v>566519</v>
      </c>
      <c r="G50" s="36">
        <f t="shared" si="9"/>
        <v>445163</v>
      </c>
    </row>
    <row r="51" spans="1:7" x14ac:dyDescent="0.3">
      <c r="A51" s="36" t="str">
        <f t="shared" si="5"/>
        <v>FERROL-SAN CIBRAO</v>
      </c>
      <c r="B51" s="37">
        <f t="shared" si="3"/>
        <v>49687</v>
      </c>
      <c r="C51" s="37">
        <f t="shared" si="4"/>
        <v>52127</v>
      </c>
      <c r="D51" s="37">
        <f t="shared" si="7"/>
        <v>22</v>
      </c>
      <c r="E51" s="36" t="str">
        <f t="shared" si="6"/>
        <v>MELILLA</v>
      </c>
      <c r="F51" s="36">
        <f t="shared" si="8"/>
        <v>519933</v>
      </c>
      <c r="G51" s="36">
        <f t="shared" si="9"/>
        <v>654680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977</v>
      </c>
      <c r="D52" s="37">
        <f t="shared" si="7"/>
        <v>28</v>
      </c>
      <c r="E52" s="36" t="str">
        <f t="shared" si="6"/>
        <v>PASAIA</v>
      </c>
      <c r="F52" s="36">
        <f t="shared" si="8"/>
        <v>490267</v>
      </c>
      <c r="G52" s="36">
        <f t="shared" si="9"/>
        <v>443376</v>
      </c>
    </row>
    <row r="53" spans="1:7" x14ac:dyDescent="0.3">
      <c r="A53" s="36" t="str">
        <f t="shared" si="5"/>
        <v>HUELVA</v>
      </c>
      <c r="B53" s="37">
        <f t="shared" si="3"/>
        <v>112437</v>
      </c>
      <c r="C53" s="37">
        <f t="shared" si="4"/>
        <v>114110</v>
      </c>
      <c r="D53" s="37">
        <f t="shared" si="7"/>
        <v>20</v>
      </c>
      <c r="E53" s="36" t="str">
        <f t="shared" si="6"/>
        <v>MÁLAGA</v>
      </c>
      <c r="F53" s="36">
        <f t="shared" si="8"/>
        <v>373509</v>
      </c>
      <c r="G53" s="36">
        <f t="shared" si="9"/>
        <v>396868</v>
      </c>
    </row>
    <row r="54" spans="1:7" x14ac:dyDescent="0.3">
      <c r="A54" s="36" t="str">
        <f t="shared" si="5"/>
        <v>LAS PALMAS</v>
      </c>
      <c r="B54" s="37">
        <f t="shared" si="3"/>
        <v>3109710</v>
      </c>
      <c r="C54" s="37">
        <f t="shared" si="4"/>
        <v>3126817</v>
      </c>
      <c r="D54" s="37">
        <f t="shared" si="7"/>
        <v>5</v>
      </c>
      <c r="E54" s="36" t="str">
        <f t="shared" si="6"/>
        <v>CASTELLÓN</v>
      </c>
      <c r="F54" s="36">
        <f t="shared" si="8"/>
        <v>305480</v>
      </c>
      <c r="G54" s="36">
        <f t="shared" si="9"/>
        <v>417520</v>
      </c>
    </row>
    <row r="55" spans="1:7" x14ac:dyDescent="0.3">
      <c r="A55" s="36" t="str">
        <f t="shared" si="5"/>
        <v>MÁLAGA</v>
      </c>
      <c r="B55" s="37">
        <f t="shared" si="3"/>
        <v>373509</v>
      </c>
      <c r="C55" s="37">
        <f t="shared" si="4"/>
        <v>396868</v>
      </c>
      <c r="D55" s="37">
        <f t="shared" si="7"/>
        <v>15</v>
      </c>
      <c r="E55" s="36" t="str">
        <f t="shared" si="6"/>
        <v>ALMERÍA</v>
      </c>
      <c r="F55" s="36">
        <f t="shared" si="8"/>
        <v>280037</v>
      </c>
      <c r="G55" s="36">
        <f t="shared" si="9"/>
        <v>304358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207314</v>
      </c>
      <c r="G56" s="36">
        <f t="shared" si="9"/>
        <v>217870</v>
      </c>
    </row>
    <row r="57" spans="1:7" x14ac:dyDescent="0.3">
      <c r="A57" s="36" t="str">
        <f t="shared" si="5"/>
        <v>MELILLA</v>
      </c>
      <c r="B57" s="37">
        <f t="shared" si="3"/>
        <v>519933</v>
      </c>
      <c r="C57" s="37">
        <f t="shared" si="4"/>
        <v>654680</v>
      </c>
      <c r="D57" s="37">
        <f t="shared" si="7"/>
        <v>13</v>
      </c>
      <c r="E57" s="36" t="str">
        <f t="shared" si="6"/>
        <v>SEVILLA</v>
      </c>
      <c r="F57" s="36">
        <f t="shared" si="10"/>
        <v>149866</v>
      </c>
      <c r="G57" s="36">
        <f t="shared" si="9"/>
        <v>150828</v>
      </c>
    </row>
    <row r="58" spans="1:7" x14ac:dyDescent="0.3">
      <c r="A58" s="36" t="str">
        <f t="shared" si="5"/>
        <v>MOTRIL</v>
      </c>
      <c r="B58" s="37">
        <f t="shared" si="3"/>
        <v>566519</v>
      </c>
      <c r="C58" s="37">
        <f t="shared" si="4"/>
        <v>445163</v>
      </c>
      <c r="D58" s="37">
        <f t="shared" si="7"/>
        <v>12</v>
      </c>
      <c r="E58" s="36" t="str">
        <f t="shared" si="6"/>
        <v>HUELVA</v>
      </c>
      <c r="F58" s="36">
        <f t="shared" si="10"/>
        <v>112437</v>
      </c>
      <c r="G58" s="36">
        <f t="shared" si="9"/>
        <v>114110</v>
      </c>
    </row>
    <row r="59" spans="1:7" x14ac:dyDescent="0.3">
      <c r="A59" s="36" t="str">
        <f t="shared" si="5"/>
        <v>PASAIA</v>
      </c>
      <c r="B59" s="37">
        <f t="shared" si="3"/>
        <v>490267</v>
      </c>
      <c r="C59" s="37">
        <f t="shared" si="4"/>
        <v>443376</v>
      </c>
      <c r="D59" s="37">
        <f t="shared" si="7"/>
        <v>14</v>
      </c>
      <c r="E59" s="36" t="str">
        <f t="shared" si="6"/>
        <v>ALICANTE</v>
      </c>
      <c r="F59" s="36">
        <f t="shared" si="10"/>
        <v>62021</v>
      </c>
      <c r="G59" s="36">
        <f t="shared" si="9"/>
        <v>77686</v>
      </c>
    </row>
    <row r="60" spans="1:7" x14ac:dyDescent="0.3">
      <c r="A60" s="36" t="str">
        <f t="shared" si="5"/>
        <v>SANTA CRUZ DE TENERIFE</v>
      </c>
      <c r="B60" s="37">
        <f t="shared" si="3"/>
        <v>2893660</v>
      </c>
      <c r="C60" s="37">
        <f t="shared" si="4"/>
        <v>2826786</v>
      </c>
      <c r="D60" s="37">
        <f t="shared" si="7"/>
        <v>6</v>
      </c>
      <c r="E60" s="36" t="str">
        <f t="shared" si="6"/>
        <v>FERROL-SAN CIBRAO</v>
      </c>
      <c r="F60" s="36">
        <f t="shared" si="10"/>
        <v>49687</v>
      </c>
      <c r="G60" s="36">
        <f t="shared" si="9"/>
        <v>52127</v>
      </c>
    </row>
    <row r="61" spans="1:7" x14ac:dyDescent="0.3">
      <c r="A61" s="36" t="str">
        <f t="shared" si="5"/>
        <v>SANTANDER</v>
      </c>
      <c r="B61" s="37">
        <f t="shared" si="3"/>
        <v>1315966</v>
      </c>
      <c r="C61" s="37">
        <f t="shared" si="4"/>
        <v>1164425</v>
      </c>
      <c r="D61" s="37">
        <f t="shared" si="7"/>
        <v>7</v>
      </c>
      <c r="E61" s="36" t="str">
        <f t="shared" si="6"/>
        <v>CARTAGENA</v>
      </c>
      <c r="F61" s="36">
        <f t="shared" si="10"/>
        <v>4435</v>
      </c>
      <c r="G61" s="36">
        <f t="shared" si="9"/>
        <v>3116</v>
      </c>
    </row>
    <row r="62" spans="1:7" x14ac:dyDescent="0.3">
      <c r="A62" s="36" t="str">
        <f t="shared" si="5"/>
        <v>SEVILLA</v>
      </c>
      <c r="B62" s="37">
        <f t="shared" si="3"/>
        <v>149866</v>
      </c>
      <c r="C62" s="37">
        <f t="shared" si="4"/>
        <v>150828</v>
      </c>
      <c r="D62" s="37">
        <f t="shared" si="7"/>
        <v>19</v>
      </c>
      <c r="E62" s="36" t="str">
        <f t="shared" si="6"/>
        <v>AVILÉS</v>
      </c>
      <c r="F62" s="36">
        <f t="shared" si="10"/>
        <v>908</v>
      </c>
      <c r="G62" s="36">
        <f t="shared" si="9"/>
        <v>1105</v>
      </c>
    </row>
    <row r="63" spans="1:7" x14ac:dyDescent="0.3">
      <c r="A63" s="36" t="str">
        <f t="shared" si="5"/>
        <v>TARRAGONA</v>
      </c>
      <c r="B63" s="37">
        <f t="shared" si="3"/>
        <v>207314</v>
      </c>
      <c r="C63" s="37">
        <f t="shared" si="4"/>
        <v>217870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8966708</v>
      </c>
      <c r="C64" s="37">
        <f t="shared" si="4"/>
        <v>6948375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793088</v>
      </c>
      <c r="C65" s="37">
        <f t="shared" si="4"/>
        <v>799786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5</v>
      </c>
      <c r="C8" s="31">
        <v>373</v>
      </c>
      <c r="D8" s="31">
        <v>710</v>
      </c>
      <c r="E8" s="31">
        <v>1913</v>
      </c>
      <c r="F8" s="14">
        <f t="shared" ref="F8:F34" si="0">((E8*100)/D8)-100</f>
        <v>169.43661971830988</v>
      </c>
      <c r="G8" s="1"/>
      <c r="H8" s="1"/>
      <c r="I8" s="1"/>
    </row>
    <row r="9" spans="1:12" x14ac:dyDescent="0.3">
      <c r="A9" s="9" t="s">
        <v>157</v>
      </c>
      <c r="B9" s="30">
        <v>751</v>
      </c>
      <c r="C9" s="30">
        <v>966</v>
      </c>
      <c r="D9" s="30">
        <v>7781</v>
      </c>
      <c r="E9" s="30">
        <v>7203</v>
      </c>
      <c r="F9" s="11">
        <f t="shared" si="0"/>
        <v>-7.4283511116823036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12931</v>
      </c>
      <c r="C11" s="30">
        <v>14364</v>
      </c>
      <c r="D11" s="30">
        <v>165405</v>
      </c>
      <c r="E11" s="30">
        <v>171372</v>
      </c>
      <c r="F11" s="11">
        <f t="shared" si="0"/>
        <v>3.6075088419334378</v>
      </c>
      <c r="G11" s="1"/>
      <c r="H11" s="1"/>
      <c r="I11" s="1"/>
    </row>
    <row r="12" spans="1:12" x14ac:dyDescent="0.3">
      <c r="A12" s="12" t="s">
        <v>161</v>
      </c>
      <c r="B12" s="31">
        <v>2674</v>
      </c>
      <c r="C12" s="31">
        <v>2514</v>
      </c>
      <c r="D12" s="31">
        <v>21327</v>
      </c>
      <c r="E12" s="31">
        <v>24144</v>
      </c>
      <c r="F12" s="14">
        <f t="shared" si="0"/>
        <v>13.208608805739203</v>
      </c>
      <c r="G12" s="1"/>
      <c r="H12" s="1"/>
      <c r="I12" s="1"/>
    </row>
    <row r="13" spans="1:12" x14ac:dyDescent="0.3">
      <c r="A13" s="9" t="s">
        <v>32</v>
      </c>
      <c r="B13" s="30">
        <v>21902</v>
      </c>
      <c r="C13" s="30">
        <v>24440</v>
      </c>
      <c r="D13" s="30">
        <v>207996</v>
      </c>
      <c r="E13" s="30">
        <v>214365</v>
      </c>
      <c r="F13" s="11">
        <f t="shared" si="0"/>
        <v>3.062078116886866</v>
      </c>
      <c r="G13" s="1"/>
      <c r="H13" s="1"/>
      <c r="I13" s="1"/>
    </row>
    <row r="14" spans="1:12" x14ac:dyDescent="0.3">
      <c r="A14" s="12" t="s">
        <v>33</v>
      </c>
      <c r="B14" s="31">
        <v>17375</v>
      </c>
      <c r="C14" s="31">
        <v>17100</v>
      </c>
      <c r="D14" s="31">
        <v>155405</v>
      </c>
      <c r="E14" s="31">
        <v>158122</v>
      </c>
      <c r="F14" s="14">
        <f t="shared" si="0"/>
        <v>1.7483349956565064</v>
      </c>
      <c r="G14" s="1"/>
      <c r="H14" s="1"/>
      <c r="I14" s="1"/>
    </row>
    <row r="15" spans="1:12" x14ac:dyDescent="0.3">
      <c r="A15" s="9" t="s">
        <v>34</v>
      </c>
      <c r="B15" s="30">
        <v>1779</v>
      </c>
      <c r="C15" s="30">
        <v>1943</v>
      </c>
      <c r="D15" s="30">
        <v>15362</v>
      </c>
      <c r="E15" s="30">
        <v>16041</v>
      </c>
      <c r="F15" s="11">
        <f t="shared" si="0"/>
        <v>4.4199973961723771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1580</v>
      </c>
      <c r="C18" s="31">
        <v>2118</v>
      </c>
      <c r="D18" s="31">
        <v>12877</v>
      </c>
      <c r="E18" s="31">
        <v>17000</v>
      </c>
      <c r="F18" s="14">
        <f t="shared" si="0"/>
        <v>32.018327250135911</v>
      </c>
      <c r="G18" s="1"/>
      <c r="H18" s="1"/>
      <c r="I18" s="1"/>
    </row>
    <row r="19" spans="1:9" x14ac:dyDescent="0.3">
      <c r="A19" s="9" t="s">
        <v>37</v>
      </c>
      <c r="B19" s="30">
        <v>51</v>
      </c>
      <c r="C19" s="30">
        <v>28</v>
      </c>
      <c r="D19" s="30">
        <v>506</v>
      </c>
      <c r="E19" s="30">
        <v>398</v>
      </c>
      <c r="F19" s="11">
        <f t="shared" si="0"/>
        <v>-21.343873517786562</v>
      </c>
      <c r="G19" s="1"/>
      <c r="H19" s="1"/>
      <c r="I19" s="1"/>
    </row>
    <row r="20" spans="1:9" x14ac:dyDescent="0.3">
      <c r="A20" s="12" t="s">
        <v>163</v>
      </c>
      <c r="B20" s="31">
        <v>12</v>
      </c>
      <c r="C20" s="31">
        <v>0</v>
      </c>
      <c r="D20" s="31">
        <v>34</v>
      </c>
      <c r="E20" s="31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30">
        <v>568</v>
      </c>
      <c r="C21" s="30">
        <v>607</v>
      </c>
      <c r="D21" s="30">
        <v>4822</v>
      </c>
      <c r="E21" s="30">
        <v>5164</v>
      </c>
      <c r="F21" s="11">
        <f t="shared" si="0"/>
        <v>7.0924927416009922</v>
      </c>
      <c r="G21" s="1"/>
      <c r="H21" s="1"/>
      <c r="I21" s="1"/>
    </row>
    <row r="22" spans="1:9" x14ac:dyDescent="0.3">
      <c r="A22" s="12" t="s">
        <v>59</v>
      </c>
      <c r="B22" s="31">
        <v>12086</v>
      </c>
      <c r="C22" s="31">
        <v>12770</v>
      </c>
      <c r="D22" s="31">
        <v>108600</v>
      </c>
      <c r="E22" s="31">
        <v>114958</v>
      </c>
      <c r="F22" s="14">
        <f t="shared" si="0"/>
        <v>5.8545119705340767</v>
      </c>
      <c r="G22" s="1"/>
      <c r="H22" s="1"/>
      <c r="I22" s="1"/>
    </row>
    <row r="23" spans="1:9" x14ac:dyDescent="0.3">
      <c r="A23" s="9" t="s">
        <v>164</v>
      </c>
      <c r="B23" s="30">
        <v>1568</v>
      </c>
      <c r="C23" s="30">
        <v>1527</v>
      </c>
      <c r="D23" s="30">
        <v>15887</v>
      </c>
      <c r="E23" s="30">
        <v>13816</v>
      </c>
      <c r="F23" s="11">
        <f t="shared" si="0"/>
        <v>-13.035815446591556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2543</v>
      </c>
      <c r="C25" s="30">
        <v>1870</v>
      </c>
      <c r="D25" s="30">
        <v>26337</v>
      </c>
      <c r="E25" s="30">
        <v>19686</v>
      </c>
      <c r="F25" s="11">
        <f t="shared" si="0"/>
        <v>-25.253445722747472</v>
      </c>
      <c r="G25" s="1"/>
      <c r="H25" s="1"/>
      <c r="I25" s="1"/>
    </row>
    <row r="26" spans="1:9" x14ac:dyDescent="0.3">
      <c r="A26" s="12" t="s">
        <v>40</v>
      </c>
      <c r="B26" s="31">
        <v>1776</v>
      </c>
      <c r="C26" s="31">
        <v>1903</v>
      </c>
      <c r="D26" s="31">
        <v>17816</v>
      </c>
      <c r="E26" s="31">
        <v>22379</v>
      </c>
      <c r="F26" s="14">
        <f t="shared" si="0"/>
        <v>25.611809609339915</v>
      </c>
      <c r="G26" s="1"/>
      <c r="H26" s="1"/>
      <c r="I26" s="1"/>
    </row>
    <row r="27" spans="1:9" x14ac:dyDescent="0.3">
      <c r="A27" s="9" t="s">
        <v>41</v>
      </c>
      <c r="B27" s="30">
        <v>448</v>
      </c>
      <c r="C27" s="30">
        <v>478</v>
      </c>
      <c r="D27" s="30">
        <v>3610</v>
      </c>
      <c r="E27" s="30">
        <v>3935</v>
      </c>
      <c r="F27" s="11">
        <f t="shared" si="0"/>
        <v>9.0027700831024902</v>
      </c>
      <c r="G27" s="1"/>
      <c r="H27" s="1"/>
      <c r="I27" s="1"/>
    </row>
    <row r="28" spans="1:9" x14ac:dyDescent="0.3">
      <c r="A28" s="12" t="s">
        <v>42</v>
      </c>
      <c r="B28" s="31">
        <v>10051</v>
      </c>
      <c r="C28" s="31">
        <v>10057</v>
      </c>
      <c r="D28" s="31">
        <v>90936</v>
      </c>
      <c r="E28" s="31">
        <v>95611</v>
      </c>
      <c r="F28" s="14">
        <f t="shared" si="0"/>
        <v>5.1409782704319582</v>
      </c>
      <c r="G28" s="1"/>
      <c r="H28" s="1"/>
      <c r="I28" s="1"/>
    </row>
    <row r="29" spans="1:9" x14ac:dyDescent="0.3">
      <c r="A29" s="9" t="s">
        <v>43</v>
      </c>
      <c r="B29" s="30">
        <v>1649</v>
      </c>
      <c r="C29" s="30">
        <v>2336</v>
      </c>
      <c r="D29" s="30">
        <v>14304</v>
      </c>
      <c r="E29" s="30">
        <v>17656</v>
      </c>
      <c r="F29" s="11">
        <f t="shared" si="0"/>
        <v>23.434004474272925</v>
      </c>
      <c r="G29" s="1"/>
      <c r="H29" s="1"/>
      <c r="I29" s="1"/>
    </row>
    <row r="30" spans="1:9" x14ac:dyDescent="0.3">
      <c r="A30" s="12" t="s">
        <v>44</v>
      </c>
      <c r="B30" s="31">
        <v>804</v>
      </c>
      <c r="C30" s="31">
        <v>703</v>
      </c>
      <c r="D30" s="31">
        <v>6443</v>
      </c>
      <c r="E30" s="31">
        <v>6452</v>
      </c>
      <c r="F30" s="14">
        <f t="shared" si="0"/>
        <v>0.13968648145274187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19630</v>
      </c>
      <c r="C32" s="31">
        <v>23477</v>
      </c>
      <c r="D32" s="31">
        <v>161231</v>
      </c>
      <c r="E32" s="31">
        <v>198967</v>
      </c>
      <c r="F32" s="14">
        <f t="shared" si="0"/>
        <v>23.40492833264075</v>
      </c>
      <c r="G32" s="1"/>
      <c r="H32" s="1"/>
      <c r="I32" s="1"/>
    </row>
    <row r="33" spans="1:9" x14ac:dyDescent="0.3">
      <c r="A33" s="9" t="s">
        <v>47</v>
      </c>
      <c r="B33" s="30">
        <v>1744</v>
      </c>
      <c r="C33" s="30">
        <v>1522</v>
      </c>
      <c r="D33" s="30">
        <v>13377</v>
      </c>
      <c r="E33" s="30">
        <v>13897</v>
      </c>
      <c r="F33" s="11">
        <f t="shared" si="0"/>
        <v>3.8872691933916457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111927</v>
      </c>
      <c r="C35" s="16">
        <f t="shared" ref="C35:E35" si="1">SUM(C7:C34)</f>
        <v>121096</v>
      </c>
      <c r="D35" s="16">
        <f t="shared" si="1"/>
        <v>1050766</v>
      </c>
      <c r="E35" s="16">
        <f t="shared" si="1"/>
        <v>1123079</v>
      </c>
      <c r="F35" s="17">
        <f t="shared" ref="F35" si="2">((E35*100)/D35)-100</f>
        <v>6.881931847813874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214365</v>
      </c>
      <c r="G39" s="36">
        <f>LOOKUP(E39,$A$39:$A$66,$C$39:$C$66)</f>
        <v>207996</v>
      </c>
    </row>
    <row r="40" spans="1:9" x14ac:dyDescent="0.3">
      <c r="A40" s="36" t="str">
        <f t="shared" si="5"/>
        <v>ALICANTE</v>
      </c>
      <c r="B40" s="37">
        <f t="shared" si="3"/>
        <v>1913</v>
      </c>
      <c r="C40" s="37">
        <f t="shared" si="4"/>
        <v>710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198967</v>
      </c>
      <c r="G40" s="36">
        <f t="shared" ref="G40:G66" si="9">LOOKUP(E40,$A$39:$A$66,$C$39:$C$66)</f>
        <v>161231</v>
      </c>
    </row>
    <row r="41" spans="1:9" x14ac:dyDescent="0.3">
      <c r="A41" s="36" t="str">
        <f t="shared" si="5"/>
        <v>ALMERÍA</v>
      </c>
      <c r="B41" s="37">
        <f t="shared" si="3"/>
        <v>7203</v>
      </c>
      <c r="C41" s="37">
        <f t="shared" si="4"/>
        <v>7781</v>
      </c>
      <c r="D41" s="37">
        <f t="shared" si="7"/>
        <v>15</v>
      </c>
      <c r="E41" s="36" t="str">
        <f t="shared" si="6"/>
        <v>BAHÍA DE ALGECIRAS</v>
      </c>
      <c r="F41" s="36">
        <f t="shared" si="8"/>
        <v>171372</v>
      </c>
      <c r="G41" s="36">
        <f t="shared" si="9"/>
        <v>165405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158122</v>
      </c>
      <c r="G42" s="36">
        <f t="shared" si="9"/>
        <v>155405</v>
      </c>
    </row>
    <row r="43" spans="1:9" x14ac:dyDescent="0.3">
      <c r="A43" s="36" t="str">
        <f t="shared" si="5"/>
        <v>BAHÍA DE ALGECIRAS</v>
      </c>
      <c r="B43" s="37">
        <f t="shared" si="3"/>
        <v>171372</v>
      </c>
      <c r="C43" s="37">
        <f t="shared" si="4"/>
        <v>165405</v>
      </c>
      <c r="D43" s="37">
        <f t="shared" si="7"/>
        <v>3</v>
      </c>
      <c r="E43" s="36" t="str">
        <f t="shared" si="6"/>
        <v>LAS PALMAS</v>
      </c>
      <c r="F43" s="36">
        <f t="shared" si="8"/>
        <v>114958</v>
      </c>
      <c r="G43" s="36">
        <f t="shared" si="9"/>
        <v>108600</v>
      </c>
    </row>
    <row r="44" spans="1:9" x14ac:dyDescent="0.3">
      <c r="A44" s="36" t="str">
        <f t="shared" si="5"/>
        <v>BAHÍA DE CÁDIZ</v>
      </c>
      <c r="B44" s="37">
        <f t="shared" si="3"/>
        <v>24144</v>
      </c>
      <c r="C44" s="37">
        <f t="shared" si="4"/>
        <v>21327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95611</v>
      </c>
      <c r="G44" s="36">
        <f t="shared" si="9"/>
        <v>90936</v>
      </c>
    </row>
    <row r="45" spans="1:9" x14ac:dyDescent="0.3">
      <c r="A45" s="36" t="str">
        <f t="shared" si="5"/>
        <v>BALEARES</v>
      </c>
      <c r="B45" s="37">
        <f t="shared" si="3"/>
        <v>214365</v>
      </c>
      <c r="C45" s="37">
        <f t="shared" si="4"/>
        <v>207996</v>
      </c>
      <c r="D45" s="37">
        <f t="shared" si="7"/>
        <v>1</v>
      </c>
      <c r="E45" s="36" t="str">
        <f t="shared" si="6"/>
        <v>BAHÍA DE CÁDIZ</v>
      </c>
      <c r="F45" s="36">
        <f t="shared" si="8"/>
        <v>24144</v>
      </c>
      <c r="G45" s="36">
        <f t="shared" si="9"/>
        <v>21327</v>
      </c>
    </row>
    <row r="46" spans="1:9" x14ac:dyDescent="0.3">
      <c r="A46" s="36" t="str">
        <f t="shared" si="5"/>
        <v>BARCELONA</v>
      </c>
      <c r="B46" s="37">
        <f t="shared" si="3"/>
        <v>158122</v>
      </c>
      <c r="C46" s="37">
        <f t="shared" si="4"/>
        <v>155405</v>
      </c>
      <c r="D46" s="37">
        <f t="shared" si="7"/>
        <v>4</v>
      </c>
      <c r="E46" s="36" t="str">
        <f t="shared" si="6"/>
        <v>MOTRIL</v>
      </c>
      <c r="F46" s="36">
        <f t="shared" si="8"/>
        <v>22379</v>
      </c>
      <c r="G46" s="36">
        <f t="shared" si="9"/>
        <v>17816</v>
      </c>
    </row>
    <row r="47" spans="1:9" x14ac:dyDescent="0.3">
      <c r="A47" s="36" t="str">
        <f t="shared" si="5"/>
        <v>BILBAO</v>
      </c>
      <c r="B47" s="37">
        <f t="shared" si="3"/>
        <v>16041</v>
      </c>
      <c r="C47" s="37">
        <f t="shared" si="4"/>
        <v>15362</v>
      </c>
      <c r="D47" s="37">
        <f t="shared" si="7"/>
        <v>12</v>
      </c>
      <c r="E47" s="36" t="str">
        <f t="shared" si="6"/>
        <v>MELILLA</v>
      </c>
      <c r="F47" s="36">
        <f t="shared" si="8"/>
        <v>19686</v>
      </c>
      <c r="G47" s="36">
        <f t="shared" si="9"/>
        <v>26337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17656</v>
      </c>
      <c r="G48" s="36">
        <f t="shared" si="9"/>
        <v>14304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17000</v>
      </c>
      <c r="G49" s="36">
        <f t="shared" si="9"/>
        <v>12877</v>
      </c>
    </row>
    <row r="50" spans="1:7" x14ac:dyDescent="0.3">
      <c r="A50" s="36" t="str">
        <f t="shared" si="5"/>
        <v>CEUTA</v>
      </c>
      <c r="B50" s="37">
        <f t="shared" si="3"/>
        <v>17000</v>
      </c>
      <c r="C50" s="37">
        <f t="shared" si="4"/>
        <v>12877</v>
      </c>
      <c r="D50" s="37">
        <f t="shared" si="7"/>
        <v>11</v>
      </c>
      <c r="E50" s="36" t="str">
        <f t="shared" si="6"/>
        <v>BILBAO</v>
      </c>
      <c r="F50" s="36">
        <f t="shared" si="8"/>
        <v>16041</v>
      </c>
      <c r="G50" s="36">
        <f t="shared" si="9"/>
        <v>15362</v>
      </c>
    </row>
    <row r="51" spans="1:7" x14ac:dyDescent="0.3">
      <c r="A51" s="36" t="str">
        <f t="shared" si="5"/>
        <v>FERROL-SAN CIBRAO</v>
      </c>
      <c r="B51" s="37">
        <f t="shared" si="3"/>
        <v>398</v>
      </c>
      <c r="C51" s="37">
        <f t="shared" si="4"/>
        <v>506</v>
      </c>
      <c r="D51" s="37">
        <f t="shared" si="7"/>
        <v>20</v>
      </c>
      <c r="E51" s="36" t="str">
        <f t="shared" si="6"/>
        <v>VIGO</v>
      </c>
      <c r="F51" s="36">
        <f t="shared" si="8"/>
        <v>13897</v>
      </c>
      <c r="G51" s="36">
        <f t="shared" si="9"/>
        <v>13377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34</v>
      </c>
      <c r="D52" s="37">
        <f t="shared" si="7"/>
        <v>28</v>
      </c>
      <c r="E52" s="36" t="str">
        <f t="shared" si="6"/>
        <v>MÁLAGA</v>
      </c>
      <c r="F52" s="36">
        <f t="shared" si="8"/>
        <v>13816</v>
      </c>
      <c r="G52" s="36">
        <f t="shared" si="9"/>
        <v>15887</v>
      </c>
    </row>
    <row r="53" spans="1:7" x14ac:dyDescent="0.3">
      <c r="A53" s="36" t="str">
        <f t="shared" si="5"/>
        <v>HUELVA</v>
      </c>
      <c r="B53" s="37">
        <f t="shared" si="3"/>
        <v>5164</v>
      </c>
      <c r="C53" s="37">
        <f t="shared" si="4"/>
        <v>4822</v>
      </c>
      <c r="D53" s="37">
        <f t="shared" si="7"/>
        <v>17</v>
      </c>
      <c r="E53" s="36" t="str">
        <f t="shared" si="6"/>
        <v>ALMERÍA</v>
      </c>
      <c r="F53" s="36">
        <f t="shared" si="8"/>
        <v>7203</v>
      </c>
      <c r="G53" s="36">
        <f t="shared" si="9"/>
        <v>7781</v>
      </c>
    </row>
    <row r="54" spans="1:7" x14ac:dyDescent="0.3">
      <c r="A54" s="36" t="str">
        <f t="shared" si="5"/>
        <v>LAS PALMAS</v>
      </c>
      <c r="B54" s="37">
        <f t="shared" si="3"/>
        <v>114958</v>
      </c>
      <c r="C54" s="37">
        <f t="shared" si="4"/>
        <v>108600</v>
      </c>
      <c r="D54" s="37">
        <f t="shared" si="7"/>
        <v>5</v>
      </c>
      <c r="E54" s="36" t="str">
        <f t="shared" si="6"/>
        <v>SEVILLA</v>
      </c>
      <c r="F54" s="36">
        <f t="shared" si="8"/>
        <v>6452</v>
      </c>
      <c r="G54" s="36">
        <f t="shared" si="9"/>
        <v>6443</v>
      </c>
    </row>
    <row r="55" spans="1:7" x14ac:dyDescent="0.3">
      <c r="A55" s="36" t="str">
        <f t="shared" si="5"/>
        <v>MÁLAGA</v>
      </c>
      <c r="B55" s="37">
        <f t="shared" si="3"/>
        <v>13816</v>
      </c>
      <c r="C55" s="37">
        <f t="shared" si="4"/>
        <v>15887</v>
      </c>
      <c r="D55" s="37">
        <f t="shared" si="7"/>
        <v>14</v>
      </c>
      <c r="E55" s="36" t="str">
        <f t="shared" si="6"/>
        <v>HUELVA</v>
      </c>
      <c r="F55" s="36">
        <f t="shared" si="8"/>
        <v>5164</v>
      </c>
      <c r="G55" s="36">
        <f t="shared" si="9"/>
        <v>4822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3935</v>
      </c>
      <c r="G56" s="36">
        <f t="shared" si="9"/>
        <v>3610</v>
      </c>
    </row>
    <row r="57" spans="1:7" x14ac:dyDescent="0.3">
      <c r="A57" s="36" t="str">
        <f t="shared" si="5"/>
        <v>MELILLA</v>
      </c>
      <c r="B57" s="37">
        <f t="shared" si="3"/>
        <v>19686</v>
      </c>
      <c r="C57" s="37">
        <f t="shared" si="4"/>
        <v>26337</v>
      </c>
      <c r="D57" s="37">
        <f t="shared" si="7"/>
        <v>9</v>
      </c>
      <c r="E57" s="36" t="str">
        <f t="shared" si="6"/>
        <v>ALICANTE</v>
      </c>
      <c r="F57" s="36">
        <f t="shared" si="8"/>
        <v>1913</v>
      </c>
      <c r="G57" s="36">
        <f t="shared" si="9"/>
        <v>710</v>
      </c>
    </row>
    <row r="58" spans="1:7" x14ac:dyDescent="0.3">
      <c r="A58" s="36" t="str">
        <f t="shared" si="5"/>
        <v>MOTRIL</v>
      </c>
      <c r="B58" s="37">
        <f t="shared" si="3"/>
        <v>22379</v>
      </c>
      <c r="C58" s="37">
        <f t="shared" si="4"/>
        <v>17816</v>
      </c>
      <c r="D58" s="37">
        <f t="shared" si="7"/>
        <v>8</v>
      </c>
      <c r="E58" s="36" t="str">
        <f t="shared" si="6"/>
        <v>FERROL-SAN CIBRAO</v>
      </c>
      <c r="F58" s="36">
        <f t="shared" si="8"/>
        <v>398</v>
      </c>
      <c r="G58" s="36">
        <f t="shared" si="9"/>
        <v>506</v>
      </c>
    </row>
    <row r="59" spans="1:7" x14ac:dyDescent="0.3">
      <c r="A59" s="36" t="str">
        <f t="shared" si="5"/>
        <v>PASAIA</v>
      </c>
      <c r="B59" s="37">
        <f t="shared" si="3"/>
        <v>3935</v>
      </c>
      <c r="C59" s="37">
        <f t="shared" si="4"/>
        <v>3610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95611</v>
      </c>
      <c r="C60" s="37">
        <f t="shared" si="4"/>
        <v>90936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17656</v>
      </c>
      <c r="C61" s="37">
        <f t="shared" si="4"/>
        <v>14304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6452</v>
      </c>
      <c r="C62" s="37">
        <f t="shared" si="4"/>
        <v>6443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198967</v>
      </c>
      <c r="C64" s="37">
        <f t="shared" si="4"/>
        <v>161231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13897</v>
      </c>
      <c r="C65" s="37">
        <f t="shared" si="4"/>
        <v>13377</v>
      </c>
      <c r="D65" s="37">
        <f t="shared" si="7"/>
        <v>13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2</v>
      </c>
      <c r="D7" s="28">
        <v>3</v>
      </c>
      <c r="E7" s="28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29">
        <v>14893</v>
      </c>
      <c r="C8" s="29">
        <v>13755</v>
      </c>
      <c r="D8" s="29">
        <v>122369</v>
      </c>
      <c r="E8" s="29">
        <v>120326</v>
      </c>
      <c r="F8" s="14">
        <f t="shared" ref="F8:F34" si="0">((E8*100)/D8)-100</f>
        <v>-1.6695404881955369</v>
      </c>
      <c r="G8" s="1"/>
      <c r="H8" s="1"/>
      <c r="I8" s="1"/>
    </row>
    <row r="9" spans="1:12" x14ac:dyDescent="0.3">
      <c r="A9" s="9" t="s">
        <v>157</v>
      </c>
      <c r="B9" s="28">
        <v>480</v>
      </c>
      <c r="C9" s="28">
        <v>998</v>
      </c>
      <c r="D9" s="28">
        <v>4626</v>
      </c>
      <c r="E9" s="28">
        <v>5772</v>
      </c>
      <c r="F9" s="11">
        <f t="shared" si="0"/>
        <v>24.773022049286638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5</v>
      </c>
      <c r="D10" s="29">
        <v>0</v>
      </c>
      <c r="E10" s="29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350262</v>
      </c>
      <c r="C11" s="28">
        <v>407779</v>
      </c>
      <c r="D11" s="28">
        <v>3207952</v>
      </c>
      <c r="E11" s="28">
        <v>3585181</v>
      </c>
      <c r="F11" s="11">
        <f t="shared" si="0"/>
        <v>11.75918467607994</v>
      </c>
      <c r="G11" s="1"/>
      <c r="H11" s="1"/>
      <c r="I11" s="1"/>
    </row>
    <row r="12" spans="1:12" x14ac:dyDescent="0.3">
      <c r="A12" s="12" t="s">
        <v>161</v>
      </c>
      <c r="B12" s="29">
        <v>6436</v>
      </c>
      <c r="C12" s="29">
        <v>5900</v>
      </c>
      <c r="D12" s="29">
        <v>62090</v>
      </c>
      <c r="E12" s="29">
        <v>51784</v>
      </c>
      <c r="F12" s="14">
        <f t="shared" si="0"/>
        <v>-16.598486068610086</v>
      </c>
      <c r="G12" s="1"/>
      <c r="H12" s="1"/>
      <c r="I12" s="1"/>
    </row>
    <row r="13" spans="1:12" x14ac:dyDescent="0.3">
      <c r="A13" s="9" t="s">
        <v>32</v>
      </c>
      <c r="B13" s="28">
        <v>9541</v>
      </c>
      <c r="C13" s="28">
        <v>9881</v>
      </c>
      <c r="D13" s="28">
        <v>95799</v>
      </c>
      <c r="E13" s="28">
        <v>95406</v>
      </c>
      <c r="F13" s="11">
        <f t="shared" si="0"/>
        <v>-0.41023392728524755</v>
      </c>
      <c r="G13" s="1"/>
      <c r="H13" s="1"/>
      <c r="I13" s="1"/>
    </row>
    <row r="14" spans="1:12" x14ac:dyDescent="0.3">
      <c r="A14" s="12" t="s">
        <v>33</v>
      </c>
      <c r="B14" s="29">
        <v>266559</v>
      </c>
      <c r="C14" s="29">
        <v>291004</v>
      </c>
      <c r="D14" s="29">
        <v>2260717</v>
      </c>
      <c r="E14" s="29">
        <v>2564183</v>
      </c>
      <c r="F14" s="14">
        <f t="shared" si="0"/>
        <v>13.423440439471193</v>
      </c>
      <c r="G14" s="1"/>
      <c r="H14" s="1"/>
      <c r="I14" s="1"/>
    </row>
    <row r="15" spans="1:12" x14ac:dyDescent="0.3">
      <c r="A15" s="9" t="s">
        <v>34</v>
      </c>
      <c r="B15" s="28">
        <v>49672</v>
      </c>
      <c r="C15" s="28">
        <v>49195</v>
      </c>
      <c r="D15" s="28">
        <v>432232</v>
      </c>
      <c r="E15" s="28">
        <v>479217</v>
      </c>
      <c r="F15" s="11">
        <f t="shared" si="0"/>
        <v>10.870319643154602</v>
      </c>
      <c r="G15" s="1"/>
      <c r="H15" s="1"/>
      <c r="I15" s="1"/>
    </row>
    <row r="16" spans="1:12" x14ac:dyDescent="0.3">
      <c r="A16" s="12" t="s">
        <v>35</v>
      </c>
      <c r="B16" s="29">
        <v>9768</v>
      </c>
      <c r="C16" s="29">
        <v>10119</v>
      </c>
      <c r="D16" s="29">
        <v>70930</v>
      </c>
      <c r="E16" s="29">
        <v>68023</v>
      </c>
      <c r="F16" s="14">
        <f t="shared" si="0"/>
        <v>-4.0984068800225515</v>
      </c>
      <c r="G16" s="1"/>
      <c r="H16" s="1"/>
      <c r="I16" s="1"/>
    </row>
    <row r="17" spans="1:9" x14ac:dyDescent="0.3">
      <c r="A17" s="9" t="s">
        <v>162</v>
      </c>
      <c r="B17" s="28">
        <v>18554</v>
      </c>
      <c r="C17" s="28">
        <v>16403</v>
      </c>
      <c r="D17" s="28">
        <v>185220</v>
      </c>
      <c r="E17" s="28">
        <v>180651</v>
      </c>
      <c r="F17" s="11">
        <f t="shared" si="0"/>
        <v>-2.4667962423064438</v>
      </c>
      <c r="G17" s="1"/>
      <c r="H17" s="1"/>
      <c r="I17" s="1"/>
    </row>
    <row r="18" spans="1:9" x14ac:dyDescent="0.3">
      <c r="A18" s="12" t="s">
        <v>36</v>
      </c>
      <c r="B18" s="29">
        <v>887</v>
      </c>
      <c r="C18" s="29">
        <v>966</v>
      </c>
      <c r="D18" s="29">
        <v>13645</v>
      </c>
      <c r="E18" s="29">
        <v>8173</v>
      </c>
      <c r="F18" s="14">
        <f t="shared" si="0"/>
        <v>-40.102601685599119</v>
      </c>
      <c r="G18" s="1"/>
      <c r="H18" s="1"/>
      <c r="I18" s="1"/>
    </row>
    <row r="19" spans="1:9" x14ac:dyDescent="0.3">
      <c r="A19" s="9" t="s">
        <v>37</v>
      </c>
      <c r="B19" s="28">
        <v>4</v>
      </c>
      <c r="C19" s="28">
        <v>710</v>
      </c>
      <c r="D19" s="28">
        <v>281</v>
      </c>
      <c r="E19" s="28">
        <v>2617</v>
      </c>
      <c r="F19" s="11">
        <f t="shared" si="0"/>
        <v>831.3167259786477</v>
      </c>
      <c r="G19" s="1"/>
      <c r="H19" s="1"/>
      <c r="I19" s="1"/>
    </row>
    <row r="20" spans="1:9" x14ac:dyDescent="0.3">
      <c r="A20" s="12" t="s">
        <v>163</v>
      </c>
      <c r="B20" s="29">
        <v>6656</v>
      </c>
      <c r="C20" s="29">
        <v>6778</v>
      </c>
      <c r="D20" s="29">
        <v>57130</v>
      </c>
      <c r="E20" s="29">
        <v>59638</v>
      </c>
      <c r="F20" s="14">
        <f t="shared" si="0"/>
        <v>4.3899877472431257</v>
      </c>
      <c r="G20" s="1"/>
      <c r="H20" s="1"/>
      <c r="I20" s="1"/>
    </row>
    <row r="21" spans="1:9" x14ac:dyDescent="0.3">
      <c r="A21" s="9" t="s">
        <v>38</v>
      </c>
      <c r="B21" s="28">
        <v>5339</v>
      </c>
      <c r="C21" s="28">
        <v>4495</v>
      </c>
      <c r="D21" s="28">
        <v>40449</v>
      </c>
      <c r="E21" s="28">
        <v>52402</v>
      </c>
      <c r="F21" s="11">
        <f t="shared" si="0"/>
        <v>29.550792355806067</v>
      </c>
      <c r="G21" s="1"/>
      <c r="H21" s="1"/>
      <c r="I21" s="1"/>
    </row>
    <row r="22" spans="1:9" x14ac:dyDescent="0.3">
      <c r="A22" s="12" t="s">
        <v>59</v>
      </c>
      <c r="B22" s="29">
        <v>127825</v>
      </c>
      <c r="C22" s="29">
        <v>83398</v>
      </c>
      <c r="D22" s="29">
        <v>863413</v>
      </c>
      <c r="E22" s="29">
        <v>854734</v>
      </c>
      <c r="F22" s="14">
        <f t="shared" si="0"/>
        <v>-1.0051968177453858</v>
      </c>
      <c r="G22" s="1"/>
      <c r="H22" s="1"/>
      <c r="I22" s="1"/>
    </row>
    <row r="23" spans="1:9" x14ac:dyDescent="0.3">
      <c r="A23" s="9" t="s">
        <v>164</v>
      </c>
      <c r="B23" s="28">
        <v>5686</v>
      </c>
      <c r="C23" s="28">
        <v>8541</v>
      </c>
      <c r="D23" s="28">
        <v>74381</v>
      </c>
      <c r="E23" s="28">
        <v>64982</v>
      </c>
      <c r="F23" s="11">
        <f t="shared" si="0"/>
        <v>-12.636291526061768</v>
      </c>
      <c r="G23" s="1"/>
      <c r="H23" s="1"/>
      <c r="I23" s="1"/>
    </row>
    <row r="24" spans="1:9" x14ac:dyDescent="0.3">
      <c r="A24" s="12" t="s">
        <v>166</v>
      </c>
      <c r="B24" s="29">
        <v>7574</v>
      </c>
      <c r="C24" s="29">
        <v>7355</v>
      </c>
      <c r="D24" s="29">
        <v>66819</v>
      </c>
      <c r="E24" s="29">
        <v>65556</v>
      </c>
      <c r="F24" s="14">
        <f t="shared" si="0"/>
        <v>-1.8901809365599576</v>
      </c>
      <c r="G24" s="1"/>
      <c r="H24" s="1"/>
      <c r="I24" s="1"/>
    </row>
    <row r="25" spans="1:9" x14ac:dyDescent="0.3">
      <c r="A25" s="9" t="s">
        <v>39</v>
      </c>
      <c r="B25" s="28">
        <v>3366</v>
      </c>
      <c r="C25" s="28">
        <v>1983</v>
      </c>
      <c r="D25" s="28">
        <v>28426</v>
      </c>
      <c r="E25" s="28">
        <v>17632</v>
      </c>
      <c r="F25" s="11">
        <f t="shared" si="0"/>
        <v>-37.972278899598962</v>
      </c>
      <c r="G25" s="1"/>
      <c r="H25" s="1"/>
      <c r="I25" s="1"/>
    </row>
    <row r="26" spans="1:9" x14ac:dyDescent="0.3">
      <c r="A26" s="12" t="s">
        <v>40</v>
      </c>
      <c r="B26" s="29">
        <v>78</v>
      </c>
      <c r="C26" s="29">
        <v>34</v>
      </c>
      <c r="D26" s="29">
        <v>1450</v>
      </c>
      <c r="E26" s="29">
        <v>227</v>
      </c>
      <c r="F26" s="14">
        <f t="shared" si="0"/>
        <v>-84.34482758620689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0</v>
      </c>
      <c r="D27" s="28">
        <v>2</v>
      </c>
      <c r="E27" s="28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29">
        <v>52125</v>
      </c>
      <c r="C28" s="29">
        <v>37117</v>
      </c>
      <c r="D28" s="29">
        <v>313829</v>
      </c>
      <c r="E28" s="29">
        <v>399257</v>
      </c>
      <c r="F28" s="14">
        <f t="shared" si="0"/>
        <v>27.22119370740117</v>
      </c>
      <c r="G28" s="1"/>
      <c r="H28" s="1"/>
      <c r="I28" s="1"/>
    </row>
    <row r="29" spans="1:9" x14ac:dyDescent="0.3">
      <c r="A29" s="9" t="s">
        <v>43</v>
      </c>
      <c r="B29" s="28">
        <v>943</v>
      </c>
      <c r="C29" s="28">
        <v>997</v>
      </c>
      <c r="D29" s="28">
        <v>4293</v>
      </c>
      <c r="E29" s="28">
        <v>7782</v>
      </c>
      <c r="F29" s="11">
        <f t="shared" si="0"/>
        <v>81.271837875611453</v>
      </c>
      <c r="G29" s="1"/>
      <c r="H29" s="1"/>
      <c r="I29" s="1"/>
    </row>
    <row r="30" spans="1:9" x14ac:dyDescent="0.3">
      <c r="A30" s="12" t="s">
        <v>44</v>
      </c>
      <c r="B30" s="29">
        <v>8599</v>
      </c>
      <c r="C30" s="29">
        <v>11753</v>
      </c>
      <c r="D30" s="29">
        <v>78147</v>
      </c>
      <c r="E30" s="29">
        <v>99785</v>
      </c>
      <c r="F30" s="14">
        <f t="shared" si="0"/>
        <v>27.688842821861357</v>
      </c>
      <c r="G30" s="1"/>
      <c r="H30" s="1"/>
      <c r="I30" s="1"/>
    </row>
    <row r="31" spans="1:9" x14ac:dyDescent="0.3">
      <c r="A31" s="9" t="s">
        <v>45</v>
      </c>
      <c r="B31" s="28">
        <v>4733</v>
      </c>
      <c r="C31" s="28">
        <v>4134</v>
      </c>
      <c r="D31" s="28">
        <v>47860</v>
      </c>
      <c r="E31" s="28">
        <v>43978</v>
      </c>
      <c r="F31" s="11">
        <f t="shared" si="0"/>
        <v>-8.1111575428332685</v>
      </c>
      <c r="G31" s="1"/>
      <c r="H31" s="1"/>
      <c r="I31" s="1"/>
    </row>
    <row r="32" spans="1:9" x14ac:dyDescent="0.3">
      <c r="A32" s="12" t="s">
        <v>46</v>
      </c>
      <c r="B32" s="29">
        <v>428120</v>
      </c>
      <c r="C32" s="29">
        <v>418714</v>
      </c>
      <c r="D32" s="29">
        <v>3631251</v>
      </c>
      <c r="E32" s="29">
        <v>3820501</v>
      </c>
      <c r="F32" s="14">
        <f t="shared" si="0"/>
        <v>5.2117025234554148</v>
      </c>
      <c r="G32" s="1"/>
      <c r="H32" s="1"/>
      <c r="I32" s="1"/>
    </row>
    <row r="33" spans="1:9" x14ac:dyDescent="0.3">
      <c r="A33" s="9" t="s">
        <v>47</v>
      </c>
      <c r="B33" s="28">
        <v>15765</v>
      </c>
      <c r="C33" s="28">
        <v>15309</v>
      </c>
      <c r="D33" s="28">
        <v>138219</v>
      </c>
      <c r="E33" s="28">
        <v>140900</v>
      </c>
      <c r="F33" s="11">
        <f t="shared" si="0"/>
        <v>1.9396754425947194</v>
      </c>
      <c r="G33" s="1"/>
      <c r="H33" s="1"/>
      <c r="I33" s="1"/>
    </row>
    <row r="34" spans="1:9" x14ac:dyDescent="0.3">
      <c r="A34" s="12" t="s">
        <v>165</v>
      </c>
      <c r="B34" s="29">
        <v>2302</v>
      </c>
      <c r="C34" s="29">
        <v>2933</v>
      </c>
      <c r="D34" s="29">
        <v>25840</v>
      </c>
      <c r="E34" s="29">
        <v>26323</v>
      </c>
      <c r="F34" s="14">
        <f t="shared" si="0"/>
        <v>1.8691950464396285</v>
      </c>
      <c r="G34" s="1"/>
      <c r="H34" s="1"/>
      <c r="I34" s="1"/>
    </row>
    <row r="35" spans="1:9" x14ac:dyDescent="0.3">
      <c r="A35" s="15" t="s">
        <v>48</v>
      </c>
      <c r="B35" s="16">
        <f>SUM(B7:B34)</f>
        <v>1396167</v>
      </c>
      <c r="C35" s="16">
        <f t="shared" ref="C35:E35" si="1">SUM(C7:C34)</f>
        <v>1410258</v>
      </c>
      <c r="D35" s="16">
        <f t="shared" si="1"/>
        <v>11827373</v>
      </c>
      <c r="E35" s="16">
        <f t="shared" si="1"/>
        <v>12815057</v>
      </c>
      <c r="F35" s="17">
        <f t="shared" ref="F35" si="2">((E35*100)/D35)-100</f>
        <v>8.3508315836492244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3820501</v>
      </c>
      <c r="G39" s="36">
        <f>LOOKUP(E39,$A$39:$A$66,$C$39:$C$66)</f>
        <v>3631251</v>
      </c>
    </row>
    <row r="40" spans="1:9" x14ac:dyDescent="0.3">
      <c r="A40" s="36" t="str">
        <f t="shared" si="5"/>
        <v>ALICANTE</v>
      </c>
      <c r="B40" s="37">
        <f t="shared" si="3"/>
        <v>120326</v>
      </c>
      <c r="C40" s="37">
        <f t="shared" si="4"/>
        <v>122369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3585181</v>
      </c>
      <c r="G40" s="36">
        <f t="shared" ref="G40:G66" si="9">LOOKUP(E40,$A$39:$A$66,$C$39:$C$66)</f>
        <v>3207952</v>
      </c>
    </row>
    <row r="41" spans="1:9" x14ac:dyDescent="0.3">
      <c r="A41" s="36" t="str">
        <f t="shared" si="5"/>
        <v>ALMERÍA</v>
      </c>
      <c r="B41" s="37">
        <f t="shared" si="3"/>
        <v>5772</v>
      </c>
      <c r="C41" s="37">
        <f t="shared" si="4"/>
        <v>4626</v>
      </c>
      <c r="D41" s="37">
        <f t="shared" si="7"/>
        <v>23</v>
      </c>
      <c r="E41" s="36" t="str">
        <f t="shared" si="6"/>
        <v>BARCELONA</v>
      </c>
      <c r="F41" s="36">
        <f t="shared" si="8"/>
        <v>2564183</v>
      </c>
      <c r="G41" s="36">
        <f t="shared" si="9"/>
        <v>2260717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854734</v>
      </c>
      <c r="G42" s="36">
        <f t="shared" si="9"/>
        <v>863413</v>
      </c>
    </row>
    <row r="43" spans="1:9" x14ac:dyDescent="0.3">
      <c r="A43" s="36" t="str">
        <f t="shared" si="5"/>
        <v>BAHÍA DE ALGECIRAS</v>
      </c>
      <c r="B43" s="37">
        <f t="shared" si="3"/>
        <v>3585181</v>
      </c>
      <c r="C43" s="37">
        <f t="shared" si="4"/>
        <v>3207952</v>
      </c>
      <c r="D43" s="37">
        <f t="shared" si="7"/>
        <v>2</v>
      </c>
      <c r="E43" s="36" t="str">
        <f t="shared" si="6"/>
        <v>BILBAO</v>
      </c>
      <c r="F43" s="36">
        <f t="shared" si="8"/>
        <v>479217</v>
      </c>
      <c r="G43" s="36">
        <f t="shared" si="9"/>
        <v>432232</v>
      </c>
    </row>
    <row r="44" spans="1:9" x14ac:dyDescent="0.3">
      <c r="A44" s="36" t="str">
        <f t="shared" si="5"/>
        <v>BAHÍA DE CÁDIZ</v>
      </c>
      <c r="B44" s="37">
        <f t="shared" si="3"/>
        <v>51784</v>
      </c>
      <c r="C44" s="37">
        <f t="shared" si="4"/>
        <v>62090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399257</v>
      </c>
      <c r="G44" s="36">
        <f t="shared" si="9"/>
        <v>313829</v>
      </c>
    </row>
    <row r="45" spans="1:9" x14ac:dyDescent="0.3">
      <c r="A45" s="36" t="str">
        <f t="shared" si="5"/>
        <v>BALEARES</v>
      </c>
      <c r="B45" s="37">
        <f t="shared" si="3"/>
        <v>95406</v>
      </c>
      <c r="C45" s="37">
        <f t="shared" si="4"/>
        <v>95799</v>
      </c>
      <c r="D45" s="37">
        <f t="shared" si="7"/>
        <v>11</v>
      </c>
      <c r="E45" s="36" t="str">
        <f t="shared" si="6"/>
        <v>CASTELLÓN</v>
      </c>
      <c r="F45" s="36">
        <f t="shared" si="8"/>
        <v>180651</v>
      </c>
      <c r="G45" s="36">
        <f t="shared" si="9"/>
        <v>185220</v>
      </c>
    </row>
    <row r="46" spans="1:9" x14ac:dyDescent="0.3">
      <c r="A46" s="36" t="str">
        <f t="shared" si="5"/>
        <v>BARCELONA</v>
      </c>
      <c r="B46" s="37">
        <f t="shared" si="3"/>
        <v>2564183</v>
      </c>
      <c r="C46" s="37">
        <f t="shared" si="4"/>
        <v>2260717</v>
      </c>
      <c r="D46" s="37">
        <f t="shared" si="7"/>
        <v>3</v>
      </c>
      <c r="E46" s="36" t="str">
        <f t="shared" si="6"/>
        <v>VIGO</v>
      </c>
      <c r="F46" s="36">
        <f t="shared" si="8"/>
        <v>140900</v>
      </c>
      <c r="G46" s="36">
        <f t="shared" si="9"/>
        <v>138219</v>
      </c>
    </row>
    <row r="47" spans="1:9" x14ac:dyDescent="0.3">
      <c r="A47" s="36" t="str">
        <f t="shared" si="5"/>
        <v>BILBAO</v>
      </c>
      <c r="B47" s="37">
        <f t="shared" si="3"/>
        <v>479217</v>
      </c>
      <c r="C47" s="37">
        <f t="shared" si="4"/>
        <v>432232</v>
      </c>
      <c r="D47" s="37">
        <f t="shared" si="7"/>
        <v>5</v>
      </c>
      <c r="E47" s="36" t="str">
        <f t="shared" si="6"/>
        <v>ALICANTE</v>
      </c>
      <c r="F47" s="36">
        <f t="shared" si="8"/>
        <v>120326</v>
      </c>
      <c r="G47" s="36">
        <f t="shared" si="9"/>
        <v>122369</v>
      </c>
    </row>
    <row r="48" spans="1:9" x14ac:dyDescent="0.3">
      <c r="A48" s="36" t="str">
        <f t="shared" si="5"/>
        <v>CARTAGENA</v>
      </c>
      <c r="B48" s="37">
        <f t="shared" si="3"/>
        <v>68023</v>
      </c>
      <c r="C48" s="37">
        <f t="shared" si="4"/>
        <v>70930</v>
      </c>
      <c r="D48" s="37">
        <f t="shared" si="7"/>
        <v>12</v>
      </c>
      <c r="E48" s="36" t="str">
        <f t="shared" si="6"/>
        <v>SEVILLA</v>
      </c>
      <c r="F48" s="36">
        <f t="shared" si="8"/>
        <v>99785</v>
      </c>
      <c r="G48" s="36">
        <f t="shared" si="9"/>
        <v>78147</v>
      </c>
    </row>
    <row r="49" spans="1:7" x14ac:dyDescent="0.3">
      <c r="A49" s="36" t="str">
        <f t="shared" si="5"/>
        <v>CASTELLÓN</v>
      </c>
      <c r="B49" s="37">
        <f t="shared" si="3"/>
        <v>180651</v>
      </c>
      <c r="C49" s="37">
        <f t="shared" si="4"/>
        <v>185220</v>
      </c>
      <c r="D49" s="37">
        <f t="shared" si="7"/>
        <v>7</v>
      </c>
      <c r="E49" s="36" t="str">
        <f t="shared" si="6"/>
        <v>BALEARES</v>
      </c>
      <c r="F49" s="36">
        <f t="shared" si="8"/>
        <v>95406</v>
      </c>
      <c r="G49" s="36">
        <f t="shared" si="9"/>
        <v>95799</v>
      </c>
    </row>
    <row r="50" spans="1:7" x14ac:dyDescent="0.3">
      <c r="A50" s="36" t="str">
        <f t="shared" si="5"/>
        <v>CEUTA</v>
      </c>
      <c r="B50" s="37">
        <f t="shared" si="3"/>
        <v>8173</v>
      </c>
      <c r="C50" s="37">
        <f t="shared" si="4"/>
        <v>13645</v>
      </c>
      <c r="D50" s="37">
        <f t="shared" si="7"/>
        <v>21</v>
      </c>
      <c r="E50" s="36" t="str">
        <f t="shared" si="6"/>
        <v>CARTAGENA</v>
      </c>
      <c r="F50" s="36">
        <f t="shared" si="8"/>
        <v>68023</v>
      </c>
      <c r="G50" s="36">
        <f t="shared" si="9"/>
        <v>70930</v>
      </c>
    </row>
    <row r="51" spans="1:7" x14ac:dyDescent="0.3">
      <c r="A51" s="36" t="str">
        <f t="shared" si="5"/>
        <v>FERROL-SAN CIBRAO</v>
      </c>
      <c r="B51" s="37">
        <f t="shared" si="3"/>
        <v>2617</v>
      </c>
      <c r="C51" s="37">
        <f t="shared" si="4"/>
        <v>281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65556</v>
      </c>
      <c r="G51" s="36">
        <f t="shared" si="9"/>
        <v>66819</v>
      </c>
    </row>
    <row r="52" spans="1:7" x14ac:dyDescent="0.3">
      <c r="A52" s="36" t="str">
        <f t="shared" si="5"/>
        <v>GIJÓN</v>
      </c>
      <c r="B52" s="37">
        <f t="shared" si="3"/>
        <v>59638</v>
      </c>
      <c r="C52" s="37">
        <f t="shared" si="4"/>
        <v>57130</v>
      </c>
      <c r="D52" s="37">
        <f t="shared" si="7"/>
        <v>15</v>
      </c>
      <c r="E52" s="36" t="str">
        <f t="shared" si="6"/>
        <v>MÁLAGA</v>
      </c>
      <c r="F52" s="36">
        <f t="shared" si="8"/>
        <v>64982</v>
      </c>
      <c r="G52" s="36">
        <f t="shared" si="9"/>
        <v>74381</v>
      </c>
    </row>
    <row r="53" spans="1:7" x14ac:dyDescent="0.3">
      <c r="A53" s="36" t="str">
        <f t="shared" si="5"/>
        <v>HUELVA</v>
      </c>
      <c r="B53" s="37">
        <f t="shared" si="3"/>
        <v>52402</v>
      </c>
      <c r="C53" s="37">
        <f t="shared" si="4"/>
        <v>40449</v>
      </c>
      <c r="D53" s="37">
        <f t="shared" si="7"/>
        <v>16</v>
      </c>
      <c r="E53" s="36" t="str">
        <f t="shared" si="6"/>
        <v>GIJÓN</v>
      </c>
      <c r="F53" s="36">
        <f t="shared" si="8"/>
        <v>59638</v>
      </c>
      <c r="G53" s="36">
        <f t="shared" si="9"/>
        <v>57130</v>
      </c>
    </row>
    <row r="54" spans="1:7" x14ac:dyDescent="0.3">
      <c r="A54" s="36" t="str">
        <f t="shared" si="5"/>
        <v>LAS PALMAS</v>
      </c>
      <c r="B54" s="37">
        <f t="shared" si="3"/>
        <v>854734</v>
      </c>
      <c r="C54" s="37">
        <f t="shared" si="4"/>
        <v>863413</v>
      </c>
      <c r="D54" s="37">
        <f t="shared" si="7"/>
        <v>4</v>
      </c>
      <c r="E54" s="36" t="str">
        <f t="shared" si="6"/>
        <v>HUELVA</v>
      </c>
      <c r="F54" s="36">
        <f t="shared" si="8"/>
        <v>52402</v>
      </c>
      <c r="G54" s="36">
        <f t="shared" si="9"/>
        <v>40449</v>
      </c>
    </row>
    <row r="55" spans="1:7" x14ac:dyDescent="0.3">
      <c r="A55" s="36" t="str">
        <f t="shared" si="5"/>
        <v>MÁLAGA</v>
      </c>
      <c r="B55" s="37">
        <f t="shared" si="3"/>
        <v>64982</v>
      </c>
      <c r="C55" s="37">
        <f t="shared" si="4"/>
        <v>74381</v>
      </c>
      <c r="D55" s="37">
        <f t="shared" si="7"/>
        <v>14</v>
      </c>
      <c r="E55" s="36" t="str">
        <f t="shared" si="6"/>
        <v>BAHÍA DE CÁDIZ</v>
      </c>
      <c r="F55" s="36">
        <f t="shared" si="8"/>
        <v>51784</v>
      </c>
      <c r="G55" s="36">
        <f t="shared" si="9"/>
        <v>62090</v>
      </c>
    </row>
    <row r="56" spans="1:7" x14ac:dyDescent="0.3">
      <c r="A56" s="36" t="str">
        <f t="shared" si="5"/>
        <v>MARÍN Y RÍA DE PONTEVEDRA</v>
      </c>
      <c r="B56" s="37">
        <f t="shared" si="3"/>
        <v>65556</v>
      </c>
      <c r="C56" s="37">
        <f t="shared" si="4"/>
        <v>66819</v>
      </c>
      <c r="D56" s="37">
        <f t="shared" si="7"/>
        <v>13</v>
      </c>
      <c r="E56" s="36" t="str">
        <f t="shared" si="6"/>
        <v>TARRAGONA</v>
      </c>
      <c r="F56" s="36">
        <f t="shared" ref="F56:F66" si="10">LOOKUP(E56,$A$39:$A$66,$B$39:$B$66)</f>
        <v>43978</v>
      </c>
      <c r="G56" s="36">
        <f t="shared" si="9"/>
        <v>47860</v>
      </c>
    </row>
    <row r="57" spans="1:7" x14ac:dyDescent="0.3">
      <c r="A57" s="36" t="str">
        <f t="shared" si="5"/>
        <v>MELILLA</v>
      </c>
      <c r="B57" s="37">
        <f t="shared" si="3"/>
        <v>17632</v>
      </c>
      <c r="C57" s="37">
        <f t="shared" si="4"/>
        <v>28426</v>
      </c>
      <c r="D57" s="37">
        <f t="shared" si="7"/>
        <v>20</v>
      </c>
      <c r="E57" s="36" t="str">
        <f t="shared" si="6"/>
        <v>VILAGARCÍA</v>
      </c>
      <c r="F57" s="36">
        <f t="shared" si="10"/>
        <v>26323</v>
      </c>
      <c r="G57" s="36">
        <f t="shared" si="9"/>
        <v>25840</v>
      </c>
    </row>
    <row r="58" spans="1:7" x14ac:dyDescent="0.3">
      <c r="A58" s="36" t="str">
        <f t="shared" si="5"/>
        <v>MOTRIL</v>
      </c>
      <c r="B58" s="37">
        <f t="shared" si="3"/>
        <v>227</v>
      </c>
      <c r="C58" s="37">
        <f t="shared" si="4"/>
        <v>1450</v>
      </c>
      <c r="D58" s="37">
        <f t="shared" si="7"/>
        <v>25</v>
      </c>
      <c r="E58" s="36" t="str">
        <f t="shared" si="6"/>
        <v>MELILLA</v>
      </c>
      <c r="F58" s="36">
        <f t="shared" si="10"/>
        <v>17632</v>
      </c>
      <c r="G58" s="36">
        <f t="shared" si="9"/>
        <v>28426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CEUTA</v>
      </c>
      <c r="F59" s="36">
        <f t="shared" si="10"/>
        <v>8173</v>
      </c>
      <c r="G59" s="36">
        <f t="shared" si="9"/>
        <v>13645</v>
      </c>
    </row>
    <row r="60" spans="1:7" x14ac:dyDescent="0.3">
      <c r="A60" s="36" t="str">
        <f t="shared" si="5"/>
        <v>SANTA CRUZ DE TENERIFE</v>
      </c>
      <c r="B60" s="37">
        <f t="shared" si="3"/>
        <v>399257</v>
      </c>
      <c r="C60" s="37">
        <f t="shared" si="4"/>
        <v>313829</v>
      </c>
      <c r="D60" s="37">
        <f t="shared" si="7"/>
        <v>6</v>
      </c>
      <c r="E60" s="36" t="str">
        <f t="shared" si="6"/>
        <v>SANTANDER</v>
      </c>
      <c r="F60" s="36">
        <f t="shared" si="10"/>
        <v>7782</v>
      </c>
      <c r="G60" s="36">
        <f t="shared" si="9"/>
        <v>4293</v>
      </c>
    </row>
    <row r="61" spans="1:7" x14ac:dyDescent="0.3">
      <c r="A61" s="36" t="str">
        <f t="shared" si="5"/>
        <v>SANTANDER</v>
      </c>
      <c r="B61" s="37">
        <f t="shared" si="3"/>
        <v>7782</v>
      </c>
      <c r="C61" s="37">
        <f t="shared" si="4"/>
        <v>4293</v>
      </c>
      <c r="D61" s="37">
        <f t="shared" si="7"/>
        <v>22</v>
      </c>
      <c r="E61" s="36" t="str">
        <f t="shared" si="6"/>
        <v>ALMERÍA</v>
      </c>
      <c r="F61" s="36">
        <f t="shared" si="10"/>
        <v>5772</v>
      </c>
      <c r="G61" s="36">
        <f t="shared" si="9"/>
        <v>4626</v>
      </c>
    </row>
    <row r="62" spans="1:7" x14ac:dyDescent="0.3">
      <c r="A62" s="36" t="str">
        <f t="shared" si="5"/>
        <v>SEVILLA</v>
      </c>
      <c r="B62" s="37">
        <f t="shared" si="3"/>
        <v>99785</v>
      </c>
      <c r="C62" s="37">
        <f t="shared" si="4"/>
        <v>78147</v>
      </c>
      <c r="D62" s="37">
        <f t="shared" si="7"/>
        <v>10</v>
      </c>
      <c r="E62" s="36" t="str">
        <f t="shared" si="6"/>
        <v>FERROL-SAN CIBRAO</v>
      </c>
      <c r="F62" s="36">
        <f t="shared" si="10"/>
        <v>2617</v>
      </c>
      <c r="G62" s="36">
        <f t="shared" si="9"/>
        <v>281</v>
      </c>
    </row>
    <row r="63" spans="1:7" x14ac:dyDescent="0.3">
      <c r="A63" s="36" t="str">
        <f t="shared" si="5"/>
        <v>TARRAGONA</v>
      </c>
      <c r="B63" s="37">
        <f t="shared" si="3"/>
        <v>43978</v>
      </c>
      <c r="C63" s="37">
        <f t="shared" si="4"/>
        <v>47860</v>
      </c>
      <c r="D63" s="37">
        <f t="shared" si="7"/>
        <v>18</v>
      </c>
      <c r="E63" s="36" t="str">
        <f t="shared" si="6"/>
        <v>MOTRIL</v>
      </c>
      <c r="F63" s="36">
        <f t="shared" si="10"/>
        <v>227</v>
      </c>
      <c r="G63" s="36">
        <f t="shared" si="9"/>
        <v>1450</v>
      </c>
    </row>
    <row r="64" spans="1:7" x14ac:dyDescent="0.3">
      <c r="A64" s="36" t="str">
        <f t="shared" si="5"/>
        <v>VALENCIA</v>
      </c>
      <c r="B64" s="37">
        <f t="shared" si="3"/>
        <v>3820501</v>
      </c>
      <c r="C64" s="37">
        <f t="shared" si="4"/>
        <v>3631251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140900</v>
      </c>
      <c r="C65" s="37">
        <f t="shared" si="4"/>
        <v>138219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26323</v>
      </c>
      <c r="C66" s="37">
        <f t="shared" si="4"/>
        <v>25840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10</v>
      </c>
      <c r="C8" s="31">
        <v>8</v>
      </c>
      <c r="D8" s="31">
        <v>1652</v>
      </c>
      <c r="E8" s="31">
        <v>582</v>
      </c>
      <c r="F8" s="14">
        <f t="shared" ref="F8:F34" si="0">((E8*100)/D8)-100</f>
        <v>-64.769975786924931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317070</v>
      </c>
      <c r="C11" s="30">
        <v>346654</v>
      </c>
      <c r="D11" s="30">
        <v>2929622</v>
      </c>
      <c r="E11" s="30">
        <v>3177589</v>
      </c>
      <c r="F11" s="19">
        <f t="shared" si="0"/>
        <v>8.4641295020313265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126</v>
      </c>
      <c r="E12" s="31">
        <v>518</v>
      </c>
      <c r="F12" s="14">
        <f t="shared" si="0"/>
        <v>311.11111111111109</v>
      </c>
      <c r="G12" s="1"/>
      <c r="H12" s="1"/>
      <c r="I12" s="1"/>
    </row>
    <row r="13" spans="1:12" x14ac:dyDescent="0.3">
      <c r="A13" s="9" t="s">
        <v>32</v>
      </c>
      <c r="B13" s="30">
        <v>30</v>
      </c>
      <c r="C13" s="30">
        <v>6</v>
      </c>
      <c r="D13" s="30">
        <v>431</v>
      </c>
      <c r="E13" s="30">
        <v>31</v>
      </c>
      <c r="F13" s="11">
        <f t="shared" si="0"/>
        <v>-92.807424593967511</v>
      </c>
      <c r="G13" s="1"/>
      <c r="H13" s="1"/>
      <c r="I13" s="1"/>
    </row>
    <row r="14" spans="1:12" x14ac:dyDescent="0.3">
      <c r="A14" s="12" t="s">
        <v>33</v>
      </c>
      <c r="B14" s="31">
        <v>90440</v>
      </c>
      <c r="C14" s="31">
        <v>120757</v>
      </c>
      <c r="D14" s="31">
        <v>801420</v>
      </c>
      <c r="E14" s="31">
        <v>1057537</v>
      </c>
      <c r="F14" s="14">
        <f t="shared" si="0"/>
        <v>31.957899727982834</v>
      </c>
      <c r="G14" s="1"/>
      <c r="H14" s="1"/>
      <c r="I14" s="1"/>
    </row>
    <row r="15" spans="1:12" x14ac:dyDescent="0.3">
      <c r="A15" s="9" t="s">
        <v>34</v>
      </c>
      <c r="B15" s="30">
        <v>173</v>
      </c>
      <c r="C15" s="30">
        <v>82</v>
      </c>
      <c r="D15" s="30">
        <v>2009</v>
      </c>
      <c r="E15" s="30">
        <v>829</v>
      </c>
      <c r="F15" s="11">
        <f t="shared" si="0"/>
        <v>-58.735689397710303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2205</v>
      </c>
      <c r="C17" s="30">
        <v>251</v>
      </c>
      <c r="D17" s="30">
        <v>27656</v>
      </c>
      <c r="E17" s="30">
        <v>5752</v>
      </c>
      <c r="F17" s="11">
        <f t="shared" si="0"/>
        <v>-79.201619901648826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4</v>
      </c>
      <c r="D21" s="30">
        <v>596</v>
      </c>
      <c r="E21" s="30">
        <v>1272</v>
      </c>
      <c r="F21" s="19">
        <f t="shared" si="0"/>
        <v>113.4228187919463</v>
      </c>
      <c r="G21" s="1"/>
      <c r="H21" s="1"/>
      <c r="I21" s="1"/>
    </row>
    <row r="22" spans="1:9" x14ac:dyDescent="0.3">
      <c r="A22" s="12" t="s">
        <v>59</v>
      </c>
      <c r="B22" s="31">
        <v>76811</v>
      </c>
      <c r="C22" s="31">
        <v>42420</v>
      </c>
      <c r="D22" s="31">
        <v>449209</v>
      </c>
      <c r="E22" s="31">
        <v>442316</v>
      </c>
      <c r="F22" s="18">
        <f t="shared" si="0"/>
        <v>-1.5344750439105184</v>
      </c>
      <c r="G22" s="1"/>
      <c r="H22" s="1"/>
      <c r="I22" s="1"/>
    </row>
    <row r="23" spans="1:9" x14ac:dyDescent="0.3">
      <c r="A23" s="9" t="s">
        <v>164</v>
      </c>
      <c r="B23" s="30">
        <v>1769</v>
      </c>
      <c r="C23" s="30">
        <v>5303</v>
      </c>
      <c r="D23" s="30">
        <v>48605</v>
      </c>
      <c r="E23" s="30">
        <v>36390</v>
      </c>
      <c r="F23" s="11">
        <f t="shared" si="0"/>
        <v>-25.131159345746326</v>
      </c>
      <c r="G23" s="1"/>
      <c r="H23" s="1"/>
      <c r="I23" s="1"/>
    </row>
    <row r="24" spans="1:9" x14ac:dyDescent="0.3">
      <c r="A24" s="12" t="s">
        <v>166</v>
      </c>
      <c r="B24" s="31">
        <v>285</v>
      </c>
      <c r="C24" s="31">
        <v>216</v>
      </c>
      <c r="D24" s="31">
        <v>10428</v>
      </c>
      <c r="E24" s="31">
        <v>6115</v>
      </c>
      <c r="F24" s="14">
        <f t="shared" si="0"/>
        <v>-41.35980053701573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17664</v>
      </c>
      <c r="C28" s="31">
        <v>4975</v>
      </c>
      <c r="D28" s="31">
        <v>23797</v>
      </c>
      <c r="E28" s="31">
        <v>99883</v>
      </c>
      <c r="F28" s="14">
        <f t="shared" si="0"/>
        <v>319.72937765264527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42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32</v>
      </c>
      <c r="C31" s="30">
        <v>0</v>
      </c>
      <c r="D31" s="30">
        <v>3807</v>
      </c>
      <c r="E31" s="30">
        <v>61</v>
      </c>
      <c r="F31" s="11">
        <f t="shared" si="0"/>
        <v>-98.397688468610454</v>
      </c>
      <c r="G31" s="1"/>
      <c r="H31" s="1"/>
      <c r="I31" s="1"/>
    </row>
    <row r="32" spans="1:9" x14ac:dyDescent="0.3">
      <c r="A32" s="12" t="s">
        <v>46</v>
      </c>
      <c r="B32" s="31">
        <v>244923</v>
      </c>
      <c r="C32" s="31">
        <v>226818</v>
      </c>
      <c r="D32" s="31">
        <v>1980857</v>
      </c>
      <c r="E32" s="31">
        <v>2079226</v>
      </c>
      <c r="F32" s="14">
        <f t="shared" si="0"/>
        <v>4.9659818957148332</v>
      </c>
      <c r="G32" s="1"/>
      <c r="H32" s="1"/>
      <c r="I32" s="1"/>
    </row>
    <row r="33" spans="1:9" x14ac:dyDescent="0.3">
      <c r="A33" s="9" t="s">
        <v>47</v>
      </c>
      <c r="B33" s="30">
        <v>522</v>
      </c>
      <c r="C33" s="30">
        <v>1045</v>
      </c>
      <c r="D33" s="30">
        <v>7339</v>
      </c>
      <c r="E33" s="30">
        <v>8097</v>
      </c>
      <c r="F33" s="11">
        <f t="shared" si="0"/>
        <v>10.328382613435068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1</v>
      </c>
      <c r="D34" s="31">
        <v>0</v>
      </c>
      <c r="E34" s="31">
        <v>30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751934</v>
      </c>
      <c r="C35" s="16">
        <f t="shared" ref="C35:E35" si="1">SUM(C7:C34)</f>
        <v>748540</v>
      </c>
      <c r="D35" s="16">
        <f t="shared" si="1"/>
        <v>6287572</v>
      </c>
      <c r="E35" s="16">
        <f t="shared" si="1"/>
        <v>6916442</v>
      </c>
      <c r="F35" s="17">
        <f t="shared" ref="F35" si="2">((E35*100)/D35)-100</f>
        <v>10.001794015241501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3177589</v>
      </c>
      <c r="G39" s="36">
        <f>LOOKUP(E39,$A$39:$A$66,$C$39:$C$66)</f>
        <v>2929622</v>
      </c>
    </row>
    <row r="40" spans="1:9" x14ac:dyDescent="0.3">
      <c r="A40" s="36" t="str">
        <f t="shared" si="5"/>
        <v>ALICANTE</v>
      </c>
      <c r="B40" s="37">
        <f t="shared" si="3"/>
        <v>582</v>
      </c>
      <c r="C40" s="37">
        <f t="shared" si="4"/>
        <v>1652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2079226</v>
      </c>
      <c r="G40" s="36">
        <f t="shared" ref="G40:G66" si="9">LOOKUP(E40,$A$39:$A$66,$C$39:$C$66)</f>
        <v>1980857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1057537</v>
      </c>
      <c r="G41" s="36">
        <f t="shared" si="9"/>
        <v>801420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442316</v>
      </c>
      <c r="G42" s="36">
        <f t="shared" si="9"/>
        <v>449209</v>
      </c>
    </row>
    <row r="43" spans="1:9" x14ac:dyDescent="0.3">
      <c r="A43" s="36" t="str">
        <f t="shared" si="5"/>
        <v>BAHÍA DE ALGECIRAS</v>
      </c>
      <c r="B43" s="37">
        <f t="shared" si="3"/>
        <v>3177589</v>
      </c>
      <c r="C43" s="37">
        <f t="shared" si="4"/>
        <v>2929622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99883</v>
      </c>
      <c r="G43" s="36">
        <f t="shared" si="9"/>
        <v>23797</v>
      </c>
    </row>
    <row r="44" spans="1:9" x14ac:dyDescent="0.3">
      <c r="A44" s="36" t="str">
        <f t="shared" si="5"/>
        <v>BAHÍA DE CÁDIZ</v>
      </c>
      <c r="B44" s="37">
        <f t="shared" si="3"/>
        <v>518</v>
      </c>
      <c r="C44" s="37">
        <f t="shared" si="4"/>
        <v>126</v>
      </c>
      <c r="D44" s="37">
        <f t="shared" si="7"/>
        <v>13</v>
      </c>
      <c r="E44" s="36" t="str">
        <f t="shared" si="6"/>
        <v>MÁLAGA</v>
      </c>
      <c r="F44" s="36">
        <f t="shared" si="8"/>
        <v>36390</v>
      </c>
      <c r="G44" s="36">
        <f t="shared" si="9"/>
        <v>48605</v>
      </c>
    </row>
    <row r="45" spans="1:9" x14ac:dyDescent="0.3">
      <c r="A45" s="36" t="str">
        <f t="shared" si="5"/>
        <v>BALEARES</v>
      </c>
      <c r="B45" s="37">
        <f t="shared" si="3"/>
        <v>31</v>
      </c>
      <c r="C45" s="37">
        <f t="shared" si="4"/>
        <v>431</v>
      </c>
      <c r="D45" s="37">
        <f t="shared" si="7"/>
        <v>18</v>
      </c>
      <c r="E45" s="36" t="str">
        <f t="shared" si="6"/>
        <v>VIGO</v>
      </c>
      <c r="F45" s="36">
        <f t="shared" si="8"/>
        <v>8097</v>
      </c>
      <c r="G45" s="36">
        <f t="shared" si="9"/>
        <v>7339</v>
      </c>
    </row>
    <row r="46" spans="1:9" x14ac:dyDescent="0.3">
      <c r="A46" s="36" t="str">
        <f t="shared" si="5"/>
        <v>BARCELONA</v>
      </c>
      <c r="B46" s="37">
        <f t="shared" si="3"/>
        <v>1057537</v>
      </c>
      <c r="C46" s="37">
        <f t="shared" si="4"/>
        <v>801420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6115</v>
      </c>
      <c r="G46" s="36">
        <f t="shared" si="9"/>
        <v>10428</v>
      </c>
    </row>
    <row r="47" spans="1:9" x14ac:dyDescent="0.3">
      <c r="A47" s="36" t="str">
        <f t="shared" si="5"/>
        <v>BILBAO</v>
      </c>
      <c r="B47" s="37">
        <f t="shared" si="3"/>
        <v>829</v>
      </c>
      <c r="C47" s="37">
        <f t="shared" si="4"/>
        <v>2009</v>
      </c>
      <c r="D47" s="37">
        <f t="shared" si="7"/>
        <v>11</v>
      </c>
      <c r="E47" s="36" t="str">
        <f t="shared" si="6"/>
        <v>CASTELLÓN</v>
      </c>
      <c r="F47" s="36">
        <f t="shared" si="8"/>
        <v>5752</v>
      </c>
      <c r="G47" s="36">
        <f t="shared" si="9"/>
        <v>27656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1272</v>
      </c>
      <c r="G48" s="36">
        <f t="shared" si="9"/>
        <v>596</v>
      </c>
    </row>
    <row r="49" spans="1:7" x14ac:dyDescent="0.3">
      <c r="A49" s="36" t="str">
        <f t="shared" si="5"/>
        <v>CASTELLÓN</v>
      </c>
      <c r="B49" s="37">
        <f t="shared" si="3"/>
        <v>5752</v>
      </c>
      <c r="C49" s="37">
        <f t="shared" si="4"/>
        <v>27656</v>
      </c>
      <c r="D49" s="37">
        <f t="shared" si="7"/>
        <v>9</v>
      </c>
      <c r="E49" s="36" t="str">
        <f t="shared" si="6"/>
        <v>BILBAO</v>
      </c>
      <c r="F49" s="36">
        <f t="shared" si="8"/>
        <v>829</v>
      </c>
      <c r="G49" s="36">
        <f t="shared" si="9"/>
        <v>2009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582</v>
      </c>
      <c r="G50" s="36">
        <f t="shared" si="9"/>
        <v>1652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518</v>
      </c>
      <c r="G51" s="36">
        <f t="shared" si="9"/>
        <v>126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92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1272</v>
      </c>
      <c r="C53" s="37">
        <f t="shared" si="4"/>
        <v>596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442316</v>
      </c>
      <c r="C54" s="37">
        <f t="shared" si="4"/>
        <v>449209</v>
      </c>
      <c r="D54" s="37">
        <f t="shared" si="7"/>
        <v>4</v>
      </c>
      <c r="E54" s="36" t="str">
        <f t="shared" si="6"/>
        <v>TARRAGONA</v>
      </c>
      <c r="F54" s="36">
        <f t="shared" si="8"/>
        <v>61</v>
      </c>
      <c r="G54" s="36">
        <f t="shared" si="9"/>
        <v>3807</v>
      </c>
    </row>
    <row r="55" spans="1:7" x14ac:dyDescent="0.3">
      <c r="A55" s="36" t="str">
        <f t="shared" si="5"/>
        <v>MÁLAGA</v>
      </c>
      <c r="B55" s="37">
        <f t="shared" si="3"/>
        <v>36390</v>
      </c>
      <c r="C55" s="37">
        <f t="shared" si="4"/>
        <v>48605</v>
      </c>
      <c r="D55" s="37">
        <f t="shared" si="7"/>
        <v>6</v>
      </c>
      <c r="E55" s="36" t="str">
        <f t="shared" si="6"/>
        <v>SEVILLA</v>
      </c>
      <c r="F55" s="36">
        <f t="shared" si="8"/>
        <v>42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6115</v>
      </c>
      <c r="C56" s="37">
        <f t="shared" si="4"/>
        <v>10428</v>
      </c>
      <c r="D56" s="37">
        <f t="shared" si="7"/>
        <v>8</v>
      </c>
      <c r="E56" s="36" t="str">
        <f t="shared" si="6"/>
        <v>BALEARES</v>
      </c>
      <c r="F56" s="36">
        <f t="shared" ref="F56:F66" si="10">LOOKUP(E56,$A$39:$A$66,$B$39:$B$66)</f>
        <v>31</v>
      </c>
      <c r="G56" s="36">
        <f t="shared" si="9"/>
        <v>431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VILAGARCÍA</v>
      </c>
      <c r="F57" s="36">
        <f t="shared" si="10"/>
        <v>30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99883</v>
      </c>
      <c r="C60" s="37">
        <f t="shared" si="4"/>
        <v>23797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61</v>
      </c>
      <c r="C63" s="37">
        <f t="shared" si="4"/>
        <v>3807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2079226</v>
      </c>
      <c r="C64" s="37">
        <f t="shared" si="4"/>
        <v>1980857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8097</v>
      </c>
      <c r="C65" s="37">
        <f t="shared" si="4"/>
        <v>7339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30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13341</v>
      </c>
      <c r="C8" s="13">
        <v>12379</v>
      </c>
      <c r="D8" s="13">
        <v>106787</v>
      </c>
      <c r="E8" s="13">
        <v>109894</v>
      </c>
      <c r="F8" s="14">
        <f t="shared" ref="F8:F34" si="0">((E8*100)/D8)-100</f>
        <v>2.9095301862586211</v>
      </c>
      <c r="G8" s="1"/>
      <c r="H8" s="1"/>
      <c r="I8" s="1"/>
    </row>
    <row r="9" spans="1:12" x14ac:dyDescent="0.3">
      <c r="A9" s="9" t="s">
        <v>157</v>
      </c>
      <c r="B9" s="10">
        <v>0</v>
      </c>
      <c r="C9" s="10">
        <v>503</v>
      </c>
      <c r="D9" s="10">
        <v>232</v>
      </c>
      <c r="E9" s="10">
        <v>1537</v>
      </c>
      <c r="F9" s="11">
        <f t="shared" si="0"/>
        <v>562.5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92</v>
      </c>
      <c r="C11" s="10">
        <v>130</v>
      </c>
      <c r="D11" s="10">
        <v>2254</v>
      </c>
      <c r="E11" s="10">
        <v>1326</v>
      </c>
      <c r="F11" s="11">
        <f t="shared" si="0"/>
        <v>-41.171251109139305</v>
      </c>
      <c r="G11" s="1"/>
      <c r="H11" s="1"/>
      <c r="I11" s="1"/>
    </row>
    <row r="12" spans="1:12" x14ac:dyDescent="0.3">
      <c r="A12" s="12" t="s">
        <v>161</v>
      </c>
      <c r="B12" s="13">
        <v>4714</v>
      </c>
      <c r="C12" s="13">
        <v>5449</v>
      </c>
      <c r="D12" s="13">
        <v>40987</v>
      </c>
      <c r="E12" s="13">
        <v>40739</v>
      </c>
      <c r="F12" s="14">
        <f t="shared" si="0"/>
        <v>-0.60506990021225704</v>
      </c>
      <c r="G12" s="1"/>
      <c r="H12" s="1"/>
      <c r="I12" s="1"/>
    </row>
    <row r="13" spans="1:12" x14ac:dyDescent="0.3">
      <c r="A13" s="9" t="s">
        <v>32</v>
      </c>
      <c r="B13" s="10">
        <v>9511</v>
      </c>
      <c r="C13" s="10">
        <v>9875</v>
      </c>
      <c r="D13" s="10">
        <v>95323</v>
      </c>
      <c r="E13" s="10">
        <v>95326</v>
      </c>
      <c r="F13" s="11">
        <f t="shared" si="0"/>
        <v>3.147194276309051E-3</v>
      </c>
      <c r="G13" s="1"/>
      <c r="H13" s="1"/>
      <c r="I13" s="1"/>
    </row>
    <row r="14" spans="1:12" x14ac:dyDescent="0.3">
      <c r="A14" s="12" t="s">
        <v>33</v>
      </c>
      <c r="B14" s="13">
        <v>19055</v>
      </c>
      <c r="C14" s="13">
        <v>18008</v>
      </c>
      <c r="D14" s="13">
        <v>187279</v>
      </c>
      <c r="E14" s="13">
        <v>183205</v>
      </c>
      <c r="F14" s="14">
        <f t="shared" si="0"/>
        <v>-2.1753640290689304</v>
      </c>
      <c r="G14" s="1"/>
      <c r="H14" s="1"/>
      <c r="I14" s="1"/>
    </row>
    <row r="15" spans="1:12" x14ac:dyDescent="0.3">
      <c r="A15" s="9" t="s">
        <v>34</v>
      </c>
      <c r="B15" s="10">
        <v>5265</v>
      </c>
      <c r="C15" s="10">
        <v>5168</v>
      </c>
      <c r="D15" s="10">
        <v>50793</v>
      </c>
      <c r="E15" s="10">
        <v>52505</v>
      </c>
      <c r="F15" s="11">
        <f t="shared" si="0"/>
        <v>3.3705431850845571</v>
      </c>
      <c r="G15" s="1"/>
      <c r="H15" s="1"/>
      <c r="I15" s="1"/>
    </row>
    <row r="16" spans="1:12" x14ac:dyDescent="0.3">
      <c r="A16" s="12" t="s">
        <v>35</v>
      </c>
      <c r="B16" s="13">
        <v>2752</v>
      </c>
      <c r="C16" s="13">
        <v>3106</v>
      </c>
      <c r="D16" s="13">
        <v>12520</v>
      </c>
      <c r="E16" s="13">
        <v>13088</v>
      </c>
      <c r="F16" s="14">
        <f t="shared" si="0"/>
        <v>4.5367412140575141</v>
      </c>
      <c r="G16" s="1"/>
      <c r="H16" s="1"/>
      <c r="I16" s="1"/>
    </row>
    <row r="17" spans="1:9" x14ac:dyDescent="0.3">
      <c r="A17" s="9" t="s">
        <v>162</v>
      </c>
      <c r="B17" s="10">
        <v>939</v>
      </c>
      <c r="C17" s="10">
        <v>767</v>
      </c>
      <c r="D17" s="10">
        <v>3058</v>
      </c>
      <c r="E17" s="10">
        <v>7209</v>
      </c>
      <c r="F17" s="11">
        <f t="shared" si="0"/>
        <v>135.74231523871811</v>
      </c>
      <c r="G17" s="1"/>
      <c r="H17" s="1"/>
      <c r="I17" s="1"/>
    </row>
    <row r="18" spans="1:9" x14ac:dyDescent="0.3">
      <c r="A18" s="12" t="s">
        <v>36</v>
      </c>
      <c r="B18" s="13">
        <v>887</v>
      </c>
      <c r="C18" s="13">
        <v>756</v>
      </c>
      <c r="D18" s="13">
        <v>13636</v>
      </c>
      <c r="E18" s="13">
        <v>6323</v>
      </c>
      <c r="F18" s="14">
        <f t="shared" si="0"/>
        <v>-53.630096802581399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328</v>
      </c>
      <c r="D19" s="10">
        <v>0</v>
      </c>
      <c r="E19" s="10">
        <v>488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1617</v>
      </c>
      <c r="C20" s="13">
        <v>2512</v>
      </c>
      <c r="D20" s="13">
        <v>13630</v>
      </c>
      <c r="E20" s="13">
        <v>16227</v>
      </c>
      <c r="F20" s="14">
        <f t="shared" si="0"/>
        <v>19.053558327219363</v>
      </c>
      <c r="G20" s="1"/>
      <c r="H20" s="1"/>
      <c r="I20" s="1"/>
    </row>
    <row r="21" spans="1:9" x14ac:dyDescent="0.3">
      <c r="A21" s="9" t="s">
        <v>38</v>
      </c>
      <c r="B21" s="10">
        <v>4272</v>
      </c>
      <c r="C21" s="10">
        <v>3439</v>
      </c>
      <c r="D21" s="10">
        <v>32334</v>
      </c>
      <c r="E21" s="10">
        <v>37722</v>
      </c>
      <c r="F21" s="11">
        <f t="shared" si="0"/>
        <v>16.663573946928935</v>
      </c>
      <c r="G21" s="1"/>
      <c r="H21" s="1"/>
      <c r="I21" s="1"/>
    </row>
    <row r="22" spans="1:9" x14ac:dyDescent="0.3">
      <c r="A22" s="12" t="s">
        <v>59</v>
      </c>
      <c r="B22" s="13">
        <v>37911</v>
      </c>
      <c r="C22" s="13">
        <v>34886</v>
      </c>
      <c r="D22" s="13">
        <v>344916</v>
      </c>
      <c r="E22" s="13">
        <v>350532</v>
      </c>
      <c r="F22" s="14">
        <f t="shared" si="0"/>
        <v>1.6282225237449097</v>
      </c>
      <c r="G22" s="1"/>
      <c r="H22" s="1"/>
      <c r="I22" s="1"/>
    </row>
    <row r="23" spans="1:9" x14ac:dyDescent="0.3">
      <c r="A23" s="9" t="s">
        <v>164</v>
      </c>
      <c r="B23" s="10">
        <v>1633</v>
      </c>
      <c r="C23" s="10">
        <v>1024</v>
      </c>
      <c r="D23" s="10">
        <v>11688</v>
      </c>
      <c r="E23" s="10">
        <v>11304</v>
      </c>
      <c r="F23" s="11">
        <f t="shared" si="0"/>
        <v>-3.2854209445585241</v>
      </c>
      <c r="G23" s="1"/>
      <c r="H23" s="1"/>
      <c r="I23" s="1"/>
    </row>
    <row r="24" spans="1:9" x14ac:dyDescent="0.3">
      <c r="A24" s="12" t="s">
        <v>166</v>
      </c>
      <c r="B24" s="13">
        <v>1189</v>
      </c>
      <c r="C24" s="13">
        <v>751</v>
      </c>
      <c r="D24" s="13">
        <v>3622</v>
      </c>
      <c r="E24" s="13">
        <v>4113</v>
      </c>
      <c r="F24" s="14">
        <f t="shared" si="0"/>
        <v>13.556046383213697</v>
      </c>
      <c r="G24" s="1"/>
      <c r="H24" s="1"/>
      <c r="I24" s="1"/>
    </row>
    <row r="25" spans="1:9" x14ac:dyDescent="0.3">
      <c r="A25" s="9" t="s">
        <v>39</v>
      </c>
      <c r="B25" s="10">
        <v>2157</v>
      </c>
      <c r="C25" s="10">
        <v>1575</v>
      </c>
      <c r="D25" s="10">
        <v>18523</v>
      </c>
      <c r="E25" s="10">
        <v>12836</v>
      </c>
      <c r="F25" s="11">
        <f t="shared" si="0"/>
        <v>-30.702370026453593</v>
      </c>
      <c r="G25" s="1"/>
      <c r="H25" s="1"/>
      <c r="I25" s="1"/>
    </row>
    <row r="26" spans="1:9" x14ac:dyDescent="0.3">
      <c r="A26" s="12" t="s">
        <v>40</v>
      </c>
      <c r="B26" s="13">
        <v>43</v>
      </c>
      <c r="C26" s="13">
        <v>0</v>
      </c>
      <c r="D26" s="13">
        <v>1276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28868</v>
      </c>
      <c r="C28" s="13">
        <v>28314</v>
      </c>
      <c r="D28" s="13">
        <v>256905</v>
      </c>
      <c r="E28" s="13">
        <v>264787</v>
      </c>
      <c r="F28" s="14">
        <f t="shared" si="0"/>
        <v>3.068060177886764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8588</v>
      </c>
      <c r="C30" s="13">
        <v>11099</v>
      </c>
      <c r="D30" s="13">
        <v>74115</v>
      </c>
      <c r="E30" s="13">
        <v>95016</v>
      </c>
      <c r="F30" s="14">
        <f t="shared" si="0"/>
        <v>28.200769075086015</v>
      </c>
      <c r="G30" s="1"/>
      <c r="H30" s="1"/>
      <c r="I30" s="1"/>
    </row>
    <row r="31" spans="1:9" x14ac:dyDescent="0.3">
      <c r="A31" s="9" t="s">
        <v>45</v>
      </c>
      <c r="B31" s="10">
        <v>738</v>
      </c>
      <c r="C31" s="10">
        <v>401</v>
      </c>
      <c r="D31" s="10">
        <v>7882</v>
      </c>
      <c r="E31" s="10">
        <v>7222</v>
      </c>
      <c r="F31" s="11">
        <f t="shared" si="0"/>
        <v>-8.3735092616087314</v>
      </c>
      <c r="G31" s="1"/>
      <c r="H31" s="1"/>
      <c r="I31" s="1"/>
    </row>
    <row r="32" spans="1:9" x14ac:dyDescent="0.3">
      <c r="A32" s="12" t="s">
        <v>46</v>
      </c>
      <c r="B32" s="13">
        <v>15594</v>
      </c>
      <c r="C32" s="13">
        <v>17037</v>
      </c>
      <c r="D32" s="13">
        <v>149118</v>
      </c>
      <c r="E32" s="13">
        <v>167789</v>
      </c>
      <c r="F32" s="14">
        <f t="shared" si="0"/>
        <v>12.520956557893754</v>
      </c>
      <c r="G32" s="1"/>
      <c r="H32" s="1"/>
      <c r="I32" s="1"/>
    </row>
    <row r="33" spans="1:9" x14ac:dyDescent="0.3">
      <c r="A33" s="9" t="s">
        <v>47</v>
      </c>
      <c r="B33" s="10">
        <v>2154</v>
      </c>
      <c r="C33" s="10">
        <v>1448</v>
      </c>
      <c r="D33" s="10">
        <v>17420</v>
      </c>
      <c r="E33" s="10">
        <v>15791</v>
      </c>
      <c r="F33" s="11">
        <f t="shared" si="0"/>
        <v>-9.3513203214695721</v>
      </c>
      <c r="G33" s="1"/>
      <c r="H33" s="1"/>
      <c r="I33" s="1"/>
    </row>
    <row r="34" spans="1:9" x14ac:dyDescent="0.3">
      <c r="A34" s="12" t="s">
        <v>165</v>
      </c>
      <c r="B34" s="13">
        <v>2245</v>
      </c>
      <c r="C34" s="13">
        <v>2826</v>
      </c>
      <c r="D34" s="13">
        <v>25282</v>
      </c>
      <c r="E34" s="13">
        <v>25377</v>
      </c>
      <c r="F34" s="14">
        <f t="shared" si="0"/>
        <v>0.3757614112807488</v>
      </c>
      <c r="G34" s="1"/>
      <c r="H34" s="1"/>
      <c r="I34" s="1"/>
    </row>
    <row r="35" spans="1:9" x14ac:dyDescent="0.3">
      <c r="A35" s="15" t="s">
        <v>48</v>
      </c>
      <c r="B35" s="16">
        <f>SUM(B7:B34)</f>
        <v>163565</v>
      </c>
      <c r="C35" s="16">
        <f t="shared" ref="C35:E35" si="1">SUM(C7:C34)</f>
        <v>161781</v>
      </c>
      <c r="D35" s="16">
        <f t="shared" si="1"/>
        <v>1469580</v>
      </c>
      <c r="E35" s="16">
        <f t="shared" si="1"/>
        <v>1520357</v>
      </c>
      <c r="F35" s="17">
        <f t="shared" ref="F35" si="2">((E35*100)/D35)-100</f>
        <v>3.4552048884715418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24</v>
      </c>
      <c r="E39" s="36" t="str">
        <f t="shared" ref="E39:E66" si="6">INDEX($A$39:$B$66,MATCH(ROW()-38,$D$39:$D$66,0),1)</f>
        <v>LAS PALMAS</v>
      </c>
      <c r="F39" s="36">
        <f>LOOKUP(E39,$A$39:$A$66,$B$39:$B$66)</f>
        <v>350532</v>
      </c>
      <c r="G39" s="36">
        <f>LOOKUP(E39,$A$39:$A$66,$C$39:$C$66)</f>
        <v>344916</v>
      </c>
    </row>
    <row r="40" spans="1:9" x14ac:dyDescent="0.3">
      <c r="A40" s="36" t="str">
        <f t="shared" si="5"/>
        <v>ALICANTE</v>
      </c>
      <c r="B40" s="37">
        <f t="shared" si="3"/>
        <v>109894</v>
      </c>
      <c r="C40" s="37">
        <f t="shared" si="4"/>
        <v>106787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264787</v>
      </c>
      <c r="G40" s="36">
        <f t="shared" ref="G40:G66" si="9">LOOKUP(E40,$A$39:$A$66,$C$39:$C$66)</f>
        <v>256905</v>
      </c>
    </row>
    <row r="41" spans="1:9" x14ac:dyDescent="0.3">
      <c r="A41" s="36" t="str">
        <f t="shared" si="5"/>
        <v>ALMERÍA</v>
      </c>
      <c r="B41" s="37">
        <f t="shared" si="3"/>
        <v>1537</v>
      </c>
      <c r="C41" s="37">
        <f t="shared" si="4"/>
        <v>232</v>
      </c>
      <c r="D41" s="37">
        <f t="shared" si="7"/>
        <v>21</v>
      </c>
      <c r="E41" s="36" t="str">
        <f t="shared" si="6"/>
        <v>BARCELONA</v>
      </c>
      <c r="F41" s="36">
        <f t="shared" si="8"/>
        <v>183205</v>
      </c>
      <c r="G41" s="36">
        <f t="shared" si="9"/>
        <v>187279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167789</v>
      </c>
      <c r="G42" s="36">
        <f t="shared" si="9"/>
        <v>149118</v>
      </c>
    </row>
    <row r="43" spans="1:9" x14ac:dyDescent="0.3">
      <c r="A43" s="36" t="str">
        <f t="shared" si="5"/>
        <v>BAHÍA DE ALGECIRAS</v>
      </c>
      <c r="B43" s="37">
        <f t="shared" si="3"/>
        <v>1326</v>
      </c>
      <c r="C43" s="37">
        <f t="shared" si="4"/>
        <v>2254</v>
      </c>
      <c r="D43" s="37">
        <f t="shared" si="7"/>
        <v>22</v>
      </c>
      <c r="E43" s="36" t="str">
        <f t="shared" si="6"/>
        <v>ALICANTE</v>
      </c>
      <c r="F43" s="36">
        <f t="shared" si="8"/>
        <v>109894</v>
      </c>
      <c r="G43" s="36">
        <f t="shared" si="9"/>
        <v>106787</v>
      </c>
    </row>
    <row r="44" spans="1:9" x14ac:dyDescent="0.3">
      <c r="A44" s="36" t="str">
        <f t="shared" si="5"/>
        <v>BAHÍA DE CÁDIZ</v>
      </c>
      <c r="B44" s="37">
        <f t="shared" si="3"/>
        <v>40739</v>
      </c>
      <c r="C44" s="37">
        <f t="shared" si="4"/>
        <v>40987</v>
      </c>
      <c r="D44" s="37">
        <f t="shared" si="7"/>
        <v>9</v>
      </c>
      <c r="E44" s="36" t="str">
        <f t="shared" si="6"/>
        <v>BALEARES</v>
      </c>
      <c r="F44" s="36">
        <f t="shared" si="8"/>
        <v>95326</v>
      </c>
      <c r="G44" s="36">
        <f t="shared" si="9"/>
        <v>95323</v>
      </c>
    </row>
    <row r="45" spans="1:9" x14ac:dyDescent="0.3">
      <c r="A45" s="36" t="str">
        <f t="shared" si="5"/>
        <v>BALEARES</v>
      </c>
      <c r="B45" s="37">
        <f t="shared" si="3"/>
        <v>95326</v>
      </c>
      <c r="C45" s="37">
        <f t="shared" si="4"/>
        <v>95323</v>
      </c>
      <c r="D45" s="37">
        <f t="shared" si="7"/>
        <v>6</v>
      </c>
      <c r="E45" s="36" t="str">
        <f t="shared" si="6"/>
        <v>SEVILLA</v>
      </c>
      <c r="F45" s="36">
        <f t="shared" si="8"/>
        <v>95016</v>
      </c>
      <c r="G45" s="36">
        <f t="shared" si="9"/>
        <v>74115</v>
      </c>
    </row>
    <row r="46" spans="1:9" x14ac:dyDescent="0.3">
      <c r="A46" s="36" t="str">
        <f t="shared" si="5"/>
        <v>BARCELONA</v>
      </c>
      <c r="B46" s="37">
        <f t="shared" si="3"/>
        <v>183205</v>
      </c>
      <c r="C46" s="37">
        <f t="shared" si="4"/>
        <v>187279</v>
      </c>
      <c r="D46" s="37">
        <f t="shared" si="7"/>
        <v>3</v>
      </c>
      <c r="E46" s="36" t="str">
        <f t="shared" si="6"/>
        <v>BILBAO</v>
      </c>
      <c r="F46" s="36">
        <f t="shared" si="8"/>
        <v>52505</v>
      </c>
      <c r="G46" s="36">
        <f t="shared" si="9"/>
        <v>50793</v>
      </c>
    </row>
    <row r="47" spans="1:9" x14ac:dyDescent="0.3">
      <c r="A47" s="36" t="str">
        <f t="shared" si="5"/>
        <v>BILBAO</v>
      </c>
      <c r="B47" s="37">
        <f t="shared" si="3"/>
        <v>52505</v>
      </c>
      <c r="C47" s="37">
        <f t="shared" si="4"/>
        <v>50793</v>
      </c>
      <c r="D47" s="37">
        <f t="shared" si="7"/>
        <v>8</v>
      </c>
      <c r="E47" s="36" t="str">
        <f t="shared" si="6"/>
        <v>BAHÍA DE CÁDIZ</v>
      </c>
      <c r="F47" s="36">
        <f t="shared" si="8"/>
        <v>40739</v>
      </c>
      <c r="G47" s="36">
        <f t="shared" si="9"/>
        <v>40987</v>
      </c>
    </row>
    <row r="48" spans="1:9" x14ac:dyDescent="0.3">
      <c r="A48" s="36" t="str">
        <f t="shared" si="5"/>
        <v>CARTAGENA</v>
      </c>
      <c r="B48" s="37">
        <f t="shared" si="3"/>
        <v>13088</v>
      </c>
      <c r="C48" s="37">
        <f t="shared" si="4"/>
        <v>12520</v>
      </c>
      <c r="D48" s="37">
        <f t="shared" si="7"/>
        <v>14</v>
      </c>
      <c r="E48" s="36" t="str">
        <f t="shared" si="6"/>
        <v>HUELVA</v>
      </c>
      <c r="F48" s="36">
        <f t="shared" si="8"/>
        <v>37722</v>
      </c>
      <c r="G48" s="36">
        <f t="shared" si="9"/>
        <v>32334</v>
      </c>
    </row>
    <row r="49" spans="1:7" x14ac:dyDescent="0.3">
      <c r="A49" s="36" t="str">
        <f t="shared" si="5"/>
        <v>CASTELLÓN</v>
      </c>
      <c r="B49" s="37">
        <f t="shared" si="3"/>
        <v>7209</v>
      </c>
      <c r="C49" s="37">
        <f t="shared" si="4"/>
        <v>3058</v>
      </c>
      <c r="D49" s="37">
        <f t="shared" si="7"/>
        <v>18</v>
      </c>
      <c r="E49" s="36" t="str">
        <f t="shared" si="6"/>
        <v>VILAGARCÍA</v>
      </c>
      <c r="F49" s="36">
        <f t="shared" si="8"/>
        <v>25377</v>
      </c>
      <c r="G49" s="36">
        <f t="shared" si="9"/>
        <v>25282</v>
      </c>
    </row>
    <row r="50" spans="1:7" x14ac:dyDescent="0.3">
      <c r="A50" s="36" t="str">
        <f t="shared" si="5"/>
        <v>CEUTA</v>
      </c>
      <c r="B50" s="37">
        <f t="shared" si="3"/>
        <v>6323</v>
      </c>
      <c r="C50" s="37">
        <f t="shared" si="4"/>
        <v>13636</v>
      </c>
      <c r="D50" s="37">
        <f t="shared" si="7"/>
        <v>19</v>
      </c>
      <c r="E50" s="36" t="str">
        <f t="shared" si="6"/>
        <v>GIJÓN</v>
      </c>
      <c r="F50" s="36">
        <f t="shared" si="8"/>
        <v>16227</v>
      </c>
      <c r="G50" s="36">
        <f t="shared" si="9"/>
        <v>13630</v>
      </c>
    </row>
    <row r="51" spans="1:7" x14ac:dyDescent="0.3">
      <c r="A51" s="36" t="str">
        <f t="shared" si="5"/>
        <v>FERROL-SAN CIBRAO</v>
      </c>
      <c r="B51" s="37">
        <f t="shared" si="3"/>
        <v>488</v>
      </c>
      <c r="C51" s="37">
        <f t="shared" si="4"/>
        <v>0</v>
      </c>
      <c r="D51" s="37">
        <f t="shared" si="7"/>
        <v>23</v>
      </c>
      <c r="E51" s="36" t="str">
        <f t="shared" si="6"/>
        <v>VIGO</v>
      </c>
      <c r="F51" s="36">
        <f t="shared" si="8"/>
        <v>15791</v>
      </c>
      <c r="G51" s="36">
        <f t="shared" si="9"/>
        <v>17420</v>
      </c>
    </row>
    <row r="52" spans="1:7" x14ac:dyDescent="0.3">
      <c r="A52" s="36" t="str">
        <f t="shared" si="5"/>
        <v>GIJÓN</v>
      </c>
      <c r="B52" s="37">
        <f t="shared" si="3"/>
        <v>16227</v>
      </c>
      <c r="C52" s="37">
        <f t="shared" si="4"/>
        <v>13630</v>
      </c>
      <c r="D52" s="37">
        <f t="shared" si="7"/>
        <v>12</v>
      </c>
      <c r="E52" s="36" t="str">
        <f t="shared" si="6"/>
        <v>CARTAGENA</v>
      </c>
      <c r="F52" s="36">
        <f t="shared" si="8"/>
        <v>13088</v>
      </c>
      <c r="G52" s="36">
        <f t="shared" si="9"/>
        <v>12520</v>
      </c>
    </row>
    <row r="53" spans="1:7" x14ac:dyDescent="0.3">
      <c r="A53" s="36" t="str">
        <f t="shared" si="5"/>
        <v>HUELVA</v>
      </c>
      <c r="B53" s="37">
        <f t="shared" si="3"/>
        <v>37722</v>
      </c>
      <c r="C53" s="37">
        <f t="shared" si="4"/>
        <v>32334</v>
      </c>
      <c r="D53" s="37">
        <f t="shared" si="7"/>
        <v>10</v>
      </c>
      <c r="E53" s="36" t="str">
        <f t="shared" si="6"/>
        <v>MELILLA</v>
      </c>
      <c r="F53" s="36">
        <f t="shared" si="8"/>
        <v>12836</v>
      </c>
      <c r="G53" s="36">
        <f t="shared" si="9"/>
        <v>18523</v>
      </c>
    </row>
    <row r="54" spans="1:7" x14ac:dyDescent="0.3">
      <c r="A54" s="36" t="str">
        <f t="shared" si="5"/>
        <v>LAS PALMAS</v>
      </c>
      <c r="B54" s="37">
        <f t="shared" si="3"/>
        <v>350532</v>
      </c>
      <c r="C54" s="37">
        <f t="shared" si="4"/>
        <v>344916</v>
      </c>
      <c r="D54" s="37">
        <f t="shared" si="7"/>
        <v>1</v>
      </c>
      <c r="E54" s="36" t="str">
        <f t="shared" si="6"/>
        <v>MÁLAGA</v>
      </c>
      <c r="F54" s="36">
        <f t="shared" si="8"/>
        <v>11304</v>
      </c>
      <c r="G54" s="36">
        <f t="shared" si="9"/>
        <v>11688</v>
      </c>
    </row>
    <row r="55" spans="1:7" x14ac:dyDescent="0.3">
      <c r="A55" s="36" t="str">
        <f t="shared" si="5"/>
        <v>MÁLAGA</v>
      </c>
      <c r="B55" s="37">
        <f t="shared" si="3"/>
        <v>11304</v>
      </c>
      <c r="C55" s="37">
        <f t="shared" si="4"/>
        <v>11688</v>
      </c>
      <c r="D55" s="37">
        <f t="shared" si="7"/>
        <v>16</v>
      </c>
      <c r="E55" s="36" t="str">
        <f t="shared" si="6"/>
        <v>TARRAGONA</v>
      </c>
      <c r="F55" s="36">
        <f t="shared" si="8"/>
        <v>7222</v>
      </c>
      <c r="G55" s="36">
        <f t="shared" si="9"/>
        <v>7882</v>
      </c>
    </row>
    <row r="56" spans="1:7" x14ac:dyDescent="0.3">
      <c r="A56" s="36" t="str">
        <f t="shared" si="5"/>
        <v>MARÍN Y RÍA DE PONTEVEDRA</v>
      </c>
      <c r="B56" s="37">
        <f t="shared" si="3"/>
        <v>4113</v>
      </c>
      <c r="C56" s="37">
        <f t="shared" si="4"/>
        <v>3622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7209</v>
      </c>
      <c r="G56" s="36">
        <f t="shared" si="9"/>
        <v>3058</v>
      </c>
    </row>
    <row r="57" spans="1:7" x14ac:dyDescent="0.3">
      <c r="A57" s="36" t="str">
        <f t="shared" si="5"/>
        <v>MELILLA</v>
      </c>
      <c r="B57" s="37">
        <f t="shared" si="3"/>
        <v>12836</v>
      </c>
      <c r="C57" s="37">
        <f t="shared" si="4"/>
        <v>18523</v>
      </c>
      <c r="D57" s="37">
        <f t="shared" si="7"/>
        <v>15</v>
      </c>
      <c r="E57" s="36" t="str">
        <f t="shared" si="6"/>
        <v>CEUTA</v>
      </c>
      <c r="F57" s="36">
        <f t="shared" si="10"/>
        <v>6323</v>
      </c>
      <c r="G57" s="36">
        <f t="shared" si="9"/>
        <v>13636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1276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4113</v>
      </c>
      <c r="G58" s="36">
        <f t="shared" si="9"/>
        <v>3622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ALMERÍA</v>
      </c>
      <c r="F59" s="36">
        <f t="shared" si="10"/>
        <v>1537</v>
      </c>
      <c r="G59" s="36">
        <f t="shared" si="9"/>
        <v>232</v>
      </c>
    </row>
    <row r="60" spans="1:7" x14ac:dyDescent="0.3">
      <c r="A60" s="36" t="str">
        <f t="shared" si="5"/>
        <v>SANTA CRUZ DE TENERIFE</v>
      </c>
      <c r="B60" s="37">
        <f t="shared" si="3"/>
        <v>264787</v>
      </c>
      <c r="C60" s="37">
        <f t="shared" si="4"/>
        <v>256905</v>
      </c>
      <c r="D60" s="37">
        <f t="shared" si="7"/>
        <v>2</v>
      </c>
      <c r="E60" s="36" t="str">
        <f t="shared" si="6"/>
        <v>BAHÍA DE ALGECIRAS</v>
      </c>
      <c r="F60" s="36">
        <f t="shared" si="10"/>
        <v>1326</v>
      </c>
      <c r="G60" s="36">
        <f t="shared" si="9"/>
        <v>2254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FERROL-SAN CIBRAO</v>
      </c>
      <c r="F61" s="36">
        <f t="shared" si="10"/>
        <v>488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95016</v>
      </c>
      <c r="C62" s="37">
        <f t="shared" si="4"/>
        <v>74115</v>
      </c>
      <c r="D62" s="37">
        <f t="shared" si="7"/>
        <v>7</v>
      </c>
      <c r="E62" s="36" t="str">
        <f t="shared" si="6"/>
        <v>A CORUÑA</v>
      </c>
      <c r="F62" s="36">
        <f t="shared" si="10"/>
        <v>1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7222</v>
      </c>
      <c r="C63" s="37">
        <f t="shared" si="4"/>
        <v>7882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167789</v>
      </c>
      <c r="C64" s="37">
        <f t="shared" si="4"/>
        <v>149118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15791</v>
      </c>
      <c r="C65" s="37">
        <f t="shared" si="4"/>
        <v>17420</v>
      </c>
      <c r="D65" s="37">
        <f t="shared" si="7"/>
        <v>13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25377</v>
      </c>
      <c r="C66" s="37">
        <f t="shared" si="4"/>
        <v>25282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2</v>
      </c>
      <c r="D7" s="10">
        <v>3</v>
      </c>
      <c r="E7" s="10">
        <v>9</v>
      </c>
      <c r="F7" s="11">
        <f>((E7*100)/D7)-100</f>
        <v>200</v>
      </c>
      <c r="G7" s="1"/>
      <c r="H7" s="1"/>
      <c r="I7" s="1"/>
    </row>
    <row r="8" spans="1:12" x14ac:dyDescent="0.3">
      <c r="A8" s="12" t="s">
        <v>31</v>
      </c>
      <c r="B8" s="13">
        <v>1542</v>
      </c>
      <c r="C8" s="13">
        <v>1368</v>
      </c>
      <c r="D8" s="13">
        <v>13930</v>
      </c>
      <c r="E8" s="13">
        <v>9850</v>
      </c>
      <c r="F8" s="14">
        <f t="shared" ref="F8:F34" si="0">((E8*100)/D8)-100</f>
        <v>-29.289303661162961</v>
      </c>
      <c r="G8" s="1"/>
      <c r="H8" s="1"/>
      <c r="I8" s="1"/>
    </row>
    <row r="9" spans="1:12" x14ac:dyDescent="0.3">
      <c r="A9" s="9" t="s">
        <v>157</v>
      </c>
      <c r="B9" s="10">
        <v>480</v>
      </c>
      <c r="C9" s="10">
        <v>495</v>
      </c>
      <c r="D9" s="10">
        <v>4380</v>
      </c>
      <c r="E9" s="10">
        <v>4235</v>
      </c>
      <c r="F9" s="11">
        <f t="shared" si="0"/>
        <v>-3.3105022831050235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5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33100</v>
      </c>
      <c r="C11" s="10">
        <v>60995</v>
      </c>
      <c r="D11" s="10">
        <v>276076</v>
      </c>
      <c r="E11" s="10">
        <v>406266</v>
      </c>
      <c r="F11" s="11">
        <f t="shared" si="0"/>
        <v>47.157304510352219</v>
      </c>
      <c r="G11" s="1"/>
      <c r="H11" s="1"/>
      <c r="I11" s="1"/>
    </row>
    <row r="12" spans="1:12" x14ac:dyDescent="0.3">
      <c r="A12" s="12" t="s">
        <v>161</v>
      </c>
      <c r="B12" s="13">
        <v>1722</v>
      </c>
      <c r="C12" s="13">
        <v>451</v>
      </c>
      <c r="D12" s="13">
        <v>20977</v>
      </c>
      <c r="E12" s="13">
        <v>10527</v>
      </c>
      <c r="F12" s="14">
        <f t="shared" si="0"/>
        <v>-49.816465652857893</v>
      </c>
      <c r="G12" s="1"/>
      <c r="H12" s="1"/>
      <c r="I12" s="1"/>
    </row>
    <row r="13" spans="1:12" x14ac:dyDescent="0.3">
      <c r="A13" s="9" t="s">
        <v>32</v>
      </c>
      <c r="B13" s="10">
        <v>0</v>
      </c>
      <c r="C13" s="10">
        <v>0</v>
      </c>
      <c r="D13" s="10">
        <v>45</v>
      </c>
      <c r="E13" s="10">
        <v>49</v>
      </c>
      <c r="F13" s="11">
        <f t="shared" si="0"/>
        <v>8.8888888888888857</v>
      </c>
      <c r="G13" s="1"/>
      <c r="H13" s="1"/>
      <c r="I13" s="1"/>
    </row>
    <row r="14" spans="1:12" x14ac:dyDescent="0.3">
      <c r="A14" s="12" t="s">
        <v>33</v>
      </c>
      <c r="B14" s="13">
        <v>157064</v>
      </c>
      <c r="C14" s="13">
        <v>152239</v>
      </c>
      <c r="D14" s="13">
        <v>1272018</v>
      </c>
      <c r="E14" s="13">
        <v>1323441</v>
      </c>
      <c r="F14" s="14">
        <f t="shared" si="0"/>
        <v>4.0426314721961489</v>
      </c>
      <c r="G14" s="1"/>
      <c r="H14" s="1"/>
      <c r="I14" s="1"/>
    </row>
    <row r="15" spans="1:12" x14ac:dyDescent="0.3">
      <c r="A15" s="9" t="s">
        <v>34</v>
      </c>
      <c r="B15" s="10">
        <v>44234</v>
      </c>
      <c r="C15" s="10">
        <v>43945</v>
      </c>
      <c r="D15" s="10">
        <v>379429</v>
      </c>
      <c r="E15" s="10">
        <v>425883</v>
      </c>
      <c r="F15" s="11">
        <f t="shared" si="0"/>
        <v>12.243133761520596</v>
      </c>
      <c r="G15" s="1"/>
      <c r="H15" s="1"/>
      <c r="I15" s="1"/>
    </row>
    <row r="16" spans="1:12" x14ac:dyDescent="0.3">
      <c r="A16" s="12" t="s">
        <v>35</v>
      </c>
      <c r="B16" s="13">
        <v>7016</v>
      </c>
      <c r="C16" s="13">
        <v>7013</v>
      </c>
      <c r="D16" s="13">
        <v>58410</v>
      </c>
      <c r="E16" s="13">
        <v>54855</v>
      </c>
      <c r="F16" s="14">
        <f t="shared" si="0"/>
        <v>-6.0862865947611766</v>
      </c>
      <c r="G16" s="1"/>
      <c r="H16" s="1"/>
      <c r="I16" s="1"/>
    </row>
    <row r="17" spans="1:9" x14ac:dyDescent="0.3">
      <c r="A17" s="9" t="s">
        <v>162</v>
      </c>
      <c r="B17" s="10">
        <v>15410</v>
      </c>
      <c r="C17" s="10">
        <v>15385</v>
      </c>
      <c r="D17" s="10">
        <v>154506</v>
      </c>
      <c r="E17" s="10">
        <v>167690</v>
      </c>
      <c r="F17" s="11">
        <f t="shared" si="0"/>
        <v>8.5330019546166511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210</v>
      </c>
      <c r="D18" s="13">
        <v>9</v>
      </c>
      <c r="E18" s="13">
        <v>1758</v>
      </c>
      <c r="F18" s="14">
        <f t="shared" si="0"/>
        <v>19433.333333333332</v>
      </c>
      <c r="G18" s="1"/>
      <c r="H18" s="1"/>
      <c r="I18" s="1"/>
    </row>
    <row r="19" spans="1:9" x14ac:dyDescent="0.3">
      <c r="A19" s="9" t="s">
        <v>37</v>
      </c>
      <c r="B19" s="10">
        <v>4</v>
      </c>
      <c r="C19" s="10">
        <v>382</v>
      </c>
      <c r="D19" s="10">
        <v>281</v>
      </c>
      <c r="E19" s="10">
        <v>2129</v>
      </c>
      <c r="F19" s="11">
        <f t="shared" si="0"/>
        <v>657.65124555160139</v>
      </c>
      <c r="G19" s="1"/>
      <c r="H19" s="1"/>
      <c r="I19" s="1"/>
    </row>
    <row r="20" spans="1:9" x14ac:dyDescent="0.3">
      <c r="A20" s="12" t="s">
        <v>163</v>
      </c>
      <c r="B20" s="13">
        <v>5039</v>
      </c>
      <c r="C20" s="13">
        <v>4266</v>
      </c>
      <c r="D20" s="13">
        <v>43500</v>
      </c>
      <c r="E20" s="13">
        <v>43411</v>
      </c>
      <c r="F20" s="14">
        <f t="shared" si="0"/>
        <v>-0.20459770114942444</v>
      </c>
      <c r="G20" s="1"/>
      <c r="H20" s="1"/>
      <c r="I20" s="1"/>
    </row>
    <row r="21" spans="1:9" x14ac:dyDescent="0.3">
      <c r="A21" s="9" t="s">
        <v>38</v>
      </c>
      <c r="B21" s="10">
        <v>1067</v>
      </c>
      <c r="C21" s="10">
        <v>1052</v>
      </c>
      <c r="D21" s="10">
        <v>7519</v>
      </c>
      <c r="E21" s="10">
        <v>13408</v>
      </c>
      <c r="F21" s="11">
        <f t="shared" si="0"/>
        <v>78.321585317196423</v>
      </c>
      <c r="G21" s="1"/>
      <c r="H21" s="1"/>
      <c r="I21" s="1"/>
    </row>
    <row r="22" spans="1:9" x14ac:dyDescent="0.3">
      <c r="A22" s="12" t="s">
        <v>59</v>
      </c>
      <c r="B22" s="13">
        <v>13103</v>
      </c>
      <c r="C22" s="13">
        <v>6092</v>
      </c>
      <c r="D22" s="13">
        <v>69288</v>
      </c>
      <c r="E22" s="13">
        <v>61886</v>
      </c>
      <c r="F22" s="14">
        <f t="shared" si="0"/>
        <v>-10.682946541969756</v>
      </c>
      <c r="G22" s="1"/>
      <c r="H22" s="1"/>
      <c r="I22" s="1"/>
    </row>
    <row r="23" spans="1:9" x14ac:dyDescent="0.3">
      <c r="A23" s="9" t="s">
        <v>164</v>
      </c>
      <c r="B23" s="10">
        <v>2284</v>
      </c>
      <c r="C23" s="10">
        <v>2214</v>
      </c>
      <c r="D23" s="10">
        <v>14088</v>
      </c>
      <c r="E23" s="10">
        <v>17288</v>
      </c>
      <c r="F23" s="11">
        <f t="shared" si="0"/>
        <v>22.714366837024414</v>
      </c>
      <c r="G23" s="1"/>
      <c r="H23" s="1"/>
      <c r="I23" s="1"/>
    </row>
    <row r="24" spans="1:9" x14ac:dyDescent="0.3">
      <c r="A24" s="12" t="s">
        <v>166</v>
      </c>
      <c r="B24" s="13">
        <v>6100</v>
      </c>
      <c r="C24" s="13">
        <v>6388</v>
      </c>
      <c r="D24" s="13">
        <v>52769</v>
      </c>
      <c r="E24" s="13">
        <v>55328</v>
      </c>
      <c r="F24" s="14">
        <f t="shared" si="0"/>
        <v>4.8494381170763177</v>
      </c>
      <c r="G24" s="1"/>
      <c r="H24" s="1"/>
      <c r="I24" s="1"/>
    </row>
    <row r="25" spans="1:9" x14ac:dyDescent="0.3">
      <c r="A25" s="9" t="s">
        <v>39</v>
      </c>
      <c r="B25" s="10">
        <v>1209</v>
      </c>
      <c r="C25" s="10">
        <v>408</v>
      </c>
      <c r="D25" s="10">
        <v>9899</v>
      </c>
      <c r="E25" s="10">
        <v>4796</v>
      </c>
      <c r="F25" s="11">
        <f t="shared" si="0"/>
        <v>-51.550661682998282</v>
      </c>
      <c r="G25" s="1"/>
      <c r="H25" s="1"/>
      <c r="I25" s="1"/>
    </row>
    <row r="26" spans="1:9" x14ac:dyDescent="0.3">
      <c r="A26" s="12" t="s">
        <v>40</v>
      </c>
      <c r="B26" s="13">
        <v>35</v>
      </c>
      <c r="C26" s="13">
        <v>34</v>
      </c>
      <c r="D26" s="13">
        <v>174</v>
      </c>
      <c r="E26" s="13">
        <v>227</v>
      </c>
      <c r="F26" s="14">
        <f t="shared" si="0"/>
        <v>30.459770114942529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2</v>
      </c>
      <c r="E27" s="10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13">
        <v>5593</v>
      </c>
      <c r="C28" s="13">
        <v>3828</v>
      </c>
      <c r="D28" s="13">
        <v>33127</v>
      </c>
      <c r="E28" s="13">
        <v>34587</v>
      </c>
      <c r="F28" s="14">
        <f t="shared" si="0"/>
        <v>4.4072810698222042</v>
      </c>
      <c r="G28" s="1"/>
      <c r="H28" s="1"/>
      <c r="I28" s="1"/>
    </row>
    <row r="29" spans="1:9" x14ac:dyDescent="0.3">
      <c r="A29" s="9" t="s">
        <v>43</v>
      </c>
      <c r="B29" s="10">
        <v>943</v>
      </c>
      <c r="C29" s="10">
        <v>997</v>
      </c>
      <c r="D29" s="10">
        <v>4293</v>
      </c>
      <c r="E29" s="10">
        <v>7782</v>
      </c>
      <c r="F29" s="11">
        <f t="shared" si="0"/>
        <v>81.271837875611453</v>
      </c>
      <c r="G29" s="1"/>
      <c r="H29" s="1"/>
      <c r="I29" s="1"/>
    </row>
    <row r="30" spans="1:9" x14ac:dyDescent="0.3">
      <c r="A30" s="12" t="s">
        <v>44</v>
      </c>
      <c r="B30" s="13">
        <v>11</v>
      </c>
      <c r="C30" s="13">
        <v>654</v>
      </c>
      <c r="D30" s="13">
        <v>4032</v>
      </c>
      <c r="E30" s="13">
        <v>4727</v>
      </c>
      <c r="F30" s="14">
        <f t="shared" si="0"/>
        <v>17.237103174603178</v>
      </c>
      <c r="G30" s="1"/>
      <c r="H30" s="1"/>
      <c r="I30" s="1"/>
    </row>
    <row r="31" spans="1:9" x14ac:dyDescent="0.3">
      <c r="A31" s="9" t="s">
        <v>45</v>
      </c>
      <c r="B31" s="10">
        <v>3963</v>
      </c>
      <c r="C31" s="10">
        <v>3733</v>
      </c>
      <c r="D31" s="10">
        <v>36171</v>
      </c>
      <c r="E31" s="10">
        <v>36695</v>
      </c>
      <c r="F31" s="11">
        <f t="shared" si="0"/>
        <v>1.4486743523817438</v>
      </c>
      <c r="G31" s="1"/>
      <c r="H31" s="1"/>
      <c r="I31" s="1"/>
    </row>
    <row r="32" spans="1:9" x14ac:dyDescent="0.3">
      <c r="A32" s="12" t="s">
        <v>46</v>
      </c>
      <c r="B32" s="13">
        <v>167603</v>
      </c>
      <c r="C32" s="13">
        <v>174859</v>
      </c>
      <c r="D32" s="13">
        <v>1501276</v>
      </c>
      <c r="E32" s="13">
        <v>1573486</v>
      </c>
      <c r="F32" s="14">
        <f t="shared" si="0"/>
        <v>4.8099083712788371</v>
      </c>
      <c r="G32" s="1"/>
      <c r="H32" s="1"/>
      <c r="I32" s="1"/>
    </row>
    <row r="33" spans="1:9" x14ac:dyDescent="0.3">
      <c r="A33" s="9" t="s">
        <v>47</v>
      </c>
      <c r="B33" s="10">
        <v>13089</v>
      </c>
      <c r="C33" s="10">
        <v>12816</v>
      </c>
      <c r="D33" s="10">
        <v>113460</v>
      </c>
      <c r="E33" s="10">
        <v>117012</v>
      </c>
      <c r="F33" s="11">
        <f t="shared" si="0"/>
        <v>3.1306187202538354</v>
      </c>
      <c r="G33" s="1"/>
      <c r="H33" s="1"/>
      <c r="I33" s="1"/>
    </row>
    <row r="34" spans="1:9" x14ac:dyDescent="0.3">
      <c r="A34" s="12" t="s">
        <v>165</v>
      </c>
      <c r="B34" s="13">
        <v>57</v>
      </c>
      <c r="C34" s="13">
        <v>106</v>
      </c>
      <c r="D34" s="13">
        <v>558</v>
      </c>
      <c r="E34" s="13">
        <v>916</v>
      </c>
      <c r="F34" s="14">
        <f t="shared" si="0"/>
        <v>64.157706093189972</v>
      </c>
      <c r="G34" s="1"/>
      <c r="H34" s="1"/>
      <c r="I34" s="1"/>
    </row>
    <row r="35" spans="1:9" x14ac:dyDescent="0.3">
      <c r="A35" s="15" t="s">
        <v>48</v>
      </c>
      <c r="B35" s="16">
        <f>SUM(B7:B34)</f>
        <v>480668</v>
      </c>
      <c r="C35" s="16">
        <f t="shared" ref="C35:E35" si="1">SUM(C7:C34)</f>
        <v>499937</v>
      </c>
      <c r="D35" s="16">
        <f t="shared" si="1"/>
        <v>4070220</v>
      </c>
      <c r="E35" s="16">
        <f t="shared" si="1"/>
        <v>4378258</v>
      </c>
      <c r="F35" s="17">
        <f t="shared" ref="F35" si="2">((E35*100)/D35)-100</f>
        <v>7.5680921424394683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1573486</v>
      </c>
      <c r="G39" s="36">
        <f>LOOKUP(E39,$A$39:$A$66,$C$39:$C$66)</f>
        <v>1501276</v>
      </c>
    </row>
    <row r="40" spans="1:9" x14ac:dyDescent="0.3">
      <c r="A40" s="36" t="str">
        <f t="shared" si="5"/>
        <v>ALICANTE</v>
      </c>
      <c r="B40" s="37">
        <f t="shared" si="3"/>
        <v>9850</v>
      </c>
      <c r="C40" s="37">
        <f t="shared" si="4"/>
        <v>13930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1323441</v>
      </c>
      <c r="G40" s="36">
        <f t="shared" ref="G40:G66" si="9">LOOKUP(E40,$A$39:$A$66,$C$39:$C$66)</f>
        <v>1272018</v>
      </c>
    </row>
    <row r="41" spans="1:9" x14ac:dyDescent="0.3">
      <c r="A41" s="36" t="str">
        <f t="shared" si="5"/>
        <v>ALMERÍA</v>
      </c>
      <c r="B41" s="37">
        <f t="shared" si="3"/>
        <v>4235</v>
      </c>
      <c r="C41" s="37">
        <f t="shared" si="4"/>
        <v>4380</v>
      </c>
      <c r="D41" s="37">
        <f t="shared" si="7"/>
        <v>20</v>
      </c>
      <c r="E41" s="36" t="str">
        <f t="shared" si="6"/>
        <v>BILBAO</v>
      </c>
      <c r="F41" s="36">
        <f t="shared" si="8"/>
        <v>425883</v>
      </c>
      <c r="G41" s="36">
        <f t="shared" si="9"/>
        <v>379429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406266</v>
      </c>
      <c r="G42" s="36">
        <f t="shared" si="9"/>
        <v>276076</v>
      </c>
    </row>
    <row r="43" spans="1:9" x14ac:dyDescent="0.3">
      <c r="A43" s="36" t="str">
        <f t="shared" si="5"/>
        <v>BAHÍA DE ALGECIRAS</v>
      </c>
      <c r="B43" s="37">
        <f t="shared" si="3"/>
        <v>406266</v>
      </c>
      <c r="C43" s="37">
        <f t="shared" si="4"/>
        <v>276076</v>
      </c>
      <c r="D43" s="37">
        <f t="shared" si="7"/>
        <v>4</v>
      </c>
      <c r="E43" s="36" t="str">
        <f t="shared" si="6"/>
        <v>CASTELLÓN</v>
      </c>
      <c r="F43" s="36">
        <f t="shared" si="8"/>
        <v>167690</v>
      </c>
      <c r="G43" s="36">
        <f t="shared" si="9"/>
        <v>154506</v>
      </c>
    </row>
    <row r="44" spans="1:9" x14ac:dyDescent="0.3">
      <c r="A44" s="36" t="str">
        <f t="shared" si="5"/>
        <v>BAHÍA DE CÁDIZ</v>
      </c>
      <c r="B44" s="37">
        <f t="shared" si="3"/>
        <v>10527</v>
      </c>
      <c r="C44" s="37">
        <f t="shared" si="4"/>
        <v>20977</v>
      </c>
      <c r="D44" s="37">
        <f t="shared" si="7"/>
        <v>15</v>
      </c>
      <c r="E44" s="36" t="str">
        <f t="shared" si="6"/>
        <v>VIGO</v>
      </c>
      <c r="F44" s="36">
        <f t="shared" si="8"/>
        <v>117012</v>
      </c>
      <c r="G44" s="36">
        <f t="shared" si="9"/>
        <v>113460</v>
      </c>
    </row>
    <row r="45" spans="1:9" x14ac:dyDescent="0.3">
      <c r="A45" s="36" t="str">
        <f t="shared" si="5"/>
        <v>BALEARES</v>
      </c>
      <c r="B45" s="37">
        <f t="shared" si="3"/>
        <v>49</v>
      </c>
      <c r="C45" s="37">
        <f t="shared" si="4"/>
        <v>45</v>
      </c>
      <c r="D45" s="37">
        <f t="shared" si="7"/>
        <v>25</v>
      </c>
      <c r="E45" s="36" t="str">
        <f t="shared" si="6"/>
        <v>LAS PALMAS</v>
      </c>
      <c r="F45" s="36">
        <f t="shared" si="8"/>
        <v>61886</v>
      </c>
      <c r="G45" s="36">
        <f t="shared" si="9"/>
        <v>69288</v>
      </c>
    </row>
    <row r="46" spans="1:9" x14ac:dyDescent="0.3">
      <c r="A46" s="36" t="str">
        <f t="shared" si="5"/>
        <v>BARCELONA</v>
      </c>
      <c r="B46" s="37">
        <f t="shared" si="3"/>
        <v>1323441</v>
      </c>
      <c r="C46" s="37">
        <f t="shared" si="4"/>
        <v>1272018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55328</v>
      </c>
      <c r="G46" s="36">
        <f t="shared" si="9"/>
        <v>52769</v>
      </c>
    </row>
    <row r="47" spans="1:9" x14ac:dyDescent="0.3">
      <c r="A47" s="36" t="str">
        <f t="shared" si="5"/>
        <v>BILBAO</v>
      </c>
      <c r="B47" s="37">
        <f t="shared" si="3"/>
        <v>425883</v>
      </c>
      <c r="C47" s="37">
        <f t="shared" si="4"/>
        <v>379429</v>
      </c>
      <c r="D47" s="37">
        <f t="shared" si="7"/>
        <v>3</v>
      </c>
      <c r="E47" s="36" t="str">
        <f t="shared" si="6"/>
        <v>CARTAGENA</v>
      </c>
      <c r="F47" s="36">
        <f t="shared" si="8"/>
        <v>54855</v>
      </c>
      <c r="G47" s="36">
        <f t="shared" si="9"/>
        <v>58410</v>
      </c>
    </row>
    <row r="48" spans="1:9" x14ac:dyDescent="0.3">
      <c r="A48" s="36" t="str">
        <f t="shared" si="5"/>
        <v>CARTAGENA</v>
      </c>
      <c r="B48" s="37">
        <f t="shared" si="3"/>
        <v>54855</v>
      </c>
      <c r="C48" s="37">
        <f t="shared" si="4"/>
        <v>58410</v>
      </c>
      <c r="D48" s="37">
        <f t="shared" si="7"/>
        <v>9</v>
      </c>
      <c r="E48" s="36" t="str">
        <f t="shared" si="6"/>
        <v>GIJÓN</v>
      </c>
      <c r="F48" s="36">
        <f t="shared" si="8"/>
        <v>43411</v>
      </c>
      <c r="G48" s="36">
        <f t="shared" si="9"/>
        <v>43500</v>
      </c>
    </row>
    <row r="49" spans="1:7" x14ac:dyDescent="0.3">
      <c r="A49" s="36" t="str">
        <f t="shared" si="5"/>
        <v>CASTELLÓN</v>
      </c>
      <c r="B49" s="37">
        <f t="shared" si="3"/>
        <v>167690</v>
      </c>
      <c r="C49" s="37">
        <f t="shared" si="4"/>
        <v>154506</v>
      </c>
      <c r="D49" s="37">
        <f t="shared" si="7"/>
        <v>5</v>
      </c>
      <c r="E49" s="36" t="str">
        <f t="shared" si="6"/>
        <v>TARRAGONA</v>
      </c>
      <c r="F49" s="36">
        <f t="shared" si="8"/>
        <v>36695</v>
      </c>
      <c r="G49" s="36">
        <f t="shared" si="9"/>
        <v>36171</v>
      </c>
    </row>
    <row r="50" spans="1:7" x14ac:dyDescent="0.3">
      <c r="A50" s="36" t="str">
        <f t="shared" si="5"/>
        <v>CEUTA</v>
      </c>
      <c r="B50" s="37">
        <f t="shared" si="3"/>
        <v>1758</v>
      </c>
      <c r="C50" s="37">
        <f t="shared" si="4"/>
        <v>9</v>
      </c>
      <c r="D50" s="37">
        <f t="shared" si="7"/>
        <v>22</v>
      </c>
      <c r="E50" s="36" t="str">
        <f t="shared" si="6"/>
        <v>SANTA CRUZ DE TENERIFE</v>
      </c>
      <c r="F50" s="36">
        <f t="shared" si="8"/>
        <v>34587</v>
      </c>
      <c r="G50" s="36">
        <f t="shared" si="9"/>
        <v>33127</v>
      </c>
    </row>
    <row r="51" spans="1:7" x14ac:dyDescent="0.3">
      <c r="A51" s="36" t="str">
        <f t="shared" si="5"/>
        <v>FERROL-SAN CIBRAO</v>
      </c>
      <c r="B51" s="37">
        <f t="shared" si="3"/>
        <v>2129</v>
      </c>
      <c r="C51" s="37">
        <f t="shared" si="4"/>
        <v>281</v>
      </c>
      <c r="D51" s="37">
        <f t="shared" si="7"/>
        <v>21</v>
      </c>
      <c r="E51" s="36" t="str">
        <f t="shared" si="6"/>
        <v>MÁLAGA</v>
      </c>
      <c r="F51" s="36">
        <f t="shared" si="8"/>
        <v>17288</v>
      </c>
      <c r="G51" s="36">
        <f t="shared" si="9"/>
        <v>14088</v>
      </c>
    </row>
    <row r="52" spans="1:7" x14ac:dyDescent="0.3">
      <c r="A52" s="36" t="str">
        <f t="shared" si="5"/>
        <v>GIJÓN</v>
      </c>
      <c r="B52" s="37">
        <f t="shared" si="3"/>
        <v>43411</v>
      </c>
      <c r="C52" s="37">
        <f t="shared" si="4"/>
        <v>43500</v>
      </c>
      <c r="D52" s="37">
        <f t="shared" si="7"/>
        <v>10</v>
      </c>
      <c r="E52" s="36" t="str">
        <f t="shared" si="6"/>
        <v>HUELVA</v>
      </c>
      <c r="F52" s="36">
        <f t="shared" si="8"/>
        <v>13408</v>
      </c>
      <c r="G52" s="36">
        <f t="shared" si="9"/>
        <v>7519</v>
      </c>
    </row>
    <row r="53" spans="1:7" x14ac:dyDescent="0.3">
      <c r="A53" s="36" t="str">
        <f t="shared" si="5"/>
        <v>HUELVA</v>
      </c>
      <c r="B53" s="37">
        <f t="shared" si="3"/>
        <v>13408</v>
      </c>
      <c r="C53" s="37">
        <f t="shared" si="4"/>
        <v>7519</v>
      </c>
      <c r="D53" s="37">
        <f t="shared" si="7"/>
        <v>14</v>
      </c>
      <c r="E53" s="36" t="str">
        <f t="shared" si="6"/>
        <v>BAHÍA DE CÁDIZ</v>
      </c>
      <c r="F53" s="36">
        <f t="shared" si="8"/>
        <v>10527</v>
      </c>
      <c r="G53" s="36">
        <f t="shared" si="9"/>
        <v>20977</v>
      </c>
    </row>
    <row r="54" spans="1:7" x14ac:dyDescent="0.3">
      <c r="A54" s="36" t="str">
        <f t="shared" si="5"/>
        <v>LAS PALMAS</v>
      </c>
      <c r="B54" s="37">
        <f t="shared" si="3"/>
        <v>61886</v>
      </c>
      <c r="C54" s="37">
        <f t="shared" si="4"/>
        <v>69288</v>
      </c>
      <c r="D54" s="37">
        <f t="shared" si="7"/>
        <v>7</v>
      </c>
      <c r="E54" s="36" t="str">
        <f t="shared" si="6"/>
        <v>ALICANTE</v>
      </c>
      <c r="F54" s="36">
        <f t="shared" si="8"/>
        <v>9850</v>
      </c>
      <c r="G54" s="36">
        <f t="shared" si="9"/>
        <v>13930</v>
      </c>
    </row>
    <row r="55" spans="1:7" x14ac:dyDescent="0.3">
      <c r="A55" s="36" t="str">
        <f t="shared" si="5"/>
        <v>MÁLAGA</v>
      </c>
      <c r="B55" s="37">
        <f t="shared" si="3"/>
        <v>17288</v>
      </c>
      <c r="C55" s="37">
        <f t="shared" si="4"/>
        <v>14088</v>
      </c>
      <c r="D55" s="37">
        <f t="shared" si="7"/>
        <v>13</v>
      </c>
      <c r="E55" s="36" t="str">
        <f t="shared" si="6"/>
        <v>SANTANDER</v>
      </c>
      <c r="F55" s="36">
        <f t="shared" si="8"/>
        <v>7782</v>
      </c>
      <c r="G55" s="36">
        <f t="shared" si="9"/>
        <v>4293</v>
      </c>
    </row>
    <row r="56" spans="1:7" x14ac:dyDescent="0.3">
      <c r="A56" s="36" t="str">
        <f t="shared" si="5"/>
        <v>MARÍN Y RÍA DE PONTEVEDRA</v>
      </c>
      <c r="B56" s="37">
        <f t="shared" si="3"/>
        <v>55328</v>
      </c>
      <c r="C56" s="37">
        <f t="shared" si="4"/>
        <v>52769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4796</v>
      </c>
      <c r="G56" s="36">
        <f t="shared" si="9"/>
        <v>9899</v>
      </c>
    </row>
    <row r="57" spans="1:7" x14ac:dyDescent="0.3">
      <c r="A57" s="36" t="str">
        <f t="shared" si="5"/>
        <v>MELILLA</v>
      </c>
      <c r="B57" s="37">
        <f t="shared" si="3"/>
        <v>4796</v>
      </c>
      <c r="C57" s="37">
        <f t="shared" si="4"/>
        <v>9899</v>
      </c>
      <c r="D57" s="37">
        <f t="shared" si="7"/>
        <v>18</v>
      </c>
      <c r="E57" s="36" t="str">
        <f t="shared" si="6"/>
        <v>SEVILLA</v>
      </c>
      <c r="F57" s="36">
        <f t="shared" si="10"/>
        <v>4727</v>
      </c>
      <c r="G57" s="36">
        <f t="shared" si="9"/>
        <v>4032</v>
      </c>
    </row>
    <row r="58" spans="1:7" x14ac:dyDescent="0.3">
      <c r="A58" s="36" t="str">
        <f t="shared" si="5"/>
        <v>MOTRIL</v>
      </c>
      <c r="B58" s="37">
        <f t="shared" si="3"/>
        <v>227</v>
      </c>
      <c r="C58" s="37">
        <f t="shared" si="4"/>
        <v>174</v>
      </c>
      <c r="D58" s="37">
        <f t="shared" si="7"/>
        <v>24</v>
      </c>
      <c r="E58" s="36" t="str">
        <f t="shared" si="6"/>
        <v>ALMERÍA</v>
      </c>
      <c r="F58" s="36">
        <f t="shared" si="10"/>
        <v>4235</v>
      </c>
      <c r="G58" s="36">
        <f t="shared" si="9"/>
        <v>4380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FERROL-SAN CIBRAO</v>
      </c>
      <c r="F59" s="36">
        <f t="shared" si="10"/>
        <v>2129</v>
      </c>
      <c r="G59" s="36">
        <f t="shared" si="9"/>
        <v>281</v>
      </c>
    </row>
    <row r="60" spans="1:7" x14ac:dyDescent="0.3">
      <c r="A60" s="36" t="str">
        <f t="shared" si="5"/>
        <v>SANTA CRUZ DE TENERIFE</v>
      </c>
      <c r="B60" s="37">
        <f t="shared" si="3"/>
        <v>34587</v>
      </c>
      <c r="C60" s="37">
        <f t="shared" si="4"/>
        <v>33127</v>
      </c>
      <c r="D60" s="37">
        <f t="shared" si="7"/>
        <v>12</v>
      </c>
      <c r="E60" s="36" t="str">
        <f t="shared" si="6"/>
        <v>CEUTA</v>
      </c>
      <c r="F60" s="36">
        <f t="shared" si="10"/>
        <v>1758</v>
      </c>
      <c r="G60" s="36">
        <f t="shared" si="9"/>
        <v>9</v>
      </c>
    </row>
    <row r="61" spans="1:7" x14ac:dyDescent="0.3">
      <c r="A61" s="36" t="str">
        <f t="shared" si="5"/>
        <v>SANTANDER</v>
      </c>
      <c r="B61" s="37">
        <f t="shared" si="3"/>
        <v>7782</v>
      </c>
      <c r="C61" s="37">
        <f t="shared" si="4"/>
        <v>4293</v>
      </c>
      <c r="D61" s="37">
        <f t="shared" si="7"/>
        <v>17</v>
      </c>
      <c r="E61" s="36" t="str">
        <f t="shared" si="6"/>
        <v>VILAGARCÍA</v>
      </c>
      <c r="F61" s="36">
        <f t="shared" si="10"/>
        <v>916</v>
      </c>
      <c r="G61" s="36">
        <f t="shared" si="9"/>
        <v>558</v>
      </c>
    </row>
    <row r="62" spans="1:7" x14ac:dyDescent="0.3">
      <c r="A62" s="36" t="str">
        <f t="shared" si="5"/>
        <v>SEVILLA</v>
      </c>
      <c r="B62" s="37">
        <f t="shared" si="3"/>
        <v>4727</v>
      </c>
      <c r="C62" s="37">
        <f t="shared" si="4"/>
        <v>4032</v>
      </c>
      <c r="D62" s="37">
        <f t="shared" si="7"/>
        <v>19</v>
      </c>
      <c r="E62" s="36" t="str">
        <f t="shared" si="6"/>
        <v>MOTRIL</v>
      </c>
      <c r="F62" s="36">
        <f t="shared" si="10"/>
        <v>227</v>
      </c>
      <c r="G62" s="36">
        <f t="shared" si="9"/>
        <v>174</v>
      </c>
    </row>
    <row r="63" spans="1:7" x14ac:dyDescent="0.3">
      <c r="A63" s="36" t="str">
        <f t="shared" si="5"/>
        <v>TARRAGONA</v>
      </c>
      <c r="B63" s="37">
        <f t="shared" si="3"/>
        <v>36695</v>
      </c>
      <c r="C63" s="37">
        <f t="shared" si="4"/>
        <v>36171</v>
      </c>
      <c r="D63" s="37">
        <f t="shared" si="7"/>
        <v>11</v>
      </c>
      <c r="E63" s="36" t="str">
        <f t="shared" si="6"/>
        <v>BALEARES</v>
      </c>
      <c r="F63" s="36">
        <f t="shared" si="10"/>
        <v>49</v>
      </c>
      <c r="G63" s="36">
        <f t="shared" si="9"/>
        <v>45</v>
      </c>
    </row>
    <row r="64" spans="1:7" x14ac:dyDescent="0.3">
      <c r="A64" s="36" t="str">
        <f t="shared" si="5"/>
        <v>VALENCIA</v>
      </c>
      <c r="B64" s="37">
        <f t="shared" si="3"/>
        <v>1573486</v>
      </c>
      <c r="C64" s="37">
        <f t="shared" si="4"/>
        <v>1501276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117012</v>
      </c>
      <c r="C65" s="37">
        <f t="shared" si="4"/>
        <v>113460</v>
      </c>
      <c r="D65" s="37">
        <f t="shared" si="7"/>
        <v>6</v>
      </c>
      <c r="E65" s="36" t="str">
        <f t="shared" si="6"/>
        <v>A CORUÑA</v>
      </c>
      <c r="F65" s="36">
        <f t="shared" si="10"/>
        <v>9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916</v>
      </c>
      <c r="C66" s="37">
        <f t="shared" si="4"/>
        <v>558</v>
      </c>
      <c r="D66" s="37">
        <f t="shared" si="7"/>
        <v>23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2</v>
      </c>
      <c r="D7" s="10">
        <v>3</v>
      </c>
      <c r="E7" s="10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13">
        <v>14883</v>
      </c>
      <c r="C8" s="13">
        <v>13747</v>
      </c>
      <c r="D8" s="13">
        <v>120717</v>
      </c>
      <c r="E8" s="13">
        <v>119744</v>
      </c>
      <c r="F8" s="14">
        <f t="shared" ref="F8:F34" si="0">((E8*100)/D8)-100</f>
        <v>-0.80601737949088204</v>
      </c>
      <c r="G8" s="1"/>
      <c r="H8" s="1"/>
      <c r="I8" s="1"/>
    </row>
    <row r="9" spans="1:12" x14ac:dyDescent="0.3">
      <c r="A9" s="9" t="s">
        <v>157</v>
      </c>
      <c r="B9" s="10">
        <v>480</v>
      </c>
      <c r="C9" s="10">
        <v>998</v>
      </c>
      <c r="D9" s="10">
        <v>4612</v>
      </c>
      <c r="E9" s="10">
        <v>5772</v>
      </c>
      <c r="F9" s="11">
        <f t="shared" si="0"/>
        <v>25.151777970511702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5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33192</v>
      </c>
      <c r="C11" s="10">
        <v>61125</v>
      </c>
      <c r="D11" s="10">
        <v>278330</v>
      </c>
      <c r="E11" s="10">
        <v>407592</v>
      </c>
      <c r="F11" s="11">
        <f t="shared" si="0"/>
        <v>46.441993317285238</v>
      </c>
      <c r="G11" s="1"/>
      <c r="H11" s="1"/>
      <c r="I11" s="1"/>
    </row>
    <row r="12" spans="1:12" x14ac:dyDescent="0.3">
      <c r="A12" s="12" t="s">
        <v>161</v>
      </c>
      <c r="B12" s="13">
        <v>6436</v>
      </c>
      <c r="C12" s="13">
        <v>5900</v>
      </c>
      <c r="D12" s="13">
        <v>61964</v>
      </c>
      <c r="E12" s="13">
        <v>51266</v>
      </c>
      <c r="F12" s="14">
        <f t="shared" si="0"/>
        <v>-17.264863469111091</v>
      </c>
      <c r="G12" s="1"/>
      <c r="H12" s="1"/>
      <c r="I12" s="1"/>
    </row>
    <row r="13" spans="1:12" x14ac:dyDescent="0.3">
      <c r="A13" s="9" t="s">
        <v>32</v>
      </c>
      <c r="B13" s="10">
        <v>9511</v>
      </c>
      <c r="C13" s="10">
        <v>9875</v>
      </c>
      <c r="D13" s="10">
        <v>95368</v>
      </c>
      <c r="E13" s="10">
        <v>95375</v>
      </c>
      <c r="F13" s="11">
        <f t="shared" si="0"/>
        <v>7.3399882560210017E-3</v>
      </c>
      <c r="G13" s="1"/>
      <c r="H13" s="1"/>
      <c r="I13" s="1"/>
    </row>
    <row r="14" spans="1:12" x14ac:dyDescent="0.3">
      <c r="A14" s="12" t="s">
        <v>33</v>
      </c>
      <c r="B14" s="13">
        <v>176119</v>
      </c>
      <c r="C14" s="13">
        <v>170247</v>
      </c>
      <c r="D14" s="13">
        <v>1459297</v>
      </c>
      <c r="E14" s="13">
        <v>1506646</v>
      </c>
      <c r="F14" s="14">
        <f t="shared" si="0"/>
        <v>3.2446445103361441</v>
      </c>
      <c r="G14" s="1"/>
      <c r="H14" s="1"/>
      <c r="I14" s="1"/>
    </row>
    <row r="15" spans="1:12" x14ac:dyDescent="0.3">
      <c r="A15" s="9" t="s">
        <v>34</v>
      </c>
      <c r="B15" s="10">
        <v>49499</v>
      </c>
      <c r="C15" s="10">
        <v>49113</v>
      </c>
      <c r="D15" s="10">
        <v>430222</v>
      </c>
      <c r="E15" s="10">
        <v>478388</v>
      </c>
      <c r="F15" s="11">
        <f t="shared" si="0"/>
        <v>11.195615286991369</v>
      </c>
      <c r="G15" s="1"/>
      <c r="H15" s="1"/>
      <c r="I15" s="1"/>
    </row>
    <row r="16" spans="1:12" x14ac:dyDescent="0.3">
      <c r="A16" s="12" t="s">
        <v>35</v>
      </c>
      <c r="B16" s="13">
        <v>9768</v>
      </c>
      <c r="C16" s="13">
        <v>10119</v>
      </c>
      <c r="D16" s="13">
        <v>70930</v>
      </c>
      <c r="E16" s="13">
        <v>67943</v>
      </c>
      <c r="F16" s="14">
        <f t="shared" si="0"/>
        <v>-4.2111941350627404</v>
      </c>
      <c r="G16" s="1"/>
      <c r="H16" s="1"/>
      <c r="I16" s="1"/>
    </row>
    <row r="17" spans="1:9" x14ac:dyDescent="0.3">
      <c r="A17" s="9" t="s">
        <v>162</v>
      </c>
      <c r="B17" s="10">
        <v>16349</v>
      </c>
      <c r="C17" s="10">
        <v>16152</v>
      </c>
      <c r="D17" s="10">
        <v>157564</v>
      </c>
      <c r="E17" s="10">
        <v>174899</v>
      </c>
      <c r="F17" s="11">
        <f t="shared" si="0"/>
        <v>11.001878601711056</v>
      </c>
      <c r="G17" s="1"/>
      <c r="H17" s="1"/>
      <c r="I17" s="1"/>
    </row>
    <row r="18" spans="1:9" x14ac:dyDescent="0.3">
      <c r="A18" s="12" t="s">
        <v>36</v>
      </c>
      <c r="B18" s="13">
        <v>887</v>
      </c>
      <c r="C18" s="13">
        <v>966</v>
      </c>
      <c r="D18" s="13">
        <v>13645</v>
      </c>
      <c r="E18" s="13">
        <v>8081</v>
      </c>
      <c r="F18" s="14">
        <f t="shared" si="0"/>
        <v>-40.776841333821913</v>
      </c>
      <c r="G18" s="1"/>
      <c r="H18" s="1"/>
      <c r="I18" s="1"/>
    </row>
    <row r="19" spans="1:9" x14ac:dyDescent="0.3">
      <c r="A19" s="9" t="s">
        <v>37</v>
      </c>
      <c r="B19" s="10">
        <v>4</v>
      </c>
      <c r="C19" s="10">
        <v>710</v>
      </c>
      <c r="D19" s="10">
        <v>281</v>
      </c>
      <c r="E19" s="10">
        <v>2617</v>
      </c>
      <c r="F19" s="11">
        <f t="shared" si="0"/>
        <v>831.3167259786477</v>
      </c>
      <c r="G19" s="1"/>
      <c r="H19" s="1"/>
      <c r="I19" s="1"/>
    </row>
    <row r="20" spans="1:9" x14ac:dyDescent="0.3">
      <c r="A20" s="12" t="s">
        <v>163</v>
      </c>
      <c r="B20" s="13">
        <v>6656</v>
      </c>
      <c r="C20" s="13">
        <v>6778</v>
      </c>
      <c r="D20" s="13">
        <v>57130</v>
      </c>
      <c r="E20" s="13">
        <v>59638</v>
      </c>
      <c r="F20" s="14">
        <f t="shared" si="0"/>
        <v>4.3899877472431257</v>
      </c>
      <c r="G20" s="1"/>
      <c r="H20" s="1"/>
      <c r="I20" s="1"/>
    </row>
    <row r="21" spans="1:9" x14ac:dyDescent="0.3">
      <c r="A21" s="9" t="s">
        <v>38</v>
      </c>
      <c r="B21" s="10">
        <v>5339</v>
      </c>
      <c r="C21" s="10">
        <v>4491</v>
      </c>
      <c r="D21" s="10">
        <v>39853</v>
      </c>
      <c r="E21" s="10">
        <v>51130</v>
      </c>
      <c r="F21" s="11">
        <f t="shared" si="0"/>
        <v>28.296489599277351</v>
      </c>
      <c r="G21" s="1"/>
      <c r="H21" s="1"/>
      <c r="I21" s="1"/>
    </row>
    <row r="22" spans="1:9" x14ac:dyDescent="0.3">
      <c r="A22" s="12" t="s">
        <v>59</v>
      </c>
      <c r="B22" s="13">
        <v>51014</v>
      </c>
      <c r="C22" s="13">
        <v>40978</v>
      </c>
      <c r="D22" s="13">
        <v>414204</v>
      </c>
      <c r="E22" s="13">
        <v>412418</v>
      </c>
      <c r="F22" s="14">
        <f t="shared" si="0"/>
        <v>-0.43118849648965352</v>
      </c>
      <c r="G22" s="1"/>
      <c r="H22" s="1"/>
      <c r="I22" s="1"/>
    </row>
    <row r="23" spans="1:9" x14ac:dyDescent="0.3">
      <c r="A23" s="9" t="s">
        <v>164</v>
      </c>
      <c r="B23" s="10">
        <v>3917</v>
      </c>
      <c r="C23" s="10">
        <v>3238</v>
      </c>
      <c r="D23" s="10">
        <v>25776</v>
      </c>
      <c r="E23" s="10">
        <v>28592</v>
      </c>
      <c r="F23" s="11">
        <f t="shared" si="0"/>
        <v>10.924891371818745</v>
      </c>
      <c r="G23" s="1"/>
      <c r="H23" s="1"/>
      <c r="I23" s="1"/>
    </row>
    <row r="24" spans="1:9" x14ac:dyDescent="0.3">
      <c r="A24" s="12" t="s">
        <v>166</v>
      </c>
      <c r="B24" s="13">
        <v>7289</v>
      </c>
      <c r="C24" s="13">
        <v>7139</v>
      </c>
      <c r="D24" s="13">
        <v>56391</v>
      </c>
      <c r="E24" s="13">
        <v>59441</v>
      </c>
      <c r="F24" s="14">
        <f t="shared" si="0"/>
        <v>5.4086645032008676</v>
      </c>
      <c r="G24" s="1"/>
      <c r="H24" s="1"/>
      <c r="I24" s="1"/>
    </row>
    <row r="25" spans="1:9" x14ac:dyDescent="0.3">
      <c r="A25" s="9" t="s">
        <v>39</v>
      </c>
      <c r="B25" s="10">
        <v>3366</v>
      </c>
      <c r="C25" s="10">
        <v>1983</v>
      </c>
      <c r="D25" s="10">
        <v>28422</v>
      </c>
      <c r="E25" s="10">
        <v>17632</v>
      </c>
      <c r="F25" s="11">
        <f t="shared" si="0"/>
        <v>-37.963549363169378</v>
      </c>
      <c r="G25" s="1"/>
      <c r="H25" s="1"/>
      <c r="I25" s="1"/>
    </row>
    <row r="26" spans="1:9" x14ac:dyDescent="0.3">
      <c r="A26" s="12" t="s">
        <v>40</v>
      </c>
      <c r="B26" s="13">
        <v>78</v>
      </c>
      <c r="C26" s="13">
        <v>34</v>
      </c>
      <c r="D26" s="13">
        <v>1450</v>
      </c>
      <c r="E26" s="13">
        <v>227</v>
      </c>
      <c r="F26" s="14">
        <f t="shared" si="0"/>
        <v>-84.34482758620689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2</v>
      </c>
      <c r="E27" s="10">
        <v>12</v>
      </c>
      <c r="F27" s="19">
        <f t="shared" si="0"/>
        <v>500</v>
      </c>
      <c r="G27" s="1"/>
      <c r="H27" s="1"/>
      <c r="I27" s="1"/>
    </row>
    <row r="28" spans="1:9" x14ac:dyDescent="0.3">
      <c r="A28" s="12" t="s">
        <v>42</v>
      </c>
      <c r="B28" s="13">
        <v>34461</v>
      </c>
      <c r="C28" s="13">
        <v>32142</v>
      </c>
      <c r="D28" s="13">
        <v>290032</v>
      </c>
      <c r="E28" s="13">
        <v>299374</v>
      </c>
      <c r="F28" s="14">
        <f t="shared" si="0"/>
        <v>3.2210238870193564</v>
      </c>
      <c r="G28" s="1"/>
      <c r="H28" s="1"/>
      <c r="I28" s="1"/>
    </row>
    <row r="29" spans="1:9" x14ac:dyDescent="0.3">
      <c r="A29" s="9" t="s">
        <v>43</v>
      </c>
      <c r="B29" s="10">
        <v>943</v>
      </c>
      <c r="C29" s="10">
        <v>997</v>
      </c>
      <c r="D29" s="10">
        <v>4293</v>
      </c>
      <c r="E29" s="10">
        <v>7782</v>
      </c>
      <c r="F29" s="11">
        <f t="shared" si="0"/>
        <v>81.271837875611453</v>
      </c>
      <c r="G29" s="1"/>
      <c r="H29" s="1"/>
      <c r="I29" s="1"/>
    </row>
    <row r="30" spans="1:9" x14ac:dyDescent="0.3">
      <c r="A30" s="12" t="s">
        <v>44</v>
      </c>
      <c r="B30" s="13">
        <v>8599</v>
      </c>
      <c r="C30" s="13">
        <v>11753</v>
      </c>
      <c r="D30" s="13">
        <v>78147</v>
      </c>
      <c r="E30" s="13">
        <v>99743</v>
      </c>
      <c r="F30" s="14">
        <f t="shared" si="0"/>
        <v>27.635097956415478</v>
      </c>
      <c r="G30" s="1"/>
      <c r="H30" s="1"/>
      <c r="I30" s="1"/>
    </row>
    <row r="31" spans="1:9" x14ac:dyDescent="0.3">
      <c r="A31" s="9" t="s">
        <v>45</v>
      </c>
      <c r="B31" s="10">
        <v>4701</v>
      </c>
      <c r="C31" s="10">
        <v>4134</v>
      </c>
      <c r="D31" s="10">
        <v>44053</v>
      </c>
      <c r="E31" s="10">
        <v>43917</v>
      </c>
      <c r="F31" s="11">
        <f t="shared" si="0"/>
        <v>-0.30871904297096364</v>
      </c>
      <c r="G31" s="1"/>
      <c r="H31" s="1"/>
      <c r="I31" s="1"/>
    </row>
    <row r="32" spans="1:9" x14ac:dyDescent="0.3">
      <c r="A32" s="12" t="s">
        <v>46</v>
      </c>
      <c r="B32" s="13">
        <v>183197</v>
      </c>
      <c r="C32" s="13">
        <v>191896</v>
      </c>
      <c r="D32" s="13">
        <v>1650394</v>
      </c>
      <c r="E32" s="13">
        <v>1741275</v>
      </c>
      <c r="F32" s="14">
        <f t="shared" si="0"/>
        <v>5.5066244787608269</v>
      </c>
      <c r="G32" s="1"/>
      <c r="H32" s="1"/>
      <c r="I32" s="1"/>
    </row>
    <row r="33" spans="1:9" x14ac:dyDescent="0.3">
      <c r="A33" s="9" t="s">
        <v>47</v>
      </c>
      <c r="B33" s="10">
        <v>15243</v>
      </c>
      <c r="C33" s="10">
        <v>14264</v>
      </c>
      <c r="D33" s="10">
        <v>130880</v>
      </c>
      <c r="E33" s="10">
        <v>132803</v>
      </c>
      <c r="F33" s="11">
        <f t="shared" si="0"/>
        <v>1.4692848410757904</v>
      </c>
      <c r="G33" s="1"/>
      <c r="H33" s="1"/>
      <c r="I33" s="1"/>
    </row>
    <row r="34" spans="1:9" x14ac:dyDescent="0.3">
      <c r="A34" s="12" t="s">
        <v>165</v>
      </c>
      <c r="B34" s="13">
        <v>2302</v>
      </c>
      <c r="C34" s="13">
        <v>2932</v>
      </c>
      <c r="D34" s="13">
        <v>25840</v>
      </c>
      <c r="E34" s="13">
        <v>26293</v>
      </c>
      <c r="F34" s="14">
        <f t="shared" si="0"/>
        <v>1.7530959752321991</v>
      </c>
      <c r="G34" s="1"/>
      <c r="H34" s="1"/>
      <c r="I34" s="1"/>
    </row>
    <row r="35" spans="1:9" x14ac:dyDescent="0.3">
      <c r="A35" s="15" t="s">
        <v>48</v>
      </c>
      <c r="B35" s="16">
        <f>SUM(B7:B34)</f>
        <v>644233</v>
      </c>
      <c r="C35" s="16">
        <f t="shared" ref="C35:E35" si="1">SUM(C7:C34)</f>
        <v>661718</v>
      </c>
      <c r="D35" s="16">
        <f t="shared" si="1"/>
        <v>5539800</v>
      </c>
      <c r="E35" s="16">
        <f t="shared" si="1"/>
        <v>5898615</v>
      </c>
      <c r="F35" s="17">
        <f t="shared" ref="F35" si="2">((E35*100)/D35)-100</f>
        <v>6.4770388822701221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1741275</v>
      </c>
      <c r="G39" s="36">
        <f>LOOKUP(E39,$A$39:$A$66,$C$39:$C$66)</f>
        <v>1650394</v>
      </c>
    </row>
    <row r="40" spans="1:9" x14ac:dyDescent="0.3">
      <c r="A40" s="36" t="str">
        <f t="shared" si="5"/>
        <v>ALICANTE</v>
      </c>
      <c r="B40" s="37">
        <f t="shared" si="3"/>
        <v>119744</v>
      </c>
      <c r="C40" s="37">
        <f t="shared" si="4"/>
        <v>120717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1506646</v>
      </c>
      <c r="G40" s="36">
        <f t="shared" ref="G40:G66" si="9">LOOKUP(E40,$A$39:$A$66,$C$39:$C$66)</f>
        <v>1459297</v>
      </c>
    </row>
    <row r="41" spans="1:9" x14ac:dyDescent="0.3">
      <c r="A41" s="36" t="str">
        <f t="shared" si="5"/>
        <v>ALMERÍA</v>
      </c>
      <c r="B41" s="37">
        <f t="shared" si="3"/>
        <v>5772</v>
      </c>
      <c r="C41" s="37">
        <f t="shared" si="4"/>
        <v>4612</v>
      </c>
      <c r="D41" s="37">
        <f t="shared" si="7"/>
        <v>23</v>
      </c>
      <c r="E41" s="36" t="str">
        <f t="shared" si="6"/>
        <v>BILBAO</v>
      </c>
      <c r="F41" s="36">
        <f t="shared" si="8"/>
        <v>478388</v>
      </c>
      <c r="G41" s="36">
        <f t="shared" si="9"/>
        <v>430222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412418</v>
      </c>
      <c r="G42" s="36">
        <f t="shared" si="9"/>
        <v>414204</v>
      </c>
    </row>
    <row r="43" spans="1:9" x14ac:dyDescent="0.3">
      <c r="A43" s="36" t="str">
        <f t="shared" si="5"/>
        <v>BAHÍA DE ALGECIRAS</v>
      </c>
      <c r="B43" s="37">
        <f t="shared" si="3"/>
        <v>407592</v>
      </c>
      <c r="C43" s="37">
        <f t="shared" si="4"/>
        <v>278330</v>
      </c>
      <c r="D43" s="37">
        <f t="shared" si="7"/>
        <v>5</v>
      </c>
      <c r="E43" s="36" t="str">
        <f t="shared" si="6"/>
        <v>BAHÍA DE ALGECIRAS</v>
      </c>
      <c r="F43" s="36">
        <f t="shared" si="8"/>
        <v>407592</v>
      </c>
      <c r="G43" s="36">
        <f t="shared" si="9"/>
        <v>278330</v>
      </c>
    </row>
    <row r="44" spans="1:9" x14ac:dyDescent="0.3">
      <c r="A44" s="36" t="str">
        <f t="shared" si="5"/>
        <v>BAHÍA DE CÁDIZ</v>
      </c>
      <c r="B44" s="37">
        <f t="shared" si="3"/>
        <v>51266</v>
      </c>
      <c r="C44" s="37">
        <f t="shared" si="4"/>
        <v>61964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299374</v>
      </c>
      <c r="G44" s="36">
        <f t="shared" si="9"/>
        <v>290032</v>
      </c>
    </row>
    <row r="45" spans="1:9" x14ac:dyDescent="0.3">
      <c r="A45" s="36" t="str">
        <f t="shared" si="5"/>
        <v>BALEARES</v>
      </c>
      <c r="B45" s="37">
        <f t="shared" si="3"/>
        <v>95375</v>
      </c>
      <c r="C45" s="37">
        <f t="shared" si="4"/>
        <v>95368</v>
      </c>
      <c r="D45" s="37">
        <f t="shared" si="7"/>
        <v>11</v>
      </c>
      <c r="E45" s="36" t="str">
        <f t="shared" si="6"/>
        <v>CASTELLÓN</v>
      </c>
      <c r="F45" s="36">
        <f t="shared" si="8"/>
        <v>174899</v>
      </c>
      <c r="G45" s="36">
        <f t="shared" si="9"/>
        <v>157564</v>
      </c>
    </row>
    <row r="46" spans="1:9" x14ac:dyDescent="0.3">
      <c r="A46" s="36" t="str">
        <f t="shared" si="5"/>
        <v>BARCELONA</v>
      </c>
      <c r="B46" s="37">
        <f t="shared" si="3"/>
        <v>1506646</v>
      </c>
      <c r="C46" s="37">
        <f t="shared" si="4"/>
        <v>1459297</v>
      </c>
      <c r="D46" s="37">
        <f t="shared" si="7"/>
        <v>2</v>
      </c>
      <c r="E46" s="36" t="str">
        <f t="shared" si="6"/>
        <v>VIGO</v>
      </c>
      <c r="F46" s="36">
        <f t="shared" si="8"/>
        <v>132803</v>
      </c>
      <c r="G46" s="36">
        <f t="shared" si="9"/>
        <v>130880</v>
      </c>
    </row>
    <row r="47" spans="1:9" x14ac:dyDescent="0.3">
      <c r="A47" s="36" t="str">
        <f t="shared" si="5"/>
        <v>BILBAO</v>
      </c>
      <c r="B47" s="37">
        <f t="shared" si="3"/>
        <v>478388</v>
      </c>
      <c r="C47" s="37">
        <f t="shared" si="4"/>
        <v>430222</v>
      </c>
      <c r="D47" s="37">
        <f t="shared" si="7"/>
        <v>3</v>
      </c>
      <c r="E47" s="36" t="str">
        <f t="shared" si="6"/>
        <v>ALICANTE</v>
      </c>
      <c r="F47" s="36">
        <f t="shared" si="8"/>
        <v>119744</v>
      </c>
      <c r="G47" s="36">
        <f t="shared" si="9"/>
        <v>120717</v>
      </c>
    </row>
    <row r="48" spans="1:9" x14ac:dyDescent="0.3">
      <c r="A48" s="36" t="str">
        <f t="shared" si="5"/>
        <v>CARTAGENA</v>
      </c>
      <c r="B48" s="37">
        <f t="shared" si="3"/>
        <v>67943</v>
      </c>
      <c r="C48" s="37">
        <f t="shared" si="4"/>
        <v>70930</v>
      </c>
      <c r="D48" s="37">
        <f t="shared" si="7"/>
        <v>12</v>
      </c>
      <c r="E48" s="36" t="str">
        <f t="shared" si="6"/>
        <v>SEVILLA</v>
      </c>
      <c r="F48" s="36">
        <f t="shared" si="8"/>
        <v>99743</v>
      </c>
      <c r="G48" s="36">
        <f t="shared" si="9"/>
        <v>78147</v>
      </c>
    </row>
    <row r="49" spans="1:7" x14ac:dyDescent="0.3">
      <c r="A49" s="36" t="str">
        <f t="shared" si="5"/>
        <v>CASTELLÓN</v>
      </c>
      <c r="B49" s="37">
        <f t="shared" si="3"/>
        <v>174899</v>
      </c>
      <c r="C49" s="37">
        <f t="shared" si="4"/>
        <v>157564</v>
      </c>
      <c r="D49" s="37">
        <f t="shared" si="7"/>
        <v>7</v>
      </c>
      <c r="E49" s="36" t="str">
        <f t="shared" si="6"/>
        <v>BALEARES</v>
      </c>
      <c r="F49" s="36">
        <f t="shared" si="8"/>
        <v>95375</v>
      </c>
      <c r="G49" s="36">
        <f t="shared" si="9"/>
        <v>95368</v>
      </c>
    </row>
    <row r="50" spans="1:7" x14ac:dyDescent="0.3">
      <c r="A50" s="36" t="str">
        <f t="shared" si="5"/>
        <v>CEUTA</v>
      </c>
      <c r="B50" s="37">
        <f t="shared" si="3"/>
        <v>8081</v>
      </c>
      <c r="C50" s="37">
        <f t="shared" si="4"/>
        <v>13645</v>
      </c>
      <c r="D50" s="37">
        <f t="shared" si="7"/>
        <v>21</v>
      </c>
      <c r="E50" s="36" t="str">
        <f t="shared" si="6"/>
        <v>CARTAGENA</v>
      </c>
      <c r="F50" s="36">
        <f t="shared" si="8"/>
        <v>67943</v>
      </c>
      <c r="G50" s="36">
        <f t="shared" si="9"/>
        <v>70930</v>
      </c>
    </row>
    <row r="51" spans="1:7" x14ac:dyDescent="0.3">
      <c r="A51" s="36" t="str">
        <f t="shared" si="5"/>
        <v>FERROL-SAN CIBRAO</v>
      </c>
      <c r="B51" s="37">
        <f t="shared" si="3"/>
        <v>2617</v>
      </c>
      <c r="C51" s="37">
        <f t="shared" si="4"/>
        <v>281</v>
      </c>
      <c r="D51" s="37">
        <f t="shared" si="7"/>
        <v>24</v>
      </c>
      <c r="E51" s="36" t="str">
        <f t="shared" si="6"/>
        <v>GIJÓN</v>
      </c>
      <c r="F51" s="36">
        <f t="shared" si="8"/>
        <v>59638</v>
      </c>
      <c r="G51" s="36">
        <f t="shared" si="9"/>
        <v>57130</v>
      </c>
    </row>
    <row r="52" spans="1:7" x14ac:dyDescent="0.3">
      <c r="A52" s="36" t="str">
        <f t="shared" si="5"/>
        <v>GIJÓN</v>
      </c>
      <c r="B52" s="37">
        <f t="shared" si="3"/>
        <v>59638</v>
      </c>
      <c r="C52" s="37">
        <f t="shared" si="4"/>
        <v>57130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59441</v>
      </c>
      <c r="G52" s="36">
        <f t="shared" si="9"/>
        <v>56391</v>
      </c>
    </row>
    <row r="53" spans="1:7" x14ac:dyDescent="0.3">
      <c r="A53" s="36" t="str">
        <f t="shared" si="5"/>
        <v>HUELVA</v>
      </c>
      <c r="B53" s="37">
        <f t="shared" si="3"/>
        <v>51130</v>
      </c>
      <c r="C53" s="37">
        <f t="shared" si="4"/>
        <v>39853</v>
      </c>
      <c r="D53" s="37">
        <f t="shared" si="7"/>
        <v>16</v>
      </c>
      <c r="E53" s="36" t="str">
        <f t="shared" si="6"/>
        <v>BAHÍA DE CÁDIZ</v>
      </c>
      <c r="F53" s="36">
        <f t="shared" si="8"/>
        <v>51266</v>
      </c>
      <c r="G53" s="36">
        <f t="shared" si="9"/>
        <v>61964</v>
      </c>
    </row>
    <row r="54" spans="1:7" x14ac:dyDescent="0.3">
      <c r="A54" s="36" t="str">
        <f t="shared" si="5"/>
        <v>LAS PALMAS</v>
      </c>
      <c r="B54" s="37">
        <f t="shared" si="3"/>
        <v>412418</v>
      </c>
      <c r="C54" s="37">
        <f t="shared" si="4"/>
        <v>414204</v>
      </c>
      <c r="D54" s="37">
        <f t="shared" si="7"/>
        <v>4</v>
      </c>
      <c r="E54" s="36" t="str">
        <f t="shared" si="6"/>
        <v>HUELVA</v>
      </c>
      <c r="F54" s="36">
        <f t="shared" si="8"/>
        <v>51130</v>
      </c>
      <c r="G54" s="36">
        <f t="shared" si="9"/>
        <v>39853</v>
      </c>
    </row>
    <row r="55" spans="1:7" x14ac:dyDescent="0.3">
      <c r="A55" s="36" t="str">
        <f t="shared" si="5"/>
        <v>MÁLAGA</v>
      </c>
      <c r="B55" s="37">
        <f t="shared" si="3"/>
        <v>28592</v>
      </c>
      <c r="C55" s="37">
        <f t="shared" si="4"/>
        <v>25776</v>
      </c>
      <c r="D55" s="37">
        <f t="shared" si="7"/>
        <v>18</v>
      </c>
      <c r="E55" s="36" t="str">
        <f t="shared" si="6"/>
        <v>TARRAGONA</v>
      </c>
      <c r="F55" s="36">
        <f t="shared" si="8"/>
        <v>43917</v>
      </c>
      <c r="G55" s="36">
        <f t="shared" si="9"/>
        <v>44053</v>
      </c>
    </row>
    <row r="56" spans="1:7" x14ac:dyDescent="0.3">
      <c r="A56" s="36" t="str">
        <f t="shared" si="5"/>
        <v>MARÍN Y RÍA DE PONTEVEDRA</v>
      </c>
      <c r="B56" s="37">
        <f t="shared" si="3"/>
        <v>59441</v>
      </c>
      <c r="C56" s="37">
        <f t="shared" si="4"/>
        <v>56391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28592</v>
      </c>
      <c r="G56" s="36">
        <f t="shared" si="9"/>
        <v>25776</v>
      </c>
    </row>
    <row r="57" spans="1:7" x14ac:dyDescent="0.3">
      <c r="A57" s="36" t="str">
        <f t="shared" si="5"/>
        <v>MELILLA</v>
      </c>
      <c r="B57" s="37">
        <f t="shared" si="3"/>
        <v>17632</v>
      </c>
      <c r="C57" s="37">
        <f t="shared" si="4"/>
        <v>28422</v>
      </c>
      <c r="D57" s="37">
        <f t="shared" si="7"/>
        <v>20</v>
      </c>
      <c r="E57" s="36" t="str">
        <f t="shared" si="6"/>
        <v>VILAGARCÍA</v>
      </c>
      <c r="F57" s="36">
        <f t="shared" si="10"/>
        <v>26293</v>
      </c>
      <c r="G57" s="36">
        <f t="shared" si="9"/>
        <v>25840</v>
      </c>
    </row>
    <row r="58" spans="1:7" x14ac:dyDescent="0.3">
      <c r="A58" s="36" t="str">
        <f t="shared" si="5"/>
        <v>MOTRIL</v>
      </c>
      <c r="B58" s="37">
        <f t="shared" si="3"/>
        <v>227</v>
      </c>
      <c r="C58" s="37">
        <f t="shared" si="4"/>
        <v>1450</v>
      </c>
      <c r="D58" s="37">
        <f t="shared" si="7"/>
        <v>25</v>
      </c>
      <c r="E58" s="36" t="str">
        <f t="shared" si="6"/>
        <v>MELILLA</v>
      </c>
      <c r="F58" s="36">
        <f t="shared" si="10"/>
        <v>17632</v>
      </c>
      <c r="G58" s="36">
        <f t="shared" si="9"/>
        <v>28422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2</v>
      </c>
      <c r="D59" s="37">
        <f t="shared" si="7"/>
        <v>26</v>
      </c>
      <c r="E59" s="36" t="str">
        <f t="shared" si="6"/>
        <v>CEUTA</v>
      </c>
      <c r="F59" s="36">
        <f t="shared" si="10"/>
        <v>8081</v>
      </c>
      <c r="G59" s="36">
        <f t="shared" si="9"/>
        <v>13645</v>
      </c>
    </row>
    <row r="60" spans="1:7" x14ac:dyDescent="0.3">
      <c r="A60" s="36" t="str">
        <f t="shared" si="5"/>
        <v>SANTA CRUZ DE TENERIFE</v>
      </c>
      <c r="B60" s="37">
        <f t="shared" si="3"/>
        <v>299374</v>
      </c>
      <c r="C60" s="37">
        <f t="shared" si="4"/>
        <v>290032</v>
      </c>
      <c r="D60" s="37">
        <f t="shared" si="7"/>
        <v>6</v>
      </c>
      <c r="E60" s="36" t="str">
        <f t="shared" si="6"/>
        <v>SANTANDER</v>
      </c>
      <c r="F60" s="36">
        <f t="shared" si="10"/>
        <v>7782</v>
      </c>
      <c r="G60" s="36">
        <f t="shared" si="9"/>
        <v>4293</v>
      </c>
    </row>
    <row r="61" spans="1:7" x14ac:dyDescent="0.3">
      <c r="A61" s="36" t="str">
        <f t="shared" si="5"/>
        <v>SANTANDER</v>
      </c>
      <c r="B61" s="37">
        <f t="shared" si="3"/>
        <v>7782</v>
      </c>
      <c r="C61" s="37">
        <f t="shared" si="4"/>
        <v>4293</v>
      </c>
      <c r="D61" s="37">
        <f t="shared" si="7"/>
        <v>22</v>
      </c>
      <c r="E61" s="36" t="str">
        <f t="shared" si="6"/>
        <v>ALMERÍA</v>
      </c>
      <c r="F61" s="36">
        <f t="shared" si="10"/>
        <v>5772</v>
      </c>
      <c r="G61" s="36">
        <f t="shared" si="9"/>
        <v>4612</v>
      </c>
    </row>
    <row r="62" spans="1:7" x14ac:dyDescent="0.3">
      <c r="A62" s="36" t="str">
        <f t="shared" si="5"/>
        <v>SEVILLA</v>
      </c>
      <c r="B62" s="37">
        <f t="shared" si="3"/>
        <v>99743</v>
      </c>
      <c r="C62" s="37">
        <f t="shared" si="4"/>
        <v>78147</v>
      </c>
      <c r="D62" s="37">
        <f t="shared" si="7"/>
        <v>10</v>
      </c>
      <c r="E62" s="36" t="str">
        <f t="shared" si="6"/>
        <v>FERROL-SAN CIBRAO</v>
      </c>
      <c r="F62" s="36">
        <f t="shared" si="10"/>
        <v>2617</v>
      </c>
      <c r="G62" s="36">
        <f t="shared" si="9"/>
        <v>281</v>
      </c>
    </row>
    <row r="63" spans="1:7" x14ac:dyDescent="0.3">
      <c r="A63" s="36" t="str">
        <f t="shared" si="5"/>
        <v>TARRAGONA</v>
      </c>
      <c r="B63" s="37">
        <f t="shared" si="3"/>
        <v>43917</v>
      </c>
      <c r="C63" s="37">
        <f t="shared" si="4"/>
        <v>44053</v>
      </c>
      <c r="D63" s="37">
        <f t="shared" si="7"/>
        <v>17</v>
      </c>
      <c r="E63" s="36" t="str">
        <f t="shared" si="6"/>
        <v>MOTRIL</v>
      </c>
      <c r="F63" s="36">
        <f t="shared" si="10"/>
        <v>227</v>
      </c>
      <c r="G63" s="36">
        <f t="shared" si="9"/>
        <v>1450</v>
      </c>
    </row>
    <row r="64" spans="1:7" x14ac:dyDescent="0.3">
      <c r="A64" s="36" t="str">
        <f t="shared" si="5"/>
        <v>VALENCIA</v>
      </c>
      <c r="B64" s="37">
        <f t="shared" si="3"/>
        <v>1741275</v>
      </c>
      <c r="C64" s="37">
        <f t="shared" si="4"/>
        <v>1650394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132803</v>
      </c>
      <c r="C65" s="37">
        <f t="shared" si="4"/>
        <v>130880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26293</v>
      </c>
      <c r="C66" s="37">
        <f t="shared" si="4"/>
        <v>25840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43133</v>
      </c>
      <c r="C7" s="10">
        <v>40223</v>
      </c>
      <c r="D7" s="10">
        <v>133849</v>
      </c>
      <c r="E7" s="10">
        <v>133932</v>
      </c>
      <c r="F7" s="11">
        <f>((E7*100)/D7)-100</f>
        <v>6.2010175645696108E-2</v>
      </c>
      <c r="G7" s="1"/>
      <c r="H7" s="1"/>
      <c r="I7" s="1"/>
    </row>
    <row r="8" spans="1:12" x14ac:dyDescent="0.3">
      <c r="A8" s="12" t="s">
        <v>31</v>
      </c>
      <c r="B8" s="13">
        <v>19838</v>
      </c>
      <c r="C8" s="13">
        <v>27588</v>
      </c>
      <c r="D8" s="13">
        <v>175480</v>
      </c>
      <c r="E8" s="13">
        <v>182051</v>
      </c>
      <c r="F8" s="14">
        <f t="shared" ref="F8:F34" si="0">((E8*100)/D8)-100</f>
        <v>3.7445862776384757</v>
      </c>
      <c r="G8" s="1"/>
      <c r="H8" s="1"/>
      <c r="I8" s="1"/>
    </row>
    <row r="9" spans="1:12" x14ac:dyDescent="0.3">
      <c r="A9" s="9" t="s">
        <v>157</v>
      </c>
      <c r="B9" s="10">
        <v>116549</v>
      </c>
      <c r="C9" s="10">
        <v>133909</v>
      </c>
      <c r="D9" s="10">
        <v>817608</v>
      </c>
      <c r="E9" s="10">
        <v>816323</v>
      </c>
      <c r="F9" s="11">
        <f t="shared" si="0"/>
        <v>-0.15716578115673485</v>
      </c>
      <c r="G9" s="1"/>
      <c r="H9" s="1"/>
      <c r="I9" s="1"/>
    </row>
    <row r="10" spans="1:12" x14ac:dyDescent="0.3">
      <c r="A10" s="12" t="s">
        <v>159</v>
      </c>
      <c r="B10" s="13">
        <v>754</v>
      </c>
      <c r="C10" s="13">
        <v>0</v>
      </c>
      <c r="D10" s="13">
        <v>1506</v>
      </c>
      <c r="E10" s="13">
        <v>1986</v>
      </c>
      <c r="F10" s="18">
        <f t="shared" si="0"/>
        <v>31.872509960159363</v>
      </c>
      <c r="G10" s="1"/>
      <c r="H10" s="1"/>
      <c r="I10" s="1"/>
    </row>
    <row r="11" spans="1:12" x14ac:dyDescent="0.3">
      <c r="A11" s="9" t="s">
        <v>160</v>
      </c>
      <c r="B11" s="10">
        <v>576185</v>
      </c>
      <c r="C11" s="10">
        <v>671494</v>
      </c>
      <c r="D11" s="10">
        <v>4538334</v>
      </c>
      <c r="E11" s="10">
        <v>4886283</v>
      </c>
      <c r="F11" s="11">
        <f t="shared" si="0"/>
        <v>7.6668883339128371</v>
      </c>
      <c r="G11" s="1"/>
      <c r="H11" s="1"/>
      <c r="I11" s="1"/>
    </row>
    <row r="12" spans="1:12" x14ac:dyDescent="0.3">
      <c r="A12" s="12" t="s">
        <v>161</v>
      </c>
      <c r="B12" s="13">
        <v>49890</v>
      </c>
      <c r="C12" s="13">
        <v>45794</v>
      </c>
      <c r="D12" s="13">
        <v>275416</v>
      </c>
      <c r="E12" s="13">
        <v>309725</v>
      </c>
      <c r="F12" s="14">
        <f t="shared" si="0"/>
        <v>12.457155720800529</v>
      </c>
      <c r="G12" s="1"/>
      <c r="H12" s="1"/>
      <c r="I12" s="1"/>
    </row>
    <row r="13" spans="1:12" x14ac:dyDescent="0.3">
      <c r="A13" s="9" t="s">
        <v>32</v>
      </c>
      <c r="B13" s="10">
        <v>1085268</v>
      </c>
      <c r="C13" s="10">
        <v>1182601</v>
      </c>
      <c r="D13" s="10">
        <v>6919379</v>
      </c>
      <c r="E13" s="10">
        <v>7452035</v>
      </c>
      <c r="F13" s="11">
        <f t="shared" si="0"/>
        <v>7.6980318609516871</v>
      </c>
      <c r="G13" s="1"/>
      <c r="H13" s="1"/>
      <c r="I13" s="1"/>
    </row>
    <row r="14" spans="1:12" x14ac:dyDescent="0.3">
      <c r="A14" s="12" t="s">
        <v>33</v>
      </c>
      <c r="B14" s="13">
        <v>487431</v>
      </c>
      <c r="C14" s="13">
        <v>534021</v>
      </c>
      <c r="D14" s="13">
        <v>3246130</v>
      </c>
      <c r="E14" s="13">
        <v>3538849</v>
      </c>
      <c r="F14" s="14">
        <f t="shared" si="0"/>
        <v>9.0174761947303352</v>
      </c>
      <c r="G14" s="1"/>
      <c r="H14" s="1"/>
      <c r="I14" s="1"/>
    </row>
    <row r="15" spans="1:12" x14ac:dyDescent="0.3">
      <c r="A15" s="9" t="s">
        <v>34</v>
      </c>
      <c r="B15" s="10">
        <v>24315</v>
      </c>
      <c r="C15" s="10">
        <v>28060</v>
      </c>
      <c r="D15" s="10">
        <v>152878</v>
      </c>
      <c r="E15" s="10">
        <v>165028</v>
      </c>
      <c r="F15" s="11">
        <f t="shared" si="0"/>
        <v>7.9475137037376271</v>
      </c>
      <c r="G15" s="1"/>
      <c r="H15" s="1"/>
      <c r="I15" s="1"/>
    </row>
    <row r="16" spans="1:12" x14ac:dyDescent="0.3">
      <c r="A16" s="12" t="s">
        <v>35</v>
      </c>
      <c r="B16" s="13">
        <v>25818</v>
      </c>
      <c r="C16" s="13">
        <v>22513</v>
      </c>
      <c r="D16" s="13">
        <v>170997</v>
      </c>
      <c r="E16" s="13">
        <v>152457</v>
      </c>
      <c r="F16" s="14">
        <f t="shared" si="0"/>
        <v>-10.842295478868053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186348</v>
      </c>
      <c r="C18" s="13">
        <v>198598</v>
      </c>
      <c r="D18" s="13">
        <v>1455305</v>
      </c>
      <c r="E18" s="13">
        <v>1570655</v>
      </c>
      <c r="F18" s="14">
        <f t="shared" si="0"/>
        <v>7.9261735512487093</v>
      </c>
      <c r="G18" s="1"/>
      <c r="H18" s="1"/>
      <c r="I18" s="1"/>
    </row>
    <row r="19" spans="1:9" x14ac:dyDescent="0.3">
      <c r="A19" s="9" t="s">
        <v>37</v>
      </c>
      <c r="B19" s="10">
        <v>4818</v>
      </c>
      <c r="C19" s="10">
        <v>2951</v>
      </c>
      <c r="D19" s="10">
        <v>15893</v>
      </c>
      <c r="E19" s="10">
        <v>11730</v>
      </c>
      <c r="F19" s="11">
        <f t="shared" si="0"/>
        <v>-26.193921852387845</v>
      </c>
      <c r="G19" s="1"/>
      <c r="H19" s="1"/>
      <c r="I19" s="1"/>
    </row>
    <row r="20" spans="1:9" x14ac:dyDescent="0.3">
      <c r="A20" s="12" t="s">
        <v>163</v>
      </c>
      <c r="B20" s="13">
        <v>1005</v>
      </c>
      <c r="C20" s="13">
        <v>5412</v>
      </c>
      <c r="D20" s="13">
        <v>17214</v>
      </c>
      <c r="E20" s="13">
        <v>25488</v>
      </c>
      <c r="F20" s="14">
        <f t="shared" si="0"/>
        <v>48.065528058556993</v>
      </c>
      <c r="G20" s="1"/>
      <c r="H20" s="1"/>
      <c r="I20" s="1"/>
    </row>
    <row r="21" spans="1:9" x14ac:dyDescent="0.3">
      <c r="A21" s="9" t="s">
        <v>38</v>
      </c>
      <c r="B21" s="10">
        <v>7179</v>
      </c>
      <c r="C21" s="10">
        <v>8444</v>
      </c>
      <c r="D21" s="10">
        <v>34852</v>
      </c>
      <c r="E21" s="10">
        <v>39842</v>
      </c>
      <c r="F21" s="11">
        <f t="shared" si="0"/>
        <v>14.317686215999075</v>
      </c>
      <c r="G21" s="1"/>
      <c r="H21" s="1"/>
      <c r="I21" s="1"/>
    </row>
    <row r="22" spans="1:9" x14ac:dyDescent="0.3">
      <c r="A22" s="12" t="s">
        <v>59</v>
      </c>
      <c r="B22" s="13">
        <v>215208</v>
      </c>
      <c r="C22" s="13">
        <v>204326</v>
      </c>
      <c r="D22" s="13">
        <v>1718697</v>
      </c>
      <c r="E22" s="13">
        <v>1904354</v>
      </c>
      <c r="F22" s="14">
        <f t="shared" si="0"/>
        <v>10.802194918592406</v>
      </c>
      <c r="G22" s="1"/>
      <c r="H22" s="1"/>
      <c r="I22" s="1"/>
    </row>
    <row r="23" spans="1:9" x14ac:dyDescent="0.3">
      <c r="A23" s="9" t="s">
        <v>164</v>
      </c>
      <c r="B23" s="10">
        <v>90081</v>
      </c>
      <c r="C23" s="10">
        <v>100494</v>
      </c>
      <c r="D23" s="10">
        <v>585893</v>
      </c>
      <c r="E23" s="10">
        <v>606702</v>
      </c>
      <c r="F23" s="11">
        <f t="shared" si="0"/>
        <v>3.5516724043468741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92111</v>
      </c>
      <c r="C25" s="10">
        <v>91290</v>
      </c>
      <c r="D25" s="10">
        <v>672699</v>
      </c>
      <c r="E25" s="10">
        <v>675938</v>
      </c>
      <c r="F25" s="11">
        <f t="shared" si="0"/>
        <v>0.48149320870106749</v>
      </c>
      <c r="G25" s="1"/>
      <c r="H25" s="1"/>
      <c r="I25" s="1"/>
    </row>
    <row r="26" spans="1:9" x14ac:dyDescent="0.3">
      <c r="A26" s="12" t="s">
        <v>40</v>
      </c>
      <c r="B26" s="13">
        <v>48333</v>
      </c>
      <c r="C26" s="13">
        <v>32402</v>
      </c>
      <c r="D26" s="13">
        <v>298318</v>
      </c>
      <c r="E26" s="13">
        <v>237936</v>
      </c>
      <c r="F26" s="14">
        <f t="shared" si="0"/>
        <v>-20.240816846452446</v>
      </c>
      <c r="G26" s="1"/>
      <c r="H26" s="1"/>
      <c r="I26" s="1"/>
    </row>
    <row r="27" spans="1:9" x14ac:dyDescent="0.3">
      <c r="A27" s="9" t="s">
        <v>41</v>
      </c>
      <c r="B27" s="10">
        <v>380</v>
      </c>
      <c r="C27" s="10">
        <v>3</v>
      </c>
      <c r="D27" s="10">
        <v>704</v>
      </c>
      <c r="E27" s="10">
        <v>1227</v>
      </c>
      <c r="F27" s="19">
        <f t="shared" si="0"/>
        <v>74.28977272727272</v>
      </c>
      <c r="G27" s="1"/>
      <c r="H27" s="1"/>
      <c r="I27" s="1"/>
    </row>
    <row r="28" spans="1:9" x14ac:dyDescent="0.3">
      <c r="A28" s="12" t="s">
        <v>42</v>
      </c>
      <c r="B28" s="13">
        <v>515583</v>
      </c>
      <c r="C28" s="13">
        <v>492753</v>
      </c>
      <c r="D28" s="13">
        <v>4218766</v>
      </c>
      <c r="E28" s="13">
        <v>4467318</v>
      </c>
      <c r="F28" s="14">
        <f t="shared" si="0"/>
        <v>5.8915806185979562</v>
      </c>
      <c r="G28" s="1"/>
      <c r="H28" s="1"/>
      <c r="I28" s="1"/>
    </row>
    <row r="29" spans="1:9" x14ac:dyDescent="0.3">
      <c r="A29" s="9" t="s">
        <v>43</v>
      </c>
      <c r="B29" s="10">
        <v>30401</v>
      </c>
      <c r="C29" s="10">
        <v>32024</v>
      </c>
      <c r="D29" s="10">
        <v>195795</v>
      </c>
      <c r="E29" s="10">
        <v>210184</v>
      </c>
      <c r="F29" s="11">
        <f t="shared" si="0"/>
        <v>7.3490129982890267</v>
      </c>
      <c r="G29" s="1"/>
      <c r="H29" s="1"/>
      <c r="I29" s="1"/>
    </row>
    <row r="30" spans="1:9" x14ac:dyDescent="0.3">
      <c r="A30" s="12" t="s">
        <v>44</v>
      </c>
      <c r="B30" s="13">
        <v>2917</v>
      </c>
      <c r="C30" s="13">
        <v>2056</v>
      </c>
      <c r="D30" s="13">
        <v>16672</v>
      </c>
      <c r="E30" s="13">
        <v>11353</v>
      </c>
      <c r="F30" s="14">
        <f t="shared" si="0"/>
        <v>-31.903790786948178</v>
      </c>
      <c r="G30" s="1"/>
      <c r="H30" s="1"/>
      <c r="I30" s="1"/>
    </row>
    <row r="31" spans="1:9" x14ac:dyDescent="0.3">
      <c r="A31" s="9" t="s">
        <v>45</v>
      </c>
      <c r="B31" s="10">
        <v>13731</v>
      </c>
      <c r="C31" s="10">
        <v>17549</v>
      </c>
      <c r="D31" s="10">
        <v>43636</v>
      </c>
      <c r="E31" s="10">
        <v>85073</v>
      </c>
      <c r="F31" s="11">
        <f t="shared" si="0"/>
        <v>94.960583004858364</v>
      </c>
      <c r="G31" s="1"/>
      <c r="H31" s="1"/>
      <c r="I31" s="1"/>
    </row>
    <row r="32" spans="1:9" x14ac:dyDescent="0.3">
      <c r="A32" s="12" t="s">
        <v>46</v>
      </c>
      <c r="B32" s="13">
        <v>103365</v>
      </c>
      <c r="C32" s="13">
        <v>104822</v>
      </c>
      <c r="D32" s="13">
        <v>792519</v>
      </c>
      <c r="E32" s="13">
        <v>786838</v>
      </c>
      <c r="F32" s="14">
        <f t="shared" si="0"/>
        <v>-0.71682824008004786</v>
      </c>
      <c r="G32" s="1"/>
      <c r="H32" s="1"/>
      <c r="I32" s="1"/>
    </row>
    <row r="33" spans="1:9" x14ac:dyDescent="0.3">
      <c r="A33" s="9" t="s">
        <v>47</v>
      </c>
      <c r="B33" s="10">
        <v>21192</v>
      </c>
      <c r="C33" s="10">
        <v>23824</v>
      </c>
      <c r="D33" s="10">
        <v>115881</v>
      </c>
      <c r="E33" s="10">
        <v>126899</v>
      </c>
      <c r="F33" s="11">
        <f t="shared" si="0"/>
        <v>9.5080297891802843</v>
      </c>
      <c r="G33" s="1"/>
      <c r="H33" s="1"/>
      <c r="I33" s="1"/>
    </row>
    <row r="34" spans="1:9" x14ac:dyDescent="0.3">
      <c r="A34" s="12" t="s">
        <v>165</v>
      </c>
      <c r="B34" s="13">
        <v>225</v>
      </c>
      <c r="C34" s="13">
        <v>0</v>
      </c>
      <c r="D34" s="13">
        <v>1006</v>
      </c>
      <c r="E34" s="13">
        <v>502</v>
      </c>
      <c r="F34" s="14">
        <f t="shared" si="0"/>
        <v>-50.099403578528829</v>
      </c>
      <c r="G34" s="1"/>
      <c r="H34" s="1"/>
      <c r="I34" s="1"/>
    </row>
    <row r="35" spans="1:9" x14ac:dyDescent="0.3">
      <c r="A35" s="15" t="s">
        <v>48</v>
      </c>
      <c r="B35" s="16">
        <f>SUM(B7:B34)</f>
        <v>3762058</v>
      </c>
      <c r="C35" s="16">
        <f t="shared" ref="C35:E35" si="1">SUM(C7:C34)</f>
        <v>4003151</v>
      </c>
      <c r="D35" s="16">
        <f t="shared" si="1"/>
        <v>26615838</v>
      </c>
      <c r="E35" s="16">
        <f t="shared" si="1"/>
        <v>28401276</v>
      </c>
      <c r="F35" s="17">
        <f t="shared" ref="F35" si="2">((E35*100)/D35)-100</f>
        <v>6.7081787918907594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133932</v>
      </c>
      <c r="C39" s="37">
        <f t="shared" si="4"/>
        <v>133849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BALEARES</v>
      </c>
      <c r="F39" s="36">
        <f>LOOKUP(E39,$A$39:$A$66,$B$39:$B$66)</f>
        <v>7452035</v>
      </c>
      <c r="G39" s="36">
        <f>LOOKUP(E39,$A$39:$A$66,$C$39:$C$66)</f>
        <v>6919379</v>
      </c>
    </row>
    <row r="40" spans="1:9" x14ac:dyDescent="0.3">
      <c r="A40" s="36" t="str">
        <f t="shared" si="5"/>
        <v>ALICANTE</v>
      </c>
      <c r="B40" s="37">
        <f t="shared" si="3"/>
        <v>182051</v>
      </c>
      <c r="C40" s="37">
        <f t="shared" si="4"/>
        <v>175480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4886283</v>
      </c>
      <c r="G40" s="36">
        <f t="shared" ref="G40:G66" si="9">LOOKUP(E40,$A$39:$A$66,$C$39:$C$66)</f>
        <v>4538334</v>
      </c>
    </row>
    <row r="41" spans="1:9" x14ac:dyDescent="0.3">
      <c r="A41" s="36" t="str">
        <f t="shared" si="5"/>
        <v>ALMERÍA</v>
      </c>
      <c r="B41" s="37">
        <f t="shared" si="3"/>
        <v>816323</v>
      </c>
      <c r="C41" s="37">
        <f t="shared" si="4"/>
        <v>817608</v>
      </c>
      <c r="D41" s="37">
        <f t="shared" si="7"/>
        <v>7</v>
      </c>
      <c r="E41" s="36" t="str">
        <f t="shared" si="6"/>
        <v>SANTA CRUZ DE TENERIFE</v>
      </c>
      <c r="F41" s="36">
        <f t="shared" si="8"/>
        <v>4467318</v>
      </c>
      <c r="G41" s="36">
        <f t="shared" si="9"/>
        <v>4218766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1506</v>
      </c>
      <c r="D42" s="37">
        <f t="shared" si="7"/>
        <v>24</v>
      </c>
      <c r="E42" s="36" t="str">
        <f t="shared" si="6"/>
        <v>BARCELONA</v>
      </c>
      <c r="F42" s="36">
        <f t="shared" si="8"/>
        <v>3538849</v>
      </c>
      <c r="G42" s="36">
        <f t="shared" si="9"/>
        <v>3246130</v>
      </c>
    </row>
    <row r="43" spans="1:9" x14ac:dyDescent="0.3">
      <c r="A43" s="36" t="str">
        <f t="shared" si="5"/>
        <v>BAHÍA DE ALGECIRAS</v>
      </c>
      <c r="B43" s="37">
        <f t="shared" si="3"/>
        <v>4886283</v>
      </c>
      <c r="C43" s="37">
        <f t="shared" si="4"/>
        <v>4538334</v>
      </c>
      <c r="D43" s="37">
        <f t="shared" si="7"/>
        <v>2</v>
      </c>
      <c r="E43" s="36" t="str">
        <f t="shared" si="6"/>
        <v>LAS PALMAS</v>
      </c>
      <c r="F43" s="36">
        <f t="shared" si="8"/>
        <v>1904354</v>
      </c>
      <c r="G43" s="36">
        <f t="shared" si="9"/>
        <v>1718697</v>
      </c>
    </row>
    <row r="44" spans="1:9" x14ac:dyDescent="0.3">
      <c r="A44" s="36" t="str">
        <f t="shared" si="5"/>
        <v>BAHÍA DE CÁDIZ</v>
      </c>
      <c r="B44" s="37">
        <f t="shared" si="3"/>
        <v>309725</v>
      </c>
      <c r="C44" s="37">
        <f t="shared" si="4"/>
        <v>275416</v>
      </c>
      <c r="D44" s="37">
        <f t="shared" si="7"/>
        <v>11</v>
      </c>
      <c r="E44" s="36" t="str">
        <f t="shared" si="6"/>
        <v>CEUTA</v>
      </c>
      <c r="F44" s="36">
        <f t="shared" si="8"/>
        <v>1570655</v>
      </c>
      <c r="G44" s="36">
        <f t="shared" si="9"/>
        <v>1455305</v>
      </c>
    </row>
    <row r="45" spans="1:9" x14ac:dyDescent="0.3">
      <c r="A45" s="36" t="str">
        <f t="shared" si="5"/>
        <v>BALEARES</v>
      </c>
      <c r="B45" s="37">
        <f t="shared" si="3"/>
        <v>7452035</v>
      </c>
      <c r="C45" s="37">
        <f t="shared" si="4"/>
        <v>6919379</v>
      </c>
      <c r="D45" s="37">
        <f t="shared" si="7"/>
        <v>1</v>
      </c>
      <c r="E45" s="36" t="str">
        <f t="shared" si="6"/>
        <v>ALMERÍA</v>
      </c>
      <c r="F45" s="36">
        <f t="shared" si="8"/>
        <v>816323</v>
      </c>
      <c r="G45" s="36">
        <f t="shared" si="9"/>
        <v>817608</v>
      </c>
    </row>
    <row r="46" spans="1:9" x14ac:dyDescent="0.3">
      <c r="A46" s="36" t="str">
        <f t="shared" si="5"/>
        <v>BARCELONA</v>
      </c>
      <c r="B46" s="37">
        <f t="shared" si="3"/>
        <v>3538849</v>
      </c>
      <c r="C46" s="37">
        <f t="shared" si="4"/>
        <v>3246130</v>
      </c>
      <c r="D46" s="37">
        <f t="shared" si="7"/>
        <v>4</v>
      </c>
      <c r="E46" s="36" t="str">
        <f t="shared" si="6"/>
        <v>VALENCIA</v>
      </c>
      <c r="F46" s="36">
        <f t="shared" si="8"/>
        <v>786838</v>
      </c>
      <c r="G46" s="36">
        <f t="shared" si="9"/>
        <v>792519</v>
      </c>
    </row>
    <row r="47" spans="1:9" x14ac:dyDescent="0.3">
      <c r="A47" s="36" t="str">
        <f t="shared" si="5"/>
        <v>BILBAO</v>
      </c>
      <c r="B47" s="37">
        <f t="shared" si="3"/>
        <v>165028</v>
      </c>
      <c r="C47" s="37">
        <f t="shared" si="4"/>
        <v>152878</v>
      </c>
      <c r="D47" s="37">
        <f t="shared" si="7"/>
        <v>15</v>
      </c>
      <c r="E47" s="36" t="str">
        <f t="shared" si="6"/>
        <v>MELILLA</v>
      </c>
      <c r="F47" s="36">
        <f t="shared" si="8"/>
        <v>675938</v>
      </c>
      <c r="G47" s="36">
        <f t="shared" si="9"/>
        <v>672699</v>
      </c>
    </row>
    <row r="48" spans="1:9" x14ac:dyDescent="0.3">
      <c r="A48" s="36" t="str">
        <f t="shared" si="5"/>
        <v>CARTAGENA</v>
      </c>
      <c r="B48" s="37">
        <f t="shared" si="3"/>
        <v>152457</v>
      </c>
      <c r="C48" s="37">
        <f t="shared" si="4"/>
        <v>170997</v>
      </c>
      <c r="D48" s="37">
        <f t="shared" si="7"/>
        <v>16</v>
      </c>
      <c r="E48" s="36" t="str">
        <f t="shared" si="6"/>
        <v>MÁLAGA</v>
      </c>
      <c r="F48" s="36">
        <f t="shared" si="8"/>
        <v>606702</v>
      </c>
      <c r="G48" s="36">
        <f t="shared" si="9"/>
        <v>585893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26</v>
      </c>
      <c r="E49" s="36" t="str">
        <f t="shared" si="6"/>
        <v>BAHÍA DE CÁDIZ</v>
      </c>
      <c r="F49" s="36">
        <f t="shared" si="8"/>
        <v>309725</v>
      </c>
      <c r="G49" s="36">
        <f t="shared" si="9"/>
        <v>275416</v>
      </c>
    </row>
    <row r="50" spans="1:7" x14ac:dyDescent="0.3">
      <c r="A50" s="36" t="str">
        <f t="shared" si="5"/>
        <v>CEUTA</v>
      </c>
      <c r="B50" s="37">
        <f t="shared" si="3"/>
        <v>1570655</v>
      </c>
      <c r="C50" s="37">
        <f t="shared" si="4"/>
        <v>1455305</v>
      </c>
      <c r="D50" s="37">
        <f t="shared" si="7"/>
        <v>6</v>
      </c>
      <c r="E50" s="36" t="str">
        <f t="shared" si="6"/>
        <v>MOTRIL</v>
      </c>
      <c r="F50" s="36">
        <f t="shared" si="8"/>
        <v>237936</v>
      </c>
      <c r="G50" s="36">
        <f t="shared" si="9"/>
        <v>298318</v>
      </c>
    </row>
    <row r="51" spans="1:7" x14ac:dyDescent="0.3">
      <c r="A51" s="36" t="str">
        <f t="shared" si="5"/>
        <v>FERROL-SAN CIBRAO</v>
      </c>
      <c r="B51" s="37">
        <f t="shared" si="3"/>
        <v>11730</v>
      </c>
      <c r="C51" s="37">
        <f t="shared" si="4"/>
        <v>15893</v>
      </c>
      <c r="D51" s="37">
        <f t="shared" si="7"/>
        <v>22</v>
      </c>
      <c r="E51" s="36" t="str">
        <f t="shared" si="6"/>
        <v>SANTANDER</v>
      </c>
      <c r="F51" s="36">
        <f t="shared" si="8"/>
        <v>210184</v>
      </c>
      <c r="G51" s="36">
        <f t="shared" si="9"/>
        <v>195795</v>
      </c>
    </row>
    <row r="52" spans="1:7" x14ac:dyDescent="0.3">
      <c r="A52" s="36" t="str">
        <f t="shared" si="5"/>
        <v>GIJÓN</v>
      </c>
      <c r="B52" s="37">
        <f t="shared" si="3"/>
        <v>25488</v>
      </c>
      <c r="C52" s="37">
        <f t="shared" si="4"/>
        <v>17214</v>
      </c>
      <c r="D52" s="37">
        <f t="shared" si="7"/>
        <v>21</v>
      </c>
      <c r="E52" s="36" t="str">
        <f t="shared" si="6"/>
        <v>ALICANTE</v>
      </c>
      <c r="F52" s="36">
        <f t="shared" si="8"/>
        <v>182051</v>
      </c>
      <c r="G52" s="36">
        <f t="shared" si="9"/>
        <v>175480</v>
      </c>
    </row>
    <row r="53" spans="1:7" x14ac:dyDescent="0.3">
      <c r="A53" s="36" t="str">
        <f t="shared" si="5"/>
        <v>HUELVA</v>
      </c>
      <c r="B53" s="37">
        <f t="shared" si="3"/>
        <v>39842</v>
      </c>
      <c r="C53" s="37">
        <f t="shared" si="4"/>
        <v>34852</v>
      </c>
      <c r="D53" s="37">
        <f t="shared" si="7"/>
        <v>20</v>
      </c>
      <c r="E53" s="36" t="str">
        <f t="shared" si="6"/>
        <v>BILBAO</v>
      </c>
      <c r="F53" s="36">
        <f t="shared" si="8"/>
        <v>165028</v>
      </c>
      <c r="G53" s="36">
        <f t="shared" si="9"/>
        <v>152878</v>
      </c>
    </row>
    <row r="54" spans="1:7" x14ac:dyDescent="0.3">
      <c r="A54" s="36" t="str">
        <f t="shared" si="5"/>
        <v>LAS PALMAS</v>
      </c>
      <c r="B54" s="37">
        <f t="shared" si="3"/>
        <v>1904354</v>
      </c>
      <c r="C54" s="37">
        <f t="shared" si="4"/>
        <v>1718697</v>
      </c>
      <c r="D54" s="37">
        <f t="shared" si="7"/>
        <v>5</v>
      </c>
      <c r="E54" s="36" t="str">
        <f t="shared" si="6"/>
        <v>CARTAGENA</v>
      </c>
      <c r="F54" s="36">
        <f t="shared" si="8"/>
        <v>152457</v>
      </c>
      <c r="G54" s="36">
        <f t="shared" si="9"/>
        <v>170997</v>
      </c>
    </row>
    <row r="55" spans="1:7" x14ac:dyDescent="0.3">
      <c r="A55" s="36" t="str">
        <f t="shared" si="5"/>
        <v>MÁLAGA</v>
      </c>
      <c r="B55" s="37">
        <f t="shared" si="3"/>
        <v>606702</v>
      </c>
      <c r="C55" s="37">
        <f t="shared" si="4"/>
        <v>585893</v>
      </c>
      <c r="D55" s="37">
        <f t="shared" si="7"/>
        <v>10</v>
      </c>
      <c r="E55" s="36" t="str">
        <f t="shared" si="6"/>
        <v>A CORUÑA</v>
      </c>
      <c r="F55" s="36">
        <f t="shared" si="8"/>
        <v>133932</v>
      </c>
      <c r="G55" s="36">
        <f t="shared" si="9"/>
        <v>133849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VIGO</v>
      </c>
      <c r="F56" s="36">
        <f t="shared" ref="F56:F66" si="10">LOOKUP(E56,$A$39:$A$66,$B$39:$B$66)</f>
        <v>126899</v>
      </c>
      <c r="G56" s="36">
        <f t="shared" si="9"/>
        <v>115881</v>
      </c>
    </row>
    <row r="57" spans="1:7" x14ac:dyDescent="0.3">
      <c r="A57" s="36" t="str">
        <f t="shared" si="5"/>
        <v>MELILLA</v>
      </c>
      <c r="B57" s="37">
        <f t="shared" si="3"/>
        <v>675938</v>
      </c>
      <c r="C57" s="37">
        <f t="shared" si="4"/>
        <v>672699</v>
      </c>
      <c r="D57" s="37">
        <f t="shared" si="7"/>
        <v>9</v>
      </c>
      <c r="E57" s="36" t="str">
        <f t="shared" si="6"/>
        <v>TARRAGONA</v>
      </c>
      <c r="F57" s="36">
        <f t="shared" si="10"/>
        <v>85073</v>
      </c>
      <c r="G57" s="36">
        <f t="shared" si="9"/>
        <v>43636</v>
      </c>
    </row>
    <row r="58" spans="1:7" x14ac:dyDescent="0.3">
      <c r="A58" s="36" t="str">
        <f t="shared" si="5"/>
        <v>MOTRIL</v>
      </c>
      <c r="B58" s="37">
        <f t="shared" si="3"/>
        <v>237936</v>
      </c>
      <c r="C58" s="37">
        <f t="shared" si="4"/>
        <v>298318</v>
      </c>
      <c r="D58" s="37">
        <f t="shared" si="7"/>
        <v>12</v>
      </c>
      <c r="E58" s="36" t="str">
        <f t="shared" si="6"/>
        <v>HUELVA</v>
      </c>
      <c r="F58" s="36">
        <f t="shared" si="10"/>
        <v>39842</v>
      </c>
      <c r="G58" s="36">
        <f t="shared" si="9"/>
        <v>34852</v>
      </c>
    </row>
    <row r="59" spans="1:7" x14ac:dyDescent="0.3">
      <c r="A59" s="36" t="str">
        <f t="shared" si="5"/>
        <v>PASAIA</v>
      </c>
      <c r="B59" s="37">
        <f t="shared" si="3"/>
        <v>1227</v>
      </c>
      <c r="C59" s="37">
        <f t="shared" si="4"/>
        <v>704</v>
      </c>
      <c r="D59" s="37">
        <f t="shared" si="7"/>
        <v>25</v>
      </c>
      <c r="E59" s="36" t="str">
        <f t="shared" si="6"/>
        <v>GIJÓN</v>
      </c>
      <c r="F59" s="36">
        <f t="shared" si="10"/>
        <v>25488</v>
      </c>
      <c r="G59" s="36">
        <f t="shared" si="9"/>
        <v>17214</v>
      </c>
    </row>
    <row r="60" spans="1:7" x14ac:dyDescent="0.3">
      <c r="A60" s="36" t="str">
        <f t="shared" si="5"/>
        <v>SANTA CRUZ DE TENERIFE</v>
      </c>
      <c r="B60" s="37">
        <f t="shared" si="3"/>
        <v>4467318</v>
      </c>
      <c r="C60" s="37">
        <f t="shared" si="4"/>
        <v>4218766</v>
      </c>
      <c r="D60" s="37">
        <f t="shared" si="7"/>
        <v>3</v>
      </c>
      <c r="E60" s="36" t="str">
        <f t="shared" si="6"/>
        <v>FERROL-SAN CIBRAO</v>
      </c>
      <c r="F60" s="36">
        <f t="shared" si="10"/>
        <v>11730</v>
      </c>
      <c r="G60" s="36">
        <f t="shared" si="9"/>
        <v>15893</v>
      </c>
    </row>
    <row r="61" spans="1:7" x14ac:dyDescent="0.3">
      <c r="A61" s="36" t="str">
        <f t="shared" si="5"/>
        <v>SANTANDER</v>
      </c>
      <c r="B61" s="37">
        <f t="shared" si="3"/>
        <v>210184</v>
      </c>
      <c r="C61" s="37">
        <f t="shared" si="4"/>
        <v>195795</v>
      </c>
      <c r="D61" s="37">
        <f t="shared" si="7"/>
        <v>13</v>
      </c>
      <c r="E61" s="36" t="str">
        <f t="shared" si="6"/>
        <v>SEVILLA</v>
      </c>
      <c r="F61" s="36">
        <f t="shared" si="10"/>
        <v>11353</v>
      </c>
      <c r="G61" s="36">
        <f t="shared" si="9"/>
        <v>16672</v>
      </c>
    </row>
    <row r="62" spans="1:7" x14ac:dyDescent="0.3">
      <c r="A62" s="36" t="str">
        <f t="shared" si="5"/>
        <v>SEVILLA</v>
      </c>
      <c r="B62" s="37">
        <f t="shared" si="3"/>
        <v>11353</v>
      </c>
      <c r="C62" s="37">
        <f t="shared" si="4"/>
        <v>16672</v>
      </c>
      <c r="D62" s="37">
        <f t="shared" si="7"/>
        <v>23</v>
      </c>
      <c r="E62" s="36" t="str">
        <f t="shared" si="6"/>
        <v>AVILÉS</v>
      </c>
      <c r="F62" s="36">
        <f t="shared" si="10"/>
        <v>1986</v>
      </c>
      <c r="G62" s="36">
        <f t="shared" si="9"/>
        <v>1506</v>
      </c>
    </row>
    <row r="63" spans="1:7" x14ac:dyDescent="0.3">
      <c r="A63" s="36" t="str">
        <f t="shared" si="5"/>
        <v>TARRAGONA</v>
      </c>
      <c r="B63" s="37">
        <f t="shared" si="3"/>
        <v>85073</v>
      </c>
      <c r="C63" s="37">
        <f t="shared" si="4"/>
        <v>43636</v>
      </c>
      <c r="D63" s="37">
        <f t="shared" si="7"/>
        <v>19</v>
      </c>
      <c r="E63" s="36" t="str">
        <f t="shared" si="6"/>
        <v>PASAIA</v>
      </c>
      <c r="F63" s="36">
        <f t="shared" si="10"/>
        <v>1227</v>
      </c>
      <c r="G63" s="36">
        <f t="shared" si="9"/>
        <v>704</v>
      </c>
    </row>
    <row r="64" spans="1:7" x14ac:dyDescent="0.3">
      <c r="A64" s="36" t="str">
        <f t="shared" si="5"/>
        <v>VALENCIA</v>
      </c>
      <c r="B64" s="37">
        <f t="shared" si="3"/>
        <v>786838</v>
      </c>
      <c r="C64" s="37">
        <f t="shared" si="4"/>
        <v>792519</v>
      </c>
      <c r="D64" s="37">
        <f t="shared" si="7"/>
        <v>8</v>
      </c>
      <c r="E64" s="36" t="str">
        <f t="shared" si="6"/>
        <v>CASTELLÓN</v>
      </c>
      <c r="F64" s="36">
        <f t="shared" si="10"/>
        <v>568</v>
      </c>
      <c r="G64" s="36">
        <f t="shared" si="9"/>
        <v>411</v>
      </c>
    </row>
    <row r="65" spans="1:7" x14ac:dyDescent="0.3">
      <c r="A65" s="36" t="str">
        <f t="shared" si="5"/>
        <v>VIGO</v>
      </c>
      <c r="B65" s="37">
        <f t="shared" si="3"/>
        <v>126899</v>
      </c>
      <c r="C65" s="37">
        <f t="shared" si="4"/>
        <v>115881</v>
      </c>
      <c r="D65" s="37">
        <f t="shared" si="7"/>
        <v>18</v>
      </c>
      <c r="E65" s="36" t="str">
        <f t="shared" si="6"/>
        <v>VILAGARCÍA</v>
      </c>
      <c r="F65" s="36">
        <f t="shared" si="10"/>
        <v>502</v>
      </c>
      <c r="G65" s="36">
        <f t="shared" si="9"/>
        <v>1006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1006</v>
      </c>
      <c r="D66" s="37">
        <f t="shared" si="7"/>
        <v>27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43133</v>
      </c>
      <c r="C7" s="10">
        <v>40223</v>
      </c>
      <c r="D7" s="10">
        <v>133849</v>
      </c>
      <c r="E7" s="10">
        <v>133932</v>
      </c>
      <c r="F7" s="11">
        <f>((E7*100)/D7)-100</f>
        <v>6.2010175645696108E-2</v>
      </c>
      <c r="G7" s="1"/>
      <c r="H7" s="1"/>
      <c r="I7" s="1"/>
    </row>
    <row r="8" spans="1:12" x14ac:dyDescent="0.3">
      <c r="A8" s="12" t="s">
        <v>31</v>
      </c>
      <c r="B8" s="13">
        <v>5428</v>
      </c>
      <c r="C8" s="13">
        <v>11589</v>
      </c>
      <c r="D8" s="13">
        <v>47822</v>
      </c>
      <c r="E8" s="13">
        <v>70324</v>
      </c>
      <c r="F8" s="14">
        <f t="shared" ref="F8:F34" si="0">((E8*100)/D8)-100</f>
        <v>47.053657312533971</v>
      </c>
      <c r="G8" s="1"/>
      <c r="H8" s="1"/>
      <c r="I8" s="1"/>
    </row>
    <row r="9" spans="1:12" x14ac:dyDescent="0.3">
      <c r="A9" s="9" t="s">
        <v>157</v>
      </c>
      <c r="B9" s="10">
        <v>4456</v>
      </c>
      <c r="C9" s="10">
        <v>3896</v>
      </c>
      <c r="D9" s="10">
        <v>23813</v>
      </c>
      <c r="E9" s="10">
        <v>19566</v>
      </c>
      <c r="F9" s="11">
        <f t="shared" si="0"/>
        <v>-17.834796119766509</v>
      </c>
      <c r="G9" s="1"/>
      <c r="H9" s="1"/>
      <c r="I9" s="1"/>
    </row>
    <row r="10" spans="1:12" x14ac:dyDescent="0.3">
      <c r="A10" s="12" t="s">
        <v>159</v>
      </c>
      <c r="B10" s="13">
        <v>754</v>
      </c>
      <c r="C10" s="13">
        <v>0</v>
      </c>
      <c r="D10" s="13">
        <v>1506</v>
      </c>
      <c r="E10" s="13">
        <v>1986</v>
      </c>
      <c r="F10" s="18">
        <f t="shared" si="0"/>
        <v>31.872509960159363</v>
      </c>
      <c r="G10" s="1"/>
      <c r="H10" s="1"/>
      <c r="I10" s="1"/>
    </row>
    <row r="11" spans="1:12" x14ac:dyDescent="0.3">
      <c r="A11" s="9" t="s">
        <v>160</v>
      </c>
      <c r="B11" s="10">
        <v>73</v>
      </c>
      <c r="C11" s="10">
        <v>0</v>
      </c>
      <c r="D11" s="10">
        <v>381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47964</v>
      </c>
      <c r="C12" s="13">
        <v>43547</v>
      </c>
      <c r="D12" s="13">
        <v>258590</v>
      </c>
      <c r="E12" s="13">
        <v>292772</v>
      </c>
      <c r="F12" s="14">
        <f t="shared" si="0"/>
        <v>13.218608608221516</v>
      </c>
      <c r="G12" s="1"/>
      <c r="H12" s="1"/>
      <c r="I12" s="1"/>
    </row>
    <row r="13" spans="1:12" x14ac:dyDescent="0.3">
      <c r="A13" s="9" t="s">
        <v>32</v>
      </c>
      <c r="B13" s="10">
        <v>306147</v>
      </c>
      <c r="C13" s="10">
        <v>331031</v>
      </c>
      <c r="D13" s="10">
        <v>1724040</v>
      </c>
      <c r="E13" s="10">
        <v>1978906</v>
      </c>
      <c r="F13" s="11">
        <f t="shared" si="0"/>
        <v>14.783067678244123</v>
      </c>
      <c r="G13" s="1"/>
      <c r="H13" s="1"/>
      <c r="I13" s="1"/>
    </row>
    <row r="14" spans="1:12" x14ac:dyDescent="0.3">
      <c r="A14" s="12" t="s">
        <v>33</v>
      </c>
      <c r="B14" s="13">
        <v>342219</v>
      </c>
      <c r="C14" s="13">
        <v>380286</v>
      </c>
      <c r="D14" s="13">
        <v>2035628</v>
      </c>
      <c r="E14" s="13">
        <v>2317511</v>
      </c>
      <c r="F14" s="14">
        <f t="shared" si="0"/>
        <v>13.847471148952565</v>
      </c>
      <c r="G14" s="1"/>
      <c r="H14" s="1"/>
      <c r="I14" s="1"/>
    </row>
    <row r="15" spans="1:12" x14ac:dyDescent="0.3">
      <c r="A15" s="9" t="s">
        <v>34</v>
      </c>
      <c r="B15" s="10">
        <v>13742</v>
      </c>
      <c r="C15" s="10">
        <v>17173</v>
      </c>
      <c r="D15" s="10">
        <v>68500</v>
      </c>
      <c r="E15" s="10">
        <v>73938</v>
      </c>
      <c r="F15" s="11">
        <f t="shared" si="0"/>
        <v>7.9386861313868593</v>
      </c>
      <c r="G15" s="1"/>
      <c r="H15" s="1"/>
      <c r="I15" s="1"/>
    </row>
    <row r="16" spans="1:12" x14ac:dyDescent="0.3">
      <c r="A16" s="12" t="s">
        <v>35</v>
      </c>
      <c r="B16" s="13">
        <v>25818</v>
      </c>
      <c r="C16" s="13">
        <v>22513</v>
      </c>
      <c r="D16" s="13">
        <v>170997</v>
      </c>
      <c r="E16" s="13">
        <v>152457</v>
      </c>
      <c r="F16" s="14">
        <f t="shared" si="0"/>
        <v>-10.842295478868053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3954</v>
      </c>
      <c r="C18" s="13">
        <v>2498</v>
      </c>
      <c r="D18" s="13">
        <v>12529</v>
      </c>
      <c r="E18" s="13">
        <v>8221</v>
      </c>
      <c r="F18" s="14">
        <f t="shared" si="0"/>
        <v>-34.384228589671963</v>
      </c>
      <c r="G18" s="1"/>
      <c r="H18" s="1"/>
      <c r="I18" s="1"/>
    </row>
    <row r="19" spans="1:9" x14ac:dyDescent="0.3">
      <c r="A19" s="9" t="s">
        <v>37</v>
      </c>
      <c r="B19" s="10">
        <v>4818</v>
      </c>
      <c r="C19" s="10">
        <v>2951</v>
      </c>
      <c r="D19" s="10">
        <v>15893</v>
      </c>
      <c r="E19" s="10">
        <v>11730</v>
      </c>
      <c r="F19" s="11">
        <f t="shared" si="0"/>
        <v>-26.193921852387845</v>
      </c>
      <c r="G19" s="1"/>
      <c r="H19" s="1"/>
      <c r="I19" s="1"/>
    </row>
    <row r="20" spans="1:9" x14ac:dyDescent="0.3">
      <c r="A20" s="12" t="s">
        <v>163</v>
      </c>
      <c r="B20" s="13">
        <v>1003</v>
      </c>
      <c r="C20" s="13">
        <v>5384</v>
      </c>
      <c r="D20" s="13">
        <v>17181</v>
      </c>
      <c r="E20" s="13">
        <v>25434</v>
      </c>
      <c r="F20" s="14">
        <f t="shared" si="0"/>
        <v>48.035620743844959</v>
      </c>
      <c r="G20" s="1"/>
      <c r="H20" s="1"/>
      <c r="I20" s="1"/>
    </row>
    <row r="21" spans="1:9" x14ac:dyDescent="0.3">
      <c r="A21" s="9" t="s">
        <v>38</v>
      </c>
      <c r="B21" s="10">
        <v>2587</v>
      </c>
      <c r="C21" s="10">
        <v>3900</v>
      </c>
      <c r="D21" s="10">
        <v>4868</v>
      </c>
      <c r="E21" s="10">
        <v>9884</v>
      </c>
      <c r="F21" s="19">
        <f t="shared" si="0"/>
        <v>103.04026294165982</v>
      </c>
      <c r="G21" s="1"/>
      <c r="H21" s="1"/>
      <c r="I21" s="1"/>
    </row>
    <row r="22" spans="1:9" x14ac:dyDescent="0.3">
      <c r="A22" s="12" t="s">
        <v>59</v>
      </c>
      <c r="B22" s="13">
        <v>79524</v>
      </c>
      <c r="C22" s="13">
        <v>59674</v>
      </c>
      <c r="D22" s="13">
        <v>659944</v>
      </c>
      <c r="E22" s="13">
        <v>842758</v>
      </c>
      <c r="F22" s="14">
        <f t="shared" si="0"/>
        <v>27.701441334416259</v>
      </c>
      <c r="G22" s="1"/>
      <c r="H22" s="1"/>
      <c r="I22" s="1"/>
    </row>
    <row r="23" spans="1:9" x14ac:dyDescent="0.3">
      <c r="A23" s="9" t="s">
        <v>164</v>
      </c>
      <c r="B23" s="10">
        <v>58854</v>
      </c>
      <c r="C23" s="10">
        <v>57954</v>
      </c>
      <c r="D23" s="10">
        <v>348849</v>
      </c>
      <c r="E23" s="10">
        <v>326377</v>
      </c>
      <c r="F23" s="11">
        <f t="shared" si="0"/>
        <v>-6.4417556019939894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695</v>
      </c>
      <c r="C26" s="13">
        <v>524</v>
      </c>
      <c r="D26" s="13">
        <v>2621</v>
      </c>
      <c r="E26" s="13">
        <v>3002</v>
      </c>
      <c r="F26" s="14">
        <f t="shared" si="0"/>
        <v>14.536436474628005</v>
      </c>
      <c r="G26" s="1"/>
      <c r="H26" s="1"/>
      <c r="I26" s="1"/>
    </row>
    <row r="27" spans="1:9" x14ac:dyDescent="0.3">
      <c r="A27" s="9" t="s">
        <v>41</v>
      </c>
      <c r="B27" s="10">
        <v>380</v>
      </c>
      <c r="C27" s="10">
        <v>0</v>
      </c>
      <c r="D27" s="10">
        <v>697</v>
      </c>
      <c r="E27" s="10">
        <v>1209</v>
      </c>
      <c r="F27" s="19">
        <f t="shared" si="0"/>
        <v>73.457675753228131</v>
      </c>
      <c r="G27" s="1"/>
      <c r="H27" s="1"/>
      <c r="I27" s="1"/>
    </row>
    <row r="28" spans="1:9" x14ac:dyDescent="0.3">
      <c r="A28" s="12" t="s">
        <v>42</v>
      </c>
      <c r="B28" s="13">
        <v>73828</v>
      </c>
      <c r="C28" s="13">
        <v>47038</v>
      </c>
      <c r="D28" s="13">
        <v>487794</v>
      </c>
      <c r="E28" s="13">
        <v>620577</v>
      </c>
      <c r="F28" s="14">
        <f t="shared" si="0"/>
        <v>27.221122031021295</v>
      </c>
      <c r="G28" s="1"/>
      <c r="H28" s="1"/>
      <c r="I28" s="1"/>
    </row>
    <row r="29" spans="1:9" x14ac:dyDescent="0.3">
      <c r="A29" s="9" t="s">
        <v>43</v>
      </c>
      <c r="B29" s="10">
        <v>3617</v>
      </c>
      <c r="C29" s="10">
        <v>1308</v>
      </c>
      <c r="D29" s="10">
        <v>14186</v>
      </c>
      <c r="E29" s="10">
        <v>11385</v>
      </c>
      <c r="F29" s="11">
        <f t="shared" si="0"/>
        <v>-19.744818835471591</v>
      </c>
      <c r="G29" s="1"/>
      <c r="H29" s="1"/>
      <c r="I29" s="1"/>
    </row>
    <row r="30" spans="1:9" x14ac:dyDescent="0.3">
      <c r="A30" s="12" t="s">
        <v>44</v>
      </c>
      <c r="B30" s="13">
        <v>2917</v>
      </c>
      <c r="C30" s="13">
        <v>2056</v>
      </c>
      <c r="D30" s="13">
        <v>16672</v>
      </c>
      <c r="E30" s="13">
        <v>11353</v>
      </c>
      <c r="F30" s="14">
        <f t="shared" si="0"/>
        <v>-31.903790786948178</v>
      </c>
      <c r="G30" s="1"/>
      <c r="H30" s="1"/>
      <c r="I30" s="1"/>
    </row>
    <row r="31" spans="1:9" x14ac:dyDescent="0.3">
      <c r="A31" s="9" t="s">
        <v>45</v>
      </c>
      <c r="B31" s="10">
        <v>13731</v>
      </c>
      <c r="C31" s="10">
        <v>17549</v>
      </c>
      <c r="D31" s="10">
        <v>43636</v>
      </c>
      <c r="E31" s="10">
        <v>85073</v>
      </c>
      <c r="F31" s="11">
        <f t="shared" si="0"/>
        <v>94.960583004858364</v>
      </c>
      <c r="G31" s="1"/>
      <c r="H31" s="1"/>
      <c r="I31" s="1"/>
    </row>
    <row r="32" spans="1:9" x14ac:dyDescent="0.3">
      <c r="A32" s="12" t="s">
        <v>46</v>
      </c>
      <c r="B32" s="13">
        <v>46456</v>
      </c>
      <c r="C32" s="13">
        <v>47642</v>
      </c>
      <c r="D32" s="13">
        <v>280721</v>
      </c>
      <c r="E32" s="13">
        <v>277474</v>
      </c>
      <c r="F32" s="14">
        <f t="shared" si="0"/>
        <v>-1.1566644461939148</v>
      </c>
      <c r="G32" s="1"/>
      <c r="H32" s="1"/>
      <c r="I32" s="1"/>
    </row>
    <row r="33" spans="1:9" x14ac:dyDescent="0.3">
      <c r="A33" s="9" t="s">
        <v>47</v>
      </c>
      <c r="B33" s="10">
        <v>21192</v>
      </c>
      <c r="C33" s="10">
        <v>23824</v>
      </c>
      <c r="D33" s="10">
        <v>115881</v>
      </c>
      <c r="E33" s="10">
        <v>126899</v>
      </c>
      <c r="F33" s="11">
        <f t="shared" si="0"/>
        <v>9.5080297891802843</v>
      </c>
      <c r="G33" s="1"/>
      <c r="H33" s="1"/>
      <c r="I33" s="1"/>
    </row>
    <row r="34" spans="1:9" x14ac:dyDescent="0.3">
      <c r="A34" s="12" t="s">
        <v>165</v>
      </c>
      <c r="B34" s="13">
        <v>225</v>
      </c>
      <c r="C34" s="13">
        <v>0</v>
      </c>
      <c r="D34" s="13">
        <v>1006</v>
      </c>
      <c r="E34" s="13">
        <v>502</v>
      </c>
      <c r="F34" s="14">
        <f t="shared" si="0"/>
        <v>-50.099403578528829</v>
      </c>
      <c r="G34" s="1"/>
      <c r="H34" s="1"/>
      <c r="I34" s="1"/>
    </row>
    <row r="35" spans="1:9" x14ac:dyDescent="0.3">
      <c r="A35" s="15" t="s">
        <v>48</v>
      </c>
      <c r="B35" s="16">
        <f>SUM(B7:B34)</f>
        <v>1103515</v>
      </c>
      <c r="C35" s="16">
        <f t="shared" ref="C35:E35" si="1">SUM(C7:C34)</f>
        <v>1122560</v>
      </c>
      <c r="D35" s="16">
        <f t="shared" si="1"/>
        <v>6488015</v>
      </c>
      <c r="E35" s="16">
        <f t="shared" si="1"/>
        <v>7403838</v>
      </c>
      <c r="F35" s="17">
        <f t="shared" ref="F35" si="2">((E35*100)/D35)-100</f>
        <v>14.115611631600729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133932</v>
      </c>
      <c r="C39" s="37">
        <f t="shared" si="4"/>
        <v>133849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BARCELONA</v>
      </c>
      <c r="F39" s="36">
        <f>LOOKUP(E39,$A$39:$A$66,$B$39:$B$66)</f>
        <v>2317511</v>
      </c>
      <c r="G39" s="36">
        <f>LOOKUP(E39,$A$39:$A$66,$C$39:$C$66)</f>
        <v>2035628</v>
      </c>
    </row>
    <row r="40" spans="1:9" x14ac:dyDescent="0.3">
      <c r="A40" s="36" t="str">
        <f t="shared" si="5"/>
        <v>ALICANTE</v>
      </c>
      <c r="B40" s="37">
        <f t="shared" si="3"/>
        <v>70324</v>
      </c>
      <c r="C40" s="37">
        <f t="shared" si="4"/>
        <v>47822</v>
      </c>
      <c r="D40" s="37">
        <f t="shared" ref="D40:D66" si="7">_xlfn.RANK.EQ(B40,$B$39:$B$66)+COUNTIF($B$39:$B$66,B40)-1</f>
        <v>13</v>
      </c>
      <c r="E40" s="36" t="str">
        <f t="shared" si="6"/>
        <v>BALEARES</v>
      </c>
      <c r="F40" s="36">
        <f t="shared" ref="F40:F55" si="8">LOOKUP(E40,$A$39:$A$66,$B$39:$B$66)</f>
        <v>1978906</v>
      </c>
      <c r="G40" s="36">
        <f t="shared" ref="G40:G66" si="9">LOOKUP(E40,$A$39:$A$66,$C$39:$C$66)</f>
        <v>1724040</v>
      </c>
    </row>
    <row r="41" spans="1:9" x14ac:dyDescent="0.3">
      <c r="A41" s="36" t="str">
        <f t="shared" si="5"/>
        <v>ALMERÍA</v>
      </c>
      <c r="B41" s="37">
        <f t="shared" si="3"/>
        <v>19566</v>
      </c>
      <c r="C41" s="37">
        <f t="shared" si="4"/>
        <v>23813</v>
      </c>
      <c r="D41" s="37">
        <f t="shared" si="7"/>
        <v>15</v>
      </c>
      <c r="E41" s="36" t="str">
        <f t="shared" si="6"/>
        <v>LAS PALMAS</v>
      </c>
      <c r="F41" s="36">
        <f t="shared" si="8"/>
        <v>842758</v>
      </c>
      <c r="G41" s="36">
        <f t="shared" si="9"/>
        <v>659944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1506</v>
      </c>
      <c r="D42" s="37">
        <f t="shared" si="7"/>
        <v>22</v>
      </c>
      <c r="E42" s="36" t="str">
        <f t="shared" si="6"/>
        <v>SANTA CRUZ DE TENERIFE</v>
      </c>
      <c r="F42" s="36">
        <f t="shared" si="8"/>
        <v>620577</v>
      </c>
      <c r="G42" s="36">
        <f t="shared" si="9"/>
        <v>487794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381</v>
      </c>
      <c r="D43" s="37">
        <f t="shared" si="7"/>
        <v>28</v>
      </c>
      <c r="E43" s="36" t="str">
        <f t="shared" si="6"/>
        <v>MÁLAGA</v>
      </c>
      <c r="F43" s="36">
        <f t="shared" si="8"/>
        <v>326377</v>
      </c>
      <c r="G43" s="36">
        <f t="shared" si="9"/>
        <v>348849</v>
      </c>
    </row>
    <row r="44" spans="1:9" x14ac:dyDescent="0.3">
      <c r="A44" s="36" t="str">
        <f t="shared" si="5"/>
        <v>BAHÍA DE CÁDIZ</v>
      </c>
      <c r="B44" s="37">
        <f t="shared" si="3"/>
        <v>292772</v>
      </c>
      <c r="C44" s="37">
        <f t="shared" si="4"/>
        <v>258590</v>
      </c>
      <c r="D44" s="37">
        <f t="shared" si="7"/>
        <v>6</v>
      </c>
      <c r="E44" s="36" t="str">
        <f t="shared" si="6"/>
        <v>BAHÍA DE CÁDIZ</v>
      </c>
      <c r="F44" s="36">
        <f t="shared" si="8"/>
        <v>292772</v>
      </c>
      <c r="G44" s="36">
        <f t="shared" si="9"/>
        <v>258590</v>
      </c>
    </row>
    <row r="45" spans="1:9" x14ac:dyDescent="0.3">
      <c r="A45" s="36" t="str">
        <f t="shared" si="5"/>
        <v>BALEARES</v>
      </c>
      <c r="B45" s="37">
        <f t="shared" si="3"/>
        <v>1978906</v>
      </c>
      <c r="C45" s="37">
        <f t="shared" si="4"/>
        <v>1724040</v>
      </c>
      <c r="D45" s="37">
        <f t="shared" si="7"/>
        <v>2</v>
      </c>
      <c r="E45" s="36" t="str">
        <f t="shared" si="6"/>
        <v>VALENCIA</v>
      </c>
      <c r="F45" s="36">
        <f t="shared" si="8"/>
        <v>277474</v>
      </c>
      <c r="G45" s="36">
        <f t="shared" si="9"/>
        <v>280721</v>
      </c>
    </row>
    <row r="46" spans="1:9" x14ac:dyDescent="0.3">
      <c r="A46" s="36" t="str">
        <f t="shared" si="5"/>
        <v>BARCELONA</v>
      </c>
      <c r="B46" s="37">
        <f t="shared" si="3"/>
        <v>2317511</v>
      </c>
      <c r="C46" s="37">
        <f t="shared" si="4"/>
        <v>2035628</v>
      </c>
      <c r="D46" s="37">
        <f t="shared" si="7"/>
        <v>1</v>
      </c>
      <c r="E46" s="36" t="str">
        <f t="shared" si="6"/>
        <v>CARTAGENA</v>
      </c>
      <c r="F46" s="36">
        <f t="shared" si="8"/>
        <v>152457</v>
      </c>
      <c r="G46" s="36">
        <f t="shared" si="9"/>
        <v>170997</v>
      </c>
    </row>
    <row r="47" spans="1:9" x14ac:dyDescent="0.3">
      <c r="A47" s="36" t="str">
        <f t="shared" si="5"/>
        <v>BILBAO</v>
      </c>
      <c r="B47" s="37">
        <f t="shared" si="3"/>
        <v>73938</v>
      </c>
      <c r="C47" s="37">
        <f t="shared" si="4"/>
        <v>68500</v>
      </c>
      <c r="D47" s="37">
        <f t="shared" si="7"/>
        <v>12</v>
      </c>
      <c r="E47" s="36" t="str">
        <f t="shared" si="6"/>
        <v>A CORUÑA</v>
      </c>
      <c r="F47" s="36">
        <f t="shared" si="8"/>
        <v>133932</v>
      </c>
      <c r="G47" s="36">
        <f t="shared" si="9"/>
        <v>133849</v>
      </c>
    </row>
    <row r="48" spans="1:9" x14ac:dyDescent="0.3">
      <c r="A48" s="36" t="str">
        <f t="shared" si="5"/>
        <v>CARTAGENA</v>
      </c>
      <c r="B48" s="37">
        <f t="shared" si="3"/>
        <v>152457</v>
      </c>
      <c r="C48" s="37">
        <f t="shared" si="4"/>
        <v>170997</v>
      </c>
      <c r="D48" s="37">
        <f t="shared" si="7"/>
        <v>8</v>
      </c>
      <c r="E48" s="36" t="str">
        <f t="shared" si="6"/>
        <v>VIGO</v>
      </c>
      <c r="F48" s="36">
        <f t="shared" si="8"/>
        <v>126899</v>
      </c>
      <c r="G48" s="36">
        <f t="shared" si="9"/>
        <v>115881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24</v>
      </c>
      <c r="E49" s="36" t="str">
        <f t="shared" si="6"/>
        <v>TARRAGONA</v>
      </c>
      <c r="F49" s="36">
        <f t="shared" si="8"/>
        <v>85073</v>
      </c>
      <c r="G49" s="36">
        <f t="shared" si="9"/>
        <v>43636</v>
      </c>
    </row>
    <row r="50" spans="1:7" x14ac:dyDescent="0.3">
      <c r="A50" s="36" t="str">
        <f t="shared" si="5"/>
        <v>CEUTA</v>
      </c>
      <c r="B50" s="37">
        <f t="shared" si="3"/>
        <v>8221</v>
      </c>
      <c r="C50" s="37">
        <f t="shared" si="4"/>
        <v>12529</v>
      </c>
      <c r="D50" s="37">
        <f t="shared" si="7"/>
        <v>20</v>
      </c>
      <c r="E50" s="36" t="str">
        <f t="shared" si="6"/>
        <v>BILBAO</v>
      </c>
      <c r="F50" s="36">
        <f t="shared" si="8"/>
        <v>73938</v>
      </c>
      <c r="G50" s="36">
        <f t="shared" si="9"/>
        <v>68500</v>
      </c>
    </row>
    <row r="51" spans="1:7" x14ac:dyDescent="0.3">
      <c r="A51" s="36" t="str">
        <f t="shared" si="5"/>
        <v>FERROL-SAN CIBRAO</v>
      </c>
      <c r="B51" s="37">
        <f t="shared" si="3"/>
        <v>11730</v>
      </c>
      <c r="C51" s="37">
        <f t="shared" si="4"/>
        <v>15893</v>
      </c>
      <c r="D51" s="37">
        <f t="shared" si="7"/>
        <v>16</v>
      </c>
      <c r="E51" s="36" t="str">
        <f t="shared" si="6"/>
        <v>ALICANTE</v>
      </c>
      <c r="F51" s="36">
        <f t="shared" si="8"/>
        <v>70324</v>
      </c>
      <c r="G51" s="36">
        <f t="shared" si="9"/>
        <v>47822</v>
      </c>
    </row>
    <row r="52" spans="1:7" x14ac:dyDescent="0.3">
      <c r="A52" s="36" t="str">
        <f t="shared" si="5"/>
        <v>GIJÓN</v>
      </c>
      <c r="B52" s="37">
        <f t="shared" si="3"/>
        <v>25434</v>
      </c>
      <c r="C52" s="37">
        <f t="shared" si="4"/>
        <v>17181</v>
      </c>
      <c r="D52" s="37">
        <f t="shared" si="7"/>
        <v>14</v>
      </c>
      <c r="E52" s="36" t="str">
        <f t="shared" si="6"/>
        <v>GIJÓN</v>
      </c>
      <c r="F52" s="36">
        <f t="shared" si="8"/>
        <v>25434</v>
      </c>
      <c r="G52" s="36">
        <f t="shared" si="9"/>
        <v>17181</v>
      </c>
    </row>
    <row r="53" spans="1:7" x14ac:dyDescent="0.3">
      <c r="A53" s="36" t="str">
        <f t="shared" si="5"/>
        <v>HUELVA</v>
      </c>
      <c r="B53" s="37">
        <f t="shared" si="3"/>
        <v>9884</v>
      </c>
      <c r="C53" s="37">
        <f t="shared" si="4"/>
        <v>4868</v>
      </c>
      <c r="D53" s="37">
        <f t="shared" si="7"/>
        <v>19</v>
      </c>
      <c r="E53" s="36" t="str">
        <f t="shared" si="6"/>
        <v>ALMERÍA</v>
      </c>
      <c r="F53" s="36">
        <f t="shared" si="8"/>
        <v>19566</v>
      </c>
      <c r="G53" s="36">
        <f t="shared" si="9"/>
        <v>23813</v>
      </c>
    </row>
    <row r="54" spans="1:7" x14ac:dyDescent="0.3">
      <c r="A54" s="36" t="str">
        <f t="shared" si="5"/>
        <v>LAS PALMAS</v>
      </c>
      <c r="B54" s="37">
        <f t="shared" si="3"/>
        <v>842758</v>
      </c>
      <c r="C54" s="37">
        <f t="shared" si="4"/>
        <v>659944</v>
      </c>
      <c r="D54" s="37">
        <f t="shared" si="7"/>
        <v>3</v>
      </c>
      <c r="E54" s="36" t="str">
        <f t="shared" si="6"/>
        <v>FERROL-SAN CIBRAO</v>
      </c>
      <c r="F54" s="36">
        <f t="shared" si="8"/>
        <v>11730</v>
      </c>
      <c r="G54" s="36">
        <f t="shared" si="9"/>
        <v>15893</v>
      </c>
    </row>
    <row r="55" spans="1:7" x14ac:dyDescent="0.3">
      <c r="A55" s="36" t="str">
        <f t="shared" si="5"/>
        <v>MÁLAGA</v>
      </c>
      <c r="B55" s="37">
        <f t="shared" si="3"/>
        <v>326377</v>
      </c>
      <c r="C55" s="37">
        <f t="shared" si="4"/>
        <v>348849</v>
      </c>
      <c r="D55" s="37">
        <f t="shared" si="7"/>
        <v>5</v>
      </c>
      <c r="E55" s="36" t="str">
        <f t="shared" si="6"/>
        <v>SANTANDER</v>
      </c>
      <c r="F55" s="36">
        <f t="shared" si="8"/>
        <v>11385</v>
      </c>
      <c r="G55" s="36">
        <f t="shared" si="9"/>
        <v>14186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SEVILLA</v>
      </c>
      <c r="F56" s="36">
        <f t="shared" ref="F56:F66" si="10">LOOKUP(E56,$A$39:$A$66,$B$39:$B$66)</f>
        <v>11353</v>
      </c>
      <c r="G56" s="36">
        <f t="shared" si="9"/>
        <v>16672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HUELVA</v>
      </c>
      <c r="F57" s="36">
        <f t="shared" si="10"/>
        <v>9884</v>
      </c>
      <c r="G57" s="36">
        <f t="shared" si="9"/>
        <v>4868</v>
      </c>
    </row>
    <row r="58" spans="1:7" x14ac:dyDescent="0.3">
      <c r="A58" s="36" t="str">
        <f t="shared" si="5"/>
        <v>MOTRIL</v>
      </c>
      <c r="B58" s="37">
        <f t="shared" si="3"/>
        <v>3002</v>
      </c>
      <c r="C58" s="37">
        <f t="shared" si="4"/>
        <v>2621</v>
      </c>
      <c r="D58" s="37">
        <f t="shared" si="7"/>
        <v>21</v>
      </c>
      <c r="E58" s="36" t="str">
        <f t="shared" si="6"/>
        <v>CEUTA</v>
      </c>
      <c r="F58" s="36">
        <f t="shared" si="10"/>
        <v>8221</v>
      </c>
      <c r="G58" s="36">
        <f t="shared" si="9"/>
        <v>12529</v>
      </c>
    </row>
    <row r="59" spans="1:7" x14ac:dyDescent="0.3">
      <c r="A59" s="36" t="str">
        <f t="shared" si="5"/>
        <v>PASAIA</v>
      </c>
      <c r="B59" s="37">
        <f t="shared" si="3"/>
        <v>1209</v>
      </c>
      <c r="C59" s="37">
        <f t="shared" si="4"/>
        <v>697</v>
      </c>
      <c r="D59" s="37">
        <f t="shared" si="7"/>
        <v>23</v>
      </c>
      <c r="E59" s="36" t="str">
        <f t="shared" si="6"/>
        <v>MOTRIL</v>
      </c>
      <c r="F59" s="36">
        <f t="shared" si="10"/>
        <v>3002</v>
      </c>
      <c r="G59" s="36">
        <f t="shared" si="9"/>
        <v>2621</v>
      </c>
    </row>
    <row r="60" spans="1:7" x14ac:dyDescent="0.3">
      <c r="A60" s="36" t="str">
        <f t="shared" si="5"/>
        <v>SANTA CRUZ DE TENERIFE</v>
      </c>
      <c r="B60" s="37">
        <f t="shared" si="3"/>
        <v>620577</v>
      </c>
      <c r="C60" s="37">
        <f t="shared" si="4"/>
        <v>487794</v>
      </c>
      <c r="D60" s="37">
        <f t="shared" si="7"/>
        <v>4</v>
      </c>
      <c r="E60" s="36" t="str">
        <f t="shared" si="6"/>
        <v>AVILÉS</v>
      </c>
      <c r="F60" s="36">
        <f t="shared" si="10"/>
        <v>1986</v>
      </c>
      <c r="G60" s="36">
        <f t="shared" si="9"/>
        <v>1506</v>
      </c>
    </row>
    <row r="61" spans="1:7" x14ac:dyDescent="0.3">
      <c r="A61" s="36" t="str">
        <f t="shared" si="5"/>
        <v>SANTANDER</v>
      </c>
      <c r="B61" s="37">
        <f t="shared" si="3"/>
        <v>11385</v>
      </c>
      <c r="C61" s="37">
        <f t="shared" si="4"/>
        <v>14186</v>
      </c>
      <c r="D61" s="37">
        <f t="shared" si="7"/>
        <v>17</v>
      </c>
      <c r="E61" s="36" t="str">
        <f t="shared" si="6"/>
        <v>PASAIA</v>
      </c>
      <c r="F61" s="36">
        <f t="shared" si="10"/>
        <v>1209</v>
      </c>
      <c r="G61" s="36">
        <f t="shared" si="9"/>
        <v>697</v>
      </c>
    </row>
    <row r="62" spans="1:7" x14ac:dyDescent="0.3">
      <c r="A62" s="36" t="str">
        <f t="shared" si="5"/>
        <v>SEVILLA</v>
      </c>
      <c r="B62" s="37">
        <f t="shared" si="3"/>
        <v>11353</v>
      </c>
      <c r="C62" s="37">
        <f t="shared" si="4"/>
        <v>16672</v>
      </c>
      <c r="D62" s="37">
        <f t="shared" si="7"/>
        <v>18</v>
      </c>
      <c r="E62" s="36" t="str">
        <f t="shared" si="6"/>
        <v>CASTELLÓN</v>
      </c>
      <c r="F62" s="36">
        <f t="shared" si="10"/>
        <v>568</v>
      </c>
      <c r="G62" s="36">
        <f t="shared" si="9"/>
        <v>411</v>
      </c>
    </row>
    <row r="63" spans="1:7" x14ac:dyDescent="0.3">
      <c r="A63" s="36" t="str">
        <f t="shared" si="5"/>
        <v>TARRAGONA</v>
      </c>
      <c r="B63" s="37">
        <f t="shared" si="3"/>
        <v>85073</v>
      </c>
      <c r="C63" s="37">
        <f t="shared" si="4"/>
        <v>43636</v>
      </c>
      <c r="D63" s="37">
        <f t="shared" si="7"/>
        <v>11</v>
      </c>
      <c r="E63" s="36" t="str">
        <f t="shared" si="6"/>
        <v>VILAGARCÍA</v>
      </c>
      <c r="F63" s="36">
        <f t="shared" si="10"/>
        <v>502</v>
      </c>
      <c r="G63" s="36">
        <f t="shared" si="9"/>
        <v>1006</v>
      </c>
    </row>
    <row r="64" spans="1:7" x14ac:dyDescent="0.3">
      <c r="A64" s="36" t="str">
        <f t="shared" si="5"/>
        <v>VALENCIA</v>
      </c>
      <c r="B64" s="37">
        <f t="shared" si="3"/>
        <v>277474</v>
      </c>
      <c r="C64" s="37">
        <f t="shared" si="4"/>
        <v>280721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126899</v>
      </c>
      <c r="C65" s="37">
        <f t="shared" si="4"/>
        <v>115881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1006</v>
      </c>
      <c r="D66" s="37">
        <f t="shared" si="7"/>
        <v>25</v>
      </c>
      <c r="E66" s="36" t="str">
        <f t="shared" si="6"/>
        <v>BAHÍA DE ALGECIRAS</v>
      </c>
      <c r="F66" s="36">
        <f t="shared" si="10"/>
        <v>0</v>
      </c>
      <c r="G66" s="36">
        <f t="shared" si="9"/>
        <v>381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4125</v>
      </c>
      <c r="C8" s="13">
        <v>4557</v>
      </c>
      <c r="D8" s="13">
        <v>34920</v>
      </c>
      <c r="E8" s="13">
        <v>30358</v>
      </c>
      <c r="F8" s="14">
        <f t="shared" si="0"/>
        <v>-13.064146620847652</v>
      </c>
      <c r="G8" s="1"/>
      <c r="H8" s="1"/>
      <c r="I8" s="1"/>
    </row>
    <row r="9" spans="1:12" x14ac:dyDescent="0.3">
      <c r="A9" s="9" t="s">
        <v>157</v>
      </c>
      <c r="B9" s="10">
        <v>24144</v>
      </c>
      <c r="C9" s="10">
        <v>27961</v>
      </c>
      <c r="D9" s="10">
        <v>173998</v>
      </c>
      <c r="E9" s="10">
        <v>181240</v>
      </c>
      <c r="F9" s="11">
        <f t="shared" si="0"/>
        <v>4.1621168059403004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134382</v>
      </c>
      <c r="C11" s="10">
        <v>141669</v>
      </c>
      <c r="D11" s="10">
        <v>997913</v>
      </c>
      <c r="E11" s="10">
        <v>1009295</v>
      </c>
      <c r="F11" s="11">
        <f t="shared" si="0"/>
        <v>1.1405803912766004</v>
      </c>
      <c r="G11" s="1"/>
      <c r="H11" s="1"/>
      <c r="I11" s="1"/>
    </row>
    <row r="12" spans="1:12" x14ac:dyDescent="0.3">
      <c r="A12" s="12" t="s">
        <v>161</v>
      </c>
      <c r="B12" s="13">
        <v>952</v>
      </c>
      <c r="C12" s="13">
        <v>1085</v>
      </c>
      <c r="D12" s="13">
        <v>8714</v>
      </c>
      <c r="E12" s="13">
        <v>8967</v>
      </c>
      <c r="F12" s="14">
        <f t="shared" si="0"/>
        <v>2.903373881110852</v>
      </c>
      <c r="G12" s="1"/>
      <c r="H12" s="1"/>
      <c r="I12" s="1"/>
    </row>
    <row r="13" spans="1:12" x14ac:dyDescent="0.3">
      <c r="A13" s="9" t="s">
        <v>32</v>
      </c>
      <c r="B13" s="10">
        <v>68474</v>
      </c>
      <c r="C13" s="10">
        <v>86760</v>
      </c>
      <c r="D13" s="10">
        <v>496634</v>
      </c>
      <c r="E13" s="10">
        <v>565459</v>
      </c>
      <c r="F13" s="11">
        <f t="shared" si="0"/>
        <v>13.858294035446633</v>
      </c>
      <c r="G13" s="1"/>
      <c r="H13" s="1"/>
      <c r="I13" s="1"/>
    </row>
    <row r="14" spans="1:12" x14ac:dyDescent="0.3">
      <c r="A14" s="12" t="s">
        <v>33</v>
      </c>
      <c r="B14" s="13">
        <v>42883</v>
      </c>
      <c r="C14" s="13">
        <v>46974</v>
      </c>
      <c r="D14" s="13">
        <v>307912</v>
      </c>
      <c r="E14" s="13">
        <v>328651</v>
      </c>
      <c r="F14" s="14">
        <f t="shared" si="0"/>
        <v>6.7353659487126123</v>
      </c>
      <c r="G14" s="1"/>
      <c r="H14" s="1"/>
      <c r="I14" s="1"/>
    </row>
    <row r="15" spans="1:12" x14ac:dyDescent="0.3">
      <c r="A15" s="9" t="s">
        <v>34</v>
      </c>
      <c r="B15" s="10">
        <v>5090</v>
      </c>
      <c r="C15" s="10">
        <v>5242</v>
      </c>
      <c r="D15" s="10">
        <v>36083</v>
      </c>
      <c r="E15" s="10">
        <v>40301</v>
      </c>
      <c r="F15" s="11">
        <f t="shared" si="0"/>
        <v>11.689715378433064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41956</v>
      </c>
      <c r="C18" s="13">
        <v>42469</v>
      </c>
      <c r="D18" s="13">
        <v>289591</v>
      </c>
      <c r="E18" s="13">
        <v>341019</v>
      </c>
      <c r="F18" s="14">
        <f t="shared" si="0"/>
        <v>17.758839190444448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2371</v>
      </c>
      <c r="C21" s="10">
        <v>2412</v>
      </c>
      <c r="D21" s="10">
        <v>16026</v>
      </c>
      <c r="E21" s="10">
        <v>16989</v>
      </c>
      <c r="F21" s="11">
        <f t="shared" si="0"/>
        <v>6.0089853987270629</v>
      </c>
      <c r="G21" s="1"/>
      <c r="H21" s="1"/>
      <c r="I21" s="1"/>
    </row>
    <row r="22" spans="1:9" x14ac:dyDescent="0.3">
      <c r="A22" s="12" t="s">
        <v>59</v>
      </c>
      <c r="B22" s="13">
        <v>49917</v>
      </c>
      <c r="C22" s="13">
        <v>55973</v>
      </c>
      <c r="D22" s="13">
        <v>362364</v>
      </c>
      <c r="E22" s="13">
        <v>391449</v>
      </c>
      <c r="F22" s="14">
        <f t="shared" si="0"/>
        <v>8.0264595820776918</v>
      </c>
      <c r="G22" s="1"/>
      <c r="H22" s="1"/>
      <c r="I22" s="1"/>
    </row>
    <row r="23" spans="1:9" x14ac:dyDescent="0.3">
      <c r="A23" s="9" t="s">
        <v>164</v>
      </c>
      <c r="B23" s="10">
        <v>4168</v>
      </c>
      <c r="C23" s="10">
        <v>7057</v>
      </c>
      <c r="D23" s="10">
        <v>30617</v>
      </c>
      <c r="E23" s="10">
        <v>41520</v>
      </c>
      <c r="F23" s="11">
        <f t="shared" si="0"/>
        <v>35.610935101414242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17116</v>
      </c>
      <c r="C25" s="10">
        <v>17465</v>
      </c>
      <c r="D25" s="10">
        <v>122595</v>
      </c>
      <c r="E25" s="10">
        <v>128922</v>
      </c>
      <c r="F25" s="11">
        <f t="shared" si="0"/>
        <v>5.1608956319588941</v>
      </c>
      <c r="G25" s="1"/>
      <c r="H25" s="1"/>
      <c r="I25" s="1"/>
    </row>
    <row r="26" spans="1:9" x14ac:dyDescent="0.3">
      <c r="A26" s="12" t="s">
        <v>40</v>
      </c>
      <c r="B26" s="13">
        <v>10993</v>
      </c>
      <c r="C26" s="13">
        <v>7549</v>
      </c>
      <c r="D26" s="13">
        <v>67007</v>
      </c>
      <c r="E26" s="13">
        <v>51377</v>
      </c>
      <c r="F26" s="14">
        <f t="shared" si="0"/>
        <v>-23.325921172414823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124159</v>
      </c>
      <c r="C28" s="13">
        <v>132214</v>
      </c>
      <c r="D28" s="13">
        <v>957439</v>
      </c>
      <c r="E28" s="13">
        <v>1034038</v>
      </c>
      <c r="F28" s="14">
        <f t="shared" si="0"/>
        <v>8.0004052477494696</v>
      </c>
      <c r="G28" s="1"/>
      <c r="H28" s="1"/>
      <c r="I28" s="1"/>
    </row>
    <row r="29" spans="1:9" x14ac:dyDescent="0.3">
      <c r="A29" s="9" t="s">
        <v>43</v>
      </c>
      <c r="B29" s="10">
        <v>11850</v>
      </c>
      <c r="C29" s="10">
        <v>13861</v>
      </c>
      <c r="D29" s="10">
        <v>74956</v>
      </c>
      <c r="E29" s="10">
        <v>82426</v>
      </c>
      <c r="F29" s="11">
        <f t="shared" si="0"/>
        <v>9.965846630022952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14986</v>
      </c>
      <c r="C32" s="13">
        <v>14593</v>
      </c>
      <c r="D32" s="13">
        <v>117927</v>
      </c>
      <c r="E32" s="13">
        <v>116553</v>
      </c>
      <c r="F32" s="14">
        <f t="shared" si="0"/>
        <v>-1.1651275789259472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557566</v>
      </c>
      <c r="C35" s="16">
        <f t="shared" ref="C35:E35" si="1">SUM(C7:C34)</f>
        <v>607841</v>
      </c>
      <c r="D35" s="16">
        <f t="shared" si="1"/>
        <v>4094696</v>
      </c>
      <c r="E35" s="16">
        <f t="shared" si="1"/>
        <v>4368564</v>
      </c>
      <c r="F35" s="17">
        <f t="shared" ref="F35" si="2">((E35*100)/D35)-100</f>
        <v>6.6883597707864055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1034038</v>
      </c>
      <c r="G39" s="36">
        <f>LOOKUP(E39,$A$39:$A$66,$C$39:$C$66)</f>
        <v>957439</v>
      </c>
    </row>
    <row r="40" spans="1:9" x14ac:dyDescent="0.3">
      <c r="A40" s="36" t="str">
        <f t="shared" si="5"/>
        <v>ALICANTE</v>
      </c>
      <c r="B40" s="37">
        <f t="shared" si="3"/>
        <v>30358</v>
      </c>
      <c r="C40" s="37">
        <f t="shared" si="4"/>
        <v>34920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1009295</v>
      </c>
      <c r="G40" s="36">
        <f t="shared" ref="G40:G66" si="9">LOOKUP(E40,$A$39:$A$66,$C$39:$C$66)</f>
        <v>997913</v>
      </c>
    </row>
    <row r="41" spans="1:9" x14ac:dyDescent="0.3">
      <c r="A41" s="36" t="str">
        <f t="shared" si="5"/>
        <v>ALMERÍA</v>
      </c>
      <c r="B41" s="37">
        <f t="shared" si="3"/>
        <v>181240</v>
      </c>
      <c r="C41" s="37">
        <f t="shared" si="4"/>
        <v>173998</v>
      </c>
      <c r="D41" s="37">
        <f t="shared" si="7"/>
        <v>7</v>
      </c>
      <c r="E41" s="36" t="str">
        <f t="shared" si="6"/>
        <v>BALEARES</v>
      </c>
      <c r="F41" s="36">
        <f t="shared" si="8"/>
        <v>565459</v>
      </c>
      <c r="G41" s="36">
        <f t="shared" si="9"/>
        <v>496634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391449</v>
      </c>
      <c r="G42" s="36">
        <f t="shared" si="9"/>
        <v>362364</v>
      </c>
    </row>
    <row r="43" spans="1:9" x14ac:dyDescent="0.3">
      <c r="A43" s="36" t="str">
        <f t="shared" si="5"/>
        <v>BAHÍA DE ALGECIRAS</v>
      </c>
      <c r="B43" s="37">
        <f t="shared" si="3"/>
        <v>1009295</v>
      </c>
      <c r="C43" s="37">
        <f t="shared" si="4"/>
        <v>997913</v>
      </c>
      <c r="D43" s="37">
        <f t="shared" si="7"/>
        <v>2</v>
      </c>
      <c r="E43" s="36" t="str">
        <f t="shared" si="6"/>
        <v>CEUTA</v>
      </c>
      <c r="F43" s="36">
        <f t="shared" si="8"/>
        <v>341019</v>
      </c>
      <c r="G43" s="36">
        <f t="shared" si="9"/>
        <v>289591</v>
      </c>
    </row>
    <row r="44" spans="1:9" x14ac:dyDescent="0.3">
      <c r="A44" s="36" t="str">
        <f t="shared" si="5"/>
        <v>BAHÍA DE CÁDIZ</v>
      </c>
      <c r="B44" s="37">
        <f t="shared" si="3"/>
        <v>8967</v>
      </c>
      <c r="C44" s="37">
        <f t="shared" si="4"/>
        <v>8714</v>
      </c>
      <c r="D44" s="37">
        <f t="shared" si="7"/>
        <v>16</v>
      </c>
      <c r="E44" s="36" t="str">
        <f t="shared" si="6"/>
        <v>BARCELONA</v>
      </c>
      <c r="F44" s="36">
        <f t="shared" si="8"/>
        <v>328651</v>
      </c>
      <c r="G44" s="36">
        <f t="shared" si="9"/>
        <v>307912</v>
      </c>
    </row>
    <row r="45" spans="1:9" x14ac:dyDescent="0.3">
      <c r="A45" s="36" t="str">
        <f t="shared" si="5"/>
        <v>BALEARES</v>
      </c>
      <c r="B45" s="37">
        <f t="shared" si="3"/>
        <v>565459</v>
      </c>
      <c r="C45" s="37">
        <f t="shared" si="4"/>
        <v>496634</v>
      </c>
      <c r="D45" s="37">
        <f t="shared" si="7"/>
        <v>3</v>
      </c>
      <c r="E45" s="36" t="str">
        <f t="shared" si="6"/>
        <v>ALMERÍA</v>
      </c>
      <c r="F45" s="36">
        <f t="shared" si="8"/>
        <v>181240</v>
      </c>
      <c r="G45" s="36">
        <f t="shared" si="9"/>
        <v>173998</v>
      </c>
    </row>
    <row r="46" spans="1:9" x14ac:dyDescent="0.3">
      <c r="A46" s="36" t="str">
        <f t="shared" si="5"/>
        <v>BARCELONA</v>
      </c>
      <c r="B46" s="37">
        <f t="shared" si="3"/>
        <v>328651</v>
      </c>
      <c r="C46" s="37">
        <f t="shared" si="4"/>
        <v>307912</v>
      </c>
      <c r="D46" s="37">
        <f t="shared" si="7"/>
        <v>6</v>
      </c>
      <c r="E46" s="36" t="str">
        <f t="shared" si="6"/>
        <v>MELILLA</v>
      </c>
      <c r="F46" s="36">
        <f t="shared" si="8"/>
        <v>128922</v>
      </c>
      <c r="G46" s="36">
        <f t="shared" si="9"/>
        <v>122595</v>
      </c>
    </row>
    <row r="47" spans="1:9" x14ac:dyDescent="0.3">
      <c r="A47" s="36" t="str">
        <f t="shared" si="5"/>
        <v>BILBAO</v>
      </c>
      <c r="B47" s="37">
        <f t="shared" si="3"/>
        <v>40301</v>
      </c>
      <c r="C47" s="37">
        <f t="shared" si="4"/>
        <v>36083</v>
      </c>
      <c r="D47" s="37">
        <f t="shared" si="7"/>
        <v>13</v>
      </c>
      <c r="E47" s="36" t="str">
        <f t="shared" si="6"/>
        <v>VALENCIA</v>
      </c>
      <c r="F47" s="36">
        <f t="shared" si="8"/>
        <v>116553</v>
      </c>
      <c r="G47" s="36">
        <f t="shared" si="9"/>
        <v>117927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82426</v>
      </c>
      <c r="G48" s="36">
        <f t="shared" si="9"/>
        <v>74956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51377</v>
      </c>
      <c r="G49" s="36">
        <f t="shared" si="9"/>
        <v>67007</v>
      </c>
    </row>
    <row r="50" spans="1:7" x14ac:dyDescent="0.3">
      <c r="A50" s="36" t="str">
        <f t="shared" si="5"/>
        <v>CEUTA</v>
      </c>
      <c r="B50" s="37">
        <f t="shared" si="3"/>
        <v>341019</v>
      </c>
      <c r="C50" s="37">
        <f t="shared" si="4"/>
        <v>289591</v>
      </c>
      <c r="D50" s="37">
        <f t="shared" si="7"/>
        <v>5</v>
      </c>
      <c r="E50" s="36" t="str">
        <f t="shared" si="6"/>
        <v>MÁLAGA</v>
      </c>
      <c r="F50" s="36">
        <f t="shared" si="8"/>
        <v>41520</v>
      </c>
      <c r="G50" s="36">
        <f t="shared" si="9"/>
        <v>30617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40301</v>
      </c>
      <c r="G51" s="36">
        <f t="shared" si="9"/>
        <v>36083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30358</v>
      </c>
      <c r="G52" s="36">
        <f t="shared" si="9"/>
        <v>34920</v>
      </c>
    </row>
    <row r="53" spans="1:7" x14ac:dyDescent="0.3">
      <c r="A53" s="36" t="str">
        <f t="shared" si="5"/>
        <v>HUELVA</v>
      </c>
      <c r="B53" s="37">
        <f t="shared" si="3"/>
        <v>16989</v>
      </c>
      <c r="C53" s="37">
        <f t="shared" si="4"/>
        <v>16026</v>
      </c>
      <c r="D53" s="37">
        <f t="shared" si="7"/>
        <v>15</v>
      </c>
      <c r="E53" s="36" t="str">
        <f t="shared" si="6"/>
        <v>HUELVA</v>
      </c>
      <c r="F53" s="36">
        <f t="shared" si="8"/>
        <v>16989</v>
      </c>
      <c r="G53" s="36">
        <f t="shared" si="9"/>
        <v>16026</v>
      </c>
    </row>
    <row r="54" spans="1:7" x14ac:dyDescent="0.3">
      <c r="A54" s="36" t="str">
        <f t="shared" si="5"/>
        <v>LAS PALMAS</v>
      </c>
      <c r="B54" s="37">
        <f t="shared" si="3"/>
        <v>391449</v>
      </c>
      <c r="C54" s="37">
        <f t="shared" si="4"/>
        <v>362364</v>
      </c>
      <c r="D54" s="37">
        <f t="shared" si="7"/>
        <v>4</v>
      </c>
      <c r="E54" s="36" t="str">
        <f t="shared" si="6"/>
        <v>BAHÍA DE CÁDIZ</v>
      </c>
      <c r="F54" s="36">
        <f t="shared" si="8"/>
        <v>8967</v>
      </c>
      <c r="G54" s="36">
        <f t="shared" si="9"/>
        <v>8714</v>
      </c>
    </row>
    <row r="55" spans="1:7" x14ac:dyDescent="0.3">
      <c r="A55" s="36" t="str">
        <f t="shared" si="5"/>
        <v>MÁLAGA</v>
      </c>
      <c r="B55" s="37">
        <f t="shared" si="3"/>
        <v>41520</v>
      </c>
      <c r="C55" s="37">
        <f t="shared" si="4"/>
        <v>30617</v>
      </c>
      <c r="D55" s="37">
        <f t="shared" si="7"/>
        <v>12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128922</v>
      </c>
      <c r="C57" s="37">
        <f t="shared" si="4"/>
        <v>122595</v>
      </c>
      <c r="D57" s="37">
        <f t="shared" si="7"/>
        <v>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51377</v>
      </c>
      <c r="C58" s="37">
        <f t="shared" si="4"/>
        <v>67007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1034038</v>
      </c>
      <c r="C60" s="37">
        <f t="shared" si="4"/>
        <v>957439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82426</v>
      </c>
      <c r="C61" s="37">
        <f t="shared" si="4"/>
        <v>74956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116553</v>
      </c>
      <c r="C64" s="37">
        <f t="shared" si="4"/>
        <v>117927</v>
      </c>
      <c r="D64" s="37">
        <f t="shared" si="7"/>
        <v>9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opLeftCell="A4" zoomScaleNormal="100" workbookViewId="0">
      <selection activeCell="D7" sqref="D7:D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25</v>
      </c>
      <c r="C9" s="30">
        <v>24</v>
      </c>
      <c r="D9" s="30">
        <v>282</v>
      </c>
      <c r="E9" s="30">
        <v>311</v>
      </c>
      <c r="F9" s="11">
        <f t="shared" si="0"/>
        <v>10.283687943262407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739</v>
      </c>
      <c r="C11" s="30">
        <v>340</v>
      </c>
      <c r="D11" s="30">
        <v>9501</v>
      </c>
      <c r="E11" s="30">
        <v>3936</v>
      </c>
      <c r="F11" s="11">
        <f t="shared" si="0"/>
        <v>-58.572781812440795</v>
      </c>
      <c r="G11" s="1"/>
      <c r="H11" s="1"/>
      <c r="I11" s="1"/>
    </row>
    <row r="12" spans="1:12" x14ac:dyDescent="0.3">
      <c r="A12" s="12" t="s">
        <v>161</v>
      </c>
      <c r="B12" s="31">
        <v>1038</v>
      </c>
      <c r="C12" s="31">
        <v>1119</v>
      </c>
      <c r="D12" s="31">
        <v>11009</v>
      </c>
      <c r="E12" s="31">
        <v>11144</v>
      </c>
      <c r="F12" s="14">
        <f t="shared" si="0"/>
        <v>1.2262694159324212</v>
      </c>
      <c r="G12" s="1"/>
      <c r="H12" s="1"/>
      <c r="I12" s="1"/>
    </row>
    <row r="13" spans="1:12" x14ac:dyDescent="0.3">
      <c r="A13" s="9" t="s">
        <v>32</v>
      </c>
      <c r="B13" s="30">
        <v>11875</v>
      </c>
      <c r="C13" s="30">
        <v>12966</v>
      </c>
      <c r="D13" s="30">
        <v>108283</v>
      </c>
      <c r="E13" s="30">
        <v>117941</v>
      </c>
      <c r="F13" s="11">
        <f t="shared" si="0"/>
        <v>8.9192209303399466</v>
      </c>
      <c r="G13" s="1"/>
      <c r="H13" s="1"/>
      <c r="I13" s="1"/>
    </row>
    <row r="14" spans="1:12" x14ac:dyDescent="0.3">
      <c r="A14" s="12" t="s">
        <v>33</v>
      </c>
      <c r="B14" s="31">
        <v>63115</v>
      </c>
      <c r="C14" s="31">
        <v>47694</v>
      </c>
      <c r="D14" s="31">
        <v>617243</v>
      </c>
      <c r="E14" s="31">
        <v>607406</v>
      </c>
      <c r="F14" s="14">
        <f t="shared" si="0"/>
        <v>-1.59369972603983</v>
      </c>
      <c r="G14" s="1"/>
      <c r="H14" s="1"/>
      <c r="I14" s="1"/>
    </row>
    <row r="15" spans="1:12" x14ac:dyDescent="0.3">
      <c r="A15" s="9" t="s">
        <v>34</v>
      </c>
      <c r="B15" s="30">
        <v>429</v>
      </c>
      <c r="C15" s="30">
        <v>523</v>
      </c>
      <c r="D15" s="30">
        <v>5066</v>
      </c>
      <c r="E15" s="30">
        <v>8125</v>
      </c>
      <c r="F15" s="11">
        <f t="shared" si="0"/>
        <v>60.382945124358457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2</v>
      </c>
      <c r="D17" s="30">
        <v>0</v>
      </c>
      <c r="E17" s="30">
        <v>101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90</v>
      </c>
      <c r="C18" s="31">
        <v>88</v>
      </c>
      <c r="D18" s="31">
        <v>993</v>
      </c>
      <c r="E18" s="31">
        <v>858</v>
      </c>
      <c r="F18" s="14">
        <f t="shared" si="0"/>
        <v>-13.595166163141997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7644</v>
      </c>
      <c r="C22" s="31">
        <v>6883</v>
      </c>
      <c r="D22" s="31">
        <v>76282</v>
      </c>
      <c r="E22" s="31">
        <v>78682</v>
      </c>
      <c r="F22" s="14">
        <f t="shared" si="0"/>
        <v>3.1462206025012449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122</v>
      </c>
      <c r="C25" s="30">
        <v>119</v>
      </c>
      <c r="D25" s="30">
        <v>1002</v>
      </c>
      <c r="E25" s="30">
        <v>1131</v>
      </c>
      <c r="F25" s="11">
        <f t="shared" si="0"/>
        <v>12.874251497005986</v>
      </c>
      <c r="G25" s="1"/>
      <c r="H25" s="1"/>
      <c r="I25" s="1"/>
    </row>
    <row r="26" spans="1:9" x14ac:dyDescent="0.3">
      <c r="A26" s="12" t="s">
        <v>40</v>
      </c>
      <c r="B26" s="31">
        <v>3</v>
      </c>
      <c r="C26" s="31">
        <v>1</v>
      </c>
      <c r="D26" s="31">
        <v>276</v>
      </c>
      <c r="E26" s="31">
        <v>10</v>
      </c>
      <c r="F26" s="14">
        <f t="shared" si="0"/>
        <v>-96.376811594202906</v>
      </c>
      <c r="G26" s="1"/>
      <c r="H26" s="1"/>
      <c r="I26" s="1"/>
    </row>
    <row r="27" spans="1:9" x14ac:dyDescent="0.3">
      <c r="A27" s="9" t="s">
        <v>41</v>
      </c>
      <c r="B27" s="30">
        <v>23785</v>
      </c>
      <c r="C27" s="30">
        <v>24901</v>
      </c>
      <c r="D27" s="30">
        <v>175028</v>
      </c>
      <c r="E27" s="30">
        <v>197192</v>
      </c>
      <c r="F27" s="11">
        <f t="shared" si="0"/>
        <v>12.663116758461499</v>
      </c>
      <c r="G27" s="1"/>
      <c r="H27" s="1"/>
      <c r="I27" s="1"/>
    </row>
    <row r="28" spans="1:9" x14ac:dyDescent="0.3">
      <c r="A28" s="12" t="s">
        <v>42</v>
      </c>
      <c r="B28" s="31">
        <v>6083</v>
      </c>
      <c r="C28" s="31">
        <v>5550</v>
      </c>
      <c r="D28" s="31">
        <v>54509</v>
      </c>
      <c r="E28" s="31">
        <v>54647</v>
      </c>
      <c r="F28" s="14">
        <f t="shared" si="0"/>
        <v>0.2531692014162843</v>
      </c>
      <c r="G28" s="1"/>
      <c r="H28" s="1"/>
      <c r="I28" s="1"/>
    </row>
    <row r="29" spans="1:9" x14ac:dyDescent="0.3">
      <c r="A29" s="9" t="s">
        <v>43</v>
      </c>
      <c r="B29" s="30">
        <v>36426</v>
      </c>
      <c r="C29" s="30">
        <v>22771</v>
      </c>
      <c r="D29" s="30">
        <v>365893</v>
      </c>
      <c r="E29" s="30">
        <v>358438</v>
      </c>
      <c r="F29" s="11">
        <f t="shared" si="0"/>
        <v>-2.0374809028869123</v>
      </c>
      <c r="G29" s="1"/>
      <c r="H29" s="1"/>
      <c r="I29" s="1"/>
    </row>
    <row r="30" spans="1:9" x14ac:dyDescent="0.3">
      <c r="A30" s="12" t="s">
        <v>44</v>
      </c>
      <c r="B30" s="31">
        <v>205</v>
      </c>
      <c r="C30" s="31">
        <v>136</v>
      </c>
      <c r="D30" s="31">
        <v>1887</v>
      </c>
      <c r="E30" s="31">
        <v>983</v>
      </c>
      <c r="F30" s="14">
        <f t="shared" si="0"/>
        <v>-47.906730259671434</v>
      </c>
      <c r="G30" s="1"/>
      <c r="H30" s="1"/>
      <c r="I30" s="1"/>
    </row>
    <row r="31" spans="1:9" x14ac:dyDescent="0.3">
      <c r="A31" s="9" t="s">
        <v>45</v>
      </c>
      <c r="B31" s="30">
        <v>15327</v>
      </c>
      <c r="C31" s="30">
        <v>13389</v>
      </c>
      <c r="D31" s="30">
        <v>149588</v>
      </c>
      <c r="E31" s="30">
        <v>140061</v>
      </c>
      <c r="F31" s="11">
        <f t="shared" si="0"/>
        <v>-6.3688263764473021</v>
      </c>
      <c r="G31" s="1"/>
      <c r="H31" s="1"/>
      <c r="I31" s="1"/>
    </row>
    <row r="32" spans="1:9" x14ac:dyDescent="0.3">
      <c r="A32" s="12" t="s">
        <v>46</v>
      </c>
      <c r="B32" s="31">
        <v>57571</v>
      </c>
      <c r="C32" s="31">
        <v>62708</v>
      </c>
      <c r="D32" s="31">
        <v>571551</v>
      </c>
      <c r="E32" s="31">
        <v>610536</v>
      </c>
      <c r="F32" s="14">
        <f t="shared" si="0"/>
        <v>6.8209136192570696</v>
      </c>
      <c r="G32" s="1"/>
      <c r="H32" s="1"/>
      <c r="I32" s="1"/>
    </row>
    <row r="33" spans="1:9" x14ac:dyDescent="0.3">
      <c r="A33" s="9" t="s">
        <v>47</v>
      </c>
      <c r="B33" s="30">
        <v>41577</v>
      </c>
      <c r="C33" s="30">
        <v>25979</v>
      </c>
      <c r="D33" s="30">
        <v>360270</v>
      </c>
      <c r="E33" s="30">
        <v>325675</v>
      </c>
      <c r="F33" s="11">
        <f t="shared" si="0"/>
        <v>-9.6025203319732384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266054</v>
      </c>
      <c r="C35" s="16">
        <f t="shared" ref="C35:E35" si="1">SUM(C7:C34)</f>
        <v>225193</v>
      </c>
      <c r="D35" s="16">
        <f t="shared" si="1"/>
        <v>2508663</v>
      </c>
      <c r="E35" s="16">
        <f t="shared" si="1"/>
        <v>2517178</v>
      </c>
      <c r="F35" s="17">
        <f t="shared" ref="F35" si="2">((E35*100)/D35)-100</f>
        <v>0.33942382854931452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610536</v>
      </c>
      <c r="G39" s="36">
        <f>LOOKUP(E39,$A$39:$A$66,$C$39:$C$66)</f>
        <v>571551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607406</v>
      </c>
      <c r="G40" s="36">
        <f t="shared" ref="G40:G66" si="9">LOOKUP(E40,$A$39:$A$66,$C$39:$C$66)</f>
        <v>617243</v>
      </c>
    </row>
    <row r="41" spans="1:9" x14ac:dyDescent="0.3">
      <c r="A41" s="36" t="str">
        <f t="shared" si="5"/>
        <v>ALMERÍA</v>
      </c>
      <c r="B41" s="37">
        <f t="shared" si="3"/>
        <v>311</v>
      </c>
      <c r="C41" s="37">
        <f t="shared" si="4"/>
        <v>282</v>
      </c>
      <c r="D41" s="37">
        <f t="shared" si="7"/>
        <v>16</v>
      </c>
      <c r="E41" s="36" t="str">
        <f t="shared" si="6"/>
        <v>SANTANDER</v>
      </c>
      <c r="F41" s="36">
        <f t="shared" si="8"/>
        <v>358438</v>
      </c>
      <c r="G41" s="36">
        <f t="shared" si="9"/>
        <v>365893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325675</v>
      </c>
      <c r="G42" s="36">
        <f t="shared" si="9"/>
        <v>360270</v>
      </c>
    </row>
    <row r="43" spans="1:9" x14ac:dyDescent="0.3">
      <c r="A43" s="36" t="str">
        <f t="shared" si="5"/>
        <v>BAHÍA DE ALGECIRAS</v>
      </c>
      <c r="B43" s="37">
        <f t="shared" si="3"/>
        <v>3936</v>
      </c>
      <c r="C43" s="37">
        <f t="shared" si="4"/>
        <v>9501</v>
      </c>
      <c r="D43" s="37">
        <f t="shared" si="7"/>
        <v>12</v>
      </c>
      <c r="E43" s="36" t="str">
        <f t="shared" si="6"/>
        <v>PASAIA</v>
      </c>
      <c r="F43" s="36">
        <f t="shared" si="8"/>
        <v>197192</v>
      </c>
      <c r="G43" s="36">
        <f t="shared" si="9"/>
        <v>175028</v>
      </c>
    </row>
    <row r="44" spans="1:9" x14ac:dyDescent="0.3">
      <c r="A44" s="36" t="str">
        <f t="shared" si="5"/>
        <v>BAHÍA DE CÁDIZ</v>
      </c>
      <c r="B44" s="37">
        <f t="shared" si="3"/>
        <v>11144</v>
      </c>
      <c r="C44" s="37">
        <f t="shared" si="4"/>
        <v>11009</v>
      </c>
      <c r="D44" s="37">
        <f t="shared" si="7"/>
        <v>10</v>
      </c>
      <c r="E44" s="36" t="str">
        <f t="shared" si="6"/>
        <v>TARRAGONA</v>
      </c>
      <c r="F44" s="36">
        <f t="shared" si="8"/>
        <v>140061</v>
      </c>
      <c r="G44" s="36">
        <f t="shared" si="9"/>
        <v>149588</v>
      </c>
    </row>
    <row r="45" spans="1:9" x14ac:dyDescent="0.3">
      <c r="A45" s="36" t="str">
        <f t="shared" si="5"/>
        <v>BALEARES</v>
      </c>
      <c r="B45" s="37">
        <f t="shared" si="3"/>
        <v>117941</v>
      </c>
      <c r="C45" s="37">
        <f t="shared" si="4"/>
        <v>108283</v>
      </c>
      <c r="D45" s="37">
        <f t="shared" si="7"/>
        <v>7</v>
      </c>
      <c r="E45" s="36" t="str">
        <f t="shared" si="6"/>
        <v>BALEARES</v>
      </c>
      <c r="F45" s="36">
        <f t="shared" si="8"/>
        <v>117941</v>
      </c>
      <c r="G45" s="36">
        <f t="shared" si="9"/>
        <v>108283</v>
      </c>
    </row>
    <row r="46" spans="1:9" x14ac:dyDescent="0.3">
      <c r="A46" s="36" t="str">
        <f t="shared" si="5"/>
        <v>BARCELONA</v>
      </c>
      <c r="B46" s="37">
        <f t="shared" si="3"/>
        <v>607406</v>
      </c>
      <c r="C46" s="37">
        <f t="shared" si="4"/>
        <v>617243</v>
      </c>
      <c r="D46" s="37">
        <f t="shared" si="7"/>
        <v>2</v>
      </c>
      <c r="E46" s="36" t="str">
        <f t="shared" si="6"/>
        <v>LAS PALMAS</v>
      </c>
      <c r="F46" s="36">
        <f t="shared" si="8"/>
        <v>78682</v>
      </c>
      <c r="G46" s="36">
        <f t="shared" si="9"/>
        <v>76282</v>
      </c>
    </row>
    <row r="47" spans="1:9" x14ac:dyDescent="0.3">
      <c r="A47" s="36" t="str">
        <f t="shared" si="5"/>
        <v>BILBAO</v>
      </c>
      <c r="B47" s="37">
        <f t="shared" si="3"/>
        <v>8125</v>
      </c>
      <c r="C47" s="37">
        <f t="shared" si="4"/>
        <v>5066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54647</v>
      </c>
      <c r="G47" s="36">
        <f t="shared" si="9"/>
        <v>54509</v>
      </c>
    </row>
    <row r="48" spans="1:9" x14ac:dyDescent="0.3">
      <c r="A48" s="36" t="str">
        <f t="shared" si="5"/>
        <v>CARTAGENA</v>
      </c>
      <c r="B48" s="37">
        <f t="shared" si="3"/>
        <v>1</v>
      </c>
      <c r="C48" s="37">
        <f t="shared" si="4"/>
        <v>0</v>
      </c>
      <c r="D48" s="37">
        <f t="shared" si="7"/>
        <v>19</v>
      </c>
      <c r="E48" s="36" t="str">
        <f t="shared" si="6"/>
        <v>BAHÍA DE CÁDIZ</v>
      </c>
      <c r="F48" s="36">
        <f t="shared" si="8"/>
        <v>11144</v>
      </c>
      <c r="G48" s="36">
        <f t="shared" si="9"/>
        <v>11009</v>
      </c>
    </row>
    <row r="49" spans="1:7" x14ac:dyDescent="0.3">
      <c r="A49" s="36" t="str">
        <f t="shared" si="5"/>
        <v>CASTELLÓN</v>
      </c>
      <c r="B49" s="37">
        <f t="shared" si="3"/>
        <v>101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8125</v>
      </c>
      <c r="G49" s="36">
        <f t="shared" si="9"/>
        <v>5066</v>
      </c>
    </row>
    <row r="50" spans="1:7" x14ac:dyDescent="0.3">
      <c r="A50" s="36" t="str">
        <f t="shared" si="5"/>
        <v>CEUTA</v>
      </c>
      <c r="B50" s="37">
        <f t="shared" si="3"/>
        <v>858</v>
      </c>
      <c r="C50" s="37">
        <f t="shared" si="4"/>
        <v>993</v>
      </c>
      <c r="D50" s="37">
        <f t="shared" si="7"/>
        <v>15</v>
      </c>
      <c r="E50" s="36" t="str">
        <f t="shared" si="6"/>
        <v>BAHÍA DE ALGECIRAS</v>
      </c>
      <c r="F50" s="36">
        <f t="shared" si="8"/>
        <v>3936</v>
      </c>
      <c r="G50" s="36">
        <f t="shared" si="9"/>
        <v>9501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1131</v>
      </c>
      <c r="G51" s="36">
        <f t="shared" si="9"/>
        <v>1002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983</v>
      </c>
      <c r="G52" s="36">
        <f t="shared" si="9"/>
        <v>1887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858</v>
      </c>
      <c r="G53" s="36">
        <f t="shared" si="9"/>
        <v>993</v>
      </c>
    </row>
    <row r="54" spans="1:7" x14ac:dyDescent="0.3">
      <c r="A54" s="36" t="str">
        <f t="shared" si="5"/>
        <v>LAS PALMAS</v>
      </c>
      <c r="B54" s="37">
        <f t="shared" si="3"/>
        <v>78682</v>
      </c>
      <c r="C54" s="37">
        <f t="shared" si="4"/>
        <v>76282</v>
      </c>
      <c r="D54" s="37">
        <f t="shared" si="7"/>
        <v>8</v>
      </c>
      <c r="E54" s="36" t="str">
        <f t="shared" si="6"/>
        <v>ALMERÍA</v>
      </c>
      <c r="F54" s="36">
        <f t="shared" si="8"/>
        <v>311</v>
      </c>
      <c r="G54" s="36">
        <f t="shared" si="9"/>
        <v>282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101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10</v>
      </c>
      <c r="G56" s="36">
        <f t="shared" si="9"/>
        <v>276</v>
      </c>
    </row>
    <row r="57" spans="1:7" x14ac:dyDescent="0.3">
      <c r="A57" s="36" t="str">
        <f t="shared" si="5"/>
        <v>MELILLA</v>
      </c>
      <c r="B57" s="37">
        <f t="shared" si="3"/>
        <v>1131</v>
      </c>
      <c r="C57" s="37">
        <f t="shared" si="4"/>
        <v>1002</v>
      </c>
      <c r="D57" s="37">
        <f t="shared" si="7"/>
        <v>13</v>
      </c>
      <c r="E57" s="36" t="str">
        <f t="shared" si="6"/>
        <v>CARTAGENA</v>
      </c>
      <c r="F57" s="36">
        <f t="shared" si="8"/>
        <v>1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10</v>
      </c>
      <c r="C58" s="37">
        <f t="shared" si="4"/>
        <v>276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197192</v>
      </c>
      <c r="C59" s="37">
        <f t="shared" si="4"/>
        <v>175028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54647</v>
      </c>
      <c r="C60" s="37">
        <f t="shared" si="4"/>
        <v>54509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358438</v>
      </c>
      <c r="C61" s="37">
        <f t="shared" si="4"/>
        <v>365893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983</v>
      </c>
      <c r="C62" s="37">
        <f t="shared" si="4"/>
        <v>1887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140061</v>
      </c>
      <c r="C63" s="37">
        <f t="shared" si="4"/>
        <v>149588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610536</v>
      </c>
      <c r="C64" s="37">
        <f t="shared" si="4"/>
        <v>571551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325675</v>
      </c>
      <c r="C65" s="37">
        <f t="shared" si="4"/>
        <v>360270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125</v>
      </c>
      <c r="C7" s="10">
        <v>106</v>
      </c>
      <c r="D7" s="10">
        <v>881</v>
      </c>
      <c r="E7" s="10">
        <v>900</v>
      </c>
      <c r="F7" s="11">
        <f>((E7*100)/D7)-100</f>
        <v>2.1566401816118059</v>
      </c>
      <c r="G7" s="1"/>
      <c r="H7" s="1"/>
      <c r="I7" s="1"/>
    </row>
    <row r="8" spans="1:12" x14ac:dyDescent="0.3">
      <c r="A8" s="12" t="s">
        <v>31</v>
      </c>
      <c r="B8" s="13">
        <v>72</v>
      </c>
      <c r="C8" s="13">
        <v>66</v>
      </c>
      <c r="D8" s="13">
        <v>639</v>
      </c>
      <c r="E8" s="13">
        <v>564</v>
      </c>
      <c r="F8" s="14">
        <f t="shared" ref="F8:F34" si="0">((E8*100)/D8)-100</f>
        <v>-11.737089201877936</v>
      </c>
      <c r="G8" s="1"/>
      <c r="H8" s="1"/>
      <c r="I8" s="1"/>
    </row>
    <row r="9" spans="1:12" x14ac:dyDescent="0.3">
      <c r="A9" s="9" t="s">
        <v>157</v>
      </c>
      <c r="B9" s="10">
        <v>176</v>
      </c>
      <c r="C9" s="10">
        <v>204</v>
      </c>
      <c r="D9" s="10">
        <v>1607</v>
      </c>
      <c r="E9" s="10">
        <v>1564</v>
      </c>
      <c r="F9" s="11">
        <f t="shared" si="0"/>
        <v>-2.6757934038581226</v>
      </c>
      <c r="G9" s="1"/>
      <c r="H9" s="1"/>
      <c r="I9" s="1"/>
    </row>
    <row r="10" spans="1:12" x14ac:dyDescent="0.3">
      <c r="A10" s="12" t="s">
        <v>159</v>
      </c>
      <c r="B10" s="13">
        <v>70</v>
      </c>
      <c r="C10" s="13">
        <v>66</v>
      </c>
      <c r="D10" s="13">
        <v>641</v>
      </c>
      <c r="E10" s="13">
        <v>623</v>
      </c>
      <c r="F10" s="14">
        <f t="shared" si="0"/>
        <v>-2.8081123244929813</v>
      </c>
      <c r="G10" s="1"/>
      <c r="H10" s="1"/>
      <c r="I10" s="1"/>
    </row>
    <row r="11" spans="1:12" x14ac:dyDescent="0.3">
      <c r="A11" s="9" t="s">
        <v>160</v>
      </c>
      <c r="B11" s="10">
        <v>2587</v>
      </c>
      <c r="C11" s="10">
        <v>2732</v>
      </c>
      <c r="D11" s="10">
        <v>21585</v>
      </c>
      <c r="E11" s="10">
        <v>21792</v>
      </c>
      <c r="F11" s="11">
        <f t="shared" si="0"/>
        <v>0.9589993050729646</v>
      </c>
      <c r="G11" s="1"/>
      <c r="H11" s="1"/>
      <c r="I11" s="1"/>
    </row>
    <row r="12" spans="1:12" x14ac:dyDescent="0.3">
      <c r="A12" s="12" t="s">
        <v>161</v>
      </c>
      <c r="B12" s="13">
        <v>112</v>
      </c>
      <c r="C12" s="13">
        <v>93</v>
      </c>
      <c r="D12" s="13">
        <v>850</v>
      </c>
      <c r="E12" s="13">
        <v>888</v>
      </c>
      <c r="F12" s="14">
        <f t="shared" si="0"/>
        <v>4.470588235294116</v>
      </c>
      <c r="G12" s="1"/>
      <c r="H12" s="1"/>
      <c r="I12" s="1"/>
    </row>
    <row r="13" spans="1:12" x14ac:dyDescent="0.3">
      <c r="A13" s="9" t="s">
        <v>32</v>
      </c>
      <c r="B13" s="10">
        <v>5342</v>
      </c>
      <c r="C13" s="10">
        <v>6072</v>
      </c>
      <c r="D13" s="10">
        <v>36209</v>
      </c>
      <c r="E13" s="10">
        <v>40290</v>
      </c>
      <c r="F13" s="11">
        <f t="shared" si="0"/>
        <v>11.270678560578858</v>
      </c>
      <c r="G13" s="1"/>
      <c r="H13" s="1"/>
      <c r="I13" s="1"/>
    </row>
    <row r="14" spans="1:12" x14ac:dyDescent="0.3">
      <c r="A14" s="12" t="s">
        <v>33</v>
      </c>
      <c r="B14" s="13">
        <v>827</v>
      </c>
      <c r="C14" s="13">
        <v>778</v>
      </c>
      <c r="D14" s="13">
        <v>6748</v>
      </c>
      <c r="E14" s="13">
        <v>6865</v>
      </c>
      <c r="F14" s="14">
        <f t="shared" si="0"/>
        <v>1.7338470657972778</v>
      </c>
      <c r="G14" s="1"/>
      <c r="H14" s="1"/>
      <c r="I14" s="1"/>
    </row>
    <row r="15" spans="1:12" x14ac:dyDescent="0.3">
      <c r="A15" s="9" t="s">
        <v>34</v>
      </c>
      <c r="B15" s="10">
        <v>256</v>
      </c>
      <c r="C15" s="10">
        <v>254</v>
      </c>
      <c r="D15" s="10">
        <v>2149</v>
      </c>
      <c r="E15" s="10">
        <v>2218</v>
      </c>
      <c r="F15" s="11">
        <f t="shared" si="0"/>
        <v>3.210795718939039</v>
      </c>
      <c r="G15" s="1"/>
      <c r="H15" s="1"/>
      <c r="I15" s="1"/>
    </row>
    <row r="16" spans="1:12" x14ac:dyDescent="0.3">
      <c r="A16" s="12" t="s">
        <v>35</v>
      </c>
      <c r="B16" s="13">
        <v>189</v>
      </c>
      <c r="C16" s="13">
        <v>179</v>
      </c>
      <c r="D16" s="13">
        <v>1545</v>
      </c>
      <c r="E16" s="13">
        <v>1623</v>
      </c>
      <c r="F16" s="14">
        <f t="shared" si="0"/>
        <v>5.0485436893203826</v>
      </c>
      <c r="G16" s="1"/>
      <c r="H16" s="1"/>
      <c r="I16" s="1"/>
    </row>
    <row r="17" spans="1:9" x14ac:dyDescent="0.3">
      <c r="A17" s="9" t="s">
        <v>162</v>
      </c>
      <c r="B17" s="10">
        <v>143</v>
      </c>
      <c r="C17" s="10">
        <v>156</v>
      </c>
      <c r="D17" s="10">
        <v>1280</v>
      </c>
      <c r="E17" s="10">
        <v>1431</v>
      </c>
      <c r="F17" s="11">
        <f t="shared" si="0"/>
        <v>11.796875</v>
      </c>
      <c r="G17" s="1"/>
      <c r="H17" s="1"/>
      <c r="I17" s="1"/>
    </row>
    <row r="18" spans="1:9" x14ac:dyDescent="0.3">
      <c r="A18" s="12" t="s">
        <v>36</v>
      </c>
      <c r="B18" s="13">
        <v>900</v>
      </c>
      <c r="C18" s="13">
        <v>925</v>
      </c>
      <c r="D18" s="13">
        <v>7963</v>
      </c>
      <c r="E18" s="13">
        <v>8368</v>
      </c>
      <c r="F18" s="14">
        <f t="shared" si="0"/>
        <v>5.0860228557076539</v>
      </c>
      <c r="G18" s="1"/>
      <c r="H18" s="1"/>
      <c r="I18" s="1"/>
    </row>
    <row r="19" spans="1:9" x14ac:dyDescent="0.3">
      <c r="A19" s="9" t="s">
        <v>37</v>
      </c>
      <c r="B19" s="10">
        <v>94</v>
      </c>
      <c r="C19" s="10">
        <v>88</v>
      </c>
      <c r="D19" s="10">
        <v>839</v>
      </c>
      <c r="E19" s="10">
        <v>871</v>
      </c>
      <c r="F19" s="11">
        <f t="shared" si="0"/>
        <v>3.8140643623361115</v>
      </c>
      <c r="G19" s="1"/>
      <c r="H19" s="1"/>
      <c r="I19" s="1"/>
    </row>
    <row r="20" spans="1:9" x14ac:dyDescent="0.3">
      <c r="A20" s="12" t="s">
        <v>163</v>
      </c>
      <c r="B20" s="13">
        <v>118</v>
      </c>
      <c r="C20" s="13">
        <v>109</v>
      </c>
      <c r="D20" s="13">
        <v>965</v>
      </c>
      <c r="E20" s="13">
        <v>926</v>
      </c>
      <c r="F20" s="14">
        <f t="shared" si="0"/>
        <v>-4.0414507772020727</v>
      </c>
      <c r="G20" s="1"/>
      <c r="H20" s="1"/>
      <c r="I20" s="1"/>
    </row>
    <row r="21" spans="1:9" x14ac:dyDescent="0.3">
      <c r="A21" s="9" t="s">
        <v>38</v>
      </c>
      <c r="B21" s="10">
        <v>190</v>
      </c>
      <c r="C21" s="10">
        <v>211</v>
      </c>
      <c r="D21" s="10">
        <v>1718</v>
      </c>
      <c r="E21" s="10">
        <v>1786</v>
      </c>
      <c r="F21" s="11">
        <f t="shared" si="0"/>
        <v>3.9580908032596085</v>
      </c>
      <c r="G21" s="1"/>
      <c r="H21" s="1"/>
      <c r="I21" s="1"/>
    </row>
    <row r="22" spans="1:9" x14ac:dyDescent="0.3">
      <c r="A22" s="12" t="s">
        <v>59</v>
      </c>
      <c r="B22" s="13">
        <v>963</v>
      </c>
      <c r="C22" s="13">
        <v>1013</v>
      </c>
      <c r="D22" s="13">
        <v>8415</v>
      </c>
      <c r="E22" s="13">
        <v>8919</v>
      </c>
      <c r="F22" s="14">
        <f t="shared" si="0"/>
        <v>5.9893048128342201</v>
      </c>
      <c r="G22" s="1"/>
      <c r="H22" s="1"/>
      <c r="I22" s="1"/>
    </row>
    <row r="23" spans="1:9" x14ac:dyDescent="0.3">
      <c r="A23" s="9" t="s">
        <v>164</v>
      </c>
      <c r="B23" s="10">
        <v>138</v>
      </c>
      <c r="C23" s="10">
        <v>174</v>
      </c>
      <c r="D23" s="10">
        <v>1142</v>
      </c>
      <c r="E23" s="10">
        <v>1216</v>
      </c>
      <c r="F23" s="11">
        <f t="shared" si="0"/>
        <v>6.4798598949211907</v>
      </c>
      <c r="G23" s="1"/>
      <c r="H23" s="1"/>
      <c r="I23" s="1"/>
    </row>
    <row r="24" spans="1:9" x14ac:dyDescent="0.3">
      <c r="A24" s="12" t="s">
        <v>166</v>
      </c>
      <c r="B24" s="13">
        <v>42</v>
      </c>
      <c r="C24" s="13">
        <v>41</v>
      </c>
      <c r="D24" s="13">
        <v>404</v>
      </c>
      <c r="E24" s="13">
        <v>383</v>
      </c>
      <c r="F24" s="14">
        <f t="shared" si="0"/>
        <v>-5.1980198019801946</v>
      </c>
      <c r="G24" s="1"/>
      <c r="H24" s="1"/>
      <c r="I24" s="1"/>
    </row>
    <row r="25" spans="1:9" x14ac:dyDescent="0.3">
      <c r="A25" s="9" t="s">
        <v>39</v>
      </c>
      <c r="B25" s="10">
        <v>149</v>
      </c>
      <c r="C25" s="10">
        <v>159</v>
      </c>
      <c r="D25" s="10">
        <v>1440</v>
      </c>
      <c r="E25" s="10">
        <v>1393</v>
      </c>
      <c r="F25" s="11">
        <f t="shared" si="0"/>
        <v>-3.2638888888888857</v>
      </c>
      <c r="G25" s="1"/>
      <c r="H25" s="1"/>
      <c r="I25" s="1"/>
    </row>
    <row r="26" spans="1:9" x14ac:dyDescent="0.3">
      <c r="A26" s="12" t="s">
        <v>40</v>
      </c>
      <c r="B26" s="13">
        <v>119</v>
      </c>
      <c r="C26" s="13">
        <v>119</v>
      </c>
      <c r="D26" s="13">
        <v>1020</v>
      </c>
      <c r="E26" s="13">
        <v>1020</v>
      </c>
      <c r="F26" s="14">
        <f t="shared" si="0"/>
        <v>0</v>
      </c>
      <c r="G26" s="1"/>
      <c r="H26" s="1"/>
      <c r="I26" s="1"/>
    </row>
    <row r="27" spans="1:9" x14ac:dyDescent="0.3">
      <c r="A27" s="9" t="s">
        <v>41</v>
      </c>
      <c r="B27" s="10">
        <v>97</v>
      </c>
      <c r="C27" s="10">
        <v>81</v>
      </c>
      <c r="D27" s="10">
        <v>646</v>
      </c>
      <c r="E27" s="10">
        <v>694</v>
      </c>
      <c r="F27" s="11">
        <f t="shared" si="0"/>
        <v>7.4303405572755423</v>
      </c>
      <c r="G27" s="1"/>
      <c r="H27" s="1"/>
      <c r="I27" s="1"/>
    </row>
    <row r="28" spans="1:9" x14ac:dyDescent="0.3">
      <c r="A28" s="12" t="s">
        <v>42</v>
      </c>
      <c r="B28" s="13">
        <v>1132</v>
      </c>
      <c r="C28" s="13">
        <v>1432</v>
      </c>
      <c r="D28" s="13">
        <v>9559</v>
      </c>
      <c r="E28" s="13">
        <v>12114</v>
      </c>
      <c r="F28" s="14">
        <f t="shared" si="0"/>
        <v>26.728737315618787</v>
      </c>
      <c r="G28" s="1"/>
      <c r="H28" s="1"/>
      <c r="I28" s="1"/>
    </row>
    <row r="29" spans="1:9" x14ac:dyDescent="0.3">
      <c r="A29" s="9" t="s">
        <v>43</v>
      </c>
      <c r="B29" s="10">
        <v>134</v>
      </c>
      <c r="C29" s="10">
        <v>133</v>
      </c>
      <c r="D29" s="10">
        <v>1149</v>
      </c>
      <c r="E29" s="10">
        <v>1213</v>
      </c>
      <c r="F29" s="11">
        <f t="shared" si="0"/>
        <v>5.5700609225413444</v>
      </c>
      <c r="G29" s="1"/>
      <c r="H29" s="1"/>
      <c r="I29" s="1"/>
    </row>
    <row r="30" spans="1:9" x14ac:dyDescent="0.3">
      <c r="A30" s="12" t="s">
        <v>44</v>
      </c>
      <c r="B30" s="13">
        <v>92</v>
      </c>
      <c r="C30" s="13">
        <v>86</v>
      </c>
      <c r="D30" s="13">
        <v>730</v>
      </c>
      <c r="E30" s="13">
        <v>733</v>
      </c>
      <c r="F30" s="14">
        <f t="shared" si="0"/>
        <v>0.41095890410959157</v>
      </c>
      <c r="G30" s="1"/>
      <c r="H30" s="1"/>
      <c r="I30" s="1"/>
    </row>
    <row r="31" spans="1:9" x14ac:dyDescent="0.3">
      <c r="A31" s="9" t="s">
        <v>45</v>
      </c>
      <c r="B31" s="10">
        <v>237</v>
      </c>
      <c r="C31" s="10">
        <v>198</v>
      </c>
      <c r="D31" s="10">
        <v>1994</v>
      </c>
      <c r="E31" s="10">
        <v>1940</v>
      </c>
      <c r="F31" s="11">
        <f t="shared" si="0"/>
        <v>-2.7081243731193609</v>
      </c>
      <c r="G31" s="1"/>
      <c r="H31" s="1"/>
      <c r="I31" s="1"/>
    </row>
    <row r="32" spans="1:9" x14ac:dyDescent="0.3">
      <c r="A32" s="12" t="s">
        <v>46</v>
      </c>
      <c r="B32" s="13">
        <v>665</v>
      </c>
      <c r="C32" s="13">
        <v>616</v>
      </c>
      <c r="D32" s="13">
        <v>5752</v>
      </c>
      <c r="E32" s="13">
        <v>5772</v>
      </c>
      <c r="F32" s="14">
        <f t="shared" si="0"/>
        <v>0.3477051460361622</v>
      </c>
      <c r="G32" s="1"/>
      <c r="H32" s="1"/>
      <c r="I32" s="1"/>
    </row>
    <row r="33" spans="1:9" x14ac:dyDescent="0.3">
      <c r="A33" s="9" t="s">
        <v>47</v>
      </c>
      <c r="B33" s="10">
        <v>155</v>
      </c>
      <c r="C33" s="10">
        <v>131</v>
      </c>
      <c r="D33" s="10">
        <v>1239</v>
      </c>
      <c r="E33" s="10">
        <v>1282</v>
      </c>
      <c r="F33" s="11">
        <f t="shared" si="0"/>
        <v>3.4705407586763499</v>
      </c>
      <c r="G33" s="1"/>
      <c r="H33" s="1"/>
      <c r="I33" s="1"/>
    </row>
    <row r="34" spans="1:9" x14ac:dyDescent="0.3">
      <c r="A34" s="12" t="s">
        <v>165</v>
      </c>
      <c r="B34" s="13">
        <v>33</v>
      </c>
      <c r="C34" s="13">
        <v>27</v>
      </c>
      <c r="D34" s="13">
        <v>240</v>
      </c>
      <c r="E34" s="13">
        <v>250</v>
      </c>
      <c r="F34" s="14">
        <f t="shared" si="0"/>
        <v>4.1666666666666714</v>
      </c>
      <c r="G34" s="1"/>
      <c r="H34" s="1"/>
      <c r="I34" s="1"/>
    </row>
    <row r="35" spans="1:9" x14ac:dyDescent="0.3">
      <c r="A35" s="15" t="s">
        <v>48</v>
      </c>
      <c r="B35" s="16">
        <f>SUM(B7:B34)</f>
        <v>15157</v>
      </c>
      <c r="C35" s="16">
        <f t="shared" ref="C35:E35" si="1">SUM(C7:C34)</f>
        <v>16249</v>
      </c>
      <c r="D35" s="16">
        <f t="shared" si="1"/>
        <v>119349</v>
      </c>
      <c r="E35" s="16">
        <f t="shared" si="1"/>
        <v>127638</v>
      </c>
      <c r="F35" s="17">
        <f t="shared" ref="F35" si="2">((E35*100)/D35)-100</f>
        <v>6.9451775884171667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900</v>
      </c>
      <c r="C39" s="37">
        <f t="shared" si="4"/>
        <v>881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BALEARES</v>
      </c>
      <c r="F39" s="36">
        <f>LOOKUP(E39,$A$39:$A$66,$B$39:$B$66)</f>
        <v>40290</v>
      </c>
      <c r="G39" s="36">
        <f>LOOKUP(E39,$A$39:$A$66,$C$39:$C$66)</f>
        <v>36209</v>
      </c>
    </row>
    <row r="40" spans="1:9" x14ac:dyDescent="0.3">
      <c r="A40" s="36" t="str">
        <f t="shared" si="5"/>
        <v>ALICANTE</v>
      </c>
      <c r="B40" s="37">
        <f t="shared" si="3"/>
        <v>564</v>
      </c>
      <c r="C40" s="37">
        <f t="shared" si="4"/>
        <v>639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21792</v>
      </c>
      <c r="G40" s="36">
        <f t="shared" ref="G40:G66" si="9">LOOKUP(E40,$A$39:$A$66,$C$39:$C$66)</f>
        <v>21585</v>
      </c>
    </row>
    <row r="41" spans="1:9" x14ac:dyDescent="0.3">
      <c r="A41" s="36" t="str">
        <f t="shared" si="5"/>
        <v>ALMERÍA</v>
      </c>
      <c r="B41" s="37">
        <f t="shared" si="3"/>
        <v>1564</v>
      </c>
      <c r="C41" s="37">
        <f t="shared" si="4"/>
        <v>1607</v>
      </c>
      <c r="D41" s="37">
        <f t="shared" si="7"/>
        <v>12</v>
      </c>
      <c r="E41" s="36" t="str">
        <f t="shared" si="6"/>
        <v>SANTA CRUZ DE TENERIFE</v>
      </c>
      <c r="F41" s="36">
        <f t="shared" si="8"/>
        <v>12114</v>
      </c>
      <c r="G41" s="36">
        <f t="shared" si="9"/>
        <v>9559</v>
      </c>
    </row>
    <row r="42" spans="1:9" x14ac:dyDescent="0.3">
      <c r="A42" s="36" t="str">
        <f t="shared" si="5"/>
        <v>AVILÉS</v>
      </c>
      <c r="B42" s="37">
        <f t="shared" si="3"/>
        <v>623</v>
      </c>
      <c r="C42" s="37">
        <f t="shared" si="4"/>
        <v>641</v>
      </c>
      <c r="D42" s="37">
        <f t="shared" si="7"/>
        <v>25</v>
      </c>
      <c r="E42" s="36" t="str">
        <f t="shared" si="6"/>
        <v>LAS PALMAS</v>
      </c>
      <c r="F42" s="36">
        <f t="shared" si="8"/>
        <v>8919</v>
      </c>
      <c r="G42" s="36">
        <f t="shared" si="9"/>
        <v>8415</v>
      </c>
    </row>
    <row r="43" spans="1:9" x14ac:dyDescent="0.3">
      <c r="A43" s="36" t="str">
        <f t="shared" si="5"/>
        <v>BAHÍA DE ALGECIRAS</v>
      </c>
      <c r="B43" s="37">
        <f t="shared" si="3"/>
        <v>21792</v>
      </c>
      <c r="C43" s="37">
        <f t="shared" si="4"/>
        <v>21585</v>
      </c>
      <c r="D43" s="37">
        <f t="shared" si="7"/>
        <v>2</v>
      </c>
      <c r="E43" s="36" t="str">
        <f t="shared" si="6"/>
        <v>CEUTA</v>
      </c>
      <c r="F43" s="36">
        <f t="shared" si="8"/>
        <v>8368</v>
      </c>
      <c r="G43" s="36">
        <f t="shared" si="9"/>
        <v>7963</v>
      </c>
    </row>
    <row r="44" spans="1:9" x14ac:dyDescent="0.3">
      <c r="A44" s="36" t="str">
        <f t="shared" si="5"/>
        <v>BAHÍA DE CÁDIZ</v>
      </c>
      <c r="B44" s="37">
        <f t="shared" si="3"/>
        <v>888</v>
      </c>
      <c r="C44" s="37">
        <f t="shared" si="4"/>
        <v>850</v>
      </c>
      <c r="D44" s="37">
        <f t="shared" si="7"/>
        <v>21</v>
      </c>
      <c r="E44" s="36" t="str">
        <f t="shared" si="6"/>
        <v>BARCELONA</v>
      </c>
      <c r="F44" s="36">
        <f t="shared" si="8"/>
        <v>6865</v>
      </c>
      <c r="G44" s="36">
        <f t="shared" si="9"/>
        <v>6748</v>
      </c>
    </row>
    <row r="45" spans="1:9" x14ac:dyDescent="0.3">
      <c r="A45" s="36" t="str">
        <f t="shared" si="5"/>
        <v>BALEARES</v>
      </c>
      <c r="B45" s="37">
        <f t="shared" si="3"/>
        <v>40290</v>
      </c>
      <c r="C45" s="37">
        <f t="shared" si="4"/>
        <v>36209</v>
      </c>
      <c r="D45" s="37">
        <f t="shared" si="7"/>
        <v>1</v>
      </c>
      <c r="E45" s="36" t="str">
        <f t="shared" si="6"/>
        <v>VALENCIA</v>
      </c>
      <c r="F45" s="36">
        <f t="shared" si="8"/>
        <v>5772</v>
      </c>
      <c r="G45" s="36">
        <f t="shared" si="9"/>
        <v>5752</v>
      </c>
    </row>
    <row r="46" spans="1:9" x14ac:dyDescent="0.3">
      <c r="A46" s="36" t="str">
        <f t="shared" si="5"/>
        <v>BARCELONA</v>
      </c>
      <c r="B46" s="37">
        <f t="shared" si="3"/>
        <v>6865</v>
      </c>
      <c r="C46" s="37">
        <f t="shared" si="4"/>
        <v>6748</v>
      </c>
      <c r="D46" s="37">
        <f t="shared" si="7"/>
        <v>6</v>
      </c>
      <c r="E46" s="36" t="str">
        <f t="shared" si="6"/>
        <v>BILBAO</v>
      </c>
      <c r="F46" s="36">
        <f t="shared" si="8"/>
        <v>2218</v>
      </c>
      <c r="G46" s="36">
        <f t="shared" si="9"/>
        <v>2149</v>
      </c>
    </row>
    <row r="47" spans="1:9" x14ac:dyDescent="0.3">
      <c r="A47" s="36" t="str">
        <f t="shared" si="5"/>
        <v>BILBAO</v>
      </c>
      <c r="B47" s="37">
        <f t="shared" si="3"/>
        <v>2218</v>
      </c>
      <c r="C47" s="37">
        <f t="shared" si="4"/>
        <v>2149</v>
      </c>
      <c r="D47" s="37">
        <f t="shared" si="7"/>
        <v>8</v>
      </c>
      <c r="E47" s="36" t="str">
        <f t="shared" si="6"/>
        <v>TARRAGONA</v>
      </c>
      <c r="F47" s="36">
        <f t="shared" si="8"/>
        <v>1940</v>
      </c>
      <c r="G47" s="36">
        <f t="shared" si="9"/>
        <v>1994</v>
      </c>
    </row>
    <row r="48" spans="1:9" x14ac:dyDescent="0.3">
      <c r="A48" s="36" t="str">
        <f t="shared" si="5"/>
        <v>CARTAGENA</v>
      </c>
      <c r="B48" s="37">
        <f t="shared" si="3"/>
        <v>1623</v>
      </c>
      <c r="C48" s="37">
        <f t="shared" si="4"/>
        <v>1545</v>
      </c>
      <c r="D48" s="37">
        <f t="shared" si="7"/>
        <v>11</v>
      </c>
      <c r="E48" s="36" t="str">
        <f t="shared" si="6"/>
        <v>HUELVA</v>
      </c>
      <c r="F48" s="36">
        <f t="shared" si="8"/>
        <v>1786</v>
      </c>
      <c r="G48" s="36">
        <f t="shared" si="9"/>
        <v>1718</v>
      </c>
    </row>
    <row r="49" spans="1:7" x14ac:dyDescent="0.3">
      <c r="A49" s="36" t="str">
        <f t="shared" si="5"/>
        <v>CASTELLÓN</v>
      </c>
      <c r="B49" s="37">
        <f t="shared" si="3"/>
        <v>1431</v>
      </c>
      <c r="C49" s="37">
        <f t="shared" si="4"/>
        <v>1280</v>
      </c>
      <c r="D49" s="37">
        <f t="shared" si="7"/>
        <v>13</v>
      </c>
      <c r="E49" s="36" t="str">
        <f t="shared" si="6"/>
        <v>CARTAGENA</v>
      </c>
      <c r="F49" s="36">
        <f t="shared" si="8"/>
        <v>1623</v>
      </c>
      <c r="G49" s="36">
        <f t="shared" si="9"/>
        <v>1545</v>
      </c>
    </row>
    <row r="50" spans="1:7" x14ac:dyDescent="0.3">
      <c r="A50" s="36" t="str">
        <f t="shared" si="5"/>
        <v>CEUTA</v>
      </c>
      <c r="B50" s="37">
        <f t="shared" si="3"/>
        <v>8368</v>
      </c>
      <c r="C50" s="37">
        <f t="shared" si="4"/>
        <v>7963</v>
      </c>
      <c r="D50" s="37">
        <f t="shared" si="7"/>
        <v>5</v>
      </c>
      <c r="E50" s="36" t="str">
        <f t="shared" si="6"/>
        <v>ALMERÍA</v>
      </c>
      <c r="F50" s="36">
        <f t="shared" si="8"/>
        <v>1564</v>
      </c>
      <c r="G50" s="36">
        <f t="shared" si="9"/>
        <v>1607</v>
      </c>
    </row>
    <row r="51" spans="1:7" x14ac:dyDescent="0.3">
      <c r="A51" s="36" t="str">
        <f t="shared" si="5"/>
        <v>FERROL-SAN CIBRAO</v>
      </c>
      <c r="B51" s="37">
        <f t="shared" si="3"/>
        <v>871</v>
      </c>
      <c r="C51" s="37">
        <f t="shared" si="4"/>
        <v>839</v>
      </c>
      <c r="D51" s="37">
        <f t="shared" si="7"/>
        <v>22</v>
      </c>
      <c r="E51" s="36" t="str">
        <f t="shared" si="6"/>
        <v>CASTELLÓN</v>
      </c>
      <c r="F51" s="36">
        <f t="shared" si="8"/>
        <v>1431</v>
      </c>
      <c r="G51" s="36">
        <f t="shared" si="9"/>
        <v>1280</v>
      </c>
    </row>
    <row r="52" spans="1:7" x14ac:dyDescent="0.3">
      <c r="A52" s="36" t="str">
        <f t="shared" si="5"/>
        <v>GIJÓN</v>
      </c>
      <c r="B52" s="37">
        <f t="shared" si="3"/>
        <v>926</v>
      </c>
      <c r="C52" s="37">
        <f t="shared" si="4"/>
        <v>965</v>
      </c>
      <c r="D52" s="37">
        <f t="shared" si="7"/>
        <v>19</v>
      </c>
      <c r="E52" s="36" t="str">
        <f t="shared" si="6"/>
        <v>MELILLA</v>
      </c>
      <c r="F52" s="36">
        <f t="shared" si="8"/>
        <v>1393</v>
      </c>
      <c r="G52" s="36">
        <f t="shared" si="9"/>
        <v>1440</v>
      </c>
    </row>
    <row r="53" spans="1:7" x14ac:dyDescent="0.3">
      <c r="A53" s="36" t="str">
        <f t="shared" si="5"/>
        <v>HUELVA</v>
      </c>
      <c r="B53" s="37">
        <f t="shared" si="3"/>
        <v>1786</v>
      </c>
      <c r="C53" s="37">
        <f t="shared" si="4"/>
        <v>1718</v>
      </c>
      <c r="D53" s="37">
        <f t="shared" si="7"/>
        <v>10</v>
      </c>
      <c r="E53" s="36" t="str">
        <f t="shared" si="6"/>
        <v>VIGO</v>
      </c>
      <c r="F53" s="36">
        <f t="shared" si="8"/>
        <v>1282</v>
      </c>
      <c r="G53" s="36">
        <f t="shared" si="9"/>
        <v>1239</v>
      </c>
    </row>
    <row r="54" spans="1:7" x14ac:dyDescent="0.3">
      <c r="A54" s="36" t="str">
        <f t="shared" si="5"/>
        <v>LAS PALMAS</v>
      </c>
      <c r="B54" s="37">
        <f t="shared" si="3"/>
        <v>8919</v>
      </c>
      <c r="C54" s="37">
        <f t="shared" si="4"/>
        <v>8415</v>
      </c>
      <c r="D54" s="37">
        <f t="shared" si="7"/>
        <v>4</v>
      </c>
      <c r="E54" s="36" t="str">
        <f t="shared" si="6"/>
        <v>MÁLAGA</v>
      </c>
      <c r="F54" s="36">
        <f t="shared" si="8"/>
        <v>1216</v>
      </c>
      <c r="G54" s="36">
        <f t="shared" si="9"/>
        <v>1142</v>
      </c>
    </row>
    <row r="55" spans="1:7" x14ac:dyDescent="0.3">
      <c r="A55" s="36" t="str">
        <f t="shared" si="5"/>
        <v>MÁLAGA</v>
      </c>
      <c r="B55" s="37">
        <f t="shared" si="3"/>
        <v>1216</v>
      </c>
      <c r="C55" s="37">
        <f t="shared" si="4"/>
        <v>1142</v>
      </c>
      <c r="D55" s="37">
        <f t="shared" si="7"/>
        <v>16</v>
      </c>
      <c r="E55" s="36" t="str">
        <f t="shared" si="6"/>
        <v>SANTANDER</v>
      </c>
      <c r="F55" s="36">
        <f t="shared" si="8"/>
        <v>1213</v>
      </c>
      <c r="G55" s="36">
        <f t="shared" si="9"/>
        <v>1149</v>
      </c>
    </row>
    <row r="56" spans="1:7" x14ac:dyDescent="0.3">
      <c r="A56" s="36" t="str">
        <f t="shared" si="5"/>
        <v>MARÍN Y RÍA DE PONTEVEDRA</v>
      </c>
      <c r="B56" s="37">
        <f t="shared" si="3"/>
        <v>383</v>
      </c>
      <c r="C56" s="37">
        <f t="shared" si="4"/>
        <v>404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1020</v>
      </c>
      <c r="G56" s="36">
        <f t="shared" si="9"/>
        <v>1020</v>
      </c>
    </row>
    <row r="57" spans="1:7" x14ac:dyDescent="0.3">
      <c r="A57" s="36" t="str">
        <f t="shared" si="5"/>
        <v>MELILLA</v>
      </c>
      <c r="B57" s="37">
        <f t="shared" si="3"/>
        <v>1393</v>
      </c>
      <c r="C57" s="37">
        <f t="shared" si="4"/>
        <v>1440</v>
      </c>
      <c r="D57" s="37">
        <f t="shared" si="7"/>
        <v>14</v>
      </c>
      <c r="E57" s="36" t="str">
        <f t="shared" si="6"/>
        <v>GIJÓN</v>
      </c>
      <c r="F57" s="36">
        <f t="shared" si="10"/>
        <v>926</v>
      </c>
      <c r="G57" s="36">
        <f t="shared" si="9"/>
        <v>965</v>
      </c>
    </row>
    <row r="58" spans="1:7" x14ac:dyDescent="0.3">
      <c r="A58" s="36" t="str">
        <f t="shared" si="5"/>
        <v>MOTRIL</v>
      </c>
      <c r="B58" s="37">
        <f t="shared" si="3"/>
        <v>1020</v>
      </c>
      <c r="C58" s="37">
        <f t="shared" si="4"/>
        <v>1020</v>
      </c>
      <c r="D58" s="37">
        <f t="shared" si="7"/>
        <v>18</v>
      </c>
      <c r="E58" s="36" t="str">
        <f t="shared" si="6"/>
        <v>A CORUÑA</v>
      </c>
      <c r="F58" s="36">
        <f t="shared" si="10"/>
        <v>900</v>
      </c>
      <c r="G58" s="36">
        <f t="shared" si="9"/>
        <v>881</v>
      </c>
    </row>
    <row r="59" spans="1:7" x14ac:dyDescent="0.3">
      <c r="A59" s="36" t="str">
        <f t="shared" si="5"/>
        <v>PASAIA</v>
      </c>
      <c r="B59" s="37">
        <f t="shared" si="3"/>
        <v>694</v>
      </c>
      <c r="C59" s="37">
        <f t="shared" si="4"/>
        <v>646</v>
      </c>
      <c r="D59" s="37">
        <f t="shared" si="7"/>
        <v>24</v>
      </c>
      <c r="E59" s="36" t="str">
        <f t="shared" si="6"/>
        <v>BAHÍA DE CÁDIZ</v>
      </c>
      <c r="F59" s="36">
        <f t="shared" si="10"/>
        <v>888</v>
      </c>
      <c r="G59" s="36">
        <f t="shared" si="9"/>
        <v>850</v>
      </c>
    </row>
    <row r="60" spans="1:7" x14ac:dyDescent="0.3">
      <c r="A60" s="36" t="str">
        <f t="shared" si="5"/>
        <v>SANTA CRUZ DE TENERIFE</v>
      </c>
      <c r="B60" s="37">
        <f t="shared" si="3"/>
        <v>12114</v>
      </c>
      <c r="C60" s="37">
        <f t="shared" si="4"/>
        <v>9559</v>
      </c>
      <c r="D60" s="37">
        <f t="shared" si="7"/>
        <v>3</v>
      </c>
      <c r="E60" s="36" t="str">
        <f t="shared" si="6"/>
        <v>FERROL-SAN CIBRAO</v>
      </c>
      <c r="F60" s="36">
        <f t="shared" si="10"/>
        <v>871</v>
      </c>
      <c r="G60" s="36">
        <f t="shared" si="9"/>
        <v>839</v>
      </c>
    </row>
    <row r="61" spans="1:7" x14ac:dyDescent="0.3">
      <c r="A61" s="36" t="str">
        <f t="shared" si="5"/>
        <v>SANTANDER</v>
      </c>
      <c r="B61" s="37">
        <f t="shared" si="3"/>
        <v>1213</v>
      </c>
      <c r="C61" s="37">
        <f t="shared" si="4"/>
        <v>1149</v>
      </c>
      <c r="D61" s="37">
        <f t="shared" si="7"/>
        <v>17</v>
      </c>
      <c r="E61" s="36" t="str">
        <f t="shared" si="6"/>
        <v>SEVILLA</v>
      </c>
      <c r="F61" s="36">
        <f t="shared" si="10"/>
        <v>733</v>
      </c>
      <c r="G61" s="36">
        <f t="shared" si="9"/>
        <v>730</v>
      </c>
    </row>
    <row r="62" spans="1:7" x14ac:dyDescent="0.3">
      <c r="A62" s="36" t="str">
        <f t="shared" si="5"/>
        <v>SEVILLA</v>
      </c>
      <c r="B62" s="37">
        <f t="shared" si="3"/>
        <v>733</v>
      </c>
      <c r="C62" s="37">
        <f t="shared" si="4"/>
        <v>730</v>
      </c>
      <c r="D62" s="37">
        <f t="shared" si="7"/>
        <v>23</v>
      </c>
      <c r="E62" s="36" t="str">
        <f t="shared" si="6"/>
        <v>PASAIA</v>
      </c>
      <c r="F62" s="36">
        <f t="shared" si="10"/>
        <v>694</v>
      </c>
      <c r="G62" s="36">
        <f t="shared" si="9"/>
        <v>646</v>
      </c>
    </row>
    <row r="63" spans="1:7" x14ac:dyDescent="0.3">
      <c r="A63" s="36" t="str">
        <f t="shared" si="5"/>
        <v>TARRAGONA</v>
      </c>
      <c r="B63" s="37">
        <f t="shared" si="3"/>
        <v>1940</v>
      </c>
      <c r="C63" s="37">
        <f t="shared" si="4"/>
        <v>1994</v>
      </c>
      <c r="D63" s="37">
        <f t="shared" si="7"/>
        <v>9</v>
      </c>
      <c r="E63" s="36" t="str">
        <f t="shared" si="6"/>
        <v>AVILÉS</v>
      </c>
      <c r="F63" s="36">
        <f t="shared" si="10"/>
        <v>623</v>
      </c>
      <c r="G63" s="36">
        <f t="shared" si="9"/>
        <v>641</v>
      </c>
    </row>
    <row r="64" spans="1:7" x14ac:dyDescent="0.3">
      <c r="A64" s="36" t="str">
        <f t="shared" si="5"/>
        <v>VALENCIA</v>
      </c>
      <c r="B64" s="37">
        <f t="shared" si="3"/>
        <v>5772</v>
      </c>
      <c r="C64" s="37">
        <f t="shared" si="4"/>
        <v>5752</v>
      </c>
      <c r="D64" s="37">
        <f t="shared" si="7"/>
        <v>7</v>
      </c>
      <c r="E64" s="36" t="str">
        <f t="shared" si="6"/>
        <v>ALICANTE</v>
      </c>
      <c r="F64" s="36">
        <f t="shared" si="10"/>
        <v>564</v>
      </c>
      <c r="G64" s="36">
        <f t="shared" si="9"/>
        <v>639</v>
      </c>
    </row>
    <row r="65" spans="1:7" x14ac:dyDescent="0.3">
      <c r="A65" s="36" t="str">
        <f t="shared" si="5"/>
        <v>VIGO</v>
      </c>
      <c r="B65" s="37">
        <f t="shared" si="3"/>
        <v>1282</v>
      </c>
      <c r="C65" s="37">
        <f t="shared" si="4"/>
        <v>1239</v>
      </c>
      <c r="D65" s="37">
        <f t="shared" si="7"/>
        <v>15</v>
      </c>
      <c r="E65" s="36" t="str">
        <f t="shared" si="6"/>
        <v>MARÍN Y RÍA DE PONTEVEDRA</v>
      </c>
      <c r="F65" s="36">
        <f t="shared" si="10"/>
        <v>383</v>
      </c>
      <c r="G65" s="36">
        <f t="shared" si="9"/>
        <v>404</v>
      </c>
    </row>
    <row r="66" spans="1:7" x14ac:dyDescent="0.3">
      <c r="A66" s="36" t="str">
        <f t="shared" si="5"/>
        <v>VILAGARCÍA</v>
      </c>
      <c r="B66" s="37">
        <f t="shared" si="3"/>
        <v>250</v>
      </c>
      <c r="C66" s="37">
        <f t="shared" si="4"/>
        <v>240</v>
      </c>
      <c r="D66" s="37">
        <f t="shared" si="7"/>
        <v>28</v>
      </c>
      <c r="E66" s="36" t="str">
        <f t="shared" si="6"/>
        <v>VILAGARCÍA</v>
      </c>
      <c r="F66" s="36">
        <f t="shared" si="10"/>
        <v>250</v>
      </c>
      <c r="G66" s="36">
        <f t="shared" si="9"/>
        <v>240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2925583</v>
      </c>
      <c r="C7" s="10">
        <v>2706198</v>
      </c>
      <c r="D7" s="10">
        <v>15799884</v>
      </c>
      <c r="E7" s="10">
        <v>16281893</v>
      </c>
      <c r="F7" s="11">
        <f>((E7*100)/D7)-100</f>
        <v>3.0507122710521202</v>
      </c>
      <c r="G7" s="1"/>
      <c r="H7" s="1"/>
      <c r="I7" s="1"/>
    </row>
    <row r="8" spans="1:12" x14ac:dyDescent="0.3">
      <c r="A8" s="12" t="s">
        <v>31</v>
      </c>
      <c r="B8" s="13">
        <v>1002842</v>
      </c>
      <c r="C8" s="13">
        <v>1278072</v>
      </c>
      <c r="D8" s="13">
        <v>8838598</v>
      </c>
      <c r="E8" s="13">
        <v>8816367</v>
      </c>
      <c r="F8" s="14">
        <f t="shared" ref="F8:F34" si="0">((E8*100)/D8)-100</f>
        <v>-0.25152179112569684</v>
      </c>
      <c r="G8" s="1"/>
      <c r="H8" s="1"/>
      <c r="I8" s="1"/>
    </row>
    <row r="9" spans="1:12" x14ac:dyDescent="0.3">
      <c r="A9" s="9" t="s">
        <v>157</v>
      </c>
      <c r="B9" s="10">
        <v>2939642</v>
      </c>
      <c r="C9" s="10">
        <v>3725757</v>
      </c>
      <c r="D9" s="10">
        <v>25814365</v>
      </c>
      <c r="E9" s="10">
        <v>27945061</v>
      </c>
      <c r="F9" s="11">
        <f t="shared" si="0"/>
        <v>8.2539159882491759</v>
      </c>
      <c r="G9" s="1"/>
      <c r="H9" s="1"/>
      <c r="I9" s="1"/>
    </row>
    <row r="10" spans="1:12" x14ac:dyDescent="0.3">
      <c r="A10" s="12" t="s">
        <v>159</v>
      </c>
      <c r="B10" s="13">
        <v>513637</v>
      </c>
      <c r="C10" s="13">
        <v>412805</v>
      </c>
      <c r="D10" s="13">
        <v>4543108</v>
      </c>
      <c r="E10" s="13">
        <v>4140282</v>
      </c>
      <c r="F10" s="14">
        <f t="shared" si="0"/>
        <v>-8.8667493706951319</v>
      </c>
      <c r="G10" s="1"/>
      <c r="H10" s="1"/>
      <c r="I10" s="1"/>
    </row>
    <row r="11" spans="1:12" x14ac:dyDescent="0.3">
      <c r="A11" s="9" t="s">
        <v>160</v>
      </c>
      <c r="B11" s="10">
        <v>33521812</v>
      </c>
      <c r="C11" s="10">
        <v>37767159</v>
      </c>
      <c r="D11" s="10">
        <v>306052669</v>
      </c>
      <c r="E11" s="10">
        <v>306743094</v>
      </c>
      <c r="F11" s="11">
        <f t="shared" si="0"/>
        <v>0.22559025616600081</v>
      </c>
      <c r="G11" s="1"/>
      <c r="H11" s="1"/>
      <c r="I11" s="1"/>
    </row>
    <row r="12" spans="1:12" x14ac:dyDescent="0.3">
      <c r="A12" s="12" t="s">
        <v>161</v>
      </c>
      <c r="B12" s="13">
        <v>2917412</v>
      </c>
      <c r="C12" s="13">
        <v>2312521</v>
      </c>
      <c r="D12" s="13">
        <v>18609279</v>
      </c>
      <c r="E12" s="13">
        <v>19231458</v>
      </c>
      <c r="F12" s="14">
        <f t="shared" si="0"/>
        <v>3.3433804716453608</v>
      </c>
      <c r="G12" s="1"/>
      <c r="H12" s="1"/>
      <c r="I12" s="1"/>
    </row>
    <row r="13" spans="1:12" x14ac:dyDescent="0.3">
      <c r="A13" s="9" t="s">
        <v>32</v>
      </c>
      <c r="B13" s="10">
        <v>23814690</v>
      </c>
      <c r="C13" s="10">
        <v>25689640</v>
      </c>
      <c r="D13" s="10">
        <v>175678839</v>
      </c>
      <c r="E13" s="10">
        <v>186988238</v>
      </c>
      <c r="F13" s="11">
        <f t="shared" si="0"/>
        <v>6.4375419739653381</v>
      </c>
      <c r="G13" s="1"/>
      <c r="H13" s="1"/>
      <c r="I13" s="1"/>
    </row>
    <row r="14" spans="1:12" x14ac:dyDescent="0.3">
      <c r="A14" s="12" t="s">
        <v>33</v>
      </c>
      <c r="B14" s="13">
        <v>31917789</v>
      </c>
      <c r="C14" s="13">
        <v>31424582</v>
      </c>
      <c r="D14" s="13">
        <v>244705591</v>
      </c>
      <c r="E14" s="13">
        <v>260438945</v>
      </c>
      <c r="F14" s="14">
        <f t="shared" si="0"/>
        <v>6.4295032801273493</v>
      </c>
      <c r="G14" s="1"/>
      <c r="H14" s="1"/>
      <c r="I14" s="1"/>
    </row>
    <row r="15" spans="1:12" x14ac:dyDescent="0.3">
      <c r="A15" s="9" t="s">
        <v>34</v>
      </c>
      <c r="B15" s="10">
        <v>4035250</v>
      </c>
      <c r="C15" s="10">
        <v>4226184</v>
      </c>
      <c r="D15" s="10">
        <v>35143982</v>
      </c>
      <c r="E15" s="10">
        <v>36522682</v>
      </c>
      <c r="F15" s="11">
        <f t="shared" si="0"/>
        <v>3.9230045132620432</v>
      </c>
      <c r="G15" s="1"/>
      <c r="H15" s="1"/>
      <c r="I15" s="1"/>
    </row>
    <row r="16" spans="1:12" x14ac:dyDescent="0.3">
      <c r="A16" s="12" t="s">
        <v>35</v>
      </c>
      <c r="B16" s="13">
        <v>3592357</v>
      </c>
      <c r="C16" s="13">
        <v>3511155</v>
      </c>
      <c r="D16" s="13">
        <v>30714759</v>
      </c>
      <c r="E16" s="13">
        <v>30917340</v>
      </c>
      <c r="F16" s="14">
        <f t="shared" si="0"/>
        <v>0.6595558832156172</v>
      </c>
      <c r="G16" s="1"/>
      <c r="H16" s="1"/>
      <c r="I16" s="1"/>
    </row>
    <row r="17" spans="1:9" x14ac:dyDescent="0.3">
      <c r="A17" s="9" t="s">
        <v>162</v>
      </c>
      <c r="B17" s="10">
        <v>2234871</v>
      </c>
      <c r="C17" s="10">
        <v>2492180</v>
      </c>
      <c r="D17" s="10">
        <v>18736780</v>
      </c>
      <c r="E17" s="10">
        <v>21726914</v>
      </c>
      <c r="F17" s="11">
        <f t="shared" si="0"/>
        <v>15.958633233671961</v>
      </c>
      <c r="G17" s="1"/>
      <c r="H17" s="1"/>
      <c r="I17" s="1"/>
    </row>
    <row r="18" spans="1:9" x14ac:dyDescent="0.3">
      <c r="A18" s="12" t="s">
        <v>36</v>
      </c>
      <c r="B18" s="13">
        <v>5145578</v>
      </c>
      <c r="C18" s="13">
        <v>5886798</v>
      </c>
      <c r="D18" s="13">
        <v>46249286</v>
      </c>
      <c r="E18" s="13">
        <v>52908340</v>
      </c>
      <c r="F18" s="14">
        <f t="shared" si="0"/>
        <v>14.398176871314291</v>
      </c>
      <c r="G18" s="1"/>
      <c r="H18" s="1"/>
      <c r="I18" s="1"/>
    </row>
    <row r="19" spans="1:9" x14ac:dyDescent="0.3">
      <c r="A19" s="9" t="s">
        <v>37</v>
      </c>
      <c r="B19" s="10">
        <v>1500427</v>
      </c>
      <c r="C19" s="10">
        <v>1164138</v>
      </c>
      <c r="D19" s="10">
        <v>11562476</v>
      </c>
      <c r="E19" s="10">
        <v>12338723</v>
      </c>
      <c r="F19" s="11">
        <f t="shared" si="0"/>
        <v>6.7135015026193372</v>
      </c>
      <c r="G19" s="1"/>
      <c r="H19" s="1"/>
      <c r="I19" s="1"/>
    </row>
    <row r="20" spans="1:9" x14ac:dyDescent="0.3">
      <c r="A20" s="12" t="s">
        <v>163</v>
      </c>
      <c r="B20" s="13">
        <v>1957453</v>
      </c>
      <c r="C20" s="13">
        <v>1462619</v>
      </c>
      <c r="D20" s="13">
        <v>14981482</v>
      </c>
      <c r="E20" s="13">
        <v>13568988</v>
      </c>
      <c r="F20" s="14">
        <f t="shared" si="0"/>
        <v>-9.4282661755359101</v>
      </c>
      <c r="G20" s="1"/>
      <c r="H20" s="1"/>
      <c r="I20" s="1"/>
    </row>
    <row r="21" spans="1:9" x14ac:dyDescent="0.3">
      <c r="A21" s="9" t="s">
        <v>38</v>
      </c>
      <c r="B21" s="10">
        <v>2991702</v>
      </c>
      <c r="C21" s="10">
        <v>3205163</v>
      </c>
      <c r="D21" s="10">
        <v>25957033</v>
      </c>
      <c r="E21" s="10">
        <v>26948971</v>
      </c>
      <c r="F21" s="11">
        <f t="shared" si="0"/>
        <v>3.8214614127893611</v>
      </c>
      <c r="G21" s="1"/>
      <c r="H21" s="1"/>
      <c r="I21" s="1"/>
    </row>
    <row r="22" spans="1:9" x14ac:dyDescent="0.3">
      <c r="A22" s="12" t="s">
        <v>59</v>
      </c>
      <c r="B22" s="13">
        <v>20806036</v>
      </c>
      <c r="C22" s="13">
        <v>20041257</v>
      </c>
      <c r="D22" s="13">
        <v>170220772</v>
      </c>
      <c r="E22" s="13">
        <v>179648283</v>
      </c>
      <c r="F22" s="14">
        <f t="shared" si="0"/>
        <v>5.5384022109828095</v>
      </c>
      <c r="G22" s="1"/>
      <c r="H22" s="1"/>
      <c r="I22" s="1"/>
    </row>
    <row r="23" spans="1:9" x14ac:dyDescent="0.3">
      <c r="A23" s="9" t="s">
        <v>164</v>
      </c>
      <c r="B23" s="10">
        <v>3802117</v>
      </c>
      <c r="C23" s="10">
        <v>4720858</v>
      </c>
      <c r="D23" s="10">
        <v>27451271</v>
      </c>
      <c r="E23" s="10">
        <v>28118141</v>
      </c>
      <c r="F23" s="11">
        <f t="shared" si="0"/>
        <v>2.4292864253899182</v>
      </c>
      <c r="G23" s="1"/>
      <c r="H23" s="1"/>
      <c r="I23" s="1"/>
    </row>
    <row r="24" spans="1:9" x14ac:dyDescent="0.3">
      <c r="A24" s="12" t="s">
        <v>166</v>
      </c>
      <c r="B24" s="13">
        <v>383740</v>
      </c>
      <c r="C24" s="13">
        <v>292309</v>
      </c>
      <c r="D24" s="13">
        <v>3623963</v>
      </c>
      <c r="E24" s="13">
        <v>3315503</v>
      </c>
      <c r="F24" s="14">
        <f t="shared" si="0"/>
        <v>-8.5116763057459508</v>
      </c>
      <c r="G24" s="1"/>
      <c r="H24" s="1"/>
      <c r="I24" s="1"/>
    </row>
    <row r="25" spans="1:9" x14ac:dyDescent="0.3">
      <c r="A25" s="9" t="s">
        <v>39</v>
      </c>
      <c r="B25" s="10">
        <v>3051022</v>
      </c>
      <c r="C25" s="10">
        <v>2908793</v>
      </c>
      <c r="D25" s="10">
        <v>28161847</v>
      </c>
      <c r="E25" s="10">
        <v>27696555</v>
      </c>
      <c r="F25" s="11">
        <f t="shared" si="0"/>
        <v>-1.6522069734985791</v>
      </c>
      <c r="G25" s="1"/>
      <c r="H25" s="1"/>
      <c r="I25" s="1"/>
    </row>
    <row r="26" spans="1:9" x14ac:dyDescent="0.3">
      <c r="A26" s="12" t="s">
        <v>40</v>
      </c>
      <c r="B26" s="13">
        <v>1932474</v>
      </c>
      <c r="C26" s="13">
        <v>1451494</v>
      </c>
      <c r="D26" s="13">
        <v>16149661</v>
      </c>
      <c r="E26" s="13">
        <v>14822362</v>
      </c>
      <c r="F26" s="14">
        <f t="shared" si="0"/>
        <v>-8.2187421766933682</v>
      </c>
      <c r="G26" s="1"/>
      <c r="H26" s="1"/>
      <c r="I26" s="1"/>
    </row>
    <row r="27" spans="1:9" x14ac:dyDescent="0.3">
      <c r="A27" s="9" t="s">
        <v>41</v>
      </c>
      <c r="B27" s="10">
        <v>695469</v>
      </c>
      <c r="C27" s="10">
        <v>593782</v>
      </c>
      <c r="D27" s="10">
        <v>4772157</v>
      </c>
      <c r="E27" s="10">
        <v>4988665</v>
      </c>
      <c r="F27" s="11">
        <f t="shared" si="0"/>
        <v>4.5369001899979366</v>
      </c>
      <c r="G27" s="1"/>
      <c r="H27" s="1"/>
      <c r="I27" s="1"/>
    </row>
    <row r="28" spans="1:9" x14ac:dyDescent="0.3">
      <c r="A28" s="12" t="s">
        <v>42</v>
      </c>
      <c r="B28" s="13">
        <v>15596243</v>
      </c>
      <c r="C28" s="13">
        <v>16386555</v>
      </c>
      <c r="D28" s="13">
        <v>129058732</v>
      </c>
      <c r="E28" s="13">
        <v>141347389</v>
      </c>
      <c r="F28" s="14">
        <f t="shared" si="0"/>
        <v>9.5217555678448775</v>
      </c>
      <c r="G28" s="1"/>
      <c r="H28" s="1"/>
      <c r="I28" s="1"/>
    </row>
    <row r="29" spans="1:9" x14ac:dyDescent="0.3">
      <c r="A29" s="9" t="s">
        <v>43</v>
      </c>
      <c r="B29" s="10">
        <v>2643266</v>
      </c>
      <c r="C29" s="10">
        <v>2534961</v>
      </c>
      <c r="D29" s="10">
        <v>21838120</v>
      </c>
      <c r="E29" s="10">
        <v>23239962</v>
      </c>
      <c r="F29" s="11">
        <f t="shared" si="0"/>
        <v>6.4192430483942786</v>
      </c>
      <c r="G29" s="1"/>
      <c r="H29" s="1"/>
      <c r="I29" s="1"/>
    </row>
    <row r="30" spans="1:9" x14ac:dyDescent="0.3">
      <c r="A30" s="12" t="s">
        <v>44</v>
      </c>
      <c r="B30" s="13">
        <v>490950</v>
      </c>
      <c r="C30" s="13">
        <v>454647</v>
      </c>
      <c r="D30" s="13">
        <v>3845210</v>
      </c>
      <c r="E30" s="13">
        <v>3717098</v>
      </c>
      <c r="F30" s="14">
        <f t="shared" si="0"/>
        <v>-3.3317296064454212</v>
      </c>
      <c r="G30" s="1"/>
      <c r="H30" s="1"/>
      <c r="I30" s="1"/>
    </row>
    <row r="31" spans="1:9" x14ac:dyDescent="0.3">
      <c r="A31" s="9" t="s">
        <v>45</v>
      </c>
      <c r="B31" s="10">
        <v>4659599</v>
      </c>
      <c r="C31" s="10">
        <v>3893473</v>
      </c>
      <c r="D31" s="10">
        <v>36473197</v>
      </c>
      <c r="E31" s="10">
        <v>34466367</v>
      </c>
      <c r="F31" s="11">
        <f t="shared" si="0"/>
        <v>-5.5022048108368438</v>
      </c>
      <c r="G31" s="1"/>
      <c r="H31" s="1"/>
      <c r="I31" s="1"/>
    </row>
    <row r="32" spans="1:9" x14ac:dyDescent="0.3">
      <c r="A32" s="12" t="s">
        <v>46</v>
      </c>
      <c r="B32" s="13">
        <v>22156293</v>
      </c>
      <c r="C32" s="13">
        <v>21660050</v>
      </c>
      <c r="D32" s="13">
        <v>187816825</v>
      </c>
      <c r="E32" s="13">
        <v>193814746</v>
      </c>
      <c r="F32" s="14">
        <f t="shared" si="0"/>
        <v>3.1934950449726784</v>
      </c>
      <c r="G32" s="1"/>
      <c r="H32" s="1"/>
      <c r="I32" s="1"/>
    </row>
    <row r="33" spans="1:9" x14ac:dyDescent="0.3">
      <c r="A33" s="9" t="s">
        <v>47</v>
      </c>
      <c r="B33" s="10">
        <v>3386773</v>
      </c>
      <c r="C33" s="10">
        <v>3010131</v>
      </c>
      <c r="D33" s="10">
        <v>27142364</v>
      </c>
      <c r="E33" s="10">
        <v>27807021</v>
      </c>
      <c r="F33" s="11">
        <f t="shared" si="0"/>
        <v>2.4487808062702214</v>
      </c>
      <c r="G33" s="1"/>
      <c r="H33" s="1"/>
      <c r="I33" s="1"/>
    </row>
    <row r="34" spans="1:9" x14ac:dyDescent="0.3">
      <c r="A34" s="12" t="s">
        <v>165</v>
      </c>
      <c r="B34" s="13">
        <v>234206</v>
      </c>
      <c r="C34" s="13">
        <v>228220</v>
      </c>
      <c r="D34" s="13">
        <v>1638248</v>
      </c>
      <c r="E34" s="13">
        <v>1966857</v>
      </c>
      <c r="F34" s="14">
        <f t="shared" si="0"/>
        <v>20.058562561956435</v>
      </c>
      <c r="G34" s="1"/>
      <c r="H34" s="1"/>
      <c r="I34" s="1"/>
    </row>
    <row r="35" spans="1:9" x14ac:dyDescent="0.3">
      <c r="A35" s="15" t="s">
        <v>48</v>
      </c>
      <c r="B35" s="16">
        <f>SUM(B7:B34)</f>
        <v>200849233</v>
      </c>
      <c r="C35" s="16">
        <f t="shared" ref="C35:E35" si="1">SUM(C7:C34)</f>
        <v>205441501</v>
      </c>
      <c r="D35" s="16">
        <f t="shared" si="1"/>
        <v>1641580498</v>
      </c>
      <c r="E35" s="16">
        <f t="shared" si="1"/>
        <v>1710466245</v>
      </c>
      <c r="F35" s="17">
        <f t="shared" ref="F35" si="2">((E35*100)/D35)-100</f>
        <v>4.1963063696191654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16281893</v>
      </c>
      <c r="C39" s="37">
        <f t="shared" si="4"/>
        <v>15799884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306743094</v>
      </c>
      <c r="G39" s="36">
        <f>LOOKUP(E39,$A$39:$A$66,$C$39:$C$66)</f>
        <v>306052669</v>
      </c>
    </row>
    <row r="40" spans="1:9" x14ac:dyDescent="0.3">
      <c r="A40" s="36" t="str">
        <f t="shared" si="5"/>
        <v>ALICANTE</v>
      </c>
      <c r="B40" s="37">
        <f t="shared" si="3"/>
        <v>8816367</v>
      </c>
      <c r="C40" s="37">
        <f t="shared" si="4"/>
        <v>8838598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260438945</v>
      </c>
      <c r="G40" s="36">
        <f t="shared" ref="G40:G66" si="9">LOOKUP(E40,$A$39:$A$66,$C$39:$C$66)</f>
        <v>244705591</v>
      </c>
    </row>
    <row r="41" spans="1:9" x14ac:dyDescent="0.3">
      <c r="A41" s="36" t="str">
        <f t="shared" si="5"/>
        <v>ALMERÍA</v>
      </c>
      <c r="B41" s="37">
        <f t="shared" si="3"/>
        <v>27945061</v>
      </c>
      <c r="C41" s="37">
        <f t="shared" si="4"/>
        <v>25814365</v>
      </c>
      <c r="D41" s="37">
        <f t="shared" si="7"/>
        <v>12</v>
      </c>
      <c r="E41" s="36" t="str">
        <f t="shared" si="6"/>
        <v>VALENCIA</v>
      </c>
      <c r="F41" s="36">
        <f t="shared" si="8"/>
        <v>193814746</v>
      </c>
      <c r="G41" s="36">
        <f t="shared" si="9"/>
        <v>187816825</v>
      </c>
    </row>
    <row r="42" spans="1:9" x14ac:dyDescent="0.3">
      <c r="A42" s="36" t="str">
        <f t="shared" si="5"/>
        <v>AVILÉS</v>
      </c>
      <c r="B42" s="37">
        <f t="shared" si="3"/>
        <v>4140282</v>
      </c>
      <c r="C42" s="37">
        <f t="shared" si="4"/>
        <v>4543108</v>
      </c>
      <c r="D42" s="37">
        <f t="shared" si="7"/>
        <v>25</v>
      </c>
      <c r="E42" s="36" t="str">
        <f t="shared" si="6"/>
        <v>BALEARES</v>
      </c>
      <c r="F42" s="36">
        <f t="shared" si="8"/>
        <v>186988238</v>
      </c>
      <c r="G42" s="36">
        <f t="shared" si="9"/>
        <v>175678839</v>
      </c>
    </row>
    <row r="43" spans="1:9" x14ac:dyDescent="0.3">
      <c r="A43" s="36" t="str">
        <f t="shared" si="5"/>
        <v>BAHÍA DE ALGECIRAS</v>
      </c>
      <c r="B43" s="37">
        <f t="shared" si="3"/>
        <v>306743094</v>
      </c>
      <c r="C43" s="37">
        <f t="shared" si="4"/>
        <v>306052669</v>
      </c>
      <c r="D43" s="37">
        <f t="shared" si="7"/>
        <v>1</v>
      </c>
      <c r="E43" s="36" t="str">
        <f t="shared" si="6"/>
        <v>LAS PALMAS</v>
      </c>
      <c r="F43" s="36">
        <f t="shared" si="8"/>
        <v>179648283</v>
      </c>
      <c r="G43" s="36">
        <f t="shared" si="9"/>
        <v>170220772</v>
      </c>
    </row>
    <row r="44" spans="1:9" x14ac:dyDescent="0.3">
      <c r="A44" s="36" t="str">
        <f t="shared" si="5"/>
        <v>BAHÍA DE CÁDIZ</v>
      </c>
      <c r="B44" s="37">
        <f t="shared" si="3"/>
        <v>19231458</v>
      </c>
      <c r="C44" s="37">
        <f t="shared" si="4"/>
        <v>18609279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141347389</v>
      </c>
      <c r="G44" s="36">
        <f t="shared" si="9"/>
        <v>129058732</v>
      </c>
    </row>
    <row r="45" spans="1:9" x14ac:dyDescent="0.3">
      <c r="A45" s="36" t="str">
        <f t="shared" si="5"/>
        <v>BALEARES</v>
      </c>
      <c r="B45" s="37">
        <f t="shared" si="3"/>
        <v>186988238</v>
      </c>
      <c r="C45" s="37">
        <f t="shared" si="4"/>
        <v>175678839</v>
      </c>
      <c r="D45" s="37">
        <f t="shared" si="7"/>
        <v>4</v>
      </c>
      <c r="E45" s="36" t="str">
        <f t="shared" si="6"/>
        <v>CEUTA</v>
      </c>
      <c r="F45" s="36">
        <f t="shared" si="8"/>
        <v>52908340</v>
      </c>
      <c r="G45" s="36">
        <f t="shared" si="9"/>
        <v>46249286</v>
      </c>
    </row>
    <row r="46" spans="1:9" x14ac:dyDescent="0.3">
      <c r="A46" s="36" t="str">
        <f t="shared" si="5"/>
        <v>BARCELONA</v>
      </c>
      <c r="B46" s="37">
        <f t="shared" si="3"/>
        <v>260438945</v>
      </c>
      <c r="C46" s="37">
        <f t="shared" si="4"/>
        <v>244705591</v>
      </c>
      <c r="D46" s="37">
        <f t="shared" si="7"/>
        <v>2</v>
      </c>
      <c r="E46" s="36" t="str">
        <f t="shared" si="6"/>
        <v>BILBAO</v>
      </c>
      <c r="F46" s="36">
        <f t="shared" si="8"/>
        <v>36522682</v>
      </c>
      <c r="G46" s="36">
        <f t="shared" si="9"/>
        <v>35143982</v>
      </c>
    </row>
    <row r="47" spans="1:9" x14ac:dyDescent="0.3">
      <c r="A47" s="36" t="str">
        <f t="shared" si="5"/>
        <v>BILBAO</v>
      </c>
      <c r="B47" s="37">
        <f t="shared" si="3"/>
        <v>36522682</v>
      </c>
      <c r="C47" s="37">
        <f t="shared" si="4"/>
        <v>35143982</v>
      </c>
      <c r="D47" s="37">
        <f t="shared" si="7"/>
        <v>8</v>
      </c>
      <c r="E47" s="36" t="str">
        <f t="shared" si="6"/>
        <v>TARRAGONA</v>
      </c>
      <c r="F47" s="36">
        <f t="shared" si="8"/>
        <v>34466367</v>
      </c>
      <c r="G47" s="36">
        <f t="shared" si="9"/>
        <v>36473197</v>
      </c>
    </row>
    <row r="48" spans="1:9" x14ac:dyDescent="0.3">
      <c r="A48" s="36" t="str">
        <f t="shared" si="5"/>
        <v>CARTAGENA</v>
      </c>
      <c r="B48" s="37">
        <f t="shared" si="3"/>
        <v>30917340</v>
      </c>
      <c r="C48" s="37">
        <f t="shared" si="4"/>
        <v>30714759</v>
      </c>
      <c r="D48" s="37">
        <f t="shared" si="7"/>
        <v>10</v>
      </c>
      <c r="E48" s="36" t="str">
        <f t="shared" si="6"/>
        <v>CARTAGENA</v>
      </c>
      <c r="F48" s="36">
        <f t="shared" si="8"/>
        <v>30917340</v>
      </c>
      <c r="G48" s="36">
        <f t="shared" si="9"/>
        <v>30714759</v>
      </c>
    </row>
    <row r="49" spans="1:7" x14ac:dyDescent="0.3">
      <c r="A49" s="36" t="str">
        <f t="shared" si="5"/>
        <v>CASTELLÓN</v>
      </c>
      <c r="B49" s="37">
        <f t="shared" si="3"/>
        <v>21726914</v>
      </c>
      <c r="C49" s="37">
        <f t="shared" si="4"/>
        <v>18736780</v>
      </c>
      <c r="D49" s="37">
        <f t="shared" si="7"/>
        <v>17</v>
      </c>
      <c r="E49" s="36" t="str">
        <f t="shared" si="6"/>
        <v>MÁLAGA</v>
      </c>
      <c r="F49" s="36">
        <f t="shared" si="8"/>
        <v>28118141</v>
      </c>
      <c r="G49" s="36">
        <f t="shared" si="9"/>
        <v>27451271</v>
      </c>
    </row>
    <row r="50" spans="1:7" x14ac:dyDescent="0.3">
      <c r="A50" s="36" t="str">
        <f t="shared" si="5"/>
        <v>CEUTA</v>
      </c>
      <c r="B50" s="37">
        <f t="shared" si="3"/>
        <v>52908340</v>
      </c>
      <c r="C50" s="37">
        <f t="shared" si="4"/>
        <v>46249286</v>
      </c>
      <c r="D50" s="37">
        <f t="shared" si="7"/>
        <v>7</v>
      </c>
      <c r="E50" s="36" t="str">
        <f t="shared" si="6"/>
        <v>ALMERÍA</v>
      </c>
      <c r="F50" s="36">
        <f t="shared" si="8"/>
        <v>27945061</v>
      </c>
      <c r="G50" s="36">
        <f t="shared" si="9"/>
        <v>25814365</v>
      </c>
    </row>
    <row r="51" spans="1:7" x14ac:dyDescent="0.3">
      <c r="A51" s="36" t="str">
        <f t="shared" si="5"/>
        <v>FERROL-SAN CIBRAO</v>
      </c>
      <c r="B51" s="37">
        <f t="shared" si="3"/>
        <v>12338723</v>
      </c>
      <c r="C51" s="37">
        <f t="shared" si="4"/>
        <v>11562476</v>
      </c>
      <c r="D51" s="37">
        <f t="shared" si="7"/>
        <v>22</v>
      </c>
      <c r="E51" s="36" t="str">
        <f t="shared" si="6"/>
        <v>VIGO</v>
      </c>
      <c r="F51" s="36">
        <f t="shared" si="8"/>
        <v>27807021</v>
      </c>
      <c r="G51" s="36">
        <f t="shared" si="9"/>
        <v>27142364</v>
      </c>
    </row>
    <row r="52" spans="1:7" x14ac:dyDescent="0.3">
      <c r="A52" s="36" t="str">
        <f t="shared" si="5"/>
        <v>GIJÓN</v>
      </c>
      <c r="B52" s="37">
        <f t="shared" si="3"/>
        <v>13568988</v>
      </c>
      <c r="C52" s="37">
        <f t="shared" si="4"/>
        <v>14981482</v>
      </c>
      <c r="D52" s="37">
        <f t="shared" si="7"/>
        <v>21</v>
      </c>
      <c r="E52" s="36" t="str">
        <f t="shared" si="6"/>
        <v>MELILLA</v>
      </c>
      <c r="F52" s="36">
        <f t="shared" si="8"/>
        <v>27696555</v>
      </c>
      <c r="G52" s="36">
        <f t="shared" si="9"/>
        <v>28161847</v>
      </c>
    </row>
    <row r="53" spans="1:7" x14ac:dyDescent="0.3">
      <c r="A53" s="36" t="str">
        <f t="shared" si="5"/>
        <v>HUELVA</v>
      </c>
      <c r="B53" s="37">
        <f t="shared" si="3"/>
        <v>26948971</v>
      </c>
      <c r="C53" s="37">
        <f t="shared" si="4"/>
        <v>25957033</v>
      </c>
      <c r="D53" s="37">
        <f t="shared" si="7"/>
        <v>15</v>
      </c>
      <c r="E53" s="36" t="str">
        <f t="shared" si="6"/>
        <v>HUELVA</v>
      </c>
      <c r="F53" s="36">
        <f t="shared" si="8"/>
        <v>26948971</v>
      </c>
      <c r="G53" s="36">
        <f t="shared" si="9"/>
        <v>25957033</v>
      </c>
    </row>
    <row r="54" spans="1:7" x14ac:dyDescent="0.3">
      <c r="A54" s="36" t="str">
        <f t="shared" si="5"/>
        <v>LAS PALMAS</v>
      </c>
      <c r="B54" s="37">
        <f t="shared" si="3"/>
        <v>179648283</v>
      </c>
      <c r="C54" s="37">
        <f t="shared" si="4"/>
        <v>170220772</v>
      </c>
      <c r="D54" s="37">
        <f t="shared" si="7"/>
        <v>5</v>
      </c>
      <c r="E54" s="36" t="str">
        <f t="shared" si="6"/>
        <v>SANTANDER</v>
      </c>
      <c r="F54" s="36">
        <f t="shared" si="8"/>
        <v>23239962</v>
      </c>
      <c r="G54" s="36">
        <f t="shared" si="9"/>
        <v>21838120</v>
      </c>
    </row>
    <row r="55" spans="1:7" x14ac:dyDescent="0.3">
      <c r="A55" s="36" t="str">
        <f t="shared" si="5"/>
        <v>MÁLAGA</v>
      </c>
      <c r="B55" s="37">
        <f t="shared" si="3"/>
        <v>28118141</v>
      </c>
      <c r="C55" s="37">
        <f t="shared" si="4"/>
        <v>27451271</v>
      </c>
      <c r="D55" s="37">
        <f t="shared" si="7"/>
        <v>11</v>
      </c>
      <c r="E55" s="36" t="str">
        <f t="shared" si="6"/>
        <v>CASTELLÓN</v>
      </c>
      <c r="F55" s="36">
        <f t="shared" si="8"/>
        <v>21726914</v>
      </c>
      <c r="G55" s="36">
        <f t="shared" si="9"/>
        <v>18736780</v>
      </c>
    </row>
    <row r="56" spans="1:7" x14ac:dyDescent="0.3">
      <c r="A56" s="36" t="str">
        <f t="shared" si="5"/>
        <v>MARÍN Y RÍA DE PONTEVEDRA</v>
      </c>
      <c r="B56" s="37">
        <f t="shared" si="3"/>
        <v>3315503</v>
      </c>
      <c r="C56" s="37">
        <f t="shared" si="4"/>
        <v>3623963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19231458</v>
      </c>
      <c r="G56" s="36">
        <f t="shared" si="9"/>
        <v>18609279</v>
      </c>
    </row>
    <row r="57" spans="1:7" x14ac:dyDescent="0.3">
      <c r="A57" s="36" t="str">
        <f t="shared" si="5"/>
        <v>MELILLA</v>
      </c>
      <c r="B57" s="37">
        <f t="shared" si="3"/>
        <v>27696555</v>
      </c>
      <c r="C57" s="37">
        <f t="shared" si="4"/>
        <v>28161847</v>
      </c>
      <c r="D57" s="37">
        <f t="shared" si="7"/>
        <v>14</v>
      </c>
      <c r="E57" s="36" t="str">
        <f t="shared" si="6"/>
        <v>A CORUÑA</v>
      </c>
      <c r="F57" s="36">
        <f t="shared" si="10"/>
        <v>16281893</v>
      </c>
      <c r="G57" s="36">
        <f t="shared" si="9"/>
        <v>15799884</v>
      </c>
    </row>
    <row r="58" spans="1:7" x14ac:dyDescent="0.3">
      <c r="A58" s="36" t="str">
        <f t="shared" si="5"/>
        <v>MOTRIL</v>
      </c>
      <c r="B58" s="37">
        <f t="shared" si="3"/>
        <v>14822362</v>
      </c>
      <c r="C58" s="37">
        <f t="shared" si="4"/>
        <v>16149661</v>
      </c>
      <c r="D58" s="37">
        <f t="shared" si="7"/>
        <v>20</v>
      </c>
      <c r="E58" s="36" t="str">
        <f t="shared" si="6"/>
        <v>MOTRIL</v>
      </c>
      <c r="F58" s="36">
        <f t="shared" si="10"/>
        <v>14822362</v>
      </c>
      <c r="G58" s="36">
        <f t="shared" si="9"/>
        <v>16149661</v>
      </c>
    </row>
    <row r="59" spans="1:7" x14ac:dyDescent="0.3">
      <c r="A59" s="36" t="str">
        <f t="shared" si="5"/>
        <v>PASAIA</v>
      </c>
      <c r="B59" s="37">
        <f t="shared" si="3"/>
        <v>4988665</v>
      </c>
      <c r="C59" s="37">
        <f t="shared" si="4"/>
        <v>4772157</v>
      </c>
      <c r="D59" s="37">
        <f t="shared" si="7"/>
        <v>24</v>
      </c>
      <c r="E59" s="36" t="str">
        <f t="shared" si="6"/>
        <v>GIJÓN</v>
      </c>
      <c r="F59" s="36">
        <f t="shared" si="10"/>
        <v>13568988</v>
      </c>
      <c r="G59" s="36">
        <f t="shared" si="9"/>
        <v>14981482</v>
      </c>
    </row>
    <row r="60" spans="1:7" x14ac:dyDescent="0.3">
      <c r="A60" s="36" t="str">
        <f t="shared" si="5"/>
        <v>SANTA CRUZ DE TENERIFE</v>
      </c>
      <c r="B60" s="37">
        <f t="shared" si="3"/>
        <v>141347389</v>
      </c>
      <c r="C60" s="37">
        <f t="shared" si="4"/>
        <v>129058732</v>
      </c>
      <c r="D60" s="37">
        <f t="shared" si="7"/>
        <v>6</v>
      </c>
      <c r="E60" s="36" t="str">
        <f t="shared" si="6"/>
        <v>FERROL-SAN CIBRAO</v>
      </c>
      <c r="F60" s="36">
        <f t="shared" si="10"/>
        <v>12338723</v>
      </c>
      <c r="G60" s="36">
        <f t="shared" si="9"/>
        <v>11562476</v>
      </c>
    </row>
    <row r="61" spans="1:7" x14ac:dyDescent="0.3">
      <c r="A61" s="36" t="str">
        <f t="shared" si="5"/>
        <v>SANTANDER</v>
      </c>
      <c r="B61" s="37">
        <f t="shared" si="3"/>
        <v>23239962</v>
      </c>
      <c r="C61" s="37">
        <f t="shared" si="4"/>
        <v>21838120</v>
      </c>
      <c r="D61" s="37">
        <f t="shared" si="7"/>
        <v>16</v>
      </c>
      <c r="E61" s="36" t="str">
        <f t="shared" si="6"/>
        <v>ALICANTE</v>
      </c>
      <c r="F61" s="36">
        <f t="shared" si="10"/>
        <v>8816367</v>
      </c>
      <c r="G61" s="36">
        <f t="shared" si="9"/>
        <v>8838598</v>
      </c>
    </row>
    <row r="62" spans="1:7" x14ac:dyDescent="0.3">
      <c r="A62" s="36" t="str">
        <f t="shared" si="5"/>
        <v>SEVILLA</v>
      </c>
      <c r="B62" s="37">
        <f t="shared" si="3"/>
        <v>3717098</v>
      </c>
      <c r="C62" s="37">
        <f t="shared" si="4"/>
        <v>3845210</v>
      </c>
      <c r="D62" s="37">
        <f t="shared" si="7"/>
        <v>26</v>
      </c>
      <c r="E62" s="36" t="str">
        <f t="shared" si="6"/>
        <v>PASAIA</v>
      </c>
      <c r="F62" s="36">
        <f t="shared" si="10"/>
        <v>4988665</v>
      </c>
      <c r="G62" s="36">
        <f t="shared" si="9"/>
        <v>4772157</v>
      </c>
    </row>
    <row r="63" spans="1:7" x14ac:dyDescent="0.3">
      <c r="A63" s="36" t="str">
        <f t="shared" si="5"/>
        <v>TARRAGONA</v>
      </c>
      <c r="B63" s="37">
        <f t="shared" si="3"/>
        <v>34466367</v>
      </c>
      <c r="C63" s="37">
        <f t="shared" si="4"/>
        <v>36473197</v>
      </c>
      <c r="D63" s="37">
        <f t="shared" si="7"/>
        <v>9</v>
      </c>
      <c r="E63" s="36" t="str">
        <f t="shared" si="6"/>
        <v>AVILÉS</v>
      </c>
      <c r="F63" s="36">
        <f t="shared" si="10"/>
        <v>4140282</v>
      </c>
      <c r="G63" s="36">
        <f t="shared" si="9"/>
        <v>4543108</v>
      </c>
    </row>
    <row r="64" spans="1:7" x14ac:dyDescent="0.3">
      <c r="A64" s="36" t="str">
        <f t="shared" si="5"/>
        <v>VALENCIA</v>
      </c>
      <c r="B64" s="37">
        <f t="shared" si="3"/>
        <v>193814746</v>
      </c>
      <c r="C64" s="37">
        <f t="shared" si="4"/>
        <v>187816825</v>
      </c>
      <c r="D64" s="37">
        <f t="shared" si="7"/>
        <v>3</v>
      </c>
      <c r="E64" s="36" t="str">
        <f t="shared" si="6"/>
        <v>SEVILLA</v>
      </c>
      <c r="F64" s="36">
        <f t="shared" si="10"/>
        <v>3717098</v>
      </c>
      <c r="G64" s="36">
        <f t="shared" si="9"/>
        <v>3845210</v>
      </c>
    </row>
    <row r="65" spans="1:7" x14ac:dyDescent="0.3">
      <c r="A65" s="36" t="str">
        <f t="shared" si="5"/>
        <v>VIGO</v>
      </c>
      <c r="B65" s="37">
        <f t="shared" si="3"/>
        <v>27807021</v>
      </c>
      <c r="C65" s="37">
        <f t="shared" si="4"/>
        <v>27142364</v>
      </c>
      <c r="D65" s="37">
        <f t="shared" si="7"/>
        <v>13</v>
      </c>
      <c r="E65" s="36" t="str">
        <f t="shared" si="6"/>
        <v>MARÍN Y RÍA DE PONTEVEDRA</v>
      </c>
      <c r="F65" s="36">
        <f t="shared" si="10"/>
        <v>3315503</v>
      </c>
      <c r="G65" s="36">
        <f t="shared" si="9"/>
        <v>3623963</v>
      </c>
    </row>
    <row r="66" spans="1:7" x14ac:dyDescent="0.3">
      <c r="A66" s="36" t="str">
        <f t="shared" si="5"/>
        <v>VILAGARCÍA</v>
      </c>
      <c r="B66" s="37">
        <f t="shared" si="3"/>
        <v>1966857</v>
      </c>
      <c r="C66" s="37">
        <f t="shared" si="4"/>
        <v>1638248</v>
      </c>
      <c r="D66" s="37">
        <f t="shared" si="7"/>
        <v>28</v>
      </c>
      <c r="E66" s="36" t="str">
        <f t="shared" si="6"/>
        <v>VILAGARCÍA</v>
      </c>
      <c r="F66" s="36">
        <f t="shared" si="10"/>
        <v>1966857</v>
      </c>
      <c r="G66" s="36">
        <f t="shared" si="9"/>
        <v>1638248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septiembre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31</v>
      </c>
      <c r="C7" s="10">
        <v>19</v>
      </c>
      <c r="D7" s="10">
        <v>95</v>
      </c>
      <c r="E7" s="10">
        <v>73</v>
      </c>
      <c r="F7" s="11">
        <f>((E7*100)/D7)-100</f>
        <v>-23.15789473684211</v>
      </c>
      <c r="G7" s="1"/>
      <c r="H7" s="1"/>
      <c r="I7" s="1"/>
    </row>
    <row r="8" spans="1:12" x14ac:dyDescent="0.3">
      <c r="A8" s="12" t="s">
        <v>31</v>
      </c>
      <c r="B8" s="13">
        <v>2</v>
      </c>
      <c r="C8" s="13">
        <v>7</v>
      </c>
      <c r="D8" s="13">
        <v>34</v>
      </c>
      <c r="E8" s="13">
        <v>36</v>
      </c>
      <c r="F8" s="14">
        <f t="shared" ref="F8:F34" si="0">((E8*100)/D8)-100</f>
        <v>5.8823529411764639</v>
      </c>
      <c r="G8" s="1"/>
      <c r="H8" s="1"/>
      <c r="I8" s="1"/>
    </row>
    <row r="9" spans="1:12" x14ac:dyDescent="0.3">
      <c r="A9" s="9" t="s">
        <v>157</v>
      </c>
      <c r="B9" s="10">
        <v>4</v>
      </c>
      <c r="C9" s="10">
        <v>6</v>
      </c>
      <c r="D9" s="10">
        <v>30</v>
      </c>
      <c r="E9" s="10">
        <v>27</v>
      </c>
      <c r="F9" s="11">
        <f t="shared" si="0"/>
        <v>-10</v>
      </c>
      <c r="G9" s="1"/>
      <c r="H9" s="1"/>
      <c r="I9" s="1"/>
    </row>
    <row r="10" spans="1:12" x14ac:dyDescent="0.3">
      <c r="A10" s="12" t="s">
        <v>159</v>
      </c>
      <c r="B10" s="13">
        <v>1</v>
      </c>
      <c r="C10" s="13">
        <v>0</v>
      </c>
      <c r="D10" s="13">
        <v>2</v>
      </c>
      <c r="E10" s="13">
        <v>4</v>
      </c>
      <c r="F10" s="14">
        <f t="shared" si="0"/>
        <v>100</v>
      </c>
      <c r="G10" s="1"/>
      <c r="H10" s="1"/>
      <c r="I10" s="1"/>
    </row>
    <row r="11" spans="1:12" x14ac:dyDescent="0.3">
      <c r="A11" s="9" t="s">
        <v>160</v>
      </c>
      <c r="B11" s="10">
        <v>1</v>
      </c>
      <c r="C11" s="10">
        <v>0</v>
      </c>
      <c r="D11" s="10">
        <v>2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45</v>
      </c>
      <c r="C12" s="13">
        <v>35</v>
      </c>
      <c r="D12" s="13">
        <v>208</v>
      </c>
      <c r="E12" s="13">
        <v>233</v>
      </c>
      <c r="F12" s="14">
        <f t="shared" si="0"/>
        <v>12.019230769230774</v>
      </c>
      <c r="G12" s="1"/>
      <c r="H12" s="1"/>
      <c r="I12" s="1"/>
    </row>
    <row r="13" spans="1:12" x14ac:dyDescent="0.3">
      <c r="A13" s="9" t="s">
        <v>32</v>
      </c>
      <c r="B13" s="10">
        <v>113</v>
      </c>
      <c r="C13" s="10">
        <v>121</v>
      </c>
      <c r="D13" s="10">
        <v>666</v>
      </c>
      <c r="E13" s="10">
        <v>684</v>
      </c>
      <c r="F13" s="11">
        <f t="shared" si="0"/>
        <v>2.7027027027027088</v>
      </c>
      <c r="G13" s="1"/>
      <c r="H13" s="1"/>
      <c r="I13" s="1"/>
    </row>
    <row r="14" spans="1:12" x14ac:dyDescent="0.3">
      <c r="A14" s="12" t="s">
        <v>33</v>
      </c>
      <c r="B14" s="13">
        <v>99</v>
      </c>
      <c r="C14" s="13">
        <v>105</v>
      </c>
      <c r="D14" s="13">
        <v>569</v>
      </c>
      <c r="E14" s="13">
        <v>605</v>
      </c>
      <c r="F14" s="14">
        <f t="shared" si="0"/>
        <v>6.3268892794376086</v>
      </c>
      <c r="G14" s="1"/>
      <c r="H14" s="1"/>
      <c r="I14" s="1"/>
    </row>
    <row r="15" spans="1:12" x14ac:dyDescent="0.3">
      <c r="A15" s="9" t="s">
        <v>34</v>
      </c>
      <c r="B15" s="10">
        <v>16</v>
      </c>
      <c r="C15" s="10">
        <v>15</v>
      </c>
      <c r="D15" s="10">
        <v>50</v>
      </c>
      <c r="E15" s="10">
        <v>52</v>
      </c>
      <c r="F15" s="11">
        <f t="shared" si="0"/>
        <v>4</v>
      </c>
      <c r="G15" s="1"/>
      <c r="H15" s="1"/>
      <c r="I15" s="1"/>
    </row>
    <row r="16" spans="1:12" x14ac:dyDescent="0.3">
      <c r="A16" s="12" t="s">
        <v>35</v>
      </c>
      <c r="B16" s="13">
        <v>19</v>
      </c>
      <c r="C16" s="13">
        <v>19</v>
      </c>
      <c r="D16" s="13">
        <v>101</v>
      </c>
      <c r="E16" s="13">
        <v>96</v>
      </c>
      <c r="F16" s="14">
        <f t="shared" si="0"/>
        <v>-4.9504950495049513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1</v>
      </c>
      <c r="E17" s="10">
        <v>1</v>
      </c>
      <c r="F17" s="11">
        <f t="shared" si="0"/>
        <v>0</v>
      </c>
      <c r="G17" s="1"/>
      <c r="H17" s="1"/>
      <c r="I17" s="1"/>
    </row>
    <row r="18" spans="1:9" x14ac:dyDescent="0.3">
      <c r="A18" s="12" t="s">
        <v>36</v>
      </c>
      <c r="B18" s="13">
        <v>2</v>
      </c>
      <c r="C18" s="13">
        <v>3</v>
      </c>
      <c r="D18" s="13">
        <v>8</v>
      </c>
      <c r="E18" s="13">
        <v>13</v>
      </c>
      <c r="F18" s="14">
        <f t="shared" si="0"/>
        <v>62.5</v>
      </c>
      <c r="G18" s="1"/>
      <c r="H18" s="1"/>
      <c r="I18" s="1"/>
    </row>
    <row r="19" spans="1:9" x14ac:dyDescent="0.3">
      <c r="A19" s="9" t="s">
        <v>37</v>
      </c>
      <c r="B19" s="10">
        <v>6</v>
      </c>
      <c r="C19" s="10">
        <v>2</v>
      </c>
      <c r="D19" s="10">
        <v>17</v>
      </c>
      <c r="E19" s="10">
        <v>10</v>
      </c>
      <c r="F19" s="11">
        <f t="shared" si="0"/>
        <v>-41.176470588235297</v>
      </c>
      <c r="G19" s="1"/>
      <c r="H19" s="1"/>
      <c r="I19" s="1"/>
    </row>
    <row r="20" spans="1:9" x14ac:dyDescent="0.3">
      <c r="A20" s="12" t="s">
        <v>163</v>
      </c>
      <c r="B20" s="13">
        <v>4</v>
      </c>
      <c r="C20" s="13">
        <v>5</v>
      </c>
      <c r="D20" s="13">
        <v>14</v>
      </c>
      <c r="E20" s="13">
        <v>16</v>
      </c>
      <c r="F20" s="14">
        <f t="shared" si="0"/>
        <v>14.285714285714292</v>
      </c>
      <c r="G20" s="1"/>
      <c r="H20" s="1"/>
      <c r="I20" s="1"/>
    </row>
    <row r="21" spans="1:9" x14ac:dyDescent="0.3">
      <c r="A21" s="9" t="s">
        <v>38</v>
      </c>
      <c r="B21" s="10">
        <v>1</v>
      </c>
      <c r="C21" s="10">
        <v>3</v>
      </c>
      <c r="D21" s="10">
        <v>4</v>
      </c>
      <c r="E21" s="10">
        <v>10</v>
      </c>
      <c r="F21" s="19">
        <f t="shared" si="0"/>
        <v>150</v>
      </c>
      <c r="G21" s="1"/>
      <c r="H21" s="1"/>
      <c r="I21" s="1"/>
    </row>
    <row r="22" spans="1:9" x14ac:dyDescent="0.3">
      <c r="A22" s="12" t="s">
        <v>59</v>
      </c>
      <c r="B22" s="13">
        <v>26</v>
      </c>
      <c r="C22" s="13">
        <v>18</v>
      </c>
      <c r="D22" s="13">
        <v>287</v>
      </c>
      <c r="E22" s="13">
        <v>361</v>
      </c>
      <c r="F22" s="14">
        <f t="shared" si="0"/>
        <v>25.78397212543554</v>
      </c>
      <c r="G22" s="1"/>
      <c r="H22" s="1"/>
      <c r="I22" s="1"/>
    </row>
    <row r="23" spans="1:9" x14ac:dyDescent="0.3">
      <c r="A23" s="9" t="s">
        <v>164</v>
      </c>
      <c r="B23" s="10">
        <v>36</v>
      </c>
      <c r="C23" s="10">
        <v>34</v>
      </c>
      <c r="D23" s="10">
        <v>203</v>
      </c>
      <c r="E23" s="10">
        <v>191</v>
      </c>
      <c r="F23" s="11">
        <f t="shared" si="0"/>
        <v>-5.9113300492610819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1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7</v>
      </c>
      <c r="C26" s="13">
        <v>3</v>
      </c>
      <c r="D26" s="13">
        <v>24</v>
      </c>
      <c r="E26" s="13">
        <v>20</v>
      </c>
      <c r="F26" s="14">
        <f t="shared" si="0"/>
        <v>-16.666666666666671</v>
      </c>
      <c r="G26" s="1"/>
      <c r="H26" s="1"/>
      <c r="I26" s="1"/>
    </row>
    <row r="27" spans="1:9" x14ac:dyDescent="0.3">
      <c r="A27" s="9" t="s">
        <v>41</v>
      </c>
      <c r="B27" s="10">
        <v>4</v>
      </c>
      <c r="C27" s="10">
        <v>0</v>
      </c>
      <c r="D27" s="10">
        <v>8</v>
      </c>
      <c r="E27" s="10">
        <v>4</v>
      </c>
      <c r="F27" s="19">
        <f t="shared" si="0"/>
        <v>-50</v>
      </c>
      <c r="G27" s="1"/>
      <c r="H27" s="1"/>
      <c r="I27" s="1"/>
    </row>
    <row r="28" spans="1:9" x14ac:dyDescent="0.3">
      <c r="A28" s="12" t="s">
        <v>42</v>
      </c>
      <c r="B28" s="13">
        <v>32</v>
      </c>
      <c r="C28" s="13">
        <v>16</v>
      </c>
      <c r="D28" s="13">
        <v>276</v>
      </c>
      <c r="E28" s="13">
        <v>319</v>
      </c>
      <c r="F28" s="14">
        <f t="shared" si="0"/>
        <v>15.579710144927532</v>
      </c>
      <c r="G28" s="1"/>
      <c r="H28" s="1"/>
      <c r="I28" s="1"/>
    </row>
    <row r="29" spans="1:9" x14ac:dyDescent="0.3">
      <c r="A29" s="9" t="s">
        <v>43</v>
      </c>
      <c r="B29" s="10">
        <v>3</v>
      </c>
      <c r="C29" s="10">
        <v>1</v>
      </c>
      <c r="D29" s="10">
        <v>10</v>
      </c>
      <c r="E29" s="10">
        <v>7</v>
      </c>
      <c r="F29" s="11">
        <f t="shared" si="0"/>
        <v>-30</v>
      </c>
      <c r="G29" s="1"/>
      <c r="H29" s="1"/>
      <c r="I29" s="1"/>
    </row>
    <row r="30" spans="1:9" x14ac:dyDescent="0.3">
      <c r="A30" s="12" t="s">
        <v>44</v>
      </c>
      <c r="B30" s="13">
        <v>10</v>
      </c>
      <c r="C30" s="13">
        <v>10</v>
      </c>
      <c r="D30" s="13">
        <v>55</v>
      </c>
      <c r="E30" s="13">
        <v>56</v>
      </c>
      <c r="F30" s="14">
        <f t="shared" si="0"/>
        <v>1.818181818181813</v>
      </c>
      <c r="G30" s="1"/>
      <c r="H30" s="1"/>
      <c r="I30" s="1"/>
    </row>
    <row r="31" spans="1:9" x14ac:dyDescent="0.3">
      <c r="A31" s="9" t="s">
        <v>45</v>
      </c>
      <c r="B31" s="10">
        <v>9</v>
      </c>
      <c r="C31" s="10">
        <v>9</v>
      </c>
      <c r="D31" s="10">
        <v>30</v>
      </c>
      <c r="E31" s="10">
        <v>47</v>
      </c>
      <c r="F31" s="11">
        <f t="shared" si="0"/>
        <v>56.666666666666657</v>
      </c>
      <c r="G31" s="1"/>
      <c r="H31" s="1"/>
      <c r="I31" s="1"/>
    </row>
    <row r="32" spans="1:9" x14ac:dyDescent="0.3">
      <c r="A32" s="12" t="s">
        <v>46</v>
      </c>
      <c r="B32" s="13">
        <v>28</v>
      </c>
      <c r="C32" s="13">
        <v>25</v>
      </c>
      <c r="D32" s="13">
        <v>134</v>
      </c>
      <c r="E32" s="13">
        <v>130</v>
      </c>
      <c r="F32" s="14">
        <f t="shared" si="0"/>
        <v>-2.9850746268656678</v>
      </c>
      <c r="G32" s="1"/>
      <c r="H32" s="1"/>
      <c r="I32" s="1"/>
    </row>
    <row r="33" spans="1:9" x14ac:dyDescent="0.3">
      <c r="A33" s="9" t="s">
        <v>47</v>
      </c>
      <c r="B33" s="10">
        <v>14</v>
      </c>
      <c r="C33" s="10">
        <v>9</v>
      </c>
      <c r="D33" s="10">
        <v>59</v>
      </c>
      <c r="E33" s="10">
        <v>56</v>
      </c>
      <c r="F33" s="11">
        <f t="shared" si="0"/>
        <v>-5.0847457627118615</v>
      </c>
      <c r="G33" s="1"/>
      <c r="H33" s="1"/>
      <c r="I33" s="1"/>
    </row>
    <row r="34" spans="1:9" x14ac:dyDescent="0.3">
      <c r="A34" s="12" t="s">
        <v>165</v>
      </c>
      <c r="B34" s="13">
        <v>2</v>
      </c>
      <c r="C34" s="13">
        <v>0</v>
      </c>
      <c r="D34" s="13">
        <v>4</v>
      </c>
      <c r="E34" s="13">
        <v>4</v>
      </c>
      <c r="F34" s="14">
        <f t="shared" si="0"/>
        <v>0</v>
      </c>
      <c r="G34" s="1"/>
      <c r="H34" s="1"/>
      <c r="I34" s="1"/>
    </row>
    <row r="35" spans="1:9" x14ac:dyDescent="0.3">
      <c r="A35" s="15" t="s">
        <v>48</v>
      </c>
      <c r="B35" s="16">
        <f>SUM(B7:B34)</f>
        <v>515</v>
      </c>
      <c r="C35" s="16">
        <f t="shared" ref="C35:E35" si="1">SUM(C7:C34)</f>
        <v>465</v>
      </c>
      <c r="D35" s="16">
        <f t="shared" si="1"/>
        <v>2892</v>
      </c>
      <c r="E35" s="16">
        <f t="shared" si="1"/>
        <v>3055</v>
      </c>
      <c r="F35" s="17">
        <f t="shared" ref="F35" si="2">((E35*100)/D35)-100</f>
        <v>5.6362378976486838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73</v>
      </c>
      <c r="C39" s="37">
        <f t="shared" si="4"/>
        <v>95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BALEARES</v>
      </c>
      <c r="F39" s="36">
        <f>LOOKUP(E39,$A$39:$A$66,$B$39:$B$66)</f>
        <v>684</v>
      </c>
      <c r="G39" s="36">
        <f>LOOKUP(E39,$A$39:$A$66,$C$39:$C$66)</f>
        <v>666</v>
      </c>
      <c r="H39" s="36"/>
      <c r="I39" s="77"/>
    </row>
    <row r="40" spans="1:9" s="105" customFormat="1" x14ac:dyDescent="0.3">
      <c r="A40" s="102" t="str">
        <f t="shared" si="5"/>
        <v>ALICANTE</v>
      </c>
      <c r="B40" s="103">
        <f t="shared" si="3"/>
        <v>36</v>
      </c>
      <c r="C40" s="103">
        <f t="shared" si="4"/>
        <v>34</v>
      </c>
      <c r="D40" s="103">
        <f t="shared" ref="D40:D66" si="7">_xlfn.RANK.EQ(B40,$B$39:$B$66)+COUNTIF($B$39:$B$66,B40)-1</f>
        <v>14</v>
      </c>
      <c r="E40" s="102" t="str">
        <f t="shared" si="6"/>
        <v>BARCELONA</v>
      </c>
      <c r="F40" s="102">
        <f t="shared" ref="F40:F55" si="8">LOOKUP(E40,$A$39:$A$66,$B$39:$B$66)</f>
        <v>605</v>
      </c>
      <c r="G40" s="102">
        <f t="shared" ref="G40:G66" si="9">LOOKUP(E40,$A$39:$A$66,$C$39:$C$66)</f>
        <v>569</v>
      </c>
      <c r="H40" s="102"/>
      <c r="I40" s="104"/>
    </row>
    <row r="41" spans="1:9" s="105" customFormat="1" x14ac:dyDescent="0.3">
      <c r="A41" s="102" t="str">
        <f t="shared" si="5"/>
        <v>ALMERÍA</v>
      </c>
      <c r="B41" s="103">
        <f t="shared" si="3"/>
        <v>27</v>
      </c>
      <c r="C41" s="103">
        <f t="shared" si="4"/>
        <v>30</v>
      </c>
      <c r="D41" s="103">
        <f t="shared" si="7"/>
        <v>15</v>
      </c>
      <c r="E41" s="102" t="str">
        <f t="shared" si="6"/>
        <v>LAS PALMAS</v>
      </c>
      <c r="F41" s="102">
        <f t="shared" si="8"/>
        <v>361</v>
      </c>
      <c r="G41" s="102">
        <f t="shared" si="9"/>
        <v>287</v>
      </c>
      <c r="H41" s="102"/>
      <c r="I41" s="104"/>
    </row>
    <row r="42" spans="1:9" s="105" customFormat="1" x14ac:dyDescent="0.3">
      <c r="A42" s="102" t="str">
        <f t="shared" si="5"/>
        <v>AVILÉS</v>
      </c>
      <c r="B42" s="103">
        <f t="shared" si="3"/>
        <v>4</v>
      </c>
      <c r="C42" s="103">
        <f t="shared" si="4"/>
        <v>2</v>
      </c>
      <c r="D42" s="103">
        <f t="shared" si="7"/>
        <v>24</v>
      </c>
      <c r="E42" s="102" t="str">
        <f t="shared" si="6"/>
        <v>SANTA CRUZ DE TENERIFE</v>
      </c>
      <c r="F42" s="102">
        <f t="shared" si="8"/>
        <v>319</v>
      </c>
      <c r="G42" s="102">
        <f t="shared" si="9"/>
        <v>276</v>
      </c>
      <c r="H42" s="102"/>
      <c r="I42" s="104"/>
    </row>
    <row r="43" spans="1:9" s="105" customFormat="1" x14ac:dyDescent="0.3">
      <c r="A43" s="102" t="str">
        <f t="shared" si="5"/>
        <v>BAHÍA DE ALGECIRAS</v>
      </c>
      <c r="B43" s="103">
        <f t="shared" si="3"/>
        <v>0</v>
      </c>
      <c r="C43" s="103">
        <f t="shared" si="4"/>
        <v>2</v>
      </c>
      <c r="D43" s="103">
        <f t="shared" si="7"/>
        <v>28</v>
      </c>
      <c r="E43" s="102" t="str">
        <f t="shared" si="6"/>
        <v>BAHÍA DE CÁDIZ</v>
      </c>
      <c r="F43" s="102">
        <f t="shared" si="8"/>
        <v>233</v>
      </c>
      <c r="G43" s="102">
        <f t="shared" si="9"/>
        <v>208</v>
      </c>
      <c r="H43" s="102"/>
      <c r="I43" s="104"/>
    </row>
    <row r="44" spans="1:9" s="105" customFormat="1" x14ac:dyDescent="0.3">
      <c r="A44" s="102" t="str">
        <f t="shared" si="5"/>
        <v>BAHÍA DE CÁDIZ</v>
      </c>
      <c r="B44" s="103">
        <f t="shared" si="3"/>
        <v>233</v>
      </c>
      <c r="C44" s="103">
        <f t="shared" si="4"/>
        <v>208</v>
      </c>
      <c r="D44" s="103">
        <f t="shared" si="7"/>
        <v>5</v>
      </c>
      <c r="E44" s="102" t="str">
        <f t="shared" si="6"/>
        <v>MÁLAGA</v>
      </c>
      <c r="F44" s="102">
        <f t="shared" si="8"/>
        <v>191</v>
      </c>
      <c r="G44" s="102">
        <f t="shared" si="9"/>
        <v>203</v>
      </c>
      <c r="H44" s="102"/>
      <c r="I44" s="104"/>
    </row>
    <row r="45" spans="1:9" s="105" customFormat="1" x14ac:dyDescent="0.3">
      <c r="A45" s="102" t="str">
        <f t="shared" si="5"/>
        <v>BALEARES</v>
      </c>
      <c r="B45" s="103">
        <f t="shared" si="3"/>
        <v>684</v>
      </c>
      <c r="C45" s="103">
        <f t="shared" si="4"/>
        <v>666</v>
      </c>
      <c r="D45" s="103">
        <f t="shared" si="7"/>
        <v>1</v>
      </c>
      <c r="E45" s="102" t="str">
        <f t="shared" si="6"/>
        <v>VALENCIA</v>
      </c>
      <c r="F45" s="102">
        <f t="shared" si="8"/>
        <v>130</v>
      </c>
      <c r="G45" s="102">
        <f t="shared" si="9"/>
        <v>134</v>
      </c>
      <c r="H45" s="102"/>
      <c r="I45" s="104"/>
    </row>
    <row r="46" spans="1:9" s="105" customFormat="1" x14ac:dyDescent="0.3">
      <c r="A46" s="102" t="str">
        <f t="shared" si="5"/>
        <v>BARCELONA</v>
      </c>
      <c r="B46" s="103">
        <f t="shared" si="3"/>
        <v>605</v>
      </c>
      <c r="C46" s="103">
        <f t="shared" si="4"/>
        <v>569</v>
      </c>
      <c r="D46" s="103">
        <f t="shared" si="7"/>
        <v>2</v>
      </c>
      <c r="E46" s="102" t="str">
        <f t="shared" si="6"/>
        <v>CARTAGENA</v>
      </c>
      <c r="F46" s="102">
        <f t="shared" si="8"/>
        <v>96</v>
      </c>
      <c r="G46" s="102">
        <f t="shared" si="9"/>
        <v>101</v>
      </c>
      <c r="H46" s="102"/>
      <c r="I46" s="104"/>
    </row>
    <row r="47" spans="1:9" s="105" customFormat="1" x14ac:dyDescent="0.3">
      <c r="A47" s="102" t="str">
        <f t="shared" si="5"/>
        <v>BILBAO</v>
      </c>
      <c r="B47" s="103">
        <f t="shared" si="3"/>
        <v>52</v>
      </c>
      <c r="C47" s="103">
        <f t="shared" si="4"/>
        <v>50</v>
      </c>
      <c r="D47" s="103">
        <f t="shared" si="7"/>
        <v>12</v>
      </c>
      <c r="E47" s="102" t="str">
        <f t="shared" si="6"/>
        <v>A CORUÑA</v>
      </c>
      <c r="F47" s="102">
        <f t="shared" si="8"/>
        <v>73</v>
      </c>
      <c r="G47" s="102">
        <f t="shared" si="9"/>
        <v>95</v>
      </c>
      <c r="H47" s="102"/>
      <c r="I47" s="104"/>
    </row>
    <row r="48" spans="1:9" s="105" customFormat="1" x14ac:dyDescent="0.3">
      <c r="A48" s="102" t="str">
        <f t="shared" si="5"/>
        <v>CARTAGENA</v>
      </c>
      <c r="B48" s="103">
        <f t="shared" si="3"/>
        <v>96</v>
      </c>
      <c r="C48" s="103">
        <f t="shared" si="4"/>
        <v>101</v>
      </c>
      <c r="D48" s="103">
        <f t="shared" si="7"/>
        <v>8</v>
      </c>
      <c r="E48" s="102" t="str">
        <f t="shared" si="6"/>
        <v>SEVILLA</v>
      </c>
      <c r="F48" s="102">
        <f t="shared" si="8"/>
        <v>56.1</v>
      </c>
      <c r="G48" s="102">
        <f t="shared" si="9"/>
        <v>55</v>
      </c>
      <c r="H48" s="102"/>
      <c r="I48" s="104"/>
    </row>
    <row r="49" spans="1:9" s="105" customFormat="1" x14ac:dyDescent="0.3">
      <c r="A49" s="102" t="str">
        <f t="shared" si="5"/>
        <v>CASTELLÓN</v>
      </c>
      <c r="B49" s="103">
        <f t="shared" si="3"/>
        <v>1</v>
      </c>
      <c r="C49" s="103">
        <f t="shared" si="4"/>
        <v>1</v>
      </c>
      <c r="D49" s="103">
        <f t="shared" si="7"/>
        <v>25</v>
      </c>
      <c r="E49" s="102" t="str">
        <f t="shared" ref="E49:E66" si="10">INDEX($A$39:$B$66,MATCH(ROW()-38,$D$39:$D$66,0),1)</f>
        <v>VIGO</v>
      </c>
      <c r="F49" s="102">
        <f t="shared" si="8"/>
        <v>56</v>
      </c>
      <c r="G49" s="102">
        <f t="shared" si="9"/>
        <v>59</v>
      </c>
      <c r="H49" s="102"/>
      <c r="I49" s="104"/>
    </row>
    <row r="50" spans="1:9" s="105" customFormat="1" x14ac:dyDescent="0.3">
      <c r="A50" s="102" t="str">
        <f t="shared" si="5"/>
        <v>CEUTA</v>
      </c>
      <c r="B50" s="103">
        <f t="shared" si="3"/>
        <v>13</v>
      </c>
      <c r="C50" s="103">
        <f t="shared" si="4"/>
        <v>8</v>
      </c>
      <c r="D50" s="103">
        <f t="shared" si="7"/>
        <v>18</v>
      </c>
      <c r="E50" s="102" t="str">
        <f t="shared" si="10"/>
        <v>BILBAO</v>
      </c>
      <c r="F50" s="102">
        <f t="shared" si="8"/>
        <v>52</v>
      </c>
      <c r="G50" s="102">
        <f t="shared" si="9"/>
        <v>50</v>
      </c>
      <c r="H50" s="102"/>
      <c r="I50" s="104"/>
    </row>
    <row r="51" spans="1:9" s="105" customFormat="1" x14ac:dyDescent="0.3">
      <c r="A51" s="102" t="str">
        <f t="shared" si="5"/>
        <v>FERROL-SAN CIBRAO</v>
      </c>
      <c r="B51" s="103">
        <f t="shared" si="3"/>
        <v>10</v>
      </c>
      <c r="C51" s="103">
        <f t="shared" si="4"/>
        <v>17</v>
      </c>
      <c r="D51" s="103">
        <f t="shared" si="7"/>
        <v>20</v>
      </c>
      <c r="E51" s="102" t="str">
        <f t="shared" si="10"/>
        <v>TARRAGONA</v>
      </c>
      <c r="F51" s="102">
        <f t="shared" si="8"/>
        <v>47</v>
      </c>
      <c r="G51" s="102">
        <f t="shared" si="9"/>
        <v>30</v>
      </c>
      <c r="H51" s="102"/>
      <c r="I51" s="104"/>
    </row>
    <row r="52" spans="1:9" s="105" customFormat="1" x14ac:dyDescent="0.3">
      <c r="A52" s="102" t="str">
        <f t="shared" si="5"/>
        <v>GIJÓN</v>
      </c>
      <c r="B52" s="103">
        <f t="shared" si="3"/>
        <v>16</v>
      </c>
      <c r="C52" s="103">
        <f t="shared" si="4"/>
        <v>14</v>
      </c>
      <c r="D52" s="103">
        <f t="shared" si="7"/>
        <v>17</v>
      </c>
      <c r="E52" s="102" t="str">
        <f t="shared" si="10"/>
        <v>ALICANTE</v>
      </c>
      <c r="F52" s="102">
        <f t="shared" si="8"/>
        <v>36</v>
      </c>
      <c r="G52" s="102">
        <f t="shared" si="9"/>
        <v>34</v>
      </c>
      <c r="H52" s="102"/>
      <c r="I52" s="104"/>
    </row>
    <row r="53" spans="1:9" s="105" customFormat="1" x14ac:dyDescent="0.3">
      <c r="A53" s="102" t="str">
        <f t="shared" si="5"/>
        <v>HUELVA</v>
      </c>
      <c r="B53" s="103">
        <f t="shared" si="3"/>
        <v>10</v>
      </c>
      <c r="C53" s="103">
        <f t="shared" si="4"/>
        <v>4</v>
      </c>
      <c r="D53" s="103">
        <f t="shared" si="7"/>
        <v>20</v>
      </c>
      <c r="E53" s="102" t="str">
        <f t="shared" si="10"/>
        <v>ALMERÍA</v>
      </c>
      <c r="F53" s="102">
        <f t="shared" si="8"/>
        <v>27</v>
      </c>
      <c r="G53" s="102">
        <f t="shared" si="9"/>
        <v>30</v>
      </c>
      <c r="H53" s="102"/>
      <c r="I53" s="104"/>
    </row>
    <row r="54" spans="1:9" s="105" customFormat="1" x14ac:dyDescent="0.3">
      <c r="A54" s="102" t="str">
        <f t="shared" si="5"/>
        <v>LAS PALMAS</v>
      </c>
      <c r="B54" s="103">
        <f t="shared" si="3"/>
        <v>361</v>
      </c>
      <c r="C54" s="103">
        <f t="shared" si="4"/>
        <v>287</v>
      </c>
      <c r="D54" s="103">
        <f t="shared" si="7"/>
        <v>3</v>
      </c>
      <c r="E54" s="102" t="str">
        <f t="shared" si="10"/>
        <v>MOTRIL</v>
      </c>
      <c r="F54" s="102">
        <f t="shared" si="8"/>
        <v>20</v>
      </c>
      <c r="G54" s="102">
        <f t="shared" si="9"/>
        <v>24</v>
      </c>
      <c r="H54" s="102"/>
      <c r="I54" s="104"/>
    </row>
    <row r="55" spans="1:9" s="105" customFormat="1" x14ac:dyDescent="0.3">
      <c r="A55" s="102" t="str">
        <f t="shared" si="5"/>
        <v>MÁLAGA</v>
      </c>
      <c r="B55" s="103">
        <f t="shared" si="3"/>
        <v>191</v>
      </c>
      <c r="C55" s="103">
        <f t="shared" si="4"/>
        <v>203</v>
      </c>
      <c r="D55" s="103">
        <f t="shared" si="7"/>
        <v>6</v>
      </c>
      <c r="E55" s="102" t="str">
        <f t="shared" si="10"/>
        <v>GIJÓN</v>
      </c>
      <c r="F55" s="102">
        <f t="shared" si="8"/>
        <v>16</v>
      </c>
      <c r="G55" s="102">
        <f t="shared" si="9"/>
        <v>14</v>
      </c>
      <c r="H55" s="102"/>
      <c r="I55" s="104"/>
    </row>
    <row r="56" spans="1:9" s="105" customFormat="1" x14ac:dyDescent="0.3">
      <c r="A56" s="102" t="str">
        <f t="shared" si="5"/>
        <v>MARÍN Y RÍA DE PONTEVEDRA</v>
      </c>
      <c r="B56" s="103">
        <f t="shared" si="3"/>
        <v>0</v>
      </c>
      <c r="C56" s="103">
        <f t="shared" si="4"/>
        <v>1</v>
      </c>
      <c r="D56" s="103">
        <f t="shared" si="7"/>
        <v>28</v>
      </c>
      <c r="E56" s="102" t="str">
        <f t="shared" si="10"/>
        <v>CEUTA</v>
      </c>
      <c r="F56" s="102">
        <f t="shared" ref="F56:F66" si="11">LOOKUP(E56,$A$39:$A$66,$B$39:$B$66)</f>
        <v>13</v>
      </c>
      <c r="G56" s="102">
        <f t="shared" si="9"/>
        <v>8</v>
      </c>
      <c r="H56" s="102"/>
      <c r="I56" s="104"/>
    </row>
    <row r="57" spans="1:9" s="105" customFormat="1" x14ac:dyDescent="0.3">
      <c r="A57" s="102" t="str">
        <f t="shared" si="5"/>
        <v>MELILLA</v>
      </c>
      <c r="B57" s="103">
        <f t="shared" si="3"/>
        <v>0</v>
      </c>
      <c r="C57" s="103">
        <f t="shared" si="4"/>
        <v>0</v>
      </c>
      <c r="D57" s="103">
        <f t="shared" si="7"/>
        <v>28</v>
      </c>
      <c r="E57" s="102" t="e">
        <f t="shared" si="10"/>
        <v>#N/A</v>
      </c>
      <c r="F57" s="102" t="e">
        <f t="shared" si="11"/>
        <v>#N/A</v>
      </c>
      <c r="G57" s="102" t="e">
        <f t="shared" si="9"/>
        <v>#N/A</v>
      </c>
      <c r="H57" s="102"/>
      <c r="I57" s="104"/>
    </row>
    <row r="58" spans="1:9" s="105" customFormat="1" x14ac:dyDescent="0.3">
      <c r="A58" s="102" t="str">
        <f t="shared" si="5"/>
        <v>MOTRIL</v>
      </c>
      <c r="B58" s="103">
        <f t="shared" si="3"/>
        <v>20</v>
      </c>
      <c r="C58" s="103">
        <f t="shared" si="4"/>
        <v>24</v>
      </c>
      <c r="D58" s="103">
        <f t="shared" si="7"/>
        <v>16</v>
      </c>
      <c r="E58" s="102" t="str">
        <f t="shared" si="10"/>
        <v>FERROL-SAN CIBRAO</v>
      </c>
      <c r="F58" s="102">
        <f t="shared" si="11"/>
        <v>10</v>
      </c>
      <c r="G58" s="102">
        <f t="shared" si="9"/>
        <v>17</v>
      </c>
      <c r="H58" s="102"/>
      <c r="I58" s="104"/>
    </row>
    <row r="59" spans="1:9" s="105" customFormat="1" x14ac:dyDescent="0.3">
      <c r="A59" s="102" t="str">
        <f t="shared" si="5"/>
        <v>PASAIA</v>
      </c>
      <c r="B59" s="103">
        <f t="shared" si="3"/>
        <v>4</v>
      </c>
      <c r="C59" s="103">
        <f t="shared" si="4"/>
        <v>8</v>
      </c>
      <c r="D59" s="103">
        <f t="shared" si="7"/>
        <v>24</v>
      </c>
      <c r="E59" s="102" t="str">
        <f t="shared" si="10"/>
        <v>SANTANDER</v>
      </c>
      <c r="F59" s="102">
        <f t="shared" si="11"/>
        <v>7</v>
      </c>
      <c r="G59" s="102">
        <f t="shared" si="9"/>
        <v>10</v>
      </c>
      <c r="H59" s="102"/>
      <c r="I59" s="104"/>
    </row>
    <row r="60" spans="1:9" s="105" customFormat="1" x14ac:dyDescent="0.3">
      <c r="A60" s="102" t="str">
        <f t="shared" si="5"/>
        <v>SANTA CRUZ DE TENERIFE</v>
      </c>
      <c r="B60" s="103">
        <f t="shared" si="3"/>
        <v>319</v>
      </c>
      <c r="C60" s="103">
        <f t="shared" si="4"/>
        <v>276</v>
      </c>
      <c r="D60" s="103">
        <f t="shared" si="7"/>
        <v>4</v>
      </c>
      <c r="E60" s="102" t="e">
        <f t="shared" si="10"/>
        <v>#N/A</v>
      </c>
      <c r="F60" s="102" t="e">
        <f t="shared" si="11"/>
        <v>#N/A</v>
      </c>
      <c r="G60" s="102" t="e">
        <f t="shared" si="9"/>
        <v>#N/A</v>
      </c>
      <c r="H60" s="102"/>
      <c r="I60" s="104"/>
    </row>
    <row r="61" spans="1:9" s="105" customFormat="1" x14ac:dyDescent="0.3">
      <c r="A61" s="102" t="str">
        <f t="shared" si="5"/>
        <v>SANTANDER</v>
      </c>
      <c r="B61" s="103">
        <f t="shared" si="3"/>
        <v>7</v>
      </c>
      <c r="C61" s="103">
        <f t="shared" si="4"/>
        <v>10</v>
      </c>
      <c r="D61" s="103">
        <f t="shared" si="7"/>
        <v>21</v>
      </c>
      <c r="E61" s="102" t="e">
        <f t="shared" si="10"/>
        <v>#N/A</v>
      </c>
      <c r="F61" s="102" t="e">
        <f t="shared" si="11"/>
        <v>#N/A</v>
      </c>
      <c r="G61" s="102" t="e">
        <f t="shared" si="9"/>
        <v>#N/A</v>
      </c>
      <c r="H61" s="102"/>
      <c r="I61" s="104"/>
    </row>
    <row r="62" spans="1:9" s="105" customFormat="1" x14ac:dyDescent="0.3">
      <c r="A62" s="102" t="str">
        <f t="shared" si="5"/>
        <v>SEVILLA</v>
      </c>
      <c r="B62" s="103">
        <f>E30+0.1</f>
        <v>56.1</v>
      </c>
      <c r="C62" s="103">
        <f t="shared" si="4"/>
        <v>55</v>
      </c>
      <c r="D62" s="103">
        <f t="shared" si="7"/>
        <v>10</v>
      </c>
      <c r="E62" s="102" t="str">
        <f t="shared" si="10"/>
        <v>AVILÉS</v>
      </c>
      <c r="F62" s="102">
        <f t="shared" si="11"/>
        <v>4</v>
      </c>
      <c r="G62" s="102">
        <f t="shared" si="9"/>
        <v>2</v>
      </c>
      <c r="H62" s="102"/>
      <c r="I62" s="104"/>
    </row>
    <row r="63" spans="1:9" s="105" customFormat="1" x14ac:dyDescent="0.3">
      <c r="A63" s="102" t="str">
        <f t="shared" si="5"/>
        <v>TARRAGONA</v>
      </c>
      <c r="B63" s="103">
        <f t="shared" si="3"/>
        <v>47</v>
      </c>
      <c r="C63" s="103">
        <f t="shared" si="4"/>
        <v>30</v>
      </c>
      <c r="D63" s="103">
        <f t="shared" si="7"/>
        <v>13</v>
      </c>
      <c r="E63" s="102" t="str">
        <f t="shared" si="10"/>
        <v>CASTELLÓN</v>
      </c>
      <c r="F63" s="102">
        <f t="shared" si="11"/>
        <v>1</v>
      </c>
      <c r="G63" s="102">
        <f t="shared" si="9"/>
        <v>1</v>
      </c>
      <c r="H63" s="102"/>
      <c r="I63" s="104"/>
    </row>
    <row r="64" spans="1:9" s="105" customFormat="1" x14ac:dyDescent="0.3">
      <c r="A64" s="102" t="str">
        <f t="shared" si="5"/>
        <v>VALENCIA</v>
      </c>
      <c r="B64" s="103">
        <f t="shared" si="3"/>
        <v>130</v>
      </c>
      <c r="C64" s="103">
        <f t="shared" si="4"/>
        <v>134</v>
      </c>
      <c r="D64" s="103">
        <f t="shared" si="7"/>
        <v>7</v>
      </c>
      <c r="E64" s="102" t="e">
        <f t="shared" si="10"/>
        <v>#N/A</v>
      </c>
      <c r="F64" s="102" t="e">
        <f t="shared" si="11"/>
        <v>#N/A</v>
      </c>
      <c r="G64" s="102" t="e">
        <f t="shared" si="9"/>
        <v>#N/A</v>
      </c>
      <c r="H64" s="102"/>
      <c r="I64" s="104"/>
    </row>
    <row r="65" spans="1:9" s="105" customFormat="1" x14ac:dyDescent="0.3">
      <c r="A65" s="102" t="str">
        <f t="shared" si="5"/>
        <v>VIGO</v>
      </c>
      <c r="B65" s="103">
        <f t="shared" si="3"/>
        <v>56</v>
      </c>
      <c r="C65" s="103">
        <f t="shared" si="4"/>
        <v>59</v>
      </c>
      <c r="D65" s="103">
        <f t="shared" si="7"/>
        <v>11</v>
      </c>
      <c r="E65" s="102" t="e">
        <f t="shared" si="10"/>
        <v>#N/A</v>
      </c>
      <c r="F65" s="102" t="e">
        <f t="shared" si="11"/>
        <v>#N/A</v>
      </c>
      <c r="G65" s="102" t="e">
        <f t="shared" si="9"/>
        <v>#N/A</v>
      </c>
      <c r="H65" s="102"/>
      <c r="I65" s="104"/>
    </row>
    <row r="66" spans="1:9" s="105" customFormat="1" x14ac:dyDescent="0.3">
      <c r="A66" s="102" t="str">
        <f t="shared" si="5"/>
        <v>VILAGARCÍA</v>
      </c>
      <c r="B66" s="103">
        <f t="shared" si="3"/>
        <v>4</v>
      </c>
      <c r="C66" s="103">
        <f t="shared" si="4"/>
        <v>4</v>
      </c>
      <c r="D66" s="103">
        <f t="shared" si="7"/>
        <v>24</v>
      </c>
      <c r="E66" s="102" t="str">
        <f t="shared" si="10"/>
        <v>BAHÍA DE ALGECIRAS</v>
      </c>
      <c r="F66" s="102">
        <f t="shared" si="11"/>
        <v>0</v>
      </c>
      <c r="G66" s="102">
        <f t="shared" si="9"/>
        <v>2</v>
      </c>
      <c r="H66" s="102"/>
      <c r="I66" s="104"/>
    </row>
    <row r="67" spans="1:9" s="105" customFormat="1" x14ac:dyDescent="0.3">
      <c r="A67" s="102"/>
      <c r="B67" s="102"/>
      <c r="C67" s="102"/>
      <c r="D67" s="102"/>
      <c r="E67" s="102"/>
      <c r="F67" s="102"/>
      <c r="G67" s="102"/>
      <c r="H67" s="102"/>
      <c r="I67" s="104"/>
    </row>
    <row r="68" spans="1:9" s="105" customFormat="1" x14ac:dyDescent="0.3">
      <c r="A68" s="106"/>
      <c r="B68" s="107"/>
      <c r="C68" s="107"/>
      <c r="D68" s="107"/>
      <c r="E68" s="107"/>
      <c r="F68" s="108"/>
    </row>
    <row r="69" spans="1:9" s="105" customFormat="1" x14ac:dyDescent="0.3"/>
    <row r="70" spans="1:9" s="105" customFormat="1" x14ac:dyDescent="0.3"/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8EBCB5CB-D428-4B9E-BE6C-2B5185827092}"/>
</file>

<file path=customXml/itemProps2.xml><?xml version="1.0" encoding="utf-8"?>
<ds:datastoreItem xmlns:ds="http://schemas.openxmlformats.org/officeDocument/2006/customXml" ds:itemID="{1A6EFEDF-6CDB-476D-86E9-74663E50963A}"/>
</file>

<file path=customXml/itemProps3.xml><?xml version="1.0" encoding="utf-8"?>
<ds:datastoreItem xmlns:ds="http://schemas.openxmlformats.org/officeDocument/2006/customXml" ds:itemID="{D2633219-754C-440E-88ED-5EA28A9E7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