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charts/colors25.xml" ContentType="application/vnd.ms-office.chartcolorstyle+xml"/>
  <Override PartName="/xl/charts/style25.xml" ContentType="application/vnd.ms-office.chartstyle+xml"/>
  <Override PartName="/xl/charts/chart25.xml" ContentType="application/vnd.openxmlformats-officedocument.drawingml.chart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olors19.xml" ContentType="application/vnd.ms-office.chartcolorstyle+xml"/>
  <Override PartName="/xl/charts/style19.xml" ContentType="application/vnd.ms-office.chartstyle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olors23.xml" ContentType="application/vnd.ms-office.chartcolorstyle+xml"/>
  <Override PartName="/xl/charts/style23.xml" ContentType="application/vnd.ms-office.chartstyle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olors6.xml" ContentType="application/vnd.ms-office.chartcolorstyle+xml"/>
  <Override PartName="/xl/drawings/drawing2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style6.xml" ContentType="application/vnd.ms-office.chart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colors15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olors11.xml" ContentType="application/vnd.ms-office.chartcolorstyle+xml"/>
  <Override PartName="/xl/charts/style14.xml" ContentType="application/vnd.ms-office.chartstyle+xml"/>
  <Override PartName="/xl/charts/colors12.xml" ContentType="application/vnd.ms-office.chartcolorstyle+xml"/>
  <Override PartName="/xl/charts/chart8.xml" ContentType="application/vnd.openxmlformats-officedocument.drawingml.chart+xml"/>
  <Override PartName="/xl/charts/style15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charts/colors17.xml" ContentType="application/vnd.ms-office.chartcolorstyle+xml"/>
  <Override PartName="/xl/drawings/drawing11.xml" ContentType="application/vnd.openxmlformats-officedocument.drawing+xml"/>
  <Override PartName="/xl/charts/colors8.xml" ContentType="application/vnd.ms-office.chartcolorstyle+xml"/>
  <Override PartName="/xl/charts/style8.xml" ContentType="application/vnd.ms-office.chart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style10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chart10.xml" ContentType="application/vnd.openxmlformats-officedocument.drawingml.chart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bajo\Integra\Resumen\"/>
    </mc:Choice>
  </mc:AlternateContent>
  <bookViews>
    <workbookView xWindow="480" yWindow="48" windowWidth="22116" windowHeight="13488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8" i="28"/>
  <c r="F7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H33" i="4" s="1"/>
  <c r="C35" i="28"/>
  <c r="E33" i="4" s="1"/>
  <c r="B35" i="28"/>
  <c r="D33" i="4" s="1"/>
  <c r="I33" i="4" l="1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51" i="28"/>
  <c r="G51" i="28"/>
  <c r="G45" i="28"/>
  <c r="G46" i="28"/>
  <c r="F46" i="28"/>
  <c r="G54" i="28" l="1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5" i="27"/>
  <c r="F61" i="27"/>
  <c r="F64" i="27"/>
  <c r="F63" i="27" l="1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I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D13" i="4" l="1"/>
  <c r="E10" i="4"/>
  <c r="D18" i="4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D19" i="4"/>
  <c r="H14" i="4"/>
  <c r="G18" i="4"/>
  <c r="I14" i="4"/>
  <c r="F18" i="4"/>
  <c r="I11" i="4"/>
  <c r="H11" i="4"/>
  <c r="D10" i="4"/>
  <c r="F13" i="4"/>
  <c r="E13" i="4"/>
  <c r="H12" i="4"/>
  <c r="I12" i="4"/>
  <c r="G10" i="4"/>
  <c r="I10" i="4" s="1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E19" i="4" l="1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<sst xmlns="http://schemas.openxmlformats.org/spreadsheetml/2006/main" count="972" uniqueCount="179">
  <si>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</si>
  <si>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</si>
  <si>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</si>
  <si>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</si>
  <si>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</si>
  <si>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</si>
  <si>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</si>
  <si>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</si>
  <si>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</si>
  <si>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</si>
  <si>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</si>
  <si>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</si>
  <si>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</si>
  <si>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</si>
  <si>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</si>
  <si>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</si>
  <si>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</si>
  <si>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</si>
  <si>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</si>
  <si>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</si>
  <si>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</si>
  <si>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</si>
  <si>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</si>
  <si>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</si>
  <si>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</si>
  <si>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</si>
  <si>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</si>
  <si>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</si>
  <si>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</si>
  <si>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</si>
  <si>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</si>
  <si>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</si>
  <si>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</si>
  <si>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</si>
  <si>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</si>
  <si>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</si>
  <si>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</si>
  <si>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</si>
  <si>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</si>
  <si>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</si>
  <si>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</si>
  <si>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</si>
  <si>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</si>
  <si>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</si>
  <si>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</si>
  <si>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</si>
  <si>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</si>
  <si>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</si>
  <si>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</si>
  <si>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</si>
  <si>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</si>
  <si>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</si>
  <si>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</si>
  <si>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</si>
  <si>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</si>
  <si>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</si>
  <si>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</si>
  <si>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</si>
  <si>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</si>
  <si>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</si>
  <si>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</si>
  <si>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</si>
  <si>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</si>
  <si>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</si>
  <si>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</si>
  <si>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</si>
  <si>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</si>
  <si>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</si>
  <si>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</si>
  <si>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</si>
  <si>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</si>
  <si>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</si>
  <si>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</si>
  <si>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</si>
  <si>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</si>
  <si>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</si>
  <si>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</si>
  <si>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</si>
  <si>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</si>
  <si>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</si>
  <si>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</si>
  <si>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</si>
  <si>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</si>
  <si>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</si>
  <si>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</si>
  <si>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</si>
  <si>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</si>
  <si>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</si>
  <si>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</si>
  <si>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</si>
  <si>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</si>
  <si>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</si>
  <si>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</si>
  <si>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</si>
  <si>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</si>
  <si>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</si>
  <si>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</si>
  <si>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</si>
  <si>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</si>
  <si>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</si>
  <si>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</si>
  <si>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11.1.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</si>
  <si>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</si>
  <si>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</si>
  <si>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</si>
  <si>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</si>
  <si>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</si>
  <si>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</si>
  <si>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</si>
  <si>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</si>
  <si>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</si>
  <si>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</si>
  <si>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</si>
  <si>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</si>
  <si>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</si>
  <si>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</si>
  <si>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</si>
  <si>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</si>
  <si>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</si>
  <si>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</si>
  <si>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</si>
  <si>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</si>
  <si>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</si>
  <si>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</si>
  <si>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</si>
  <si>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</si>
  <si>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</si>
  <si>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</si>
  <si>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</si>
  <si>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</si>
  <si>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</si>
  <si>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</si>
  <si>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</si>
  <si>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</si>
  <si>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</si>
  <si>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</si>
  <si>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</si>
  <si>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</si>
  <si>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</si>
  <si>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</si>
  <si>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</si>
  <si>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</si>
  <si>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</si>
  <si>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</si>
  <si>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</si>
  <si>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</si>
  <si>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</si>
  <si>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</si>
  <si>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</si>
  <si>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</si>
  <si>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</si>
  <si>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</si>
  <si>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</si>
  <si>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</si>
  <si>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</si>
  <si>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</si>
  <si>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</si>
  <si>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</si>
  <si>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</si>
  <si>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</si>
  <si>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</si>
  <si>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</si>
  <si>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</si>
  <si>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</si>
  <si>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</si>
  <si>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</si>
  <si>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</si>
  <si>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</si>
  <si>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</si>
  <si>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</si>
  <si>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</si>
  <si>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</si>
  <si>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</si>
  <si>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</si>
  <si>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</si>
  <si>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</si>
  <si>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octubre 2018</t>
  </si>
  <si>
    <t>Mes octubre</t>
  </si>
  <si>
    <t>Fecha: 12/02/2019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</si>
</sst>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89807373</c:v>
                </c:pt>
                <c:pt idx="1">
                  <c:v>63608071</c:v>
                </c:pt>
                <c:pt idx="2">
                  <c:v>56898132</c:v>
                </c:pt>
                <c:pt idx="3">
                  <c:v>29974661</c:v>
                </c:pt>
                <c:pt idx="4">
                  <c:v>27618073</c:v>
                </c:pt>
                <c:pt idx="5">
                  <c:v>27263695</c:v>
                </c:pt>
                <c:pt idx="6">
                  <c:v>26665151</c:v>
                </c:pt>
                <c:pt idx="7">
                  <c:v>22362415</c:v>
                </c:pt>
                <c:pt idx="8">
                  <c:v>17599465</c:v>
                </c:pt>
                <c:pt idx="9">
                  <c:v>16307057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84236718</c:v>
                </c:pt>
                <c:pt idx="1">
                  <c:v>61687400</c:v>
                </c:pt>
                <c:pt idx="2">
                  <c:v>51052690</c:v>
                </c:pt>
                <c:pt idx="3">
                  <c:v>28378449</c:v>
                </c:pt>
                <c:pt idx="4">
                  <c:v>29140456</c:v>
                </c:pt>
                <c:pt idx="5">
                  <c:v>26174976</c:v>
                </c:pt>
                <c:pt idx="6">
                  <c:v>28033393</c:v>
                </c:pt>
                <c:pt idx="7">
                  <c:v>22447348</c:v>
                </c:pt>
                <c:pt idx="8">
                  <c:v>15303317</c:v>
                </c:pt>
                <c:pt idx="9">
                  <c:v>18180819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85682394</c:v>
                </c:pt>
                <c:pt idx="1">
                  <c:v>63427351</c:v>
                </c:pt>
                <c:pt idx="2">
                  <c:v>55311662</c:v>
                </c:pt>
                <c:pt idx="3">
                  <c:v>29879897</c:v>
                </c:pt>
                <c:pt idx="4">
                  <c:v>27567501</c:v>
                </c:pt>
                <c:pt idx="5">
                  <c:v>27107346</c:v>
                </c:pt>
                <c:pt idx="6">
                  <c:v>26586624</c:v>
                </c:pt>
                <c:pt idx="7">
                  <c:v>20166367</c:v>
                </c:pt>
                <c:pt idx="8">
                  <c:v>17573085</c:v>
                </c:pt>
                <c:pt idx="9">
                  <c:v>16282486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79629842</c:v>
                </c:pt>
                <c:pt idx="1">
                  <c:v>61418024</c:v>
                </c:pt>
                <c:pt idx="2">
                  <c:v>49977266</c:v>
                </c:pt>
                <c:pt idx="3">
                  <c:v>28284773</c:v>
                </c:pt>
                <c:pt idx="4">
                  <c:v>29087589</c:v>
                </c:pt>
                <c:pt idx="5">
                  <c:v>26045393</c:v>
                </c:pt>
                <c:pt idx="6">
                  <c:v>27968083</c:v>
                </c:pt>
                <c:pt idx="7">
                  <c:v>20253668</c:v>
                </c:pt>
                <c:pt idx="8">
                  <c:v>15278656</c:v>
                </c:pt>
                <c:pt idx="9">
                  <c:v>18130582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26407258</c:v>
                </c:pt>
                <c:pt idx="1">
                  <c:v>21023383</c:v>
                </c:pt>
                <c:pt idx="2">
                  <c:v>20602679</c:v>
                </c:pt>
                <c:pt idx="3">
                  <c:v>17173765</c:v>
                </c:pt>
                <c:pt idx="4">
                  <c:v>16507124</c:v>
                </c:pt>
                <c:pt idx="5">
                  <c:v>12739580</c:v>
                </c:pt>
                <c:pt idx="6">
                  <c:v>8574155</c:v>
                </c:pt>
                <c:pt idx="7">
                  <c:v>7970669</c:v>
                </c:pt>
                <c:pt idx="8">
                  <c:v>5710641</c:v>
                </c:pt>
                <c:pt idx="9">
                  <c:v>3708653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24021506</c:v>
                </c:pt>
                <c:pt idx="1">
                  <c:v>22991402</c:v>
                </c:pt>
                <c:pt idx="2">
                  <c:v>20204563</c:v>
                </c:pt>
                <c:pt idx="3">
                  <c:v>16383518</c:v>
                </c:pt>
                <c:pt idx="4">
                  <c:v>18475268</c:v>
                </c:pt>
                <c:pt idx="5">
                  <c:v>12087047</c:v>
                </c:pt>
                <c:pt idx="6">
                  <c:v>6783053</c:v>
                </c:pt>
                <c:pt idx="7">
                  <c:v>7296273</c:v>
                </c:pt>
                <c:pt idx="8">
                  <c:v>5627556</c:v>
                </c:pt>
                <c:pt idx="9">
                  <c:v>4352052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14200974</c:v>
                </c:pt>
                <c:pt idx="1">
                  <c:v>8832110</c:v>
                </c:pt>
                <c:pt idx="2">
                  <c:v>8233121</c:v>
                </c:pt>
                <c:pt idx="3">
                  <c:v>6178474</c:v>
                </c:pt>
                <c:pt idx="4">
                  <c:v>5713582</c:v>
                </c:pt>
                <c:pt idx="5">
                  <c:v>5330640</c:v>
                </c:pt>
                <c:pt idx="6">
                  <c:v>5291323</c:v>
                </c:pt>
                <c:pt idx="7">
                  <c:v>4039254</c:v>
                </c:pt>
                <c:pt idx="8">
                  <c:v>3888779</c:v>
                </c:pt>
                <c:pt idx="9">
                  <c:v>3486542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16005769</c:v>
                </c:pt>
                <c:pt idx="1">
                  <c:v>8602909</c:v>
                </c:pt>
                <c:pt idx="2">
                  <c:v>7766089</c:v>
                </c:pt>
                <c:pt idx="3">
                  <c:v>5437278</c:v>
                </c:pt>
                <c:pt idx="4">
                  <c:v>5205853</c:v>
                </c:pt>
                <c:pt idx="5">
                  <c:v>4673518</c:v>
                </c:pt>
                <c:pt idx="6">
                  <c:v>4773070</c:v>
                </c:pt>
                <c:pt idx="7">
                  <c:v>3850277</c:v>
                </c:pt>
                <c:pt idx="8">
                  <c:v>4109949</c:v>
                </c:pt>
                <c:pt idx="9">
                  <c:v>3574272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59726148</c:v>
                </c:pt>
                <c:pt idx="1">
                  <c:v>57901737</c:v>
                </c:pt>
                <c:pt idx="2">
                  <c:v>39085540</c:v>
                </c:pt>
                <c:pt idx="3">
                  <c:v>14063543</c:v>
                </c:pt>
                <c:pt idx="4">
                  <c:v>11169779</c:v>
                </c:pt>
                <c:pt idx="5">
                  <c:v>8666878</c:v>
                </c:pt>
                <c:pt idx="6">
                  <c:v>6230589</c:v>
                </c:pt>
                <c:pt idx="7">
                  <c:v>3188527</c:v>
                </c:pt>
                <c:pt idx="8">
                  <c:v>2820456</c:v>
                </c:pt>
                <c:pt idx="9">
                  <c:v>1884441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56825643</c:v>
                </c:pt>
                <c:pt idx="1">
                  <c:v>54024950</c:v>
                </c:pt>
                <c:pt idx="2">
                  <c:v>34315947</c:v>
                </c:pt>
                <c:pt idx="3">
                  <c:v>14124913</c:v>
                </c:pt>
                <c:pt idx="4">
                  <c:v>10588822</c:v>
                </c:pt>
                <c:pt idx="5">
                  <c:v>8050978</c:v>
                </c:pt>
                <c:pt idx="6">
                  <c:v>6085607</c:v>
                </c:pt>
                <c:pt idx="7">
                  <c:v>3041630</c:v>
                </c:pt>
                <c:pt idx="8">
                  <c:v>3058325</c:v>
                </c:pt>
                <c:pt idx="9">
                  <c:v>1556296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50853882</c:v>
                </c:pt>
                <c:pt idx="1">
                  <c:v>48074770</c:v>
                </c:pt>
                <c:pt idx="2">
                  <c:v>29237651</c:v>
                </c:pt>
                <c:pt idx="3">
                  <c:v>10353176</c:v>
                </c:pt>
                <c:pt idx="4">
                  <c:v>5686995</c:v>
                </c:pt>
                <c:pt idx="5">
                  <c:v>3083708</c:v>
                </c:pt>
                <c:pt idx="6">
                  <c:v>2624055</c:v>
                </c:pt>
                <c:pt idx="7">
                  <c:v>2279969</c:v>
                </c:pt>
                <c:pt idx="8">
                  <c:v>1035441</c:v>
                </c:pt>
                <c:pt idx="9">
                  <c:v>959960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47516902</c:v>
                </c:pt>
                <c:pt idx="1">
                  <c:v>47255674</c:v>
                </c:pt>
                <c:pt idx="2">
                  <c:v>24810249</c:v>
                </c:pt>
                <c:pt idx="3">
                  <c:v>10706405</c:v>
                </c:pt>
                <c:pt idx="4">
                  <c:v>5236683</c:v>
                </c:pt>
                <c:pt idx="5">
                  <c:v>3026797</c:v>
                </c:pt>
                <c:pt idx="6">
                  <c:v>2810992</c:v>
                </c:pt>
                <c:pt idx="7">
                  <c:v>2167788</c:v>
                </c:pt>
                <c:pt idx="8">
                  <c:v>1041109</c:v>
                </c:pt>
                <c:pt idx="9">
                  <c:v>1053101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GIJÓN</c:v>
                </c:pt>
                <c:pt idx="9">
                  <c:v>ALMERÍA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59304</c:v>
                </c:pt>
                <c:pt idx="1">
                  <c:v>37514</c:v>
                </c:pt>
                <c:pt idx="2">
                  <c:v>20082</c:v>
                </c:pt>
                <c:pt idx="3">
                  <c:v>15505</c:v>
                </c:pt>
                <c:pt idx="4">
                  <c:v>11445</c:v>
                </c:pt>
                <c:pt idx="5">
                  <c:v>4806</c:v>
                </c:pt>
                <c:pt idx="6">
                  <c:v>4793</c:v>
                </c:pt>
                <c:pt idx="7">
                  <c:v>4179</c:v>
                </c:pt>
                <c:pt idx="8">
                  <c:v>3939</c:v>
                </c:pt>
                <c:pt idx="9">
                  <c:v>3609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GIJÓN</c:v>
                </c:pt>
                <c:pt idx="9">
                  <c:v>ALMERÍA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68400</c:v>
                </c:pt>
                <c:pt idx="1">
                  <c:v>46145</c:v>
                </c:pt>
                <c:pt idx="2">
                  <c:v>21760</c:v>
                </c:pt>
                <c:pt idx="3">
                  <c:v>14229</c:v>
                </c:pt>
                <c:pt idx="4">
                  <c:v>12129</c:v>
                </c:pt>
                <c:pt idx="5">
                  <c:v>3885</c:v>
                </c:pt>
                <c:pt idx="6">
                  <c:v>5559</c:v>
                </c:pt>
                <c:pt idx="7">
                  <c:v>3227</c:v>
                </c:pt>
                <c:pt idx="8">
                  <c:v>6978</c:v>
                </c:pt>
                <c:pt idx="9">
                  <c:v>2904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VALENCIA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2195051</c:v>
                </c:pt>
                <c:pt idx="1">
                  <c:v>2066865</c:v>
                </c:pt>
                <c:pt idx="2">
                  <c:v>1583552</c:v>
                </c:pt>
                <c:pt idx="3">
                  <c:v>614730</c:v>
                </c:pt>
                <c:pt idx="4">
                  <c:v>529047</c:v>
                </c:pt>
                <c:pt idx="5">
                  <c:v>219193</c:v>
                </c:pt>
                <c:pt idx="6">
                  <c:v>178007</c:v>
                </c:pt>
                <c:pt idx="7">
                  <c:v>141813</c:v>
                </c:pt>
                <c:pt idx="8">
                  <c:v>124896</c:v>
                </c:pt>
                <c:pt idx="9">
                  <c:v>94544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VALENCIA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2193059</c:v>
                </c:pt>
                <c:pt idx="1">
                  <c:v>2392056</c:v>
                </c:pt>
                <c:pt idx="2">
                  <c:v>1072608</c:v>
                </c:pt>
                <c:pt idx="3">
                  <c:v>511042</c:v>
                </c:pt>
                <c:pt idx="4">
                  <c:v>586616</c:v>
                </c:pt>
                <c:pt idx="5">
                  <c:v>213560</c:v>
                </c:pt>
                <c:pt idx="6">
                  <c:v>267863</c:v>
                </c:pt>
                <c:pt idx="7">
                  <c:v>122287</c:v>
                </c:pt>
                <c:pt idx="8">
                  <c:v>144213</c:v>
                </c:pt>
                <c:pt idx="9">
                  <c:v>93676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HUELVA</c:v>
                </c:pt>
                <c:pt idx="6">
                  <c:v>VALENCIA</c:v>
                </c:pt>
                <c:pt idx="7">
                  <c:v>BILBAO</c:v>
                </c:pt>
                <c:pt idx="8">
                  <c:v>VIGO</c:v>
                </c:pt>
                <c:pt idx="9">
                  <c:v>ALMERÍA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1963707</c:v>
                </c:pt>
                <c:pt idx="1">
                  <c:v>1936400</c:v>
                </c:pt>
                <c:pt idx="2">
                  <c:v>1264093</c:v>
                </c:pt>
                <c:pt idx="3">
                  <c:v>599641</c:v>
                </c:pt>
                <c:pt idx="4">
                  <c:v>434136</c:v>
                </c:pt>
                <c:pt idx="5">
                  <c:v>127711</c:v>
                </c:pt>
                <c:pt idx="6">
                  <c:v>109853</c:v>
                </c:pt>
                <c:pt idx="7">
                  <c:v>58887</c:v>
                </c:pt>
                <c:pt idx="8">
                  <c:v>55902</c:v>
                </c:pt>
                <c:pt idx="9">
                  <c:v>38155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HUELVA</c:v>
                </c:pt>
                <c:pt idx="6">
                  <c:v>VALENCIA</c:v>
                </c:pt>
                <c:pt idx="7">
                  <c:v>BILBAO</c:v>
                </c:pt>
                <c:pt idx="8">
                  <c:v>VIGO</c:v>
                </c:pt>
                <c:pt idx="9">
                  <c:v>ALMERÍA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1962022</c:v>
                </c:pt>
                <c:pt idx="1">
                  <c:v>2236223</c:v>
                </c:pt>
                <c:pt idx="2">
                  <c:v>789705</c:v>
                </c:pt>
                <c:pt idx="3">
                  <c:v>491578</c:v>
                </c:pt>
                <c:pt idx="4">
                  <c:v>453907</c:v>
                </c:pt>
                <c:pt idx="5">
                  <c:v>106407</c:v>
                </c:pt>
                <c:pt idx="6">
                  <c:v>196725</c:v>
                </c:pt>
                <c:pt idx="7">
                  <c:v>56526</c:v>
                </c:pt>
                <c:pt idx="8">
                  <c:v>64243</c:v>
                </c:pt>
                <c:pt idx="9">
                  <c:v>33576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TARRAGONA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GIJÓN</c:v>
                </c:pt>
                <c:pt idx="7">
                  <c:v>SANTA CRUZ DE TENERIFE</c:v>
                </c:pt>
                <c:pt idx="8">
                  <c:v>SEVILLA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2057393</c:v>
                </c:pt>
                <c:pt idx="1">
                  <c:v>249607</c:v>
                </c:pt>
                <c:pt idx="2">
                  <c:v>12974</c:v>
                </c:pt>
                <c:pt idx="3">
                  <c:v>3368</c:v>
                </c:pt>
                <c:pt idx="4">
                  <c:v>2947</c:v>
                </c:pt>
                <c:pt idx="5">
                  <c:v>1375</c:v>
                </c:pt>
                <c:pt idx="6">
                  <c:v>800</c:v>
                </c:pt>
                <c:pt idx="7">
                  <c:v>488</c:v>
                </c:pt>
                <c:pt idx="8">
                  <c:v>236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TARRAGONA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GIJÓN</c:v>
                </c:pt>
                <c:pt idx="7">
                  <c:v>SANTA CRUZ DE TENERIFE</c:v>
                </c:pt>
                <c:pt idx="8">
                  <c:v>SEVILLA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2213927</c:v>
                </c:pt>
                <c:pt idx="1">
                  <c:v>244198</c:v>
                </c:pt>
                <c:pt idx="2">
                  <c:v>5616</c:v>
                </c:pt>
                <c:pt idx="3">
                  <c:v>0</c:v>
                </c:pt>
                <c:pt idx="4">
                  <c:v>2260</c:v>
                </c:pt>
                <c:pt idx="5">
                  <c:v>844</c:v>
                </c:pt>
                <c:pt idx="6">
                  <c:v>8</c:v>
                </c:pt>
                <c:pt idx="7">
                  <c:v>564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SANTA CRUZ DE TENERIFE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58196884</c:v>
                </c:pt>
                <c:pt idx="1">
                  <c:v>29183160</c:v>
                </c:pt>
                <c:pt idx="2">
                  <c:v>18680464</c:v>
                </c:pt>
                <c:pt idx="3">
                  <c:v>9080162</c:v>
                </c:pt>
                <c:pt idx="4">
                  <c:v>3895418</c:v>
                </c:pt>
                <c:pt idx="5">
                  <c:v>2212858</c:v>
                </c:pt>
                <c:pt idx="6">
                  <c:v>512489</c:v>
                </c:pt>
                <c:pt idx="7">
                  <c:v>510838</c:v>
                </c:pt>
                <c:pt idx="8">
                  <c:v>285698</c:v>
                </c:pt>
                <c:pt idx="9">
                  <c:v>203449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SANTA CRUZ DE TENERIFE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53735395</c:v>
                </c:pt>
                <c:pt idx="1">
                  <c:v>28735223</c:v>
                </c:pt>
                <c:pt idx="2">
                  <c:v>14931022</c:v>
                </c:pt>
                <c:pt idx="3">
                  <c:v>9048966</c:v>
                </c:pt>
                <c:pt idx="4">
                  <c:v>2154061</c:v>
                </c:pt>
                <c:pt idx="5">
                  <c:v>2780881</c:v>
                </c:pt>
                <c:pt idx="6">
                  <c:v>456403</c:v>
                </c:pt>
                <c:pt idx="7">
                  <c:v>538559</c:v>
                </c:pt>
                <c:pt idx="8">
                  <c:v>185540</c:v>
                </c:pt>
                <c:pt idx="9">
                  <c:v>214461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46423864</c:v>
                </c:pt>
                <c:pt idx="1">
                  <c:v>28643439</c:v>
                </c:pt>
                <c:pt idx="2">
                  <c:v>13926376</c:v>
                </c:pt>
                <c:pt idx="3">
                  <c:v>6748494</c:v>
                </c:pt>
                <c:pt idx="4">
                  <c:v>504707</c:v>
                </c:pt>
                <c:pt idx="5">
                  <c:v>274624</c:v>
                </c:pt>
                <c:pt idx="6">
                  <c:v>143525</c:v>
                </c:pt>
                <c:pt idx="7">
                  <c:v>72199</c:v>
                </c:pt>
                <c:pt idx="8">
                  <c:v>42185</c:v>
                </c:pt>
                <c:pt idx="9">
                  <c:v>17584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43582272</c:v>
                </c:pt>
                <c:pt idx="1">
                  <c:v>28285183</c:v>
                </c:pt>
                <c:pt idx="2">
                  <c:v>10097275</c:v>
                </c:pt>
                <c:pt idx="3">
                  <c:v>7147298</c:v>
                </c:pt>
                <c:pt idx="4">
                  <c:v>528221</c:v>
                </c:pt>
                <c:pt idx="5">
                  <c:v>178790</c:v>
                </c:pt>
                <c:pt idx="6">
                  <c:v>138569</c:v>
                </c:pt>
                <c:pt idx="7">
                  <c:v>477729</c:v>
                </c:pt>
                <c:pt idx="8">
                  <c:v>81879</c:v>
                </c:pt>
                <c:pt idx="9">
                  <c:v>8716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11077339</c:v>
                </c:pt>
                <c:pt idx="1">
                  <c:v>9967649</c:v>
                </c:pt>
                <c:pt idx="2">
                  <c:v>9273961</c:v>
                </c:pt>
                <c:pt idx="3">
                  <c:v>6810575</c:v>
                </c:pt>
                <c:pt idx="4">
                  <c:v>3512731</c:v>
                </c:pt>
                <c:pt idx="5">
                  <c:v>3232844</c:v>
                </c:pt>
                <c:pt idx="6">
                  <c:v>1488323</c:v>
                </c:pt>
                <c:pt idx="7">
                  <c:v>889207</c:v>
                </c:pt>
                <c:pt idx="8">
                  <c:v>888793</c:v>
                </c:pt>
                <c:pt idx="9">
                  <c:v>724154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10509288</c:v>
                </c:pt>
                <c:pt idx="1">
                  <c:v>7776531</c:v>
                </c:pt>
                <c:pt idx="2">
                  <c:v>8854137</c:v>
                </c:pt>
                <c:pt idx="3">
                  <c:v>6322966</c:v>
                </c:pt>
                <c:pt idx="4">
                  <c:v>3481112</c:v>
                </c:pt>
                <c:pt idx="5">
                  <c:v>3153574</c:v>
                </c:pt>
                <c:pt idx="6">
                  <c:v>1300491</c:v>
                </c:pt>
                <c:pt idx="7">
                  <c:v>902691</c:v>
                </c:pt>
                <c:pt idx="8">
                  <c:v>843077</c:v>
                </c:pt>
                <c:pt idx="9">
                  <c:v>689077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238622</c:v>
                </c:pt>
                <c:pt idx="1">
                  <c:v>222294</c:v>
                </c:pt>
                <c:pt idx="2">
                  <c:v>188795</c:v>
                </c:pt>
                <c:pt idx="3">
                  <c:v>174557</c:v>
                </c:pt>
                <c:pt idx="4">
                  <c:v>128927</c:v>
                </c:pt>
                <c:pt idx="5">
                  <c:v>106641</c:v>
                </c:pt>
                <c:pt idx="6">
                  <c:v>26932</c:v>
                </c:pt>
                <c:pt idx="7">
                  <c:v>24912</c:v>
                </c:pt>
                <c:pt idx="8">
                  <c:v>21775</c:v>
                </c:pt>
                <c:pt idx="9">
                  <c:v>20492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228103</c:v>
                </c:pt>
                <c:pt idx="1">
                  <c:v>181511</c:v>
                </c:pt>
                <c:pt idx="2">
                  <c:v>182216</c:v>
                </c:pt>
                <c:pt idx="3">
                  <c:v>171676</c:v>
                </c:pt>
                <c:pt idx="4">
                  <c:v>121435</c:v>
                </c:pt>
                <c:pt idx="5">
                  <c:v>101445</c:v>
                </c:pt>
                <c:pt idx="6">
                  <c:v>23877</c:v>
                </c:pt>
                <c:pt idx="7">
                  <c:v>20294</c:v>
                </c:pt>
                <c:pt idx="8">
                  <c:v>29199</c:v>
                </c:pt>
                <c:pt idx="9">
                  <c:v>15541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4292733</c:v>
                </c:pt>
                <c:pt idx="1">
                  <c:v>3994432</c:v>
                </c:pt>
                <c:pt idx="2">
                  <c:v>2891168</c:v>
                </c:pt>
                <c:pt idx="3">
                  <c:v>951715</c:v>
                </c:pt>
                <c:pt idx="4">
                  <c:v>534997</c:v>
                </c:pt>
                <c:pt idx="5">
                  <c:v>438288</c:v>
                </c:pt>
                <c:pt idx="6">
                  <c:v>199353</c:v>
                </c:pt>
                <c:pt idx="7">
                  <c:v>158332</c:v>
                </c:pt>
                <c:pt idx="8">
                  <c:v>134464</c:v>
                </c:pt>
                <c:pt idx="9">
                  <c:v>112385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4056249</c:v>
                </c:pt>
                <c:pt idx="1">
                  <c:v>3597806</c:v>
                </c:pt>
                <c:pt idx="2">
                  <c:v>2518194</c:v>
                </c:pt>
                <c:pt idx="3">
                  <c:v>979748</c:v>
                </c:pt>
                <c:pt idx="4">
                  <c:v>489430</c:v>
                </c:pt>
                <c:pt idx="5">
                  <c:v>362396</c:v>
                </c:pt>
                <c:pt idx="6">
                  <c:v>205068</c:v>
                </c:pt>
                <c:pt idx="7">
                  <c:v>155285</c:v>
                </c:pt>
                <c:pt idx="8">
                  <c:v>136077</c:v>
                </c:pt>
                <c:pt idx="9">
                  <c:v>86250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3523671</c:v>
                </c:pt>
                <c:pt idx="1">
                  <c:v>2339745</c:v>
                </c:pt>
                <c:pt idx="2">
                  <c:v>1207690</c:v>
                </c:pt>
                <c:pt idx="3">
                  <c:v>490232</c:v>
                </c:pt>
                <c:pt idx="4">
                  <c:v>102343</c:v>
                </c:pt>
                <c:pt idx="5">
                  <c:v>46610</c:v>
                </c:pt>
                <c:pt idx="6">
                  <c:v>9196</c:v>
                </c:pt>
                <c:pt idx="7">
                  <c:v>6464</c:v>
                </c:pt>
                <c:pt idx="8">
                  <c:v>5960</c:v>
                </c:pt>
                <c:pt idx="9">
                  <c:v>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3282778</c:v>
                </c:pt>
                <c:pt idx="1">
                  <c:v>2215770</c:v>
                </c:pt>
                <c:pt idx="2">
                  <c:v>891923</c:v>
                </c:pt>
                <c:pt idx="3">
                  <c:v>511331</c:v>
                </c:pt>
                <c:pt idx="4">
                  <c:v>35684</c:v>
                </c:pt>
                <c:pt idx="5">
                  <c:v>48906</c:v>
                </c:pt>
                <c:pt idx="6">
                  <c:v>8263</c:v>
                </c:pt>
                <c:pt idx="7">
                  <c:v>10587</c:v>
                </c:pt>
                <c:pt idx="8">
                  <c:v>29699</c:v>
                </c:pt>
                <c:pt idx="9">
                  <c:v>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392761</c:v>
                </c:pt>
                <c:pt idx="1">
                  <c:v>297211</c:v>
                </c:pt>
                <c:pt idx="2">
                  <c:v>203812</c:v>
                </c:pt>
                <c:pt idx="3">
                  <c:v>185446</c:v>
                </c:pt>
                <c:pt idx="4">
                  <c:v>122920</c:v>
                </c:pt>
                <c:pt idx="5">
                  <c:v>107033</c:v>
                </c:pt>
                <c:pt idx="6">
                  <c:v>105024</c:v>
                </c:pt>
                <c:pt idx="7">
                  <c:v>58961</c:v>
                </c:pt>
                <c:pt idx="8">
                  <c:v>45441</c:v>
                </c:pt>
                <c:pt idx="9">
                  <c:v>41357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384500</c:v>
                </c:pt>
                <c:pt idx="1">
                  <c:v>286836</c:v>
                </c:pt>
                <c:pt idx="2">
                  <c:v>208467</c:v>
                </c:pt>
                <c:pt idx="3">
                  <c:v>165681</c:v>
                </c:pt>
                <c:pt idx="4">
                  <c:v>119198</c:v>
                </c:pt>
                <c:pt idx="5">
                  <c:v>82079</c:v>
                </c:pt>
                <c:pt idx="6">
                  <c:v>104387</c:v>
                </c:pt>
                <c:pt idx="7">
                  <c:v>58094</c:v>
                </c:pt>
                <c:pt idx="8">
                  <c:v>45154</c:v>
                </c:pt>
                <c:pt idx="9">
                  <c:v>35873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1767542</c:v>
                </c:pt>
                <c:pt idx="1">
                  <c:v>1479667</c:v>
                </c:pt>
                <c:pt idx="2">
                  <c:v>475086</c:v>
                </c:pt>
                <c:pt idx="3">
                  <c:v>469337</c:v>
                </c:pt>
                <c:pt idx="4">
                  <c:v>185969</c:v>
                </c:pt>
                <c:pt idx="5">
                  <c:v>131348</c:v>
                </c:pt>
                <c:pt idx="6">
                  <c:v>68722</c:v>
                </c:pt>
                <c:pt idx="7">
                  <c:v>61593</c:v>
                </c:pt>
                <c:pt idx="8">
                  <c:v>59339</c:v>
                </c:pt>
                <c:pt idx="9">
                  <c:v>48883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1674798</c:v>
                </c:pt>
                <c:pt idx="1">
                  <c:v>1417804</c:v>
                </c:pt>
                <c:pt idx="2">
                  <c:v>429049</c:v>
                </c:pt>
                <c:pt idx="3">
                  <c:v>312560</c:v>
                </c:pt>
                <c:pt idx="4">
                  <c:v>170887</c:v>
                </c:pt>
                <c:pt idx="5">
                  <c:v>127367</c:v>
                </c:pt>
                <c:pt idx="6">
                  <c:v>83917</c:v>
                </c:pt>
                <c:pt idx="7">
                  <c:v>59111</c:v>
                </c:pt>
                <c:pt idx="8">
                  <c:v>64960</c:v>
                </c:pt>
                <c:pt idx="9">
                  <c:v>48308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1952988</c:v>
                </c:pt>
                <c:pt idx="1">
                  <c:v>1683478</c:v>
                </c:pt>
                <c:pt idx="2">
                  <c:v>534047</c:v>
                </c:pt>
                <c:pt idx="3">
                  <c:v>470761</c:v>
                </c:pt>
                <c:pt idx="4">
                  <c:v>461483</c:v>
                </c:pt>
                <c:pt idx="5">
                  <c:v>335945</c:v>
                </c:pt>
                <c:pt idx="6">
                  <c:v>193393</c:v>
                </c:pt>
                <c:pt idx="7">
                  <c:v>149136</c:v>
                </c:pt>
                <c:pt idx="8">
                  <c:v>133882</c:v>
                </c:pt>
                <c:pt idx="9">
                  <c:v>112343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1840479</c:v>
                </c:pt>
                <c:pt idx="1">
                  <c:v>1626271</c:v>
                </c:pt>
                <c:pt idx="2">
                  <c:v>487143</c:v>
                </c:pt>
                <c:pt idx="3">
                  <c:v>315028</c:v>
                </c:pt>
                <c:pt idx="4">
                  <c:v>468417</c:v>
                </c:pt>
                <c:pt idx="5">
                  <c:v>326712</c:v>
                </c:pt>
                <c:pt idx="6">
                  <c:v>175369</c:v>
                </c:pt>
                <c:pt idx="7">
                  <c:v>147022</c:v>
                </c:pt>
                <c:pt idx="8">
                  <c:v>134425</c:v>
                </c:pt>
                <c:pt idx="9">
                  <c:v>86250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8230372</c:v>
                </c:pt>
                <c:pt idx="1">
                  <c:v>5261731</c:v>
                </c:pt>
                <c:pt idx="2">
                  <c:v>4995716</c:v>
                </c:pt>
                <c:pt idx="3">
                  <c:v>4044230</c:v>
                </c:pt>
                <c:pt idx="4">
                  <c:v>2143542</c:v>
                </c:pt>
                <c:pt idx="5">
                  <c:v>1719789</c:v>
                </c:pt>
                <c:pt idx="6">
                  <c:v>913578</c:v>
                </c:pt>
                <c:pt idx="7">
                  <c:v>867238</c:v>
                </c:pt>
                <c:pt idx="8">
                  <c:v>732626</c:v>
                </c:pt>
                <c:pt idx="9">
                  <c:v>720055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7651244</c:v>
                </c:pt>
                <c:pt idx="1">
                  <c:v>4875841</c:v>
                </c:pt>
                <c:pt idx="2">
                  <c:v>4764607</c:v>
                </c:pt>
                <c:pt idx="3">
                  <c:v>3692534</c:v>
                </c:pt>
                <c:pt idx="4">
                  <c:v>1973098</c:v>
                </c:pt>
                <c:pt idx="5">
                  <c:v>1586180</c:v>
                </c:pt>
                <c:pt idx="6">
                  <c:v>909377</c:v>
                </c:pt>
                <c:pt idx="7">
                  <c:v>863807</c:v>
                </c:pt>
                <c:pt idx="8">
                  <c:v>690133</c:v>
                </c:pt>
                <c:pt idx="9">
                  <c:v>725981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2736957</c:v>
                </c:pt>
                <c:pt idx="1">
                  <c:v>2276170</c:v>
                </c:pt>
                <c:pt idx="2">
                  <c:v>957050</c:v>
                </c:pt>
                <c:pt idx="3">
                  <c:v>710857</c:v>
                </c:pt>
                <c:pt idx="4">
                  <c:v>426300</c:v>
                </c:pt>
                <c:pt idx="5">
                  <c:v>357026</c:v>
                </c:pt>
                <c:pt idx="6">
                  <c:v>356900</c:v>
                </c:pt>
                <c:pt idx="7">
                  <c:v>194104</c:v>
                </c:pt>
                <c:pt idx="8">
                  <c:v>164922</c:v>
                </c:pt>
                <c:pt idx="9">
                  <c:v>148831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2398436</c:v>
                </c:pt>
                <c:pt idx="1">
                  <c:v>1978193</c:v>
                </c:pt>
                <c:pt idx="2">
                  <c:v>812218</c:v>
                </c:pt>
                <c:pt idx="3">
                  <c:v>624314</c:v>
                </c:pt>
                <c:pt idx="4">
                  <c:v>433537</c:v>
                </c:pt>
                <c:pt idx="5">
                  <c:v>312762</c:v>
                </c:pt>
                <c:pt idx="6">
                  <c:v>351450</c:v>
                </c:pt>
                <c:pt idx="7">
                  <c:v>214250</c:v>
                </c:pt>
                <c:pt idx="8">
                  <c:v>161612</c:v>
                </c:pt>
                <c:pt idx="9">
                  <c:v>132036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1153707</c:v>
                </c:pt>
                <c:pt idx="1">
                  <c:v>1077794</c:v>
                </c:pt>
                <c:pt idx="2">
                  <c:v>629004</c:v>
                </c:pt>
                <c:pt idx="3">
                  <c:v>439981</c:v>
                </c:pt>
                <c:pt idx="4">
                  <c:v>368199</c:v>
                </c:pt>
                <c:pt idx="5">
                  <c:v>354703</c:v>
                </c:pt>
                <c:pt idx="6">
                  <c:v>193465</c:v>
                </c:pt>
                <c:pt idx="7">
                  <c:v>136512</c:v>
                </c:pt>
                <c:pt idx="8">
                  <c:v>129925</c:v>
                </c:pt>
                <c:pt idx="9">
                  <c:v>94368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1067392</c:v>
                </c:pt>
                <c:pt idx="1">
                  <c:v>1065308</c:v>
                </c:pt>
                <c:pt idx="2">
                  <c:v>553774</c:v>
                </c:pt>
                <c:pt idx="3">
                  <c:v>401131</c:v>
                </c:pt>
                <c:pt idx="4">
                  <c:v>316755</c:v>
                </c:pt>
                <c:pt idx="5">
                  <c:v>333129</c:v>
                </c:pt>
                <c:pt idx="6">
                  <c:v>184933</c:v>
                </c:pt>
                <c:pt idx="7">
                  <c:v>132291</c:v>
                </c:pt>
                <c:pt idx="8">
                  <c:v>131765</c:v>
                </c:pt>
                <c:pt idx="9">
                  <c:v>84353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682153</c:v>
                </c:pt>
                <c:pt idx="1">
                  <c:v>674079</c:v>
                </c:pt>
                <c:pt idx="2">
                  <c:v>399479</c:v>
                </c:pt>
                <c:pt idx="3">
                  <c:v>365916</c:v>
                </c:pt>
                <c:pt idx="4">
                  <c:v>216395</c:v>
                </c:pt>
                <c:pt idx="5">
                  <c:v>157420</c:v>
                </c:pt>
                <c:pt idx="6">
                  <c:v>133176</c:v>
                </c:pt>
                <c:pt idx="7">
                  <c:v>87550</c:v>
                </c:pt>
                <c:pt idx="8">
                  <c:v>61741</c:v>
                </c:pt>
                <c:pt idx="9">
                  <c:v>11675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653430</c:v>
                </c:pt>
                <c:pt idx="1">
                  <c:v>688780</c:v>
                </c:pt>
                <c:pt idx="2">
                  <c:v>412098</c:v>
                </c:pt>
                <c:pt idx="3">
                  <c:v>408656</c:v>
                </c:pt>
                <c:pt idx="4">
                  <c:v>194821</c:v>
                </c:pt>
                <c:pt idx="5">
                  <c:v>166181</c:v>
                </c:pt>
                <c:pt idx="6">
                  <c:v>123031</c:v>
                </c:pt>
                <c:pt idx="7">
                  <c:v>83681</c:v>
                </c:pt>
                <c:pt idx="8">
                  <c:v>60854</c:v>
                </c:pt>
                <c:pt idx="9">
                  <c:v>12014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44566</c:v>
                </c:pt>
                <c:pt idx="1">
                  <c:v>24207</c:v>
                </c:pt>
                <c:pt idx="2">
                  <c:v>13619</c:v>
                </c:pt>
                <c:pt idx="3">
                  <c:v>10035</c:v>
                </c:pt>
                <c:pt idx="4">
                  <c:v>9315</c:v>
                </c:pt>
                <c:pt idx="5">
                  <c:v>7647</c:v>
                </c:pt>
                <c:pt idx="6">
                  <c:v>6438</c:v>
                </c:pt>
                <c:pt idx="7">
                  <c:v>2472</c:v>
                </c:pt>
                <c:pt idx="8">
                  <c:v>2156</c:v>
                </c:pt>
                <c:pt idx="9">
                  <c:v>1995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39905</c:v>
                </c:pt>
                <c:pt idx="1">
                  <c:v>23864</c:v>
                </c:pt>
                <c:pt idx="2">
                  <c:v>10783</c:v>
                </c:pt>
                <c:pt idx="3">
                  <c:v>9420</c:v>
                </c:pt>
                <c:pt idx="4">
                  <c:v>8932</c:v>
                </c:pt>
                <c:pt idx="5">
                  <c:v>7551</c:v>
                </c:pt>
                <c:pt idx="6">
                  <c:v>6448</c:v>
                </c:pt>
                <c:pt idx="7">
                  <c:v>2401</c:v>
                </c:pt>
                <c:pt idx="8">
                  <c:v>2214</c:v>
                </c:pt>
                <c:pt idx="9">
                  <c:v>1906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342710016</c:v>
                </c:pt>
                <c:pt idx="1">
                  <c:v>293163540</c:v>
                </c:pt>
                <c:pt idx="2">
                  <c:v>218017707</c:v>
                </c:pt>
                <c:pt idx="3">
                  <c:v>208846542</c:v>
                </c:pt>
                <c:pt idx="4">
                  <c:v>201793625</c:v>
                </c:pt>
                <c:pt idx="5">
                  <c:v>159467816</c:v>
                </c:pt>
                <c:pt idx="6">
                  <c:v>59179842</c:v>
                </c:pt>
                <c:pt idx="7">
                  <c:v>40915868</c:v>
                </c:pt>
                <c:pt idx="8">
                  <c:v>38761989</c:v>
                </c:pt>
                <c:pt idx="9">
                  <c:v>36126088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339826989</c:v>
                </c:pt>
                <c:pt idx="1">
                  <c:v>277225765</c:v>
                </c:pt>
                <c:pt idx="2">
                  <c:v>212074168</c:v>
                </c:pt>
                <c:pt idx="3">
                  <c:v>195472696</c:v>
                </c:pt>
                <c:pt idx="4">
                  <c:v>193022042</c:v>
                </c:pt>
                <c:pt idx="5">
                  <c:v>147529325</c:v>
                </c:pt>
                <c:pt idx="6">
                  <c:v>52624957</c:v>
                </c:pt>
                <c:pt idx="7">
                  <c:v>39689104</c:v>
                </c:pt>
                <c:pt idx="8">
                  <c:v>40409536</c:v>
                </c:pt>
                <c:pt idx="9">
                  <c:v>35699068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801</c:v>
                </c:pt>
                <c:pt idx="1">
                  <c:v>732</c:v>
                </c:pt>
                <c:pt idx="2">
                  <c:v>404</c:v>
                </c:pt>
                <c:pt idx="3">
                  <c:v>363</c:v>
                </c:pt>
                <c:pt idx="4">
                  <c:v>281</c:v>
                </c:pt>
                <c:pt idx="5">
                  <c:v>250</c:v>
                </c:pt>
                <c:pt idx="6">
                  <c:v>166</c:v>
                </c:pt>
                <c:pt idx="7">
                  <c:v>128</c:v>
                </c:pt>
                <c:pt idx="8">
                  <c:v>87</c:v>
                </c:pt>
                <c:pt idx="9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775</c:v>
                </c:pt>
                <c:pt idx="1">
                  <c:v>678</c:v>
                </c:pt>
                <c:pt idx="2">
                  <c:v>353</c:v>
                </c:pt>
                <c:pt idx="3">
                  <c:v>335</c:v>
                </c:pt>
                <c:pt idx="4">
                  <c:v>245</c:v>
                </c:pt>
                <c:pt idx="5">
                  <c:v>252</c:v>
                </c:pt>
                <c:pt idx="6">
                  <c:v>172</c:v>
                </c:pt>
                <c:pt idx="7">
                  <c:v>134</c:v>
                </c:pt>
                <c:pt idx="8">
                  <c:v>109</c:v>
                </c:pt>
                <c:pt idx="9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37721</xdr:rowOff>
    </xdr:from>
    <xdr:to>
      <xdr:col>4</xdr:col>
      <xdr:colOff>733425</xdr:colOff>
      <xdr:row>2</xdr:row>
      <xdr:rowOff>103121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1" y="37721"/>
          <a:ext cx="3552824" cy="55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57658</xdr:colOff>
      <xdr:row>0</xdr:row>
      <xdr:rowOff>0</xdr:rowOff>
    </xdr:from>
    <xdr:to>
      <xdr:col>2</xdr:col>
      <xdr:colOff>121592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58" y="0"/>
          <a:ext cx="301668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7570604-88B9-40BA-9042-5796934A1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D2AC9EE8-96EB-4D4C-AE97-9B79845A4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47801944-CCCF-4357-B844-314B9BA8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063DF60-6659-4827-B2D0-CC8563DBB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7" name="LogoRes06">
          <a:extLst>
            <a:ext uri="{FF2B5EF4-FFF2-40B4-BE49-F238E27FC236}">
              <a16:creationId xmlns:a16="http://schemas.microsoft.com/office/drawing/2014/main" id="{93A0C2C3-F124-49F7-87CD-5049E45B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2EAEB3D6-D4DD-439F-8F0F-453EBFABD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1A2D803-8246-4C9A-988B-E52183BD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F27A6F29-7F6D-4E9F-A2A0-E27BD3EB2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3D8BAA7-E43F-4065-89B8-0AD650E6E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9CF7C86-B204-47F4-87F2-738E85C6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EC816915-DC74-43B7-A691-50887BA70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712BCF7-B80A-4124-A5C2-FA0EA52A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4032BA2-E57F-42E5-8706-76A6D82E1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21A06734-1C52-466A-9677-B3D6AAB67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42B0255-833F-4EA6-AE17-372C4F71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F03AE1D-E1C0-4D7B-8982-92A9F086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9AA4C9F-2B80-46AA-88E9-D6A3D82F6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74770088-6616-4DB7-8D2B-160440322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A9ED84AE-965F-4C9A-AAEB-D45998B15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6FBCFCAB-F0D0-4F57-91FC-193A33100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05DD21D-084C-4628-80DA-8426AAD3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ACAECAE-8ADF-4CE2-B537-A1F17B97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8799528D-FEA2-4DFC-A5EB-EF9C384D3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2D97AD72-2229-4A82-AD4C-7666319EE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B7602D8-B3B8-4B07-8384-68B31AA3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24FECA2-65AB-4CCA-A294-184495262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2"/>
  <sheetViews>
    <sheetView tabSelected="1" workbookViewId="0">
      <selection activeCell="G17" sqref="G17"/>
    </sheetView>
  </sheetViews>
  <sheetFormatPr baseColWidth="10" defaultColWidth="11.5546875" defaultRowHeight="14.4" x14ac:dyDescent="0.3"/>
  <cols>
    <col min="1" max="1" width="8.6640625" style="60" customWidth="1"/>
    <col min="2" max="4" width="11.5546875" style="60"/>
    <col min="5" max="5" width="11.5546875" style="60" customWidth="1"/>
    <col min="6" max="10" width="11.5546875" style="60"/>
    <col min="11" max="11" width="9.6640625" style="60" customWidth="1"/>
    <col min="12" max="12" width="0" style="60" hidden="1" customWidth="1"/>
    <col min="13" max="16384" width="11.5546875" style="60"/>
  </cols>
  <sheetData>
    <row r="1" spans="7:9" ht="19.8" x14ac:dyDescent="0.3">
      <c r="I1" s="61" t="s">
        <v>174</v>
      </c>
    </row>
    <row r="2" spans="7:9" ht="18" x14ac:dyDescent="0.3">
      <c r="I2" s="62" t="s">
        <v>60</v>
      </c>
    </row>
    <row r="15" spans="7:9" ht="31.2" x14ac:dyDescent="0.3">
      <c r="G15" s="63" t="s">
        <v>61</v>
      </c>
    </row>
    <row r="16" spans="7:9" ht="23.4" x14ac:dyDescent="0.3">
      <c r="G16" s="64" t="s">
        <v>176</v>
      </c>
    </row>
    <row r="28" spans="6:11" x14ac:dyDescent="0.3">
      <c r="G28" s="65"/>
      <c r="H28" s="65"/>
      <c r="I28" s="65"/>
      <c r="J28" s="65"/>
    </row>
    <row r="29" spans="6:11" ht="14.4" customHeight="1" x14ac:dyDescent="0.3">
      <c r="F29" s="65"/>
      <c r="G29" s="65"/>
      <c r="H29" s="65"/>
      <c r="I29" s="65"/>
      <c r="J29" s="65"/>
      <c r="K29" s="66" t="s">
        <v>62</v>
      </c>
    </row>
    <row r="31" spans="6:11" x14ac:dyDescent="0.3">
      <c r="K31" s="67"/>
    </row>
    <row r="33" spans="2:6" ht="15.6" x14ac:dyDescent="0.3">
      <c r="F33" s="68" t="s">
        <v>63</v>
      </c>
    </row>
    <row r="34" spans="2:6" ht="15.6" x14ac:dyDescent="0.3">
      <c r="F34" s="68"/>
    </row>
    <row r="35" spans="2:6" ht="15.6" x14ac:dyDescent="0.3">
      <c r="C35" s="82"/>
    </row>
    <row r="36" spans="2:6" s="71" customFormat="1" ht="15.6" x14ac:dyDescent="0.3">
      <c r="B36" s="69" t="s">
        <v>64</v>
      </c>
      <c r="C36" s="70" t="s">
        <v>65</v>
      </c>
    </row>
    <row r="37" spans="2:6" s="71" customFormat="1" ht="15.6" x14ac:dyDescent="0.3">
      <c r="B37" s="69" t="s">
        <v>66</v>
      </c>
      <c r="C37" s="69" t="s">
        <v>67</v>
      </c>
    </row>
    <row r="38" spans="2:6" s="71" customFormat="1" ht="15.6" x14ac:dyDescent="0.3">
      <c r="B38" s="72" t="s">
        <v>68</v>
      </c>
      <c r="C38" s="72" t="s">
        <v>69</v>
      </c>
    </row>
    <row r="39" spans="2:6" s="71" customFormat="1" ht="15.6" x14ac:dyDescent="0.3">
      <c r="B39" s="69" t="s">
        <v>70</v>
      </c>
      <c r="C39" s="69" t="s">
        <v>71</v>
      </c>
    </row>
    <row r="40" spans="2:6" s="71" customFormat="1" ht="15.6" x14ac:dyDescent="0.3">
      <c r="B40" s="69" t="s">
        <v>72</v>
      </c>
      <c r="C40" s="69" t="s">
        <v>73</v>
      </c>
    </row>
    <row r="41" spans="2:6" s="71" customFormat="1" ht="15.6" x14ac:dyDescent="0.3">
      <c r="B41" s="69" t="s">
        <v>74</v>
      </c>
      <c r="C41" s="69" t="s">
        <v>75</v>
      </c>
    </row>
    <row r="42" spans="2:6" s="71" customFormat="1" ht="15.6" x14ac:dyDescent="0.3">
      <c r="B42" s="72" t="s">
        <v>76</v>
      </c>
      <c r="C42" s="72" t="s">
        <v>77</v>
      </c>
    </row>
    <row r="43" spans="2:6" s="71" customFormat="1" ht="15.6" x14ac:dyDescent="0.3">
      <c r="B43" s="69" t="s">
        <v>78</v>
      </c>
      <c r="C43" s="69" t="s">
        <v>4</v>
      </c>
    </row>
    <row r="44" spans="2:6" s="71" customFormat="1" ht="15.6" x14ac:dyDescent="0.3">
      <c r="B44" s="69" t="s">
        <v>79</v>
      </c>
      <c r="C44" s="69" t="s">
        <v>6</v>
      </c>
    </row>
    <row r="45" spans="2:6" s="71" customFormat="1" ht="15.6" x14ac:dyDescent="0.3">
      <c r="B45" s="72" t="s">
        <v>80</v>
      </c>
      <c r="C45" s="72" t="s">
        <v>155</v>
      </c>
    </row>
    <row r="46" spans="2:6" s="71" customFormat="1" ht="15.6" x14ac:dyDescent="0.3">
      <c r="B46" s="69" t="s">
        <v>81</v>
      </c>
      <c r="C46" s="69" t="s">
        <v>82</v>
      </c>
    </row>
    <row r="47" spans="2:6" s="71" customFormat="1" ht="15.6" x14ac:dyDescent="0.3">
      <c r="B47" s="69" t="s">
        <v>83</v>
      </c>
      <c r="C47" s="69" t="s">
        <v>84</v>
      </c>
    </row>
    <row r="48" spans="2:6" s="71" customFormat="1" ht="15.6" x14ac:dyDescent="0.3">
      <c r="B48" s="72" t="s">
        <v>85</v>
      </c>
      <c r="C48" s="72" t="s">
        <v>86</v>
      </c>
    </row>
    <row r="49" spans="2:3" s="71" customFormat="1" ht="15.6" x14ac:dyDescent="0.3">
      <c r="B49" s="69" t="s">
        <v>87</v>
      </c>
      <c r="C49" s="69" t="s">
        <v>21</v>
      </c>
    </row>
    <row r="50" spans="2:3" s="71" customFormat="1" ht="15.6" x14ac:dyDescent="0.3">
      <c r="B50" s="72" t="s">
        <v>88</v>
      </c>
      <c r="C50" s="72" t="s">
        <v>89</v>
      </c>
    </row>
    <row r="51" spans="2:3" s="71" customFormat="1" ht="15.6" x14ac:dyDescent="0.3">
      <c r="B51" s="69" t="s">
        <v>90</v>
      </c>
      <c r="C51" s="69" t="s">
        <v>91</v>
      </c>
    </row>
    <row r="52" spans="2:3" s="71" customFormat="1" ht="15.6" x14ac:dyDescent="0.3">
      <c r="B52" s="72" t="s">
        <v>92</v>
      </c>
      <c r="C52" s="72" t="s">
        <v>93</v>
      </c>
    </row>
    <row r="53" spans="2:3" s="71" customFormat="1" ht="15.6" x14ac:dyDescent="0.3">
      <c r="B53" s="72" t="s">
        <v>94</v>
      </c>
      <c r="C53" s="72" t="s">
        <v>95</v>
      </c>
    </row>
    <row r="54" spans="2:3" s="71" customFormat="1" ht="15.6" x14ac:dyDescent="0.3">
      <c r="B54" s="72" t="s">
        <v>96</v>
      </c>
      <c r="C54" s="72" t="s">
        <v>97</v>
      </c>
    </row>
    <row r="55" spans="2:3" s="71" customFormat="1" ht="15.6" x14ac:dyDescent="0.3">
      <c r="B55" s="72" t="s">
        <v>98</v>
      </c>
      <c r="C55" s="72" t="s">
        <v>99</v>
      </c>
    </row>
    <row r="56" spans="2:3" s="71" customFormat="1" ht="15.6" x14ac:dyDescent="0.3">
      <c r="B56" s="69" t="s">
        <v>100</v>
      </c>
      <c r="C56" s="69" t="s">
        <v>170</v>
      </c>
    </row>
    <row r="57" spans="2:3" s="71" customFormat="1" ht="15.6" x14ac:dyDescent="0.3">
      <c r="B57" s="72" t="s">
        <v>101</v>
      </c>
      <c r="C57" s="72" t="s">
        <v>171</v>
      </c>
    </row>
    <row r="58" spans="2:3" s="71" customFormat="1" ht="15.6" x14ac:dyDescent="0.3">
      <c r="B58" s="69" t="s">
        <v>112</v>
      </c>
      <c r="C58" s="69" t="s">
        <v>151</v>
      </c>
    </row>
    <row r="59" spans="2:3" s="71" customFormat="1" ht="15.6" x14ac:dyDescent="0.3">
      <c r="B59" s="69" t="s">
        <v>113</v>
      </c>
      <c r="C59" s="69" t="s">
        <v>102</v>
      </c>
    </row>
    <row r="60" spans="2:3" s="71" customFormat="1" ht="15.6" x14ac:dyDescent="0.3">
      <c r="B60" s="69" t="s">
        <v>103</v>
      </c>
      <c r="C60" s="69" t="s">
        <v>104</v>
      </c>
    </row>
    <row r="61" spans="2:3" s="71" customFormat="1" ht="15.6" x14ac:dyDescent="0.3">
      <c r="B61" s="72" t="s">
        <v>105</v>
      </c>
      <c r="C61" s="72" t="s">
        <v>106</v>
      </c>
    </row>
    <row r="62" spans="2:3" s="71" customFormat="1" ht="15.6" x14ac:dyDescent="0.3">
      <c r="B62" s="72" t="s">
        <v>107</v>
      </c>
      <c r="C62" s="72" t="s">
        <v>108</v>
      </c>
    </row>
    <row r="63" spans="2:3" ht="15.6" x14ac:dyDescent="0.3">
      <c r="B63" s="69"/>
      <c r="C63" s="69"/>
    </row>
    <row r="64" spans="2:3" x14ac:dyDescent="0.3">
      <c r="B64" s="71"/>
    </row>
    <row r="65" spans="2:2" x14ac:dyDescent="0.3">
      <c r="B65" s="71"/>
    </row>
    <row r="66" spans="2:2" x14ac:dyDescent="0.3">
      <c r="B66" s="71"/>
    </row>
    <row r="67" spans="2:2" x14ac:dyDescent="0.3">
      <c r="B67" s="71"/>
    </row>
    <row r="68" spans="2:2" x14ac:dyDescent="0.3">
      <c r="B68" s="71"/>
    </row>
    <row r="69" spans="2:2" x14ac:dyDescent="0.3">
      <c r="B69" s="71"/>
    </row>
    <row r="70" spans="2:2" x14ac:dyDescent="0.3">
      <c r="B70" s="71"/>
    </row>
    <row r="71" spans="2:2" x14ac:dyDescent="0.3">
      <c r="B71" s="71"/>
    </row>
    <row r="72" spans="2:2" x14ac:dyDescent="0.3">
      <c r="B72" s="7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/>
  </sheetViews>
  <sheetFormatPr baseColWidth="10" defaultColWidth="11.44140625" defaultRowHeight="14.4" x14ac:dyDescent="0.3"/>
  <cols>
    <col min="1" max="1" width="28.33203125" style="39" bestFit="1" customWidth="1"/>
    <col min="2" max="2" width="16" style="39" bestFit="1" customWidth="1"/>
    <col min="3" max="3" width="28.44140625" style="39" customWidth="1"/>
    <col min="4" max="16384" width="11.44140625" style="39"/>
  </cols>
  <sheetData>
    <row r="1" spans="1:13" ht="22.5" customHeight="1" x14ac:dyDescent="0.4">
      <c r="D1" s="40" t="s">
        <v>26</v>
      </c>
    </row>
    <row r="4" spans="1:13" x14ac:dyDescent="0.3">
      <c r="F4" s="41"/>
      <c r="G4" s="41"/>
      <c r="I4" s="4" t="s">
        <v>178</v>
      </c>
    </row>
    <row r="6" spans="1:13" x14ac:dyDescent="0.3">
      <c r="A6" s="89" t="s">
        <v>28</v>
      </c>
      <c r="B6" s="90"/>
      <c r="C6" s="90"/>
      <c r="D6" s="86" t="s">
        <v>177</v>
      </c>
      <c r="E6" s="87"/>
      <c r="F6" s="86" t="s">
        <v>175</v>
      </c>
      <c r="G6" s="87"/>
      <c r="H6" s="88" t="s">
        <v>27</v>
      </c>
      <c r="I6" s="87"/>
    </row>
    <row r="7" spans="1:13" x14ac:dyDescent="0.3">
      <c r="A7" s="91"/>
      <c r="B7" s="91"/>
      <c r="C7" s="91"/>
      <c r="D7" s="42">
        <v>2017</v>
      </c>
      <c r="E7" s="42">
        <v>2018</v>
      </c>
      <c r="F7" s="42">
        <v>2017</v>
      </c>
      <c r="G7" s="42">
        <v>2018</v>
      </c>
      <c r="H7" s="42" t="s">
        <v>0</v>
      </c>
      <c r="I7" s="42" t="s">
        <v>2</v>
      </c>
    </row>
    <row r="8" spans="1:13" x14ac:dyDescent="0.3">
      <c r="A8" s="92" t="s">
        <v>10</v>
      </c>
      <c r="B8" s="92" t="s">
        <v>11</v>
      </c>
      <c r="C8" s="43" t="s">
        <v>12</v>
      </c>
      <c r="D8" s="84">
        <f>Líquidos!B35</f>
        <v>15187951</v>
      </c>
      <c r="E8" s="84">
        <f>Líquidos!C35</f>
        <v>14830103</v>
      </c>
      <c r="F8" s="84">
        <f>Líquidos!D35</f>
        <v>148512261</v>
      </c>
      <c r="G8" s="84">
        <f>Líquidos!E35</f>
        <v>149804041</v>
      </c>
      <c r="H8" s="44">
        <f>G8-F8</f>
        <v>1291780</v>
      </c>
      <c r="I8" s="45">
        <f>((G8*100/F8)-100)</f>
        <v>0.86981370514587297</v>
      </c>
    </row>
    <row r="9" spans="1:13" x14ac:dyDescent="0.3">
      <c r="A9" s="93"/>
      <c r="B9" s="94"/>
      <c r="C9" s="43" t="s">
        <v>13</v>
      </c>
      <c r="D9" s="84">
        <f>Sólidos!B35</f>
        <v>8714883</v>
      </c>
      <c r="E9" s="84">
        <f>Sólidos!C35</f>
        <v>9539504</v>
      </c>
      <c r="F9" s="84">
        <f>Sólidos!D35</f>
        <v>83594562</v>
      </c>
      <c r="G9" s="84">
        <f>Sólidos!E35</f>
        <v>84621508</v>
      </c>
      <c r="H9" s="44">
        <f t="shared" ref="H9:H19" si="0">G9-F9</f>
        <v>1026946</v>
      </c>
      <c r="I9" s="45">
        <f t="shared" ref="I9:I19" si="1">((G9*100/F9)-100)</f>
        <v>1.2284842164733192</v>
      </c>
    </row>
    <row r="10" spans="1:13" x14ac:dyDescent="0.3">
      <c r="A10" s="93"/>
      <c r="B10" s="92" t="s">
        <v>14</v>
      </c>
      <c r="C10" s="43" t="s">
        <v>15</v>
      </c>
      <c r="D10" s="84">
        <f>D12-D11</f>
        <v>6032974</v>
      </c>
      <c r="E10" s="84">
        <f t="shared" ref="E10:G10" si="2">E12-E11</f>
        <v>6459397</v>
      </c>
      <c r="F10" s="84">
        <f t="shared" si="2"/>
        <v>59481221</v>
      </c>
      <c r="G10" s="84">
        <f t="shared" si="2"/>
        <v>63878243</v>
      </c>
      <c r="H10" s="44">
        <f t="shared" si="0"/>
        <v>4397022</v>
      </c>
      <c r="I10" s="45">
        <f t="shared" si="1"/>
        <v>7.3922860460446884</v>
      </c>
    </row>
    <row r="11" spans="1:13" x14ac:dyDescent="0.3">
      <c r="A11" s="93"/>
      <c r="B11" s="93"/>
      <c r="C11" s="43" t="s">
        <v>16</v>
      </c>
      <c r="D11" s="84">
        <f>'Mercancías contenedores'!B35</f>
        <v>16010028</v>
      </c>
      <c r="E11" s="84">
        <f>'Mercancías contenedores'!C35</f>
        <v>16623254</v>
      </c>
      <c r="F11" s="84">
        <f>'Mercancías contenedores'!D35</f>
        <v>151130882</v>
      </c>
      <c r="G11" s="84">
        <f>'Mercancías contenedores'!E35</f>
        <v>159860339</v>
      </c>
      <c r="H11" s="44">
        <f t="shared" si="0"/>
        <v>8729457</v>
      </c>
      <c r="I11" s="45">
        <f t="shared" si="1"/>
        <v>5.7760908190822278</v>
      </c>
    </row>
    <row r="12" spans="1:13" x14ac:dyDescent="0.3">
      <c r="A12" s="94"/>
      <c r="B12" s="94"/>
      <c r="C12" s="43" t="s">
        <v>1</v>
      </c>
      <c r="D12" s="84">
        <f>'Mercancía general'!B35</f>
        <v>22043002</v>
      </c>
      <c r="E12" s="84">
        <f>'Mercancía general'!C35</f>
        <v>23082651</v>
      </c>
      <c r="F12" s="84">
        <f>'Mercancía general'!D35</f>
        <v>210612103</v>
      </c>
      <c r="G12" s="84">
        <f>'Mercancía general'!E35</f>
        <v>223738582</v>
      </c>
      <c r="H12" s="44">
        <f t="shared" si="0"/>
        <v>13126479</v>
      </c>
      <c r="I12" s="45">
        <f t="shared" si="1"/>
        <v>6.2325378328329037</v>
      </c>
    </row>
    <row r="13" spans="1:13" x14ac:dyDescent="0.3">
      <c r="A13" s="46"/>
      <c r="B13" s="46"/>
      <c r="C13" s="81" t="s">
        <v>1</v>
      </c>
      <c r="D13" s="85">
        <f>+D8+D9+D12</f>
        <v>45945836</v>
      </c>
      <c r="E13" s="85">
        <f t="shared" ref="E13:G13" si="3">+E8+E9+E12</f>
        <v>47452258</v>
      </c>
      <c r="F13" s="85">
        <f t="shared" si="3"/>
        <v>442718926</v>
      </c>
      <c r="G13" s="85">
        <f t="shared" si="3"/>
        <v>458164131</v>
      </c>
      <c r="H13" s="47">
        <f t="shared" si="0"/>
        <v>15445205</v>
      </c>
      <c r="I13" s="48">
        <f t="shared" si="1"/>
        <v>3.4887157726796687</v>
      </c>
    </row>
    <row r="14" spans="1:13" x14ac:dyDescent="0.3">
      <c r="A14" s="92" t="s">
        <v>3</v>
      </c>
      <c r="B14" s="49" t="s">
        <v>4</v>
      </c>
      <c r="C14" s="43" t="s">
        <v>5</v>
      </c>
      <c r="D14" s="84">
        <f>Pesca!B35</f>
        <v>20231</v>
      </c>
      <c r="E14" s="84">
        <f>Pesca!C35</f>
        <v>20175</v>
      </c>
      <c r="F14" s="84">
        <f>Pesca!D35</f>
        <v>204244</v>
      </c>
      <c r="G14" s="84">
        <f>Pesca!E35</f>
        <v>185020</v>
      </c>
      <c r="H14" s="44">
        <f>G14-F14</f>
        <v>-19224</v>
      </c>
      <c r="I14" s="45">
        <f t="shared" si="1"/>
        <v>-9.4122715967176447</v>
      </c>
    </row>
    <row r="15" spans="1:13" x14ac:dyDescent="0.3">
      <c r="A15" s="93"/>
      <c r="B15" s="92" t="s">
        <v>6</v>
      </c>
      <c r="C15" s="58" t="s">
        <v>167</v>
      </c>
      <c r="D15" s="84">
        <f>'Avit. combustibles'!B35</f>
        <v>765211</v>
      </c>
      <c r="E15" s="84">
        <f>'Avit. combustibles'!C35</f>
        <v>690538</v>
      </c>
      <c r="F15" s="84">
        <f>'Avit. combustibles'!D35</f>
        <v>6575651</v>
      </c>
      <c r="G15" s="84">
        <f>'Avit. combustibles'!E35</f>
        <v>6746243</v>
      </c>
      <c r="H15" s="44">
        <f>G15-F15</f>
        <v>170592</v>
      </c>
      <c r="I15" s="45">
        <f t="shared" si="1"/>
        <v>2.594298267958564</v>
      </c>
      <c r="J15" s="50"/>
      <c r="K15" s="50"/>
      <c r="L15" s="50"/>
      <c r="M15" s="50"/>
    </row>
    <row r="16" spans="1:13" x14ac:dyDescent="0.3">
      <c r="A16" s="93"/>
      <c r="B16" s="94"/>
      <c r="C16" s="43" t="s">
        <v>7</v>
      </c>
      <c r="D16" s="84">
        <f>Avituallamiento!B35-'Resumen general'!D15</f>
        <v>199382</v>
      </c>
      <c r="E16" s="84">
        <f>Avituallamiento!C35-'Resumen general'!E15</f>
        <v>182058</v>
      </c>
      <c r="F16" s="84">
        <f>Avituallamiento!D35-'Resumen general'!F15</f>
        <v>1681199</v>
      </c>
      <c r="G16" s="84">
        <f>Avituallamiento!E35-'Resumen general'!G15</f>
        <v>1655022</v>
      </c>
      <c r="H16" s="44">
        <f>G16-F16</f>
        <v>-26177</v>
      </c>
      <c r="I16" s="45">
        <f t="shared" si="1"/>
        <v>-1.5570435147772486</v>
      </c>
    </row>
    <row r="17" spans="1:9" x14ac:dyDescent="0.3">
      <c r="A17" s="94"/>
      <c r="B17" s="49" t="s">
        <v>8</v>
      </c>
      <c r="C17" s="43" t="s">
        <v>9</v>
      </c>
      <c r="D17" s="84">
        <f>'Tráfico interior'!B35</f>
        <v>343815</v>
      </c>
      <c r="E17" s="84">
        <f>'Tráfico interior'!C35</f>
        <v>32024</v>
      </c>
      <c r="F17" s="84">
        <f>'Tráfico interior'!D35</f>
        <v>2473082</v>
      </c>
      <c r="G17" s="84">
        <f>'Tráfico interior'!E35</f>
        <v>2329519</v>
      </c>
      <c r="H17" s="44">
        <f t="shared" si="0"/>
        <v>-143563</v>
      </c>
      <c r="I17" s="45">
        <f t="shared" si="1"/>
        <v>-5.805023852828171</v>
      </c>
    </row>
    <row r="18" spans="1:9" x14ac:dyDescent="0.3">
      <c r="A18" s="51"/>
      <c r="B18" s="51"/>
      <c r="C18" s="81" t="s">
        <v>1</v>
      </c>
      <c r="D18" s="85">
        <f>+D14+D15+D16+D17</f>
        <v>1328639</v>
      </c>
      <c r="E18" s="85">
        <f t="shared" ref="E18:F18" si="4">+E14+E15+E16+E17</f>
        <v>924795</v>
      </c>
      <c r="F18" s="85">
        <f t="shared" si="4"/>
        <v>10934176</v>
      </c>
      <c r="G18" s="85">
        <f>+G14+G15+G16+G17</f>
        <v>10915804</v>
      </c>
      <c r="H18" s="47">
        <f t="shared" si="0"/>
        <v>-18372</v>
      </c>
      <c r="I18" s="48">
        <f t="shared" si="1"/>
        <v>-0.16802363525152941</v>
      </c>
    </row>
    <row r="19" spans="1:9" x14ac:dyDescent="0.3">
      <c r="A19" s="52"/>
      <c r="B19" s="52"/>
      <c r="C19" s="57" t="s">
        <v>109</v>
      </c>
      <c r="D19" s="53">
        <f>+D13+D18</f>
        <v>47274475</v>
      </c>
      <c r="E19" s="53">
        <f t="shared" ref="E19:F19" si="5">+E13+E18</f>
        <v>48377053</v>
      </c>
      <c r="F19" s="53">
        <f t="shared" si="5"/>
        <v>453653102</v>
      </c>
      <c r="G19" s="53">
        <f>+G13+G18</f>
        <v>469079935</v>
      </c>
      <c r="H19" s="53">
        <f t="shared" si="0"/>
        <v>15426833</v>
      </c>
      <c r="I19" s="54">
        <f t="shared" si="1"/>
        <v>3.4005791940997199</v>
      </c>
    </row>
    <row r="20" spans="1:9" x14ac:dyDescent="0.3">
      <c r="A20" s="51"/>
      <c r="B20" s="51"/>
      <c r="I20" s="55"/>
    </row>
    <row r="21" spans="1:9" x14ac:dyDescent="0.3">
      <c r="A21" s="92" t="s">
        <v>17</v>
      </c>
      <c r="B21" s="92" t="s">
        <v>18</v>
      </c>
      <c r="C21" s="43" t="s">
        <v>19</v>
      </c>
      <c r="D21" s="84">
        <f>'Mercancías tránsito'!B35</f>
        <v>12178633</v>
      </c>
      <c r="E21" s="84">
        <f>'Mercancías tránsito'!C35</f>
        <v>12398378</v>
      </c>
      <c r="F21" s="84">
        <f>'Mercancías tránsito'!D35</f>
        <v>113763454</v>
      </c>
      <c r="G21" s="84">
        <f>'Mercancías tránsito'!E35</f>
        <v>123112138</v>
      </c>
      <c r="H21" s="44">
        <f>G21-F21</f>
        <v>9348684</v>
      </c>
      <c r="I21" s="45">
        <f t="shared" ref="I21:I36" si="6">((G21*100/F21)-100)</f>
        <v>8.2176513381880909</v>
      </c>
    </row>
    <row r="22" spans="1:9" x14ac:dyDescent="0.3">
      <c r="A22" s="93"/>
      <c r="B22" s="94"/>
      <c r="C22" s="43" t="s">
        <v>20</v>
      </c>
      <c r="D22" s="84">
        <f>'Mercan. contene. tránsito'!B35</f>
        <v>9769076</v>
      </c>
      <c r="E22" s="84">
        <f>'Mercan. contene. tránsito'!C35</f>
        <v>10095155</v>
      </c>
      <c r="F22" s="84">
        <f>'Mercan. contene. tránsito'!D35</f>
        <v>90623893</v>
      </c>
      <c r="G22" s="84">
        <f>'Mercan. contene. tránsito'!E35</f>
        <v>96827232</v>
      </c>
      <c r="H22" s="44">
        <f>G22-F22</f>
        <v>6203339</v>
      </c>
      <c r="I22" s="45">
        <f t="shared" si="6"/>
        <v>6.8451473387928701</v>
      </c>
    </row>
    <row r="23" spans="1:9" x14ac:dyDescent="0.3">
      <c r="A23" s="93"/>
      <c r="B23" s="92" t="s">
        <v>21</v>
      </c>
      <c r="C23" s="43" t="s">
        <v>22</v>
      </c>
      <c r="D23" s="84">
        <f>'Ro-Ro'!B35</f>
        <v>4734072</v>
      </c>
      <c r="E23" s="84">
        <f>'Ro-Ro'!C35</f>
        <v>5321784</v>
      </c>
      <c r="F23" s="84">
        <f>'Ro-Ro'!D35</f>
        <v>48229889</v>
      </c>
      <c r="G23" s="84">
        <f>'Ro-Ro'!E35</f>
        <v>52050559</v>
      </c>
      <c r="H23" s="44">
        <f t="shared" ref="H23:H36" si="7">G23-F23</f>
        <v>3820670</v>
      </c>
      <c r="I23" s="45">
        <f t="shared" si="6"/>
        <v>7.9217889139243027</v>
      </c>
    </row>
    <row r="24" spans="1:9" x14ac:dyDescent="0.3">
      <c r="A24" s="93"/>
      <c r="B24" s="94"/>
      <c r="C24" s="58" t="s">
        <v>152</v>
      </c>
      <c r="D24" s="84">
        <f>'Ro-Ro remolques'!B35</f>
        <v>116154</v>
      </c>
      <c r="E24" s="84">
        <f>'Ro-Ro remolques'!C35</f>
        <v>128450</v>
      </c>
      <c r="F24" s="84">
        <f>'Ro-Ro remolques'!D35</f>
        <v>1166920</v>
      </c>
      <c r="G24" s="84">
        <f>'Ro-Ro remolques'!E35</f>
        <v>1251529</v>
      </c>
      <c r="H24" s="44">
        <f t="shared" si="7"/>
        <v>84609</v>
      </c>
      <c r="I24" s="45">
        <f t="shared" si="6"/>
        <v>7.2506255784458205</v>
      </c>
    </row>
    <row r="25" spans="1:9" x14ac:dyDescent="0.3">
      <c r="A25" s="93"/>
      <c r="B25" s="96" t="s">
        <v>140</v>
      </c>
      <c r="C25" s="58" t="s">
        <v>139</v>
      </c>
      <c r="D25" s="84">
        <f>TEUS!B35</f>
        <v>1415019</v>
      </c>
      <c r="E25" s="84">
        <f>TEUS!C35</f>
        <v>1529827</v>
      </c>
      <c r="F25" s="84">
        <f>TEUS!D35</f>
        <v>13242392</v>
      </c>
      <c r="G25" s="84">
        <f>TEUS!E35</f>
        <v>14344884</v>
      </c>
      <c r="H25" s="44">
        <f t="shared" si="7"/>
        <v>1102492</v>
      </c>
      <c r="I25" s="45">
        <f t="shared" si="6"/>
        <v>8.3254747329636558</v>
      </c>
    </row>
    <row r="26" spans="1:9" x14ac:dyDescent="0.3">
      <c r="A26" s="93"/>
      <c r="B26" s="93"/>
      <c r="C26" s="43" t="s">
        <v>141</v>
      </c>
      <c r="D26" s="84">
        <f>'TEUS tránsito'!B35</f>
        <v>756354</v>
      </c>
      <c r="E26" s="84">
        <f>'TEUS tránsito'!C35</f>
        <v>819187</v>
      </c>
      <c r="F26" s="84">
        <f>'TEUS tránsito'!D35</f>
        <v>7043927</v>
      </c>
      <c r="G26" s="84">
        <f>'TEUS tránsito'!E35</f>
        <v>7735628</v>
      </c>
      <c r="H26" s="44">
        <f t="shared" si="7"/>
        <v>691701</v>
      </c>
      <c r="I26" s="45">
        <f t="shared" si="6"/>
        <v>9.8198206767333005</v>
      </c>
    </row>
    <row r="27" spans="1:9" x14ac:dyDescent="0.3">
      <c r="A27" s="93"/>
      <c r="B27" s="93"/>
      <c r="C27" s="43" t="s">
        <v>142</v>
      </c>
      <c r="D27" s="84">
        <f>'TEUS nacional'!B35</f>
        <v>167367</v>
      </c>
      <c r="E27" s="84">
        <f>'TEUS nacional'!C35</f>
        <v>175800</v>
      </c>
      <c r="F27" s="84">
        <f>'TEUS nacional'!D35</f>
        <v>1636948</v>
      </c>
      <c r="G27" s="84">
        <f>'TEUS nacional'!E35</f>
        <v>1696157</v>
      </c>
      <c r="H27" s="44">
        <f t="shared" si="7"/>
        <v>59209</v>
      </c>
      <c r="I27" s="45">
        <f t="shared" si="6"/>
        <v>3.6170360939993174</v>
      </c>
    </row>
    <row r="28" spans="1:9" x14ac:dyDescent="0.3">
      <c r="A28" s="93"/>
      <c r="B28" s="93"/>
      <c r="C28" s="43" t="s">
        <v>143</v>
      </c>
      <c r="D28" s="84">
        <f>'TEUS exterior'!B35</f>
        <v>491298</v>
      </c>
      <c r="E28" s="84">
        <f>'TEUS exterior'!C35</f>
        <v>534842</v>
      </c>
      <c r="F28" s="84">
        <f>'TEUS exterior'!D35</f>
        <v>4561518</v>
      </c>
      <c r="G28" s="84">
        <f>'TEUS exterior'!E35</f>
        <v>4913100</v>
      </c>
      <c r="H28" s="44">
        <f t="shared" si="7"/>
        <v>351582</v>
      </c>
      <c r="I28" s="45">
        <f t="shared" si="6"/>
        <v>7.7075657708683849</v>
      </c>
    </row>
    <row r="29" spans="1:9" x14ac:dyDescent="0.3">
      <c r="A29" s="93"/>
      <c r="B29" s="94"/>
      <c r="C29" s="43" t="s">
        <v>144</v>
      </c>
      <c r="D29" s="84">
        <f>'TEUS nacional y exterior'!B35</f>
        <v>658664</v>
      </c>
      <c r="E29" s="84">
        <f>'TEUS nacional y exterior'!C35</f>
        <v>710642</v>
      </c>
      <c r="F29" s="84">
        <f>'TEUS nacional y exterior'!D35</f>
        <v>6198466</v>
      </c>
      <c r="G29" s="84">
        <f>'TEUS nacional y exterior'!E35</f>
        <v>6609256</v>
      </c>
      <c r="H29" s="44">
        <f t="shared" si="7"/>
        <v>410790</v>
      </c>
      <c r="I29" s="45">
        <f t="shared" si="6"/>
        <v>6.6272848798396211</v>
      </c>
    </row>
    <row r="30" spans="1:9" x14ac:dyDescent="0.3">
      <c r="A30" s="93"/>
      <c r="B30" s="92" t="s">
        <v>23</v>
      </c>
      <c r="C30" s="58" t="s">
        <v>168</v>
      </c>
      <c r="D30" s="84">
        <f>'Pasajeros total'!B35</f>
        <v>3023533</v>
      </c>
      <c r="E30" s="84">
        <f>'Pasajeros total'!C35</f>
        <v>3186745</v>
      </c>
      <c r="F30" s="84">
        <f>'Pasajeros total'!D35</f>
        <v>29639371</v>
      </c>
      <c r="G30" s="84">
        <f>'Pasajeros total'!E35</f>
        <v>31588021</v>
      </c>
      <c r="H30" s="44">
        <f t="shared" si="7"/>
        <v>1948650</v>
      </c>
      <c r="I30" s="45">
        <f t="shared" si="6"/>
        <v>6.5745322328196494</v>
      </c>
    </row>
    <row r="31" spans="1:9" x14ac:dyDescent="0.3">
      <c r="A31" s="93"/>
      <c r="B31" s="94"/>
      <c r="C31" s="58" t="s">
        <v>169</v>
      </c>
      <c r="D31" s="84">
        <f>'Pasajeros crucero'!B35</f>
        <v>1262534</v>
      </c>
      <c r="E31" s="84">
        <f>'Pasajeros crucero'!C35</f>
        <v>1321572</v>
      </c>
      <c r="F31" s="84">
        <f>'Pasajeros crucero'!D35</f>
        <v>7750549</v>
      </c>
      <c r="G31" s="84">
        <f>'Pasajeros crucero'!E35</f>
        <v>8725410</v>
      </c>
      <c r="H31" s="44">
        <f t="shared" si="7"/>
        <v>974861</v>
      </c>
      <c r="I31" s="45">
        <f t="shared" si="6"/>
        <v>12.577960606403494</v>
      </c>
    </row>
    <row r="32" spans="1:9" x14ac:dyDescent="0.3">
      <c r="A32" s="93"/>
      <c r="B32" s="96" t="s">
        <v>153</v>
      </c>
      <c r="C32" s="43" t="s">
        <v>145</v>
      </c>
      <c r="D32" s="84">
        <f>'Automóviles régimen pasaje'!B35</f>
        <v>384324</v>
      </c>
      <c r="E32" s="84">
        <f>'Automóviles régimen pasaje'!C35</f>
        <v>413292</v>
      </c>
      <c r="F32" s="84">
        <f>'Automóviles régimen pasaje'!D35</f>
        <v>4479020</v>
      </c>
      <c r="G32" s="84">
        <f>'Automóviles régimen pasaje'!E35</f>
        <v>4781856</v>
      </c>
      <c r="H32" s="44">
        <f t="shared" si="7"/>
        <v>302836</v>
      </c>
      <c r="I32" s="45">
        <f t="shared" si="6"/>
        <v>6.7612111577979164</v>
      </c>
    </row>
    <row r="33" spans="1:9" x14ac:dyDescent="0.3">
      <c r="A33" s="93"/>
      <c r="B33" s="94"/>
      <c r="C33" s="58" t="s">
        <v>117</v>
      </c>
      <c r="D33" s="84">
        <f>'Automóviles régimen mercancía'!B35</f>
        <v>317729</v>
      </c>
      <c r="E33" s="84">
        <f>'Automóviles régimen mercancía'!C35</f>
        <v>289930</v>
      </c>
      <c r="F33" s="84">
        <f>'Automóviles régimen mercancía'!D35</f>
        <v>2826392</v>
      </c>
      <c r="G33" s="84">
        <f>'Automóviles régimen mercancía'!E35</f>
        <v>2807108</v>
      </c>
      <c r="H33" s="44">
        <f t="shared" si="7"/>
        <v>-19284</v>
      </c>
      <c r="I33" s="45">
        <f t="shared" si="6"/>
        <v>-0.68228327846951231</v>
      </c>
    </row>
    <row r="34" spans="1:9" x14ac:dyDescent="0.3">
      <c r="A34" s="93"/>
      <c r="B34" s="92" t="s">
        <v>24</v>
      </c>
      <c r="C34" s="43" t="s">
        <v>146</v>
      </c>
      <c r="D34" s="84">
        <f>'Buques número'!B35</f>
        <v>13419</v>
      </c>
      <c r="E34" s="84">
        <f>'Buques número'!C35</f>
        <v>14457</v>
      </c>
      <c r="F34" s="84">
        <f>'Buques número'!D35</f>
        <v>132768</v>
      </c>
      <c r="G34" s="84">
        <f>'Buques número'!E35</f>
        <v>142095</v>
      </c>
      <c r="H34" s="44">
        <f t="shared" si="7"/>
        <v>9327</v>
      </c>
      <c r="I34" s="45">
        <f t="shared" si="6"/>
        <v>7.0250361532899461</v>
      </c>
    </row>
    <row r="35" spans="1:9" x14ac:dyDescent="0.3">
      <c r="A35" s="93"/>
      <c r="B35" s="93"/>
      <c r="C35" s="43" t="s">
        <v>25</v>
      </c>
      <c r="D35" s="84">
        <f>'Buques GT'!B35</f>
        <v>206781594</v>
      </c>
      <c r="E35" s="84">
        <f>'Buques GT'!C35</f>
        <v>213803886</v>
      </c>
      <c r="F35" s="84">
        <f>'Buques GT'!D35</f>
        <v>1848362092</v>
      </c>
      <c r="G35" s="84">
        <f>'Buques GT'!E35</f>
        <v>1924270131</v>
      </c>
      <c r="H35" s="44">
        <f t="shared" si="7"/>
        <v>75908039</v>
      </c>
      <c r="I35" s="45">
        <f t="shared" si="6"/>
        <v>4.1067731982029869</v>
      </c>
    </row>
    <row r="36" spans="1:9" x14ac:dyDescent="0.3">
      <c r="A36" s="95"/>
      <c r="B36" s="97"/>
      <c r="C36" s="43" t="s">
        <v>147</v>
      </c>
      <c r="D36" s="84">
        <f>Cruceros!B35</f>
        <v>585</v>
      </c>
      <c r="E36" s="84">
        <f>Cruceros!C35</f>
        <v>587</v>
      </c>
      <c r="F36" s="84">
        <f>Cruceros!D35</f>
        <v>3477</v>
      </c>
      <c r="G36" s="84">
        <f>Cruceros!E35</f>
        <v>3642</v>
      </c>
      <c r="H36" s="44">
        <f t="shared" si="7"/>
        <v>165</v>
      </c>
      <c r="I36" s="45">
        <f t="shared" si="6"/>
        <v>4.7454702329594483</v>
      </c>
    </row>
    <row r="37" spans="1:9" x14ac:dyDescent="0.3">
      <c r="A37" s="59" t="s">
        <v>110</v>
      </c>
    </row>
    <row r="38" spans="1:9" x14ac:dyDescent="0.3">
      <c r="A38" s="59" t="s">
        <v>111</v>
      </c>
    </row>
    <row r="39" spans="1:9" x14ac:dyDescent="0.3">
      <c r="A39" s="56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158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1546947</v>
      </c>
      <c r="C7" s="30">
        <v>1552090</v>
      </c>
      <c r="D7" s="30">
        <v>12539842</v>
      </c>
      <c r="E7" s="30">
        <v>13132975</v>
      </c>
      <c r="F7" s="11">
        <f>((E7*100)/D7)-100</f>
        <v>4.7299878260029118</v>
      </c>
      <c r="G7" s="1"/>
      <c r="H7" s="1"/>
      <c r="I7" s="1"/>
    </row>
    <row r="8" spans="1:12" x14ac:dyDescent="0.3">
      <c r="A8" s="12" t="s">
        <v>31</v>
      </c>
      <c r="B8" s="31">
        <v>304462</v>
      </c>
      <c r="C8" s="31">
        <v>340141</v>
      </c>
      <c r="D8" s="31">
        <v>2923739</v>
      </c>
      <c r="E8" s="31">
        <v>2691654</v>
      </c>
      <c r="F8" s="14">
        <f t="shared" ref="F8:F34" si="0">((E8*100)/D8)-100</f>
        <v>-7.937952053859803</v>
      </c>
      <c r="G8" s="1"/>
      <c r="H8" s="1"/>
      <c r="I8" s="1"/>
    </row>
    <row r="9" spans="1:12" x14ac:dyDescent="0.3">
      <c r="A9" s="9" t="s">
        <v>157</v>
      </c>
      <c r="B9" s="30">
        <v>512724</v>
      </c>
      <c r="C9" s="30">
        <v>664347</v>
      </c>
      <c r="D9" s="30">
        <v>5298255</v>
      </c>
      <c r="E9" s="30">
        <v>5893364</v>
      </c>
      <c r="F9" s="11">
        <f t="shared" si="0"/>
        <v>11.232169837050122</v>
      </c>
      <c r="G9" s="1"/>
      <c r="H9" s="1"/>
      <c r="I9" s="1"/>
    </row>
    <row r="10" spans="1:12" x14ac:dyDescent="0.3">
      <c r="A10" s="12" t="s">
        <v>159</v>
      </c>
      <c r="B10" s="31">
        <v>404099</v>
      </c>
      <c r="C10" s="31">
        <v>424503</v>
      </c>
      <c r="D10" s="31">
        <v>4025876</v>
      </c>
      <c r="E10" s="31">
        <v>4202061</v>
      </c>
      <c r="F10" s="14">
        <f t="shared" si="0"/>
        <v>4.3763146207185741</v>
      </c>
      <c r="G10" s="1"/>
      <c r="H10" s="1"/>
      <c r="I10" s="1"/>
    </row>
    <row r="11" spans="1:12" x14ac:dyDescent="0.3">
      <c r="A11" s="9" t="s">
        <v>160</v>
      </c>
      <c r="B11" s="30">
        <v>9191631</v>
      </c>
      <c r="C11" s="30">
        <v>8110447</v>
      </c>
      <c r="D11" s="30">
        <v>84236718</v>
      </c>
      <c r="E11" s="30">
        <v>89807373</v>
      </c>
      <c r="F11" s="11">
        <f t="shared" si="0"/>
        <v>6.6130959660607829</v>
      </c>
      <c r="G11" s="1"/>
      <c r="H11" s="1"/>
      <c r="I11" s="1"/>
    </row>
    <row r="12" spans="1:12" x14ac:dyDescent="0.3">
      <c r="A12" s="12" t="s">
        <v>161</v>
      </c>
      <c r="B12" s="31">
        <v>292514</v>
      </c>
      <c r="C12" s="31">
        <v>293301</v>
      </c>
      <c r="D12" s="31">
        <v>3425160</v>
      </c>
      <c r="E12" s="31">
        <v>3338738</v>
      </c>
      <c r="F12" s="14">
        <f t="shared" si="0"/>
        <v>-2.523152203108765</v>
      </c>
      <c r="G12" s="1"/>
      <c r="H12" s="1"/>
      <c r="I12" s="1"/>
    </row>
    <row r="13" spans="1:12" x14ac:dyDescent="0.3">
      <c r="A13" s="9" t="s">
        <v>32</v>
      </c>
      <c r="B13" s="30">
        <v>1206082</v>
      </c>
      <c r="C13" s="30">
        <v>1390551</v>
      </c>
      <c r="D13" s="30">
        <v>13608506</v>
      </c>
      <c r="E13" s="30">
        <v>14131182</v>
      </c>
      <c r="F13" s="11">
        <f t="shared" si="0"/>
        <v>3.8408036855772423</v>
      </c>
      <c r="G13" s="1"/>
      <c r="H13" s="1"/>
      <c r="I13" s="1"/>
    </row>
    <row r="14" spans="1:12" x14ac:dyDescent="0.3">
      <c r="A14" s="12" t="s">
        <v>33</v>
      </c>
      <c r="B14" s="31">
        <v>5474889</v>
      </c>
      <c r="C14" s="31">
        <v>5671547</v>
      </c>
      <c r="D14" s="31">
        <v>51052690</v>
      </c>
      <c r="E14" s="31">
        <v>56898132</v>
      </c>
      <c r="F14" s="14">
        <f t="shared" si="0"/>
        <v>11.449821742987496</v>
      </c>
      <c r="G14" s="1"/>
      <c r="H14" s="1"/>
      <c r="I14" s="1"/>
    </row>
    <row r="15" spans="1:12" x14ac:dyDescent="0.3">
      <c r="A15" s="9" t="s">
        <v>34</v>
      </c>
      <c r="B15" s="30">
        <v>3296194</v>
      </c>
      <c r="C15" s="30">
        <v>3316160</v>
      </c>
      <c r="D15" s="30">
        <v>28378449</v>
      </c>
      <c r="E15" s="30">
        <v>29974661</v>
      </c>
      <c r="F15" s="11">
        <f t="shared" si="0"/>
        <v>5.6247330500690822</v>
      </c>
      <c r="G15" s="1"/>
      <c r="H15" s="1"/>
      <c r="I15" s="1"/>
    </row>
    <row r="16" spans="1:12" x14ac:dyDescent="0.3">
      <c r="A16" s="12" t="s">
        <v>35</v>
      </c>
      <c r="B16" s="31">
        <v>3405251</v>
      </c>
      <c r="C16" s="31">
        <v>2989122</v>
      </c>
      <c r="D16" s="31">
        <v>29140456</v>
      </c>
      <c r="E16" s="31">
        <v>27618073</v>
      </c>
      <c r="F16" s="14">
        <f t="shared" si="0"/>
        <v>-5.2242936761181795</v>
      </c>
      <c r="G16" s="1"/>
      <c r="H16" s="1"/>
      <c r="I16" s="1"/>
    </row>
    <row r="17" spans="1:9" x14ac:dyDescent="0.3">
      <c r="A17" s="9" t="s">
        <v>162</v>
      </c>
      <c r="B17" s="30">
        <v>1320484</v>
      </c>
      <c r="C17" s="30">
        <v>1448755</v>
      </c>
      <c r="D17" s="30">
        <v>15303317</v>
      </c>
      <c r="E17" s="30">
        <v>17599465</v>
      </c>
      <c r="F17" s="11">
        <f t="shared" si="0"/>
        <v>15.004250385717029</v>
      </c>
      <c r="G17" s="1"/>
      <c r="H17" s="1"/>
      <c r="I17" s="1"/>
    </row>
    <row r="18" spans="1:9" x14ac:dyDescent="0.3">
      <c r="A18" s="12" t="s">
        <v>36</v>
      </c>
      <c r="B18" s="31">
        <v>200772</v>
      </c>
      <c r="C18" s="31">
        <v>195521</v>
      </c>
      <c r="D18" s="31">
        <v>2036798</v>
      </c>
      <c r="E18" s="31">
        <v>2057920</v>
      </c>
      <c r="F18" s="14">
        <f t="shared" si="0"/>
        <v>1.037019871386363</v>
      </c>
      <c r="G18" s="1"/>
      <c r="H18" s="1"/>
      <c r="I18" s="1"/>
    </row>
    <row r="19" spans="1:9" x14ac:dyDescent="0.3">
      <c r="A19" s="9" t="s">
        <v>37</v>
      </c>
      <c r="B19" s="30">
        <v>899158</v>
      </c>
      <c r="C19" s="30">
        <v>1267527</v>
      </c>
      <c r="D19" s="30">
        <v>11127554</v>
      </c>
      <c r="E19" s="30">
        <v>11204159</v>
      </c>
      <c r="F19" s="11">
        <f t="shared" si="0"/>
        <v>0.68842622556583422</v>
      </c>
      <c r="G19" s="1"/>
      <c r="H19" s="1"/>
      <c r="I19" s="1"/>
    </row>
    <row r="20" spans="1:9" x14ac:dyDescent="0.3">
      <c r="A20" s="12" t="s">
        <v>163</v>
      </c>
      <c r="B20" s="31">
        <v>1589273</v>
      </c>
      <c r="C20" s="31">
        <v>1824380</v>
      </c>
      <c r="D20" s="31">
        <v>18180819</v>
      </c>
      <c r="E20" s="31">
        <v>16307057</v>
      </c>
      <c r="F20" s="14">
        <f t="shared" si="0"/>
        <v>-10.306257380374333</v>
      </c>
      <c r="G20" s="1"/>
      <c r="H20" s="1"/>
      <c r="I20" s="1"/>
    </row>
    <row r="21" spans="1:9" x14ac:dyDescent="0.3">
      <c r="A21" s="9" t="s">
        <v>38</v>
      </c>
      <c r="B21" s="30">
        <v>2387721</v>
      </c>
      <c r="C21" s="30">
        <v>3100742</v>
      </c>
      <c r="D21" s="30">
        <v>26174976</v>
      </c>
      <c r="E21" s="30">
        <v>27263695</v>
      </c>
      <c r="F21" s="11">
        <f t="shared" si="0"/>
        <v>4.1593887230307303</v>
      </c>
      <c r="G21" s="1"/>
      <c r="H21" s="1"/>
      <c r="I21" s="1"/>
    </row>
    <row r="22" spans="1:9" x14ac:dyDescent="0.3">
      <c r="A22" s="12" t="s">
        <v>59</v>
      </c>
      <c r="B22" s="31">
        <v>2342064</v>
      </c>
      <c r="C22" s="31">
        <v>2270812</v>
      </c>
      <c r="D22" s="31">
        <v>22447348</v>
      </c>
      <c r="E22" s="31">
        <v>22362415</v>
      </c>
      <c r="F22" s="14">
        <f t="shared" si="0"/>
        <v>-0.37836540868880775</v>
      </c>
      <c r="G22" s="1"/>
      <c r="H22" s="1"/>
      <c r="I22" s="1"/>
    </row>
    <row r="23" spans="1:9" x14ac:dyDescent="0.3">
      <c r="A23" s="9" t="s">
        <v>164</v>
      </c>
      <c r="B23" s="30">
        <v>185291</v>
      </c>
      <c r="C23" s="30">
        <v>354553</v>
      </c>
      <c r="D23" s="30">
        <v>2365451</v>
      </c>
      <c r="E23" s="30">
        <v>2528058</v>
      </c>
      <c r="F23" s="11">
        <f t="shared" si="0"/>
        <v>6.8742493503353046</v>
      </c>
      <c r="G23" s="1"/>
      <c r="H23" s="1"/>
      <c r="I23" s="1"/>
    </row>
    <row r="24" spans="1:9" x14ac:dyDescent="0.3">
      <c r="A24" s="12" t="s">
        <v>166</v>
      </c>
      <c r="B24" s="31">
        <v>256948</v>
      </c>
      <c r="C24" s="31">
        <v>290496</v>
      </c>
      <c r="D24" s="31">
        <v>2115647</v>
      </c>
      <c r="E24" s="31">
        <v>2128892</v>
      </c>
      <c r="F24" s="14">
        <f t="shared" si="0"/>
        <v>0.62604961980898111</v>
      </c>
      <c r="G24" s="1"/>
      <c r="H24" s="1"/>
      <c r="I24" s="1"/>
    </row>
    <row r="25" spans="1:9" x14ac:dyDescent="0.3">
      <c r="A25" s="9" t="s">
        <v>39</v>
      </c>
      <c r="B25" s="30">
        <v>94766</v>
      </c>
      <c r="C25" s="30">
        <v>71590</v>
      </c>
      <c r="D25" s="30">
        <v>990875</v>
      </c>
      <c r="E25" s="30">
        <v>737575</v>
      </c>
      <c r="F25" s="11">
        <f t="shared" si="0"/>
        <v>-25.563264791219879</v>
      </c>
      <c r="G25" s="1"/>
      <c r="H25" s="1"/>
      <c r="I25" s="1"/>
    </row>
    <row r="26" spans="1:9" x14ac:dyDescent="0.3">
      <c r="A26" s="12" t="s">
        <v>40</v>
      </c>
      <c r="B26" s="31">
        <v>181391</v>
      </c>
      <c r="C26" s="31">
        <v>208850</v>
      </c>
      <c r="D26" s="31">
        <v>1916054</v>
      </c>
      <c r="E26" s="31">
        <v>2376837</v>
      </c>
      <c r="F26" s="14">
        <f t="shared" si="0"/>
        <v>24.048539341793088</v>
      </c>
      <c r="G26" s="1"/>
      <c r="H26" s="1"/>
      <c r="I26" s="1"/>
    </row>
    <row r="27" spans="1:9" x14ac:dyDescent="0.3">
      <c r="A27" s="9" t="s">
        <v>41</v>
      </c>
      <c r="B27" s="30">
        <v>275048</v>
      </c>
      <c r="C27" s="30">
        <v>312848</v>
      </c>
      <c r="D27" s="30">
        <v>2463611</v>
      </c>
      <c r="E27" s="30">
        <v>2625707</v>
      </c>
      <c r="F27" s="11">
        <f t="shared" si="0"/>
        <v>6.579610173846433</v>
      </c>
      <c r="G27" s="1"/>
      <c r="H27" s="1"/>
      <c r="I27" s="1"/>
    </row>
    <row r="28" spans="1:9" x14ac:dyDescent="0.3">
      <c r="A28" s="12" t="s">
        <v>42</v>
      </c>
      <c r="B28" s="31">
        <v>1344376</v>
      </c>
      <c r="C28" s="31">
        <v>1023524</v>
      </c>
      <c r="D28" s="31">
        <v>11371888</v>
      </c>
      <c r="E28" s="31">
        <v>10845259</v>
      </c>
      <c r="F28" s="14">
        <f t="shared" si="0"/>
        <v>-4.6309724471433356</v>
      </c>
      <c r="G28" s="1"/>
      <c r="H28" s="1"/>
      <c r="I28" s="1"/>
    </row>
    <row r="29" spans="1:9" x14ac:dyDescent="0.3">
      <c r="A29" s="9" t="s">
        <v>43</v>
      </c>
      <c r="B29" s="30">
        <v>469335</v>
      </c>
      <c r="C29" s="30">
        <v>614412</v>
      </c>
      <c r="D29" s="30">
        <v>4633529</v>
      </c>
      <c r="E29" s="30">
        <v>4879105</v>
      </c>
      <c r="F29" s="11">
        <f t="shared" si="0"/>
        <v>5.2999776196501642</v>
      </c>
      <c r="G29" s="1"/>
      <c r="H29" s="1"/>
      <c r="I29" s="1"/>
    </row>
    <row r="30" spans="1:9" x14ac:dyDescent="0.3">
      <c r="A30" s="12" t="s">
        <v>44</v>
      </c>
      <c r="B30" s="31">
        <v>454602</v>
      </c>
      <c r="C30" s="31">
        <v>436243</v>
      </c>
      <c r="D30" s="31">
        <v>3631529</v>
      </c>
      <c r="E30" s="31">
        <v>3549397</v>
      </c>
      <c r="F30" s="14">
        <f t="shared" si="0"/>
        <v>-2.261636902803204</v>
      </c>
      <c r="G30" s="1"/>
      <c r="H30" s="1"/>
      <c r="I30" s="1"/>
    </row>
    <row r="31" spans="1:9" x14ac:dyDescent="0.3">
      <c r="A31" s="9" t="s">
        <v>45</v>
      </c>
      <c r="B31" s="30">
        <v>2832073</v>
      </c>
      <c r="C31" s="30">
        <v>2926215</v>
      </c>
      <c r="D31" s="30">
        <v>28033393</v>
      </c>
      <c r="E31" s="30">
        <v>26665151</v>
      </c>
      <c r="F31" s="11">
        <f t="shared" si="0"/>
        <v>-4.8807577448794746</v>
      </c>
      <c r="G31" s="1"/>
      <c r="H31" s="1"/>
      <c r="I31" s="1"/>
    </row>
    <row r="32" spans="1:9" x14ac:dyDescent="0.3">
      <c r="A32" s="12" t="s">
        <v>46</v>
      </c>
      <c r="B32" s="31">
        <v>6313145</v>
      </c>
      <c r="C32" s="31">
        <v>6775856</v>
      </c>
      <c r="D32" s="31">
        <v>61687400</v>
      </c>
      <c r="E32" s="31">
        <v>63608071</v>
      </c>
      <c r="F32" s="14">
        <f t="shared" si="0"/>
        <v>3.1135547940098007</v>
      </c>
      <c r="G32" s="1"/>
      <c r="H32" s="1"/>
      <c r="I32" s="1"/>
    </row>
    <row r="33" spans="1:9" x14ac:dyDescent="0.3">
      <c r="A33" s="9" t="s">
        <v>47</v>
      </c>
      <c r="B33" s="30">
        <v>401422</v>
      </c>
      <c r="C33" s="30">
        <v>401276</v>
      </c>
      <c r="D33" s="30">
        <v>3541653</v>
      </c>
      <c r="E33" s="30">
        <v>3672696</v>
      </c>
      <c r="F33" s="11">
        <f t="shared" si="0"/>
        <v>3.7000519249062478</v>
      </c>
      <c r="G33" s="1"/>
      <c r="H33" s="1"/>
      <c r="I33" s="1"/>
    </row>
    <row r="34" spans="1:9" x14ac:dyDescent="0.3">
      <c r="A34" s="12" t="s">
        <v>165</v>
      </c>
      <c r="B34" s="31">
        <v>91813</v>
      </c>
      <c r="C34" s="31">
        <v>101244</v>
      </c>
      <c r="D34" s="31">
        <v>1001569</v>
      </c>
      <c r="E34" s="31">
        <v>980263</v>
      </c>
      <c r="F34" s="14">
        <f t="shared" si="0"/>
        <v>-2.1272623254114364</v>
      </c>
      <c r="G34" s="1"/>
      <c r="H34" s="1"/>
      <c r="I34" s="1"/>
    </row>
    <row r="35" spans="1:9" x14ac:dyDescent="0.3">
      <c r="A35" s="15" t="s">
        <v>48</v>
      </c>
      <c r="B35" s="16">
        <f>SUM(B7:B34)</f>
        <v>47274475</v>
      </c>
      <c r="C35" s="16">
        <f t="shared" ref="C35:E35" si="1">SUM(C7:C34)</f>
        <v>48377053</v>
      </c>
      <c r="D35" s="16">
        <f t="shared" si="1"/>
        <v>453653102</v>
      </c>
      <c r="E35" s="16">
        <f t="shared" si="1"/>
        <v>469079935</v>
      </c>
      <c r="F35" s="17">
        <f t="shared" ref="F35" si="2">((E35*100)/D35)-100</f>
        <v>3.4005791940997199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13132975</v>
      </c>
      <c r="C39" s="37">
        <f t="shared" si="4"/>
        <v>12539842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89807373</v>
      </c>
      <c r="G39" s="36">
        <f>LOOKUP(E39,$A$39:$A$66,$C$39:$C$66)</f>
        <v>84236718</v>
      </c>
    </row>
    <row r="40" spans="1:9" x14ac:dyDescent="0.3">
      <c r="A40" s="36" t="str">
        <f t="shared" si="5"/>
        <v>ALICANTE</v>
      </c>
      <c r="B40" s="37">
        <f t="shared" si="3"/>
        <v>2691654</v>
      </c>
      <c r="C40" s="37">
        <f t="shared" si="4"/>
        <v>2923739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66" si="8">LOOKUP(E40,$A$39:$A$66,$B$39:$B$66)</f>
        <v>63608071</v>
      </c>
      <c r="G40" s="36">
        <f t="shared" ref="G40:G66" si="9">LOOKUP(E40,$A$39:$A$66,$C$39:$C$66)</f>
        <v>61687400</v>
      </c>
    </row>
    <row r="41" spans="1:9" x14ac:dyDescent="0.3">
      <c r="A41" s="36" t="str">
        <f t="shared" si="5"/>
        <v>ALMERÍA</v>
      </c>
      <c r="B41" s="37">
        <f t="shared" si="3"/>
        <v>5893364</v>
      </c>
      <c r="C41" s="37">
        <f t="shared" si="4"/>
        <v>5298255</v>
      </c>
      <c r="D41" s="37">
        <f t="shared" si="7"/>
        <v>15</v>
      </c>
      <c r="E41" s="36" t="str">
        <f t="shared" si="6"/>
        <v>BARCELONA</v>
      </c>
      <c r="F41" s="36">
        <f t="shared" si="8"/>
        <v>56898132</v>
      </c>
      <c r="G41" s="36">
        <f t="shared" si="9"/>
        <v>51052690</v>
      </c>
    </row>
    <row r="42" spans="1:9" x14ac:dyDescent="0.3">
      <c r="A42" s="36" t="str">
        <f t="shared" si="5"/>
        <v>AVILÉS</v>
      </c>
      <c r="B42" s="37">
        <f t="shared" si="3"/>
        <v>4202061</v>
      </c>
      <c r="C42" s="37">
        <f t="shared" si="4"/>
        <v>4025876</v>
      </c>
      <c r="D42" s="37">
        <f t="shared" si="7"/>
        <v>17</v>
      </c>
      <c r="E42" s="36" t="str">
        <f t="shared" si="6"/>
        <v>BILBAO</v>
      </c>
      <c r="F42" s="36">
        <f t="shared" si="8"/>
        <v>29974661</v>
      </c>
      <c r="G42" s="36">
        <f t="shared" si="9"/>
        <v>28378449</v>
      </c>
    </row>
    <row r="43" spans="1:9" x14ac:dyDescent="0.3">
      <c r="A43" s="36" t="str">
        <f t="shared" si="5"/>
        <v>BAHÍA DE ALGECIRAS</v>
      </c>
      <c r="B43" s="37">
        <f t="shared" si="3"/>
        <v>89807373</v>
      </c>
      <c r="C43" s="37">
        <f t="shared" si="4"/>
        <v>84236718</v>
      </c>
      <c r="D43" s="37">
        <f t="shared" si="7"/>
        <v>1</v>
      </c>
      <c r="E43" s="36" t="str">
        <f t="shared" si="6"/>
        <v>CARTAGENA</v>
      </c>
      <c r="F43" s="36">
        <f t="shared" si="8"/>
        <v>27618073</v>
      </c>
      <c r="G43" s="36">
        <f t="shared" si="9"/>
        <v>29140456</v>
      </c>
    </row>
    <row r="44" spans="1:9" x14ac:dyDescent="0.3">
      <c r="A44" s="36" t="str">
        <f t="shared" si="5"/>
        <v>BAHÍA DE CÁDIZ</v>
      </c>
      <c r="B44" s="37">
        <f t="shared" si="3"/>
        <v>3338738</v>
      </c>
      <c r="C44" s="37">
        <f t="shared" si="4"/>
        <v>3425160</v>
      </c>
      <c r="D44" s="37">
        <f t="shared" si="7"/>
        <v>20</v>
      </c>
      <c r="E44" s="36" t="str">
        <f t="shared" si="6"/>
        <v>HUELVA</v>
      </c>
      <c r="F44" s="36">
        <f t="shared" si="8"/>
        <v>27263695</v>
      </c>
      <c r="G44" s="36">
        <f t="shared" si="9"/>
        <v>26174976</v>
      </c>
    </row>
    <row r="45" spans="1:9" x14ac:dyDescent="0.3">
      <c r="A45" s="36" t="str">
        <f t="shared" si="5"/>
        <v>BALEARES</v>
      </c>
      <c r="B45" s="37">
        <f t="shared" si="3"/>
        <v>14131182</v>
      </c>
      <c r="C45" s="37">
        <f t="shared" si="4"/>
        <v>13608506</v>
      </c>
      <c r="D45" s="37">
        <f t="shared" si="7"/>
        <v>11</v>
      </c>
      <c r="E45" s="36" t="str">
        <f t="shared" si="6"/>
        <v>TARRAGONA</v>
      </c>
      <c r="F45" s="36">
        <f t="shared" si="8"/>
        <v>26665151</v>
      </c>
      <c r="G45" s="36">
        <f t="shared" si="9"/>
        <v>28033393</v>
      </c>
    </row>
    <row r="46" spans="1:9" x14ac:dyDescent="0.3">
      <c r="A46" s="36" t="str">
        <f t="shared" si="5"/>
        <v>BARCELONA</v>
      </c>
      <c r="B46" s="37">
        <f t="shared" si="3"/>
        <v>56898132</v>
      </c>
      <c r="C46" s="37">
        <f t="shared" si="4"/>
        <v>51052690</v>
      </c>
      <c r="D46" s="37">
        <f t="shared" si="7"/>
        <v>3</v>
      </c>
      <c r="E46" s="36" t="str">
        <f t="shared" si="6"/>
        <v>LAS PALMAS</v>
      </c>
      <c r="F46" s="36">
        <f t="shared" si="8"/>
        <v>22362415</v>
      </c>
      <c r="G46" s="36">
        <f t="shared" si="9"/>
        <v>22447348</v>
      </c>
    </row>
    <row r="47" spans="1:9" x14ac:dyDescent="0.3">
      <c r="A47" s="36" t="str">
        <f t="shared" si="5"/>
        <v>BILBAO</v>
      </c>
      <c r="B47" s="37">
        <f t="shared" si="3"/>
        <v>29974661</v>
      </c>
      <c r="C47" s="37">
        <f t="shared" si="4"/>
        <v>28378449</v>
      </c>
      <c r="D47" s="37">
        <f t="shared" si="7"/>
        <v>4</v>
      </c>
      <c r="E47" s="36" t="str">
        <f t="shared" si="6"/>
        <v>CASTELLÓN</v>
      </c>
      <c r="F47" s="36">
        <f t="shared" si="8"/>
        <v>17599465</v>
      </c>
      <c r="G47" s="36">
        <f t="shared" si="9"/>
        <v>15303317</v>
      </c>
    </row>
    <row r="48" spans="1:9" x14ac:dyDescent="0.3">
      <c r="A48" s="36" t="str">
        <f t="shared" si="5"/>
        <v>CARTAGENA</v>
      </c>
      <c r="B48" s="37">
        <f t="shared" si="3"/>
        <v>27618073</v>
      </c>
      <c r="C48" s="37">
        <f t="shared" si="4"/>
        <v>29140456</v>
      </c>
      <c r="D48" s="37">
        <f t="shared" si="7"/>
        <v>5</v>
      </c>
      <c r="E48" s="36" t="str">
        <f t="shared" si="6"/>
        <v>GIJÓN</v>
      </c>
      <c r="F48" s="36">
        <f t="shared" si="8"/>
        <v>16307057</v>
      </c>
      <c r="G48" s="36">
        <f t="shared" si="9"/>
        <v>18180819</v>
      </c>
    </row>
    <row r="49" spans="1:7" x14ac:dyDescent="0.3">
      <c r="A49" s="36" t="str">
        <f t="shared" si="5"/>
        <v>CASTELLÓN</v>
      </c>
      <c r="B49" s="37">
        <f t="shared" si="3"/>
        <v>17599465</v>
      </c>
      <c r="C49" s="37">
        <f t="shared" si="4"/>
        <v>15303317</v>
      </c>
      <c r="D49" s="37">
        <f t="shared" si="7"/>
        <v>9</v>
      </c>
      <c r="E49" s="36" t="str">
        <f t="shared" si="6"/>
        <v>BALEARES</v>
      </c>
      <c r="F49" s="36">
        <f t="shared" si="8"/>
        <v>14131182</v>
      </c>
      <c r="G49" s="36">
        <f t="shared" si="9"/>
        <v>13608506</v>
      </c>
    </row>
    <row r="50" spans="1:7" x14ac:dyDescent="0.3">
      <c r="A50" s="36" t="str">
        <f t="shared" si="5"/>
        <v>CEUTA</v>
      </c>
      <c r="B50" s="37">
        <f t="shared" si="3"/>
        <v>2057920</v>
      </c>
      <c r="C50" s="37">
        <f t="shared" si="4"/>
        <v>2036798</v>
      </c>
      <c r="D50" s="37">
        <f t="shared" si="7"/>
        <v>26</v>
      </c>
      <c r="E50" s="36" t="str">
        <f t="shared" si="6"/>
        <v>A CORUÑA</v>
      </c>
      <c r="F50" s="36">
        <f t="shared" si="8"/>
        <v>13132975</v>
      </c>
      <c r="G50" s="36">
        <f t="shared" si="9"/>
        <v>12539842</v>
      </c>
    </row>
    <row r="51" spans="1:7" x14ac:dyDescent="0.3">
      <c r="A51" s="36" t="str">
        <f t="shared" si="5"/>
        <v>FERROL-SAN CIBRAO</v>
      </c>
      <c r="B51" s="37">
        <f t="shared" si="3"/>
        <v>11204159</v>
      </c>
      <c r="C51" s="37">
        <f t="shared" si="4"/>
        <v>11127554</v>
      </c>
      <c r="D51" s="37">
        <f t="shared" si="7"/>
        <v>13</v>
      </c>
      <c r="E51" s="36" t="str">
        <f t="shared" si="6"/>
        <v>FERROL-SAN CIBRAO</v>
      </c>
      <c r="F51" s="36">
        <f t="shared" si="8"/>
        <v>11204159</v>
      </c>
      <c r="G51" s="36">
        <f t="shared" si="9"/>
        <v>11127554</v>
      </c>
    </row>
    <row r="52" spans="1:7" x14ac:dyDescent="0.3">
      <c r="A52" s="36" t="str">
        <f t="shared" si="5"/>
        <v>GIJÓN</v>
      </c>
      <c r="B52" s="37">
        <f t="shared" si="3"/>
        <v>16307057</v>
      </c>
      <c r="C52" s="37">
        <f t="shared" si="4"/>
        <v>18180819</v>
      </c>
      <c r="D52" s="37">
        <f t="shared" si="7"/>
        <v>10</v>
      </c>
      <c r="E52" s="36" t="str">
        <f t="shared" si="6"/>
        <v>SANTA CRUZ DE TENERIFE</v>
      </c>
      <c r="F52" s="36">
        <f t="shared" si="8"/>
        <v>10845259</v>
      </c>
      <c r="G52" s="36">
        <f t="shared" si="9"/>
        <v>11371888</v>
      </c>
    </row>
    <row r="53" spans="1:7" x14ac:dyDescent="0.3">
      <c r="A53" s="36" t="str">
        <f t="shared" si="5"/>
        <v>HUELVA</v>
      </c>
      <c r="B53" s="37">
        <f t="shared" si="3"/>
        <v>27263695</v>
      </c>
      <c r="C53" s="37">
        <f t="shared" si="4"/>
        <v>26174976</v>
      </c>
      <c r="D53" s="37">
        <f t="shared" si="7"/>
        <v>6</v>
      </c>
      <c r="E53" s="36" t="str">
        <f t="shared" si="6"/>
        <v>ALMERÍA</v>
      </c>
      <c r="F53" s="36">
        <f t="shared" si="8"/>
        <v>5893364</v>
      </c>
      <c r="G53" s="36">
        <f t="shared" si="9"/>
        <v>5298255</v>
      </c>
    </row>
    <row r="54" spans="1:7" x14ac:dyDescent="0.3">
      <c r="A54" s="36" t="str">
        <f t="shared" si="5"/>
        <v>LAS PALMAS</v>
      </c>
      <c r="B54" s="37">
        <f t="shared" si="3"/>
        <v>22362415</v>
      </c>
      <c r="C54" s="37">
        <f t="shared" si="4"/>
        <v>22447348</v>
      </c>
      <c r="D54" s="37">
        <f t="shared" si="7"/>
        <v>8</v>
      </c>
      <c r="E54" s="36" t="str">
        <f t="shared" si="6"/>
        <v>SANTANDER</v>
      </c>
      <c r="F54" s="36">
        <f t="shared" si="8"/>
        <v>4879105</v>
      </c>
      <c r="G54" s="36">
        <f t="shared" si="9"/>
        <v>4633529</v>
      </c>
    </row>
    <row r="55" spans="1:7" x14ac:dyDescent="0.3">
      <c r="A55" s="36" t="str">
        <f t="shared" si="5"/>
        <v>MÁLAGA</v>
      </c>
      <c r="B55" s="37">
        <f t="shared" si="3"/>
        <v>2528058</v>
      </c>
      <c r="C55" s="37">
        <f t="shared" si="4"/>
        <v>2365451</v>
      </c>
      <c r="D55" s="37">
        <f t="shared" si="7"/>
        <v>23</v>
      </c>
      <c r="E55" s="36" t="str">
        <f t="shared" si="6"/>
        <v>AVILÉS</v>
      </c>
      <c r="F55" s="36">
        <f t="shared" si="8"/>
        <v>4202061</v>
      </c>
      <c r="G55" s="36">
        <f t="shared" si="9"/>
        <v>4025876</v>
      </c>
    </row>
    <row r="56" spans="1:7" x14ac:dyDescent="0.3">
      <c r="A56" s="36" t="str">
        <f t="shared" si="5"/>
        <v>MARÍN Y RÍA DE PONTEVEDRA</v>
      </c>
      <c r="B56" s="37">
        <f t="shared" si="3"/>
        <v>2128892</v>
      </c>
      <c r="C56" s="37">
        <f t="shared" si="4"/>
        <v>2115647</v>
      </c>
      <c r="D56" s="37">
        <f t="shared" si="7"/>
        <v>25</v>
      </c>
      <c r="E56" s="36" t="str">
        <f t="shared" si="6"/>
        <v>VIGO</v>
      </c>
      <c r="F56" s="36">
        <f t="shared" si="8"/>
        <v>3672696</v>
      </c>
      <c r="G56" s="36">
        <f t="shared" si="9"/>
        <v>3541653</v>
      </c>
    </row>
    <row r="57" spans="1:7" x14ac:dyDescent="0.3">
      <c r="A57" s="36" t="str">
        <f t="shared" si="5"/>
        <v>MELILLA</v>
      </c>
      <c r="B57" s="37">
        <f t="shared" si="3"/>
        <v>737575</v>
      </c>
      <c r="C57" s="37">
        <f t="shared" si="4"/>
        <v>990875</v>
      </c>
      <c r="D57" s="37">
        <f t="shared" si="7"/>
        <v>28</v>
      </c>
      <c r="E57" s="36" t="str">
        <f t="shared" si="6"/>
        <v>SEVILLA</v>
      </c>
      <c r="F57" s="36">
        <f t="shared" si="8"/>
        <v>3549397</v>
      </c>
      <c r="G57" s="36">
        <f t="shared" si="9"/>
        <v>3631529</v>
      </c>
    </row>
    <row r="58" spans="1:7" x14ac:dyDescent="0.3">
      <c r="A58" s="36" t="str">
        <f t="shared" si="5"/>
        <v>MOTRIL</v>
      </c>
      <c r="B58" s="37">
        <f t="shared" si="3"/>
        <v>2376837</v>
      </c>
      <c r="C58" s="37">
        <f t="shared" si="4"/>
        <v>1916054</v>
      </c>
      <c r="D58" s="37">
        <f t="shared" si="7"/>
        <v>24</v>
      </c>
      <c r="E58" s="36" t="str">
        <f t="shared" si="6"/>
        <v>BAHÍA DE CÁDIZ</v>
      </c>
      <c r="F58" s="36">
        <f t="shared" si="8"/>
        <v>3338738</v>
      </c>
      <c r="G58" s="36">
        <f t="shared" si="9"/>
        <v>3425160</v>
      </c>
    </row>
    <row r="59" spans="1:7" x14ac:dyDescent="0.3">
      <c r="A59" s="36" t="str">
        <f t="shared" si="5"/>
        <v>PASAIA</v>
      </c>
      <c r="B59" s="37">
        <f t="shared" si="3"/>
        <v>2625707</v>
      </c>
      <c r="C59" s="37">
        <f t="shared" si="4"/>
        <v>2463611</v>
      </c>
      <c r="D59" s="37">
        <f t="shared" si="7"/>
        <v>22</v>
      </c>
      <c r="E59" s="36" t="str">
        <f t="shared" si="6"/>
        <v>ALICANTE</v>
      </c>
      <c r="F59" s="36">
        <f t="shared" si="8"/>
        <v>2691654</v>
      </c>
      <c r="G59" s="36">
        <f t="shared" si="9"/>
        <v>2923739</v>
      </c>
    </row>
    <row r="60" spans="1:7" x14ac:dyDescent="0.3">
      <c r="A60" s="36" t="str">
        <f t="shared" si="5"/>
        <v>SANTA CRUZ DE TENERIFE</v>
      </c>
      <c r="B60" s="37">
        <f t="shared" si="3"/>
        <v>10845259</v>
      </c>
      <c r="C60" s="37">
        <f t="shared" si="4"/>
        <v>11371888</v>
      </c>
      <c r="D60" s="37">
        <f t="shared" si="7"/>
        <v>14</v>
      </c>
      <c r="E60" s="36" t="str">
        <f t="shared" si="6"/>
        <v>PASAIA</v>
      </c>
      <c r="F60" s="36">
        <f t="shared" si="8"/>
        <v>2625707</v>
      </c>
      <c r="G60" s="36">
        <f t="shared" si="9"/>
        <v>2463611</v>
      </c>
    </row>
    <row r="61" spans="1:7" x14ac:dyDescent="0.3">
      <c r="A61" s="36" t="str">
        <f t="shared" si="5"/>
        <v>SANTANDER</v>
      </c>
      <c r="B61" s="37">
        <f t="shared" si="3"/>
        <v>4879105</v>
      </c>
      <c r="C61" s="37">
        <f t="shared" si="4"/>
        <v>4633529</v>
      </c>
      <c r="D61" s="37">
        <f t="shared" si="7"/>
        <v>16</v>
      </c>
      <c r="E61" s="36" t="str">
        <f t="shared" si="6"/>
        <v>MÁLAGA</v>
      </c>
      <c r="F61" s="36">
        <f t="shared" si="8"/>
        <v>2528058</v>
      </c>
      <c r="G61" s="36">
        <f t="shared" si="9"/>
        <v>2365451</v>
      </c>
    </row>
    <row r="62" spans="1:7" x14ac:dyDescent="0.3">
      <c r="A62" s="36" t="str">
        <f t="shared" si="5"/>
        <v>SEVILLA</v>
      </c>
      <c r="B62" s="37">
        <f t="shared" si="3"/>
        <v>3549397</v>
      </c>
      <c r="C62" s="37">
        <f t="shared" si="4"/>
        <v>3631529</v>
      </c>
      <c r="D62" s="37">
        <f t="shared" si="7"/>
        <v>19</v>
      </c>
      <c r="E62" s="36" t="str">
        <f t="shared" si="6"/>
        <v>MOTRIL</v>
      </c>
      <c r="F62" s="36">
        <f t="shared" si="8"/>
        <v>2376837</v>
      </c>
      <c r="G62" s="36">
        <f t="shared" si="9"/>
        <v>1916054</v>
      </c>
    </row>
    <row r="63" spans="1:7" x14ac:dyDescent="0.3">
      <c r="A63" s="36" t="str">
        <f t="shared" si="5"/>
        <v>TARRAGONA</v>
      </c>
      <c r="B63" s="37">
        <f t="shared" si="3"/>
        <v>26665151</v>
      </c>
      <c r="C63" s="37">
        <f t="shared" si="4"/>
        <v>28033393</v>
      </c>
      <c r="D63" s="37">
        <f t="shared" si="7"/>
        <v>7</v>
      </c>
      <c r="E63" s="36" t="str">
        <f t="shared" si="6"/>
        <v>MARÍN Y RÍA DE PONTEVEDRA</v>
      </c>
      <c r="F63" s="36">
        <f t="shared" si="8"/>
        <v>2128892</v>
      </c>
      <c r="G63" s="36">
        <f t="shared" si="9"/>
        <v>2115647</v>
      </c>
    </row>
    <row r="64" spans="1:7" x14ac:dyDescent="0.3">
      <c r="A64" s="36" t="str">
        <f t="shared" si="5"/>
        <v>VALENCIA</v>
      </c>
      <c r="B64" s="37">
        <f t="shared" si="3"/>
        <v>63608071</v>
      </c>
      <c r="C64" s="37">
        <f t="shared" si="4"/>
        <v>61687400</v>
      </c>
      <c r="D64" s="37">
        <f t="shared" si="7"/>
        <v>2</v>
      </c>
      <c r="E64" s="36" t="str">
        <f t="shared" si="6"/>
        <v>CEUTA</v>
      </c>
      <c r="F64" s="36">
        <f t="shared" si="8"/>
        <v>2057920</v>
      </c>
      <c r="G64" s="36">
        <f t="shared" si="9"/>
        <v>2036798</v>
      </c>
    </row>
    <row r="65" spans="1:7" x14ac:dyDescent="0.3">
      <c r="A65" s="36" t="str">
        <f t="shared" si="5"/>
        <v>VIGO</v>
      </c>
      <c r="B65" s="37">
        <f t="shared" si="3"/>
        <v>3672696</v>
      </c>
      <c r="C65" s="37">
        <f t="shared" si="4"/>
        <v>3541653</v>
      </c>
      <c r="D65" s="37">
        <f t="shared" si="7"/>
        <v>18</v>
      </c>
      <c r="E65" s="36" t="str">
        <f t="shared" si="6"/>
        <v>VILAGARCÍA</v>
      </c>
      <c r="F65" s="36">
        <f t="shared" si="8"/>
        <v>980263</v>
      </c>
      <c r="G65" s="36">
        <f t="shared" si="9"/>
        <v>1001569</v>
      </c>
    </row>
    <row r="66" spans="1:7" x14ac:dyDescent="0.3">
      <c r="A66" s="36" t="str">
        <f t="shared" si="5"/>
        <v>VILAGARCÍA</v>
      </c>
      <c r="B66" s="37">
        <f t="shared" si="3"/>
        <v>980263</v>
      </c>
      <c r="C66" s="37">
        <f t="shared" si="4"/>
        <v>1001569</v>
      </c>
      <c r="D66" s="37">
        <f t="shared" si="7"/>
        <v>27</v>
      </c>
      <c r="E66" s="36" t="str">
        <f t="shared" si="6"/>
        <v>MELILLA</v>
      </c>
      <c r="F66" s="36">
        <f t="shared" si="8"/>
        <v>737575</v>
      </c>
      <c r="G66" s="36">
        <f t="shared" si="9"/>
        <v>990875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128</v>
      </c>
    </row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1504568</v>
      </c>
      <c r="C7" s="30">
        <v>1522729</v>
      </c>
      <c r="D7" s="30">
        <v>12195364</v>
      </c>
      <c r="E7" s="30">
        <v>12791419</v>
      </c>
      <c r="F7" s="11">
        <f>((E7*100)/D7)-100</f>
        <v>4.8875539918283692</v>
      </c>
      <c r="G7" s="1"/>
      <c r="H7" s="1"/>
      <c r="I7" s="1"/>
    </row>
    <row r="8" spans="1:12" x14ac:dyDescent="0.3">
      <c r="A8" s="12" t="s">
        <v>31</v>
      </c>
      <c r="B8" s="31">
        <v>302049</v>
      </c>
      <c r="C8" s="31">
        <v>337714</v>
      </c>
      <c r="D8" s="31">
        <v>2902155</v>
      </c>
      <c r="E8" s="31">
        <v>2665174</v>
      </c>
      <c r="F8" s="14">
        <f t="shared" ref="F8:F34" si="0">((E8*100)/D8)-100</f>
        <v>-8.1656906677968664</v>
      </c>
      <c r="G8" s="1"/>
      <c r="H8" s="1"/>
      <c r="I8" s="1"/>
    </row>
    <row r="9" spans="1:12" x14ac:dyDescent="0.3">
      <c r="A9" s="9" t="s">
        <v>157</v>
      </c>
      <c r="B9" s="30">
        <v>505356</v>
      </c>
      <c r="C9" s="30">
        <v>656424</v>
      </c>
      <c r="D9" s="30">
        <v>5223457</v>
      </c>
      <c r="E9" s="30">
        <v>5811838</v>
      </c>
      <c r="F9" s="11">
        <f t="shared" si="0"/>
        <v>11.264206827011307</v>
      </c>
      <c r="G9" s="1"/>
      <c r="H9" s="1"/>
      <c r="I9" s="1"/>
    </row>
    <row r="10" spans="1:12" x14ac:dyDescent="0.3">
      <c r="A10" s="12" t="s">
        <v>159</v>
      </c>
      <c r="B10" s="31">
        <v>400334</v>
      </c>
      <c r="C10" s="31">
        <v>422661</v>
      </c>
      <c r="D10" s="31">
        <v>3978704</v>
      </c>
      <c r="E10" s="31">
        <v>4155079</v>
      </c>
      <c r="F10" s="14">
        <f t="shared" si="0"/>
        <v>4.432976165103014</v>
      </c>
      <c r="G10" s="1"/>
      <c r="H10" s="1"/>
      <c r="I10" s="1"/>
    </row>
    <row r="11" spans="1:12" x14ac:dyDescent="0.3">
      <c r="A11" s="9" t="s">
        <v>160</v>
      </c>
      <c r="B11" s="30">
        <v>8620382</v>
      </c>
      <c r="C11" s="30">
        <v>7892528</v>
      </c>
      <c r="D11" s="30">
        <v>79629842</v>
      </c>
      <c r="E11" s="30">
        <v>85682394</v>
      </c>
      <c r="F11" s="11">
        <f t="shared" si="0"/>
        <v>7.6008589844998085</v>
      </c>
      <c r="G11" s="1"/>
      <c r="H11" s="1"/>
      <c r="I11" s="1"/>
    </row>
    <row r="12" spans="1:12" x14ac:dyDescent="0.3">
      <c r="A12" s="12" t="s">
        <v>161</v>
      </c>
      <c r="B12" s="31">
        <v>285783</v>
      </c>
      <c r="C12" s="31">
        <v>285146</v>
      </c>
      <c r="D12" s="31">
        <v>3319218</v>
      </c>
      <c r="E12" s="31">
        <v>3237249</v>
      </c>
      <c r="F12" s="14">
        <f t="shared" si="0"/>
        <v>-2.4695274609862992</v>
      </c>
      <c r="G12" s="1"/>
      <c r="H12" s="1"/>
      <c r="I12" s="1"/>
    </row>
    <row r="13" spans="1:12" x14ac:dyDescent="0.3">
      <c r="A13" s="9" t="s">
        <v>32</v>
      </c>
      <c r="B13" s="30">
        <v>1177471</v>
      </c>
      <c r="C13" s="30">
        <v>1364036</v>
      </c>
      <c r="D13" s="30">
        <v>13391418</v>
      </c>
      <c r="E13" s="30">
        <v>13908537</v>
      </c>
      <c r="F13" s="11">
        <f t="shared" si="0"/>
        <v>3.8615701488819241</v>
      </c>
      <c r="G13" s="1"/>
      <c r="H13" s="1"/>
      <c r="I13" s="1"/>
    </row>
    <row r="14" spans="1:12" x14ac:dyDescent="0.3">
      <c r="A14" s="12" t="s">
        <v>33</v>
      </c>
      <c r="B14" s="31">
        <v>5330222</v>
      </c>
      <c r="C14" s="31">
        <v>5476616</v>
      </c>
      <c r="D14" s="31">
        <v>49977266</v>
      </c>
      <c r="E14" s="31">
        <v>55311662</v>
      </c>
      <c r="F14" s="14">
        <f t="shared" si="0"/>
        <v>10.673645092950863</v>
      </c>
      <c r="G14" s="1"/>
      <c r="H14" s="1"/>
      <c r="I14" s="1"/>
    </row>
    <row r="15" spans="1:12" x14ac:dyDescent="0.3">
      <c r="A15" s="9" t="s">
        <v>34</v>
      </c>
      <c r="B15" s="30">
        <v>3286376</v>
      </c>
      <c r="C15" s="30">
        <v>3306200</v>
      </c>
      <c r="D15" s="30">
        <v>28284773</v>
      </c>
      <c r="E15" s="30">
        <v>29879897</v>
      </c>
      <c r="F15" s="11">
        <f t="shared" si="0"/>
        <v>5.6395149432523226</v>
      </c>
      <c r="G15" s="1"/>
      <c r="H15" s="1"/>
      <c r="I15" s="1"/>
    </row>
    <row r="16" spans="1:12" x14ac:dyDescent="0.3">
      <c r="A16" s="12" t="s">
        <v>35</v>
      </c>
      <c r="B16" s="31">
        <v>3398450</v>
      </c>
      <c r="C16" s="31">
        <v>2983074</v>
      </c>
      <c r="D16" s="31">
        <v>29087589</v>
      </c>
      <c r="E16" s="31">
        <v>27567501</v>
      </c>
      <c r="F16" s="14">
        <f t="shared" si="0"/>
        <v>-5.2258989220454168</v>
      </c>
      <c r="G16" s="1"/>
      <c r="H16" s="1"/>
      <c r="I16" s="1"/>
    </row>
    <row r="17" spans="1:9" x14ac:dyDescent="0.3">
      <c r="A17" s="9" t="s">
        <v>162</v>
      </c>
      <c r="B17" s="30">
        <v>1317384</v>
      </c>
      <c r="C17" s="30">
        <v>1446132</v>
      </c>
      <c r="D17" s="30">
        <v>15278656</v>
      </c>
      <c r="E17" s="30">
        <v>17573085</v>
      </c>
      <c r="F17" s="11">
        <f t="shared" si="0"/>
        <v>15.017217483003748</v>
      </c>
      <c r="G17" s="1"/>
      <c r="H17" s="1"/>
      <c r="I17" s="1"/>
    </row>
    <row r="18" spans="1:9" x14ac:dyDescent="0.3">
      <c r="A18" s="12" t="s">
        <v>36</v>
      </c>
      <c r="B18" s="31">
        <v>128199</v>
      </c>
      <c r="C18" s="31">
        <v>135734</v>
      </c>
      <c r="D18" s="31">
        <v>1525756</v>
      </c>
      <c r="E18" s="31">
        <v>1443180</v>
      </c>
      <c r="F18" s="14">
        <f t="shared" si="0"/>
        <v>-5.4121366719187023</v>
      </c>
      <c r="G18" s="1"/>
      <c r="H18" s="1"/>
      <c r="I18" s="1"/>
    </row>
    <row r="19" spans="1:9" x14ac:dyDescent="0.3">
      <c r="A19" s="9" t="s">
        <v>37</v>
      </c>
      <c r="B19" s="30">
        <v>894623</v>
      </c>
      <c r="C19" s="30">
        <v>1264344</v>
      </c>
      <c r="D19" s="30">
        <v>11109980</v>
      </c>
      <c r="E19" s="30">
        <v>11179603</v>
      </c>
      <c r="F19" s="11">
        <f t="shared" si="0"/>
        <v>0.62667079508693746</v>
      </c>
      <c r="G19" s="1"/>
      <c r="H19" s="1"/>
      <c r="I19" s="1"/>
    </row>
    <row r="20" spans="1:9" x14ac:dyDescent="0.3">
      <c r="A20" s="12" t="s">
        <v>163</v>
      </c>
      <c r="B20" s="31">
        <v>1585205</v>
      </c>
      <c r="C20" s="31">
        <v>1822801</v>
      </c>
      <c r="D20" s="31">
        <v>18130582</v>
      </c>
      <c r="E20" s="31">
        <v>16282486</v>
      </c>
      <c r="F20" s="14">
        <f t="shared" si="0"/>
        <v>-10.19325248356617</v>
      </c>
      <c r="G20" s="1"/>
      <c r="H20" s="1"/>
      <c r="I20" s="1"/>
    </row>
    <row r="21" spans="1:9" x14ac:dyDescent="0.3">
      <c r="A21" s="9" t="s">
        <v>38</v>
      </c>
      <c r="B21" s="30">
        <v>2375552</v>
      </c>
      <c r="C21" s="30">
        <v>3080962</v>
      </c>
      <c r="D21" s="30">
        <v>26045393</v>
      </c>
      <c r="E21" s="30">
        <v>27107346</v>
      </c>
      <c r="F21" s="11">
        <f t="shared" si="0"/>
        <v>4.0773160919476226</v>
      </c>
      <c r="G21" s="1"/>
      <c r="H21" s="1"/>
      <c r="I21" s="1"/>
    </row>
    <row r="22" spans="1:9" x14ac:dyDescent="0.3">
      <c r="A22" s="12" t="s">
        <v>59</v>
      </c>
      <c r="B22" s="31">
        <v>2085613</v>
      </c>
      <c r="C22" s="31">
        <v>2063717</v>
      </c>
      <c r="D22" s="31">
        <v>20253668</v>
      </c>
      <c r="E22" s="31">
        <v>20166367</v>
      </c>
      <c r="F22" s="14">
        <f t="shared" si="0"/>
        <v>-0.43103797297358426</v>
      </c>
      <c r="G22" s="1"/>
      <c r="H22" s="1"/>
      <c r="I22" s="1"/>
    </row>
    <row r="23" spans="1:9" x14ac:dyDescent="0.3">
      <c r="A23" s="9" t="s">
        <v>164</v>
      </c>
      <c r="B23" s="30">
        <v>174445</v>
      </c>
      <c r="C23" s="30">
        <v>341392</v>
      </c>
      <c r="D23" s="30">
        <v>2273694</v>
      </c>
      <c r="E23" s="30">
        <v>2444406</v>
      </c>
      <c r="F23" s="11">
        <f t="shared" si="0"/>
        <v>7.508134339977147</v>
      </c>
      <c r="G23" s="1"/>
      <c r="H23" s="1"/>
      <c r="I23" s="1"/>
    </row>
    <row r="24" spans="1:9" x14ac:dyDescent="0.3">
      <c r="A24" s="12" t="s">
        <v>166</v>
      </c>
      <c r="B24" s="31">
        <v>254627</v>
      </c>
      <c r="C24" s="31">
        <v>288122</v>
      </c>
      <c r="D24" s="31">
        <v>2096327</v>
      </c>
      <c r="E24" s="31">
        <v>2103834</v>
      </c>
      <c r="F24" s="14">
        <f t="shared" si="0"/>
        <v>0.35810252885165994</v>
      </c>
      <c r="G24" s="1"/>
      <c r="H24" s="1"/>
      <c r="I24" s="1"/>
    </row>
    <row r="25" spans="1:9" x14ac:dyDescent="0.3">
      <c r="A25" s="9" t="s">
        <v>39</v>
      </c>
      <c r="B25" s="30">
        <v>94766</v>
      </c>
      <c r="C25" s="30">
        <v>71589</v>
      </c>
      <c r="D25" s="30">
        <v>986261</v>
      </c>
      <c r="E25" s="30">
        <v>733412</v>
      </c>
      <c r="F25" s="11">
        <f t="shared" si="0"/>
        <v>-25.637128508579366</v>
      </c>
      <c r="G25" s="1"/>
      <c r="H25" s="1"/>
      <c r="I25" s="1"/>
    </row>
    <row r="26" spans="1:9" x14ac:dyDescent="0.3">
      <c r="A26" s="12" t="s">
        <v>40</v>
      </c>
      <c r="B26" s="31">
        <v>178592</v>
      </c>
      <c r="C26" s="31">
        <v>206216</v>
      </c>
      <c r="D26" s="31">
        <v>1891570</v>
      </c>
      <c r="E26" s="31">
        <v>2350757</v>
      </c>
      <c r="F26" s="14">
        <f t="shared" si="0"/>
        <v>24.275443150398871</v>
      </c>
      <c r="G26" s="1"/>
      <c r="H26" s="1"/>
      <c r="I26" s="1"/>
    </row>
    <row r="27" spans="1:9" x14ac:dyDescent="0.3">
      <c r="A27" s="9" t="s">
        <v>41</v>
      </c>
      <c r="B27" s="30">
        <v>270448</v>
      </c>
      <c r="C27" s="30">
        <v>308568</v>
      </c>
      <c r="D27" s="30">
        <v>2417769</v>
      </c>
      <c r="E27" s="30">
        <v>2585037</v>
      </c>
      <c r="F27" s="11">
        <f t="shared" si="0"/>
        <v>6.9182787933834931</v>
      </c>
      <c r="G27" s="1"/>
      <c r="H27" s="1"/>
      <c r="I27" s="1"/>
    </row>
    <row r="28" spans="1:9" x14ac:dyDescent="0.3">
      <c r="A28" s="12" t="s">
        <v>42</v>
      </c>
      <c r="B28" s="31">
        <v>1276594</v>
      </c>
      <c r="C28" s="31">
        <v>963558</v>
      </c>
      <c r="D28" s="31">
        <v>10779149</v>
      </c>
      <c r="E28" s="31">
        <v>10310931</v>
      </c>
      <c r="F28" s="14">
        <f t="shared" si="0"/>
        <v>-4.3437380817353954</v>
      </c>
      <c r="G28" s="1"/>
      <c r="H28" s="1"/>
      <c r="I28" s="1"/>
    </row>
    <row r="29" spans="1:9" x14ac:dyDescent="0.3">
      <c r="A29" s="9" t="s">
        <v>43</v>
      </c>
      <c r="B29" s="30">
        <v>467566</v>
      </c>
      <c r="C29" s="30">
        <v>611707</v>
      </c>
      <c r="D29" s="30">
        <v>4619536</v>
      </c>
      <c r="E29" s="30">
        <v>4855530</v>
      </c>
      <c r="F29" s="11">
        <f t="shared" si="0"/>
        <v>5.1086083104450353</v>
      </c>
      <c r="G29" s="1"/>
      <c r="H29" s="1"/>
      <c r="I29" s="1"/>
    </row>
    <row r="30" spans="1:9" x14ac:dyDescent="0.3">
      <c r="A30" s="12" t="s">
        <v>44</v>
      </c>
      <c r="B30" s="31">
        <v>452141</v>
      </c>
      <c r="C30" s="31">
        <v>433823</v>
      </c>
      <c r="D30" s="31">
        <v>3613081</v>
      </c>
      <c r="E30" s="31">
        <v>3537612</v>
      </c>
      <c r="F30" s="14">
        <f t="shared" si="0"/>
        <v>-2.0887713284036522</v>
      </c>
      <c r="G30" s="1"/>
      <c r="H30" s="1"/>
      <c r="I30" s="1"/>
    </row>
    <row r="31" spans="1:9" x14ac:dyDescent="0.3">
      <c r="A31" s="9" t="s">
        <v>45</v>
      </c>
      <c r="B31" s="30">
        <v>2822638</v>
      </c>
      <c r="C31" s="30">
        <v>2920896</v>
      </c>
      <c r="D31" s="30">
        <v>27968083</v>
      </c>
      <c r="E31" s="30">
        <v>26586624</v>
      </c>
      <c r="F31" s="11">
        <f t="shared" si="0"/>
        <v>-4.9394125439344521</v>
      </c>
      <c r="G31" s="1"/>
      <c r="H31" s="1"/>
      <c r="I31" s="1"/>
    </row>
    <row r="32" spans="1:9" x14ac:dyDescent="0.3">
      <c r="A32" s="12" t="s">
        <v>46</v>
      </c>
      <c r="B32" s="31">
        <v>6286007</v>
      </c>
      <c r="C32" s="31">
        <v>6763366</v>
      </c>
      <c r="D32" s="31">
        <v>61418024</v>
      </c>
      <c r="E32" s="31">
        <v>63427351</v>
      </c>
      <c r="F32" s="14">
        <f t="shared" si="0"/>
        <v>3.271559176179295</v>
      </c>
      <c r="G32" s="1"/>
      <c r="H32" s="1"/>
      <c r="I32" s="1"/>
    </row>
    <row r="33" spans="1:9" x14ac:dyDescent="0.3">
      <c r="A33" s="9" t="s">
        <v>47</v>
      </c>
      <c r="B33" s="30">
        <v>378949</v>
      </c>
      <c r="C33" s="30">
        <v>381346</v>
      </c>
      <c r="D33" s="30">
        <v>3323436</v>
      </c>
      <c r="E33" s="30">
        <v>3488496</v>
      </c>
      <c r="F33" s="11">
        <f t="shared" si="0"/>
        <v>4.966546670373674</v>
      </c>
      <c r="G33" s="1"/>
      <c r="H33" s="1"/>
      <c r="I33" s="1"/>
    </row>
    <row r="34" spans="1:9" x14ac:dyDescent="0.3">
      <c r="A34" s="12" t="s">
        <v>165</v>
      </c>
      <c r="B34" s="31">
        <v>91496</v>
      </c>
      <c r="C34" s="31">
        <v>100857</v>
      </c>
      <c r="D34" s="31">
        <v>998175</v>
      </c>
      <c r="E34" s="31">
        <v>977324</v>
      </c>
      <c r="F34" s="14">
        <f t="shared" si="0"/>
        <v>-2.0889122648834189</v>
      </c>
      <c r="G34" s="1"/>
      <c r="H34" s="1"/>
      <c r="I34" s="1"/>
    </row>
    <row r="35" spans="1:9" x14ac:dyDescent="0.3">
      <c r="A35" s="15" t="s">
        <v>48</v>
      </c>
      <c r="B35" s="16">
        <f>SUM(B7:B34)</f>
        <v>45945836</v>
      </c>
      <c r="C35" s="16">
        <f t="shared" ref="C35:E35" si="1">SUM(C7:C34)</f>
        <v>47452258</v>
      </c>
      <c r="D35" s="16">
        <f t="shared" si="1"/>
        <v>442718926</v>
      </c>
      <c r="E35" s="16">
        <f t="shared" si="1"/>
        <v>458164131</v>
      </c>
      <c r="F35" s="17">
        <f t="shared" ref="F35" si="2">((E35*100)/D35)-100</f>
        <v>3.4887157726796687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12791419</v>
      </c>
      <c r="C39" s="37">
        <f t="shared" si="4"/>
        <v>12195364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85682394</v>
      </c>
      <c r="G39" s="36">
        <f>LOOKUP(E39,$A$39:$A$66,$C$39:$C$66)</f>
        <v>79629842</v>
      </c>
    </row>
    <row r="40" spans="1:9" x14ac:dyDescent="0.3">
      <c r="A40" s="36" t="str">
        <f t="shared" si="5"/>
        <v>ALICANTE</v>
      </c>
      <c r="B40" s="37">
        <f t="shared" si="3"/>
        <v>2665174</v>
      </c>
      <c r="C40" s="37">
        <f t="shared" si="4"/>
        <v>2902155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63427351</v>
      </c>
      <c r="G40" s="36">
        <f t="shared" ref="G40:G66" si="9">LOOKUP(E40,$A$39:$A$66,$C$39:$C$66)</f>
        <v>61418024</v>
      </c>
    </row>
    <row r="41" spans="1:9" x14ac:dyDescent="0.3">
      <c r="A41" s="36" t="str">
        <f t="shared" si="5"/>
        <v>ALMERÍA</v>
      </c>
      <c r="B41" s="37">
        <f t="shared" si="3"/>
        <v>5811838</v>
      </c>
      <c r="C41" s="37">
        <f t="shared" si="4"/>
        <v>5223457</v>
      </c>
      <c r="D41" s="37">
        <f t="shared" si="7"/>
        <v>15</v>
      </c>
      <c r="E41" s="36" t="str">
        <f t="shared" si="6"/>
        <v>BARCELONA</v>
      </c>
      <c r="F41" s="36">
        <f t="shared" si="8"/>
        <v>55311662</v>
      </c>
      <c r="G41" s="36">
        <f t="shared" si="9"/>
        <v>49977266</v>
      </c>
    </row>
    <row r="42" spans="1:9" x14ac:dyDescent="0.3">
      <c r="A42" s="36" t="str">
        <f t="shared" si="5"/>
        <v>AVILÉS</v>
      </c>
      <c r="B42" s="37">
        <f t="shared" si="3"/>
        <v>4155079</v>
      </c>
      <c r="C42" s="37">
        <f t="shared" si="4"/>
        <v>3978704</v>
      </c>
      <c r="D42" s="37">
        <f t="shared" si="7"/>
        <v>17</v>
      </c>
      <c r="E42" s="36" t="str">
        <f t="shared" si="6"/>
        <v>BILBAO</v>
      </c>
      <c r="F42" s="36">
        <f t="shared" si="8"/>
        <v>29879897</v>
      </c>
      <c r="G42" s="36">
        <f t="shared" si="9"/>
        <v>28284773</v>
      </c>
    </row>
    <row r="43" spans="1:9" x14ac:dyDescent="0.3">
      <c r="A43" s="36" t="str">
        <f t="shared" si="5"/>
        <v>BAHÍA DE ALGECIRAS</v>
      </c>
      <c r="B43" s="37">
        <f t="shared" si="3"/>
        <v>85682394</v>
      </c>
      <c r="C43" s="37">
        <f t="shared" si="4"/>
        <v>79629842</v>
      </c>
      <c r="D43" s="37">
        <f t="shared" si="7"/>
        <v>1</v>
      </c>
      <c r="E43" s="36" t="str">
        <f t="shared" si="6"/>
        <v>CARTAGENA</v>
      </c>
      <c r="F43" s="36">
        <f t="shared" si="8"/>
        <v>27567501</v>
      </c>
      <c r="G43" s="36">
        <f t="shared" si="9"/>
        <v>29087589</v>
      </c>
    </row>
    <row r="44" spans="1:9" x14ac:dyDescent="0.3">
      <c r="A44" s="36" t="str">
        <f t="shared" si="5"/>
        <v>BAHÍA DE CÁDIZ</v>
      </c>
      <c r="B44" s="37">
        <f t="shared" si="3"/>
        <v>3237249</v>
      </c>
      <c r="C44" s="37">
        <f t="shared" si="4"/>
        <v>3319218</v>
      </c>
      <c r="D44" s="37">
        <f t="shared" si="7"/>
        <v>20</v>
      </c>
      <c r="E44" s="36" t="str">
        <f t="shared" si="6"/>
        <v>HUELVA</v>
      </c>
      <c r="F44" s="36">
        <f t="shared" si="8"/>
        <v>27107346</v>
      </c>
      <c r="G44" s="36">
        <f t="shared" si="9"/>
        <v>26045393</v>
      </c>
    </row>
    <row r="45" spans="1:9" x14ac:dyDescent="0.3">
      <c r="A45" s="36" t="str">
        <f t="shared" si="5"/>
        <v>BALEARES</v>
      </c>
      <c r="B45" s="37">
        <f t="shared" si="3"/>
        <v>13908537</v>
      </c>
      <c r="C45" s="37">
        <f t="shared" si="4"/>
        <v>13391418</v>
      </c>
      <c r="D45" s="37">
        <f t="shared" si="7"/>
        <v>11</v>
      </c>
      <c r="E45" s="36" t="str">
        <f t="shared" si="6"/>
        <v>TARRAGONA</v>
      </c>
      <c r="F45" s="36">
        <f t="shared" si="8"/>
        <v>26586624</v>
      </c>
      <c r="G45" s="36">
        <f t="shared" si="9"/>
        <v>27968083</v>
      </c>
    </row>
    <row r="46" spans="1:9" x14ac:dyDescent="0.3">
      <c r="A46" s="36" t="str">
        <f t="shared" si="5"/>
        <v>BARCELONA</v>
      </c>
      <c r="B46" s="37">
        <f t="shared" si="3"/>
        <v>55311662</v>
      </c>
      <c r="C46" s="37">
        <f t="shared" si="4"/>
        <v>49977266</v>
      </c>
      <c r="D46" s="37">
        <f t="shared" si="7"/>
        <v>3</v>
      </c>
      <c r="E46" s="36" t="str">
        <f t="shared" si="6"/>
        <v>LAS PALMAS</v>
      </c>
      <c r="F46" s="36">
        <f t="shared" si="8"/>
        <v>20166367</v>
      </c>
      <c r="G46" s="36">
        <f t="shared" si="9"/>
        <v>20253668</v>
      </c>
    </row>
    <row r="47" spans="1:9" x14ac:dyDescent="0.3">
      <c r="A47" s="36" t="str">
        <f t="shared" si="5"/>
        <v>BILBAO</v>
      </c>
      <c r="B47" s="37">
        <f t="shared" si="3"/>
        <v>29879897</v>
      </c>
      <c r="C47" s="37">
        <f t="shared" si="4"/>
        <v>28284773</v>
      </c>
      <c r="D47" s="37">
        <f t="shared" si="7"/>
        <v>4</v>
      </c>
      <c r="E47" s="36" t="str">
        <f t="shared" si="6"/>
        <v>CASTELLÓN</v>
      </c>
      <c r="F47" s="36">
        <f t="shared" si="8"/>
        <v>17573085</v>
      </c>
      <c r="G47" s="36">
        <f t="shared" si="9"/>
        <v>15278656</v>
      </c>
    </row>
    <row r="48" spans="1:9" x14ac:dyDescent="0.3">
      <c r="A48" s="36" t="str">
        <f t="shared" si="5"/>
        <v>CARTAGENA</v>
      </c>
      <c r="B48" s="37">
        <f t="shared" si="3"/>
        <v>27567501</v>
      </c>
      <c r="C48" s="37">
        <f t="shared" si="4"/>
        <v>29087589</v>
      </c>
      <c r="D48" s="37">
        <f t="shared" si="7"/>
        <v>5</v>
      </c>
      <c r="E48" s="36" t="str">
        <f t="shared" si="6"/>
        <v>GIJÓN</v>
      </c>
      <c r="F48" s="36">
        <f t="shared" si="8"/>
        <v>16282486</v>
      </c>
      <c r="G48" s="36">
        <f t="shared" si="9"/>
        <v>18130582</v>
      </c>
    </row>
    <row r="49" spans="1:7" x14ac:dyDescent="0.3">
      <c r="A49" s="36" t="str">
        <f t="shared" si="5"/>
        <v>CASTELLÓN</v>
      </c>
      <c r="B49" s="37">
        <f t="shared" si="3"/>
        <v>17573085</v>
      </c>
      <c r="C49" s="37">
        <f t="shared" si="4"/>
        <v>15278656</v>
      </c>
      <c r="D49" s="37">
        <f t="shared" si="7"/>
        <v>9</v>
      </c>
      <c r="E49" s="36" t="str">
        <f t="shared" si="6"/>
        <v>BALEARES</v>
      </c>
      <c r="F49" s="36">
        <f t="shared" si="8"/>
        <v>13908537</v>
      </c>
      <c r="G49" s="36">
        <f t="shared" si="9"/>
        <v>13391418</v>
      </c>
    </row>
    <row r="50" spans="1:7" x14ac:dyDescent="0.3">
      <c r="A50" s="36" t="str">
        <f t="shared" si="5"/>
        <v>CEUTA</v>
      </c>
      <c r="B50" s="37">
        <f t="shared" si="3"/>
        <v>1443180</v>
      </c>
      <c r="C50" s="37">
        <f t="shared" si="4"/>
        <v>1525756</v>
      </c>
      <c r="D50" s="37">
        <f t="shared" si="7"/>
        <v>26</v>
      </c>
      <c r="E50" s="36" t="str">
        <f t="shared" si="6"/>
        <v>A CORUÑA</v>
      </c>
      <c r="F50" s="36">
        <f t="shared" si="8"/>
        <v>12791419</v>
      </c>
      <c r="G50" s="36">
        <f t="shared" si="9"/>
        <v>12195364</v>
      </c>
    </row>
    <row r="51" spans="1:7" x14ac:dyDescent="0.3">
      <c r="A51" s="36" t="str">
        <f t="shared" si="5"/>
        <v>FERROL-SAN CIBRAO</v>
      </c>
      <c r="B51" s="37">
        <f t="shared" si="3"/>
        <v>11179603</v>
      </c>
      <c r="C51" s="37">
        <f t="shared" si="4"/>
        <v>11109980</v>
      </c>
      <c r="D51" s="37">
        <f t="shared" si="7"/>
        <v>13</v>
      </c>
      <c r="E51" s="36" t="str">
        <f t="shared" si="6"/>
        <v>FERROL-SAN CIBRAO</v>
      </c>
      <c r="F51" s="36">
        <f t="shared" si="8"/>
        <v>11179603</v>
      </c>
      <c r="G51" s="36">
        <f t="shared" si="9"/>
        <v>11109980</v>
      </c>
    </row>
    <row r="52" spans="1:7" x14ac:dyDescent="0.3">
      <c r="A52" s="36" t="str">
        <f t="shared" si="5"/>
        <v>GIJÓN</v>
      </c>
      <c r="B52" s="37">
        <f t="shared" si="3"/>
        <v>16282486</v>
      </c>
      <c r="C52" s="37">
        <f t="shared" si="4"/>
        <v>18130582</v>
      </c>
      <c r="D52" s="37">
        <f t="shared" si="7"/>
        <v>10</v>
      </c>
      <c r="E52" s="36" t="str">
        <f t="shared" si="6"/>
        <v>SANTA CRUZ DE TENERIFE</v>
      </c>
      <c r="F52" s="36">
        <f t="shared" si="8"/>
        <v>10310931</v>
      </c>
      <c r="G52" s="36">
        <f t="shared" si="9"/>
        <v>10779149</v>
      </c>
    </row>
    <row r="53" spans="1:7" x14ac:dyDescent="0.3">
      <c r="A53" s="36" t="str">
        <f t="shared" si="5"/>
        <v>HUELVA</v>
      </c>
      <c r="B53" s="37">
        <f t="shared" si="3"/>
        <v>27107346</v>
      </c>
      <c r="C53" s="37">
        <f t="shared" si="4"/>
        <v>26045393</v>
      </c>
      <c r="D53" s="37">
        <f t="shared" si="7"/>
        <v>6</v>
      </c>
      <c r="E53" s="36" t="str">
        <f t="shared" si="6"/>
        <v>ALMERÍA</v>
      </c>
      <c r="F53" s="36">
        <f t="shared" si="8"/>
        <v>5811838</v>
      </c>
      <c r="G53" s="36">
        <f t="shared" si="9"/>
        <v>5223457</v>
      </c>
    </row>
    <row r="54" spans="1:7" x14ac:dyDescent="0.3">
      <c r="A54" s="36" t="str">
        <f t="shared" si="5"/>
        <v>LAS PALMAS</v>
      </c>
      <c r="B54" s="37">
        <f t="shared" si="3"/>
        <v>20166367</v>
      </c>
      <c r="C54" s="37">
        <f t="shared" si="4"/>
        <v>20253668</v>
      </c>
      <c r="D54" s="37">
        <f t="shared" si="7"/>
        <v>8</v>
      </c>
      <c r="E54" s="36" t="str">
        <f t="shared" si="6"/>
        <v>SANTANDER</v>
      </c>
      <c r="F54" s="36">
        <f t="shared" si="8"/>
        <v>4855530</v>
      </c>
      <c r="G54" s="36">
        <f t="shared" si="9"/>
        <v>4619536</v>
      </c>
    </row>
    <row r="55" spans="1:7" x14ac:dyDescent="0.3">
      <c r="A55" s="36" t="str">
        <f t="shared" si="5"/>
        <v>MÁLAGA</v>
      </c>
      <c r="B55" s="37">
        <f t="shared" si="3"/>
        <v>2444406</v>
      </c>
      <c r="C55" s="37">
        <f t="shared" si="4"/>
        <v>2273694</v>
      </c>
      <c r="D55" s="37">
        <f t="shared" si="7"/>
        <v>23</v>
      </c>
      <c r="E55" s="36" t="str">
        <f t="shared" si="6"/>
        <v>AVILÉS</v>
      </c>
      <c r="F55" s="36">
        <f t="shared" si="8"/>
        <v>4155079</v>
      </c>
      <c r="G55" s="36">
        <f t="shared" si="9"/>
        <v>3978704</v>
      </c>
    </row>
    <row r="56" spans="1:7" x14ac:dyDescent="0.3">
      <c r="A56" s="36" t="str">
        <f t="shared" si="5"/>
        <v>MARÍN Y RÍA DE PONTEVEDRA</v>
      </c>
      <c r="B56" s="37">
        <f t="shared" si="3"/>
        <v>2103834</v>
      </c>
      <c r="C56" s="37">
        <f t="shared" si="4"/>
        <v>2096327</v>
      </c>
      <c r="D56" s="37">
        <f t="shared" si="7"/>
        <v>25</v>
      </c>
      <c r="E56" s="36" t="str">
        <f t="shared" si="6"/>
        <v>SEVILLA</v>
      </c>
      <c r="F56" s="36">
        <f t="shared" ref="F56:F66" si="10">LOOKUP(E56,$A$39:$A$66,$B$39:$B$66)</f>
        <v>3537612</v>
      </c>
      <c r="G56" s="36">
        <f t="shared" si="9"/>
        <v>3613081</v>
      </c>
    </row>
    <row r="57" spans="1:7" x14ac:dyDescent="0.3">
      <c r="A57" s="36" t="str">
        <f t="shared" si="5"/>
        <v>MELILLA</v>
      </c>
      <c r="B57" s="37">
        <f t="shared" si="3"/>
        <v>733412</v>
      </c>
      <c r="C57" s="37">
        <f t="shared" si="4"/>
        <v>986261</v>
      </c>
      <c r="D57" s="37">
        <f t="shared" si="7"/>
        <v>28</v>
      </c>
      <c r="E57" s="36" t="str">
        <f t="shared" si="6"/>
        <v>VIGO</v>
      </c>
      <c r="F57" s="36">
        <f t="shared" si="10"/>
        <v>3488496</v>
      </c>
      <c r="G57" s="36">
        <f t="shared" si="9"/>
        <v>3323436</v>
      </c>
    </row>
    <row r="58" spans="1:7" x14ac:dyDescent="0.3">
      <c r="A58" s="36" t="str">
        <f t="shared" si="5"/>
        <v>MOTRIL</v>
      </c>
      <c r="B58" s="37">
        <f t="shared" si="3"/>
        <v>2350757</v>
      </c>
      <c r="C58" s="37">
        <f t="shared" si="4"/>
        <v>1891570</v>
      </c>
      <c r="D58" s="37">
        <f t="shared" si="7"/>
        <v>24</v>
      </c>
      <c r="E58" s="36" t="str">
        <f t="shared" si="6"/>
        <v>BAHÍA DE CÁDIZ</v>
      </c>
      <c r="F58" s="36">
        <f t="shared" si="10"/>
        <v>3237249</v>
      </c>
      <c r="G58" s="36">
        <f t="shared" si="9"/>
        <v>3319218</v>
      </c>
    </row>
    <row r="59" spans="1:7" x14ac:dyDescent="0.3">
      <c r="A59" s="36" t="str">
        <f t="shared" si="5"/>
        <v>PASAIA</v>
      </c>
      <c r="B59" s="37">
        <f t="shared" si="3"/>
        <v>2585037</v>
      </c>
      <c r="C59" s="37">
        <f t="shared" si="4"/>
        <v>2417769</v>
      </c>
      <c r="D59" s="37">
        <f t="shared" si="7"/>
        <v>22</v>
      </c>
      <c r="E59" s="36" t="str">
        <f t="shared" si="6"/>
        <v>ALICANTE</v>
      </c>
      <c r="F59" s="36">
        <f t="shared" si="10"/>
        <v>2665174</v>
      </c>
      <c r="G59" s="36">
        <f t="shared" si="9"/>
        <v>2902155</v>
      </c>
    </row>
    <row r="60" spans="1:7" x14ac:dyDescent="0.3">
      <c r="A60" s="36" t="str">
        <f t="shared" si="5"/>
        <v>SANTA CRUZ DE TENERIFE</v>
      </c>
      <c r="B60" s="37">
        <f t="shared" si="3"/>
        <v>10310931</v>
      </c>
      <c r="C60" s="37">
        <f t="shared" si="4"/>
        <v>10779149</v>
      </c>
      <c r="D60" s="37">
        <f t="shared" si="7"/>
        <v>14</v>
      </c>
      <c r="E60" s="36" t="str">
        <f t="shared" si="6"/>
        <v>PASAIA</v>
      </c>
      <c r="F60" s="36">
        <f t="shared" si="10"/>
        <v>2585037</v>
      </c>
      <c r="G60" s="36">
        <f t="shared" si="9"/>
        <v>2417769</v>
      </c>
    </row>
    <row r="61" spans="1:7" x14ac:dyDescent="0.3">
      <c r="A61" s="36" t="str">
        <f t="shared" si="5"/>
        <v>SANTANDER</v>
      </c>
      <c r="B61" s="37">
        <f t="shared" si="3"/>
        <v>4855530</v>
      </c>
      <c r="C61" s="37">
        <f t="shared" si="4"/>
        <v>4619536</v>
      </c>
      <c r="D61" s="37">
        <f t="shared" si="7"/>
        <v>16</v>
      </c>
      <c r="E61" s="36" t="str">
        <f t="shared" si="6"/>
        <v>MÁLAGA</v>
      </c>
      <c r="F61" s="36">
        <f t="shared" si="10"/>
        <v>2444406</v>
      </c>
      <c r="G61" s="36">
        <f t="shared" si="9"/>
        <v>2273694</v>
      </c>
    </row>
    <row r="62" spans="1:7" x14ac:dyDescent="0.3">
      <c r="A62" s="36" t="str">
        <f t="shared" si="5"/>
        <v>SEVILLA</v>
      </c>
      <c r="B62" s="37">
        <f t="shared" si="3"/>
        <v>3537612</v>
      </c>
      <c r="C62" s="37">
        <f t="shared" si="4"/>
        <v>3613081</v>
      </c>
      <c r="D62" s="37">
        <f t="shared" si="7"/>
        <v>18</v>
      </c>
      <c r="E62" s="36" t="str">
        <f t="shared" si="6"/>
        <v>MOTRIL</v>
      </c>
      <c r="F62" s="36">
        <f t="shared" si="10"/>
        <v>2350757</v>
      </c>
      <c r="G62" s="36">
        <f t="shared" si="9"/>
        <v>1891570</v>
      </c>
    </row>
    <row r="63" spans="1:7" x14ac:dyDescent="0.3">
      <c r="A63" s="36" t="str">
        <f t="shared" si="5"/>
        <v>TARRAGONA</v>
      </c>
      <c r="B63" s="37">
        <f t="shared" si="3"/>
        <v>26586624</v>
      </c>
      <c r="C63" s="37">
        <f t="shared" si="4"/>
        <v>27968083</v>
      </c>
      <c r="D63" s="37">
        <f t="shared" si="7"/>
        <v>7</v>
      </c>
      <c r="E63" s="36" t="str">
        <f t="shared" si="6"/>
        <v>MARÍN Y RÍA DE PONTEVEDRA</v>
      </c>
      <c r="F63" s="36">
        <f t="shared" si="10"/>
        <v>2103834</v>
      </c>
      <c r="G63" s="36">
        <f t="shared" si="9"/>
        <v>2096327</v>
      </c>
    </row>
    <row r="64" spans="1:7" x14ac:dyDescent="0.3">
      <c r="A64" s="36" t="str">
        <f t="shared" si="5"/>
        <v>VALENCIA</v>
      </c>
      <c r="B64" s="37">
        <f t="shared" si="3"/>
        <v>63427351</v>
      </c>
      <c r="C64" s="37">
        <f t="shared" si="4"/>
        <v>61418024</v>
      </c>
      <c r="D64" s="37">
        <f t="shared" si="7"/>
        <v>2</v>
      </c>
      <c r="E64" s="36" t="str">
        <f t="shared" si="6"/>
        <v>CEUTA</v>
      </c>
      <c r="F64" s="36">
        <f t="shared" si="10"/>
        <v>1443180</v>
      </c>
      <c r="G64" s="36">
        <f t="shared" si="9"/>
        <v>1525756</v>
      </c>
    </row>
    <row r="65" spans="1:7" x14ac:dyDescent="0.3">
      <c r="A65" s="36" t="str">
        <f t="shared" si="5"/>
        <v>VIGO</v>
      </c>
      <c r="B65" s="37">
        <f t="shared" si="3"/>
        <v>3488496</v>
      </c>
      <c r="C65" s="37">
        <f t="shared" si="4"/>
        <v>3323436</v>
      </c>
      <c r="D65" s="37">
        <f t="shared" si="7"/>
        <v>19</v>
      </c>
      <c r="E65" s="36" t="str">
        <f t="shared" si="6"/>
        <v>VILAGARCÍA</v>
      </c>
      <c r="F65" s="36">
        <f t="shared" si="10"/>
        <v>977324</v>
      </c>
      <c r="G65" s="36">
        <f t="shared" si="9"/>
        <v>998175</v>
      </c>
    </row>
    <row r="66" spans="1:7" x14ac:dyDescent="0.3">
      <c r="A66" s="36" t="str">
        <f t="shared" si="5"/>
        <v>VILAGARCÍA</v>
      </c>
      <c r="B66" s="37">
        <f t="shared" si="3"/>
        <v>977324</v>
      </c>
      <c r="C66" s="37">
        <f t="shared" si="4"/>
        <v>998175</v>
      </c>
      <c r="D66" s="37">
        <f t="shared" si="7"/>
        <v>27</v>
      </c>
      <c r="E66" s="36" t="str">
        <f t="shared" si="6"/>
        <v>MELILLA</v>
      </c>
      <c r="F66" s="36">
        <f t="shared" si="10"/>
        <v>733412</v>
      </c>
      <c r="G66" s="36">
        <f t="shared" si="9"/>
        <v>986261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129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826790</v>
      </c>
      <c r="C7" s="30">
        <v>777917</v>
      </c>
      <c r="D7" s="30">
        <v>7296273</v>
      </c>
      <c r="E7" s="30">
        <v>7970669</v>
      </c>
      <c r="F7" s="11">
        <f>((E7*100)/D7)-100</f>
        <v>9.2430203749229207</v>
      </c>
      <c r="G7" s="1"/>
      <c r="H7" s="1"/>
      <c r="I7" s="1"/>
    </row>
    <row r="8" spans="1:12" x14ac:dyDescent="0.3">
      <c r="A8" s="12" t="s">
        <v>31</v>
      </c>
      <c r="B8" s="31">
        <v>7838</v>
      </c>
      <c r="C8" s="31">
        <v>6233</v>
      </c>
      <c r="D8" s="31">
        <v>39630</v>
      </c>
      <c r="E8" s="31">
        <v>53784</v>
      </c>
      <c r="F8" s="14">
        <f t="shared" ref="F8:F34" si="0">((E8*100)/D8)-100</f>
        <v>35.715367146101443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4510</v>
      </c>
      <c r="D9" s="30">
        <v>28659</v>
      </c>
      <c r="E9" s="30">
        <v>36029</v>
      </c>
      <c r="F9" s="11">
        <f t="shared" si="0"/>
        <v>25.716179908580202</v>
      </c>
      <c r="G9" s="1"/>
      <c r="H9" s="1"/>
      <c r="I9" s="1"/>
    </row>
    <row r="10" spans="1:12" x14ac:dyDescent="0.3">
      <c r="A10" s="12" t="s">
        <v>159</v>
      </c>
      <c r="B10" s="31">
        <v>78090</v>
      </c>
      <c r="C10" s="31">
        <v>59912</v>
      </c>
      <c r="D10" s="31">
        <v>550946</v>
      </c>
      <c r="E10" s="31">
        <v>531128</v>
      </c>
      <c r="F10" s="14">
        <f t="shared" si="0"/>
        <v>-3.5970857398002778</v>
      </c>
      <c r="G10" s="1"/>
      <c r="H10" s="1"/>
      <c r="I10" s="1"/>
    </row>
    <row r="11" spans="1:12" x14ac:dyDescent="0.3">
      <c r="A11" s="9" t="s">
        <v>160</v>
      </c>
      <c r="B11" s="30">
        <v>2802130</v>
      </c>
      <c r="C11" s="30">
        <v>2136011</v>
      </c>
      <c r="D11" s="30">
        <v>24021506</v>
      </c>
      <c r="E11" s="30">
        <v>26407258</v>
      </c>
      <c r="F11" s="11">
        <f t="shared" si="0"/>
        <v>9.9317336723184582</v>
      </c>
      <c r="G11" s="1"/>
      <c r="H11" s="1"/>
      <c r="I11" s="1"/>
    </row>
    <row r="12" spans="1:12" x14ac:dyDescent="0.3">
      <c r="A12" s="12" t="s">
        <v>161</v>
      </c>
      <c r="B12" s="31">
        <v>13640</v>
      </c>
      <c r="C12" s="31">
        <v>20396</v>
      </c>
      <c r="D12" s="31">
        <v>493843</v>
      </c>
      <c r="E12" s="31">
        <v>512195</v>
      </c>
      <c r="F12" s="14">
        <f t="shared" si="0"/>
        <v>3.7161608041422056</v>
      </c>
      <c r="G12" s="1"/>
      <c r="H12" s="1"/>
      <c r="I12" s="1"/>
    </row>
    <row r="13" spans="1:12" x14ac:dyDescent="0.3">
      <c r="A13" s="9" t="s">
        <v>32</v>
      </c>
      <c r="B13" s="30">
        <v>121160</v>
      </c>
      <c r="C13" s="30">
        <v>145459</v>
      </c>
      <c r="D13" s="30">
        <v>1418763</v>
      </c>
      <c r="E13" s="30">
        <v>1528608</v>
      </c>
      <c r="F13" s="11">
        <f t="shared" si="0"/>
        <v>7.7423079118922544</v>
      </c>
      <c r="G13" s="1"/>
      <c r="H13" s="1"/>
      <c r="I13" s="1"/>
    </row>
    <row r="14" spans="1:12" x14ac:dyDescent="0.3">
      <c r="A14" s="12" t="s">
        <v>33</v>
      </c>
      <c r="B14" s="31">
        <v>1399032</v>
      </c>
      <c r="C14" s="31">
        <v>1050991</v>
      </c>
      <c r="D14" s="31">
        <v>12087047</v>
      </c>
      <c r="E14" s="31">
        <v>12739580</v>
      </c>
      <c r="F14" s="14">
        <f t="shared" si="0"/>
        <v>5.398613904620376</v>
      </c>
      <c r="G14" s="1"/>
      <c r="H14" s="1"/>
      <c r="I14" s="1"/>
    </row>
    <row r="15" spans="1:12" x14ac:dyDescent="0.3">
      <c r="A15" s="9" t="s">
        <v>34</v>
      </c>
      <c r="B15" s="30">
        <v>1748971</v>
      </c>
      <c r="C15" s="30">
        <v>1980499</v>
      </c>
      <c r="D15" s="30">
        <v>16383518</v>
      </c>
      <c r="E15" s="30">
        <v>17173765</v>
      </c>
      <c r="F15" s="11">
        <f t="shared" si="0"/>
        <v>4.8234268122389778</v>
      </c>
      <c r="G15" s="1"/>
      <c r="H15" s="1"/>
      <c r="I15" s="1"/>
    </row>
    <row r="16" spans="1:12" x14ac:dyDescent="0.3">
      <c r="A16" s="12" t="s">
        <v>35</v>
      </c>
      <c r="B16" s="31">
        <v>2646786</v>
      </c>
      <c r="C16" s="31">
        <v>2177077</v>
      </c>
      <c r="D16" s="31">
        <v>22991402</v>
      </c>
      <c r="E16" s="31">
        <v>21023383</v>
      </c>
      <c r="F16" s="14">
        <f t="shared" si="0"/>
        <v>-8.5598042259449869</v>
      </c>
      <c r="G16" s="1"/>
      <c r="H16" s="1"/>
      <c r="I16" s="1"/>
    </row>
    <row r="17" spans="1:9" x14ac:dyDescent="0.3">
      <c r="A17" s="9" t="s">
        <v>162</v>
      </c>
      <c r="B17" s="30">
        <v>440372</v>
      </c>
      <c r="C17" s="30">
        <v>616112</v>
      </c>
      <c r="D17" s="30">
        <v>6783053</v>
      </c>
      <c r="E17" s="30">
        <v>8574155</v>
      </c>
      <c r="F17" s="11">
        <f t="shared" si="0"/>
        <v>26.405543344567704</v>
      </c>
      <c r="G17" s="1"/>
      <c r="H17" s="1"/>
      <c r="I17" s="1"/>
    </row>
    <row r="18" spans="1:9" x14ac:dyDescent="0.3">
      <c r="A18" s="12" t="s">
        <v>36</v>
      </c>
      <c r="B18" s="31">
        <v>63690</v>
      </c>
      <c r="C18" s="31">
        <v>47546</v>
      </c>
      <c r="D18" s="31">
        <v>758659</v>
      </c>
      <c r="E18" s="31">
        <v>721876</v>
      </c>
      <c r="F18" s="14">
        <f t="shared" si="0"/>
        <v>-4.8484233364396943</v>
      </c>
      <c r="G18" s="1"/>
      <c r="H18" s="1"/>
      <c r="I18" s="1"/>
    </row>
    <row r="19" spans="1:9" x14ac:dyDescent="0.3">
      <c r="A19" s="9" t="s">
        <v>37</v>
      </c>
      <c r="B19" s="30">
        <v>123714</v>
      </c>
      <c r="C19" s="30">
        <v>213149</v>
      </c>
      <c r="D19" s="30">
        <v>1849891</v>
      </c>
      <c r="E19" s="30">
        <v>1705167</v>
      </c>
      <c r="F19" s="11">
        <f t="shared" si="0"/>
        <v>-7.8233798640028027</v>
      </c>
      <c r="G19" s="1"/>
      <c r="H19" s="1"/>
      <c r="I19" s="1"/>
    </row>
    <row r="20" spans="1:9" x14ac:dyDescent="0.3">
      <c r="A20" s="12" t="s">
        <v>163</v>
      </c>
      <c r="B20" s="31">
        <v>107379</v>
      </c>
      <c r="C20" s="31">
        <v>151238</v>
      </c>
      <c r="D20" s="31">
        <v>756861</v>
      </c>
      <c r="E20" s="31">
        <v>707555</v>
      </c>
      <c r="F20" s="14">
        <f t="shared" si="0"/>
        <v>-6.5145383366298404</v>
      </c>
      <c r="G20" s="1"/>
      <c r="H20" s="1"/>
      <c r="I20" s="1"/>
    </row>
    <row r="21" spans="1:9" x14ac:dyDescent="0.3">
      <c r="A21" s="9" t="s">
        <v>38</v>
      </c>
      <c r="B21" s="30">
        <v>1699909</v>
      </c>
      <c r="C21" s="30">
        <v>2395062</v>
      </c>
      <c r="D21" s="30">
        <v>20204563</v>
      </c>
      <c r="E21" s="30">
        <v>20602679</v>
      </c>
      <c r="F21" s="11">
        <f t="shared" si="0"/>
        <v>1.9704261854116822</v>
      </c>
      <c r="G21" s="1"/>
      <c r="H21" s="1"/>
      <c r="I21" s="1"/>
    </row>
    <row r="22" spans="1:9" x14ac:dyDescent="0.3">
      <c r="A22" s="12" t="s">
        <v>59</v>
      </c>
      <c r="B22" s="31">
        <v>468177</v>
      </c>
      <c r="C22" s="31">
        <v>565271</v>
      </c>
      <c r="D22" s="31">
        <v>5627556</v>
      </c>
      <c r="E22" s="31">
        <v>5710641</v>
      </c>
      <c r="F22" s="14">
        <f t="shared" si="0"/>
        <v>1.476395792418586</v>
      </c>
      <c r="G22" s="1"/>
      <c r="H22" s="1"/>
      <c r="I22" s="1"/>
    </row>
    <row r="23" spans="1:9" x14ac:dyDescent="0.3">
      <c r="A23" s="9" t="s">
        <v>164</v>
      </c>
      <c r="B23" s="30">
        <v>3846</v>
      </c>
      <c r="C23" s="30">
        <v>5803</v>
      </c>
      <c r="D23" s="30">
        <v>118959</v>
      </c>
      <c r="E23" s="30">
        <v>53515</v>
      </c>
      <c r="F23" s="11">
        <f t="shared" si="0"/>
        <v>-55.01391235635807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4</v>
      </c>
      <c r="D24" s="31">
        <v>0</v>
      </c>
      <c r="E24" s="31">
        <v>4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7495</v>
      </c>
      <c r="C25" s="30">
        <v>7625</v>
      </c>
      <c r="D25" s="30">
        <v>66017</v>
      </c>
      <c r="E25" s="30">
        <v>65402</v>
      </c>
      <c r="F25" s="11">
        <f t="shared" si="0"/>
        <v>-0.93157822984989025</v>
      </c>
      <c r="G25" s="1"/>
      <c r="H25" s="1"/>
      <c r="I25" s="1"/>
    </row>
    <row r="26" spans="1:9" x14ac:dyDescent="0.3">
      <c r="A26" s="12" t="s">
        <v>40</v>
      </c>
      <c r="B26" s="31">
        <v>69422</v>
      </c>
      <c r="C26" s="31">
        <v>82146</v>
      </c>
      <c r="D26" s="31">
        <v>809479</v>
      </c>
      <c r="E26" s="31">
        <v>1112191</v>
      </c>
      <c r="F26" s="14">
        <f t="shared" si="0"/>
        <v>37.395905267462155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518709</v>
      </c>
      <c r="C28" s="31">
        <v>311876</v>
      </c>
      <c r="D28" s="31">
        <v>4352052</v>
      </c>
      <c r="E28" s="31">
        <v>3708653</v>
      </c>
      <c r="F28" s="14">
        <f t="shared" si="0"/>
        <v>-14.783807730238522</v>
      </c>
      <c r="G28" s="1"/>
      <c r="H28" s="1"/>
      <c r="I28" s="1"/>
    </row>
    <row r="29" spans="1:9" x14ac:dyDescent="0.3">
      <c r="A29" s="9" t="s">
        <v>43</v>
      </c>
      <c r="B29" s="30">
        <v>28892</v>
      </c>
      <c r="C29" s="30">
        <v>43186</v>
      </c>
      <c r="D29" s="30">
        <v>178723</v>
      </c>
      <c r="E29" s="30">
        <v>295620</v>
      </c>
      <c r="F29" s="11">
        <f t="shared" si="0"/>
        <v>65.406802705863271</v>
      </c>
      <c r="G29" s="1"/>
      <c r="H29" s="1"/>
      <c r="I29" s="1"/>
    </row>
    <row r="30" spans="1:9" x14ac:dyDescent="0.3">
      <c r="A30" s="12" t="s">
        <v>44</v>
      </c>
      <c r="B30" s="31">
        <v>6959</v>
      </c>
      <c r="C30" s="31">
        <v>12935</v>
      </c>
      <c r="D30" s="31">
        <v>312911</v>
      </c>
      <c r="E30" s="31">
        <v>193398</v>
      </c>
      <c r="F30" s="14">
        <f t="shared" si="0"/>
        <v>-38.193927346753547</v>
      </c>
      <c r="G30" s="1"/>
      <c r="H30" s="1"/>
      <c r="I30" s="1"/>
    </row>
    <row r="31" spans="1:9" x14ac:dyDescent="0.3">
      <c r="A31" s="9" t="s">
        <v>45</v>
      </c>
      <c r="B31" s="30">
        <v>1790718</v>
      </c>
      <c r="C31" s="30">
        <v>1825521</v>
      </c>
      <c r="D31" s="30">
        <v>18475268</v>
      </c>
      <c r="E31" s="30">
        <v>16507124</v>
      </c>
      <c r="F31" s="11">
        <f t="shared" si="0"/>
        <v>-10.652857647315315</v>
      </c>
      <c r="G31" s="1"/>
      <c r="H31" s="1"/>
      <c r="I31" s="1"/>
    </row>
    <row r="32" spans="1:9" x14ac:dyDescent="0.3">
      <c r="A32" s="12" t="s">
        <v>46</v>
      </c>
      <c r="B32" s="31">
        <v>194256</v>
      </c>
      <c r="C32" s="31">
        <v>167748</v>
      </c>
      <c r="D32" s="31">
        <v>2683756</v>
      </c>
      <c r="E32" s="31">
        <v>1644851</v>
      </c>
      <c r="F32" s="14">
        <f t="shared" si="0"/>
        <v>-38.710858960352581</v>
      </c>
      <c r="G32" s="1"/>
      <c r="H32" s="1"/>
      <c r="I32" s="1"/>
    </row>
    <row r="33" spans="1:9" x14ac:dyDescent="0.3">
      <c r="A33" s="9" t="s">
        <v>47</v>
      </c>
      <c r="B33" s="30">
        <v>4990</v>
      </c>
      <c r="C33" s="30">
        <v>7430</v>
      </c>
      <c r="D33" s="30">
        <v>61812</v>
      </c>
      <c r="E33" s="30">
        <v>80221</v>
      </c>
      <c r="F33" s="11">
        <f t="shared" si="0"/>
        <v>29.782242930175357</v>
      </c>
      <c r="G33" s="1"/>
      <c r="H33" s="1"/>
      <c r="I33" s="1"/>
    </row>
    <row r="34" spans="1:9" x14ac:dyDescent="0.3">
      <c r="A34" s="12" t="s">
        <v>165</v>
      </c>
      <c r="B34" s="31">
        <v>14986</v>
      </c>
      <c r="C34" s="31">
        <v>18446</v>
      </c>
      <c r="D34" s="31">
        <v>161114</v>
      </c>
      <c r="E34" s="31">
        <v>144590</v>
      </c>
      <c r="F34" s="14">
        <f t="shared" si="0"/>
        <v>-10.256091959730384</v>
      </c>
      <c r="G34" s="1"/>
      <c r="H34" s="1"/>
      <c r="I34" s="1"/>
    </row>
    <row r="35" spans="1:9" x14ac:dyDescent="0.3">
      <c r="A35" s="15" t="s">
        <v>48</v>
      </c>
      <c r="B35" s="16">
        <f>SUM(B7:B34)</f>
        <v>15187951</v>
      </c>
      <c r="C35" s="16">
        <f t="shared" ref="C35:E35" si="1">SUM(C7:C34)</f>
        <v>14830103</v>
      </c>
      <c r="D35" s="16">
        <f t="shared" si="1"/>
        <v>148512261</v>
      </c>
      <c r="E35" s="16">
        <f t="shared" si="1"/>
        <v>149804041</v>
      </c>
      <c r="F35" s="17">
        <f t="shared" ref="F35" si="2">((E35*100)/D35)-100</f>
        <v>0.86981370514587297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7970669</v>
      </c>
      <c r="C39" s="37">
        <f t="shared" si="4"/>
        <v>7296273</v>
      </c>
      <c r="D39" s="37">
        <f>_xlfn.RANK.EQ(B39,$B$39:$B$66)+COUNTIF($B$39:$B$66,B39)-1</f>
        <v>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26407258</v>
      </c>
      <c r="G39" s="36">
        <f>LOOKUP(E39,$A$39:$A$66,$C$39:$C$66)</f>
        <v>24021506</v>
      </c>
    </row>
    <row r="40" spans="1:9" x14ac:dyDescent="0.3">
      <c r="A40" s="36" t="str">
        <f t="shared" si="5"/>
        <v>ALICANTE</v>
      </c>
      <c r="B40" s="37">
        <f t="shared" si="3"/>
        <v>53784</v>
      </c>
      <c r="C40" s="37">
        <f t="shared" si="4"/>
        <v>39630</v>
      </c>
      <c r="D40" s="37">
        <f t="shared" ref="D40:D66" si="7">_xlfn.RANK.EQ(B40,$B$39:$B$66)+COUNTIF($B$39:$B$66,B40)-1</f>
        <v>24</v>
      </c>
      <c r="E40" s="36" t="str">
        <f t="shared" si="6"/>
        <v>CARTAGENA</v>
      </c>
      <c r="F40" s="36">
        <f t="shared" ref="F40:F55" si="8">LOOKUP(E40,$A$39:$A$66,$B$39:$B$66)</f>
        <v>21023383</v>
      </c>
      <c r="G40" s="36">
        <f t="shared" ref="G40:G66" si="9">LOOKUP(E40,$A$39:$A$66,$C$39:$C$66)</f>
        <v>22991402</v>
      </c>
    </row>
    <row r="41" spans="1:9" x14ac:dyDescent="0.3">
      <c r="A41" s="36" t="str">
        <f t="shared" si="5"/>
        <v>ALMERÍA</v>
      </c>
      <c r="B41" s="37">
        <f t="shared" si="3"/>
        <v>36029</v>
      </c>
      <c r="C41" s="37">
        <f t="shared" si="4"/>
        <v>28659</v>
      </c>
      <c r="D41" s="37">
        <f t="shared" si="7"/>
        <v>26</v>
      </c>
      <c r="E41" s="36" t="str">
        <f t="shared" si="6"/>
        <v>HUELVA</v>
      </c>
      <c r="F41" s="36">
        <f t="shared" si="8"/>
        <v>20602679</v>
      </c>
      <c r="G41" s="36">
        <f t="shared" si="9"/>
        <v>20204563</v>
      </c>
    </row>
    <row r="42" spans="1:9" x14ac:dyDescent="0.3">
      <c r="A42" s="36" t="str">
        <f t="shared" si="5"/>
        <v>AVILÉS</v>
      </c>
      <c r="B42" s="37">
        <f t="shared" si="3"/>
        <v>531128</v>
      </c>
      <c r="C42" s="37">
        <f t="shared" si="4"/>
        <v>550946</v>
      </c>
      <c r="D42" s="37">
        <f t="shared" si="7"/>
        <v>17</v>
      </c>
      <c r="E42" s="36" t="str">
        <f t="shared" si="6"/>
        <v>BILBAO</v>
      </c>
      <c r="F42" s="36">
        <f t="shared" si="8"/>
        <v>17173765</v>
      </c>
      <c r="G42" s="36">
        <f t="shared" si="9"/>
        <v>16383518</v>
      </c>
    </row>
    <row r="43" spans="1:9" x14ac:dyDescent="0.3">
      <c r="A43" s="36" t="str">
        <f t="shared" si="5"/>
        <v>BAHÍA DE ALGECIRAS</v>
      </c>
      <c r="B43" s="37">
        <f t="shared" si="3"/>
        <v>26407258</v>
      </c>
      <c r="C43" s="37">
        <f t="shared" si="4"/>
        <v>24021506</v>
      </c>
      <c r="D43" s="37">
        <f t="shared" si="7"/>
        <v>1</v>
      </c>
      <c r="E43" s="36" t="str">
        <f t="shared" si="6"/>
        <v>TARRAGONA</v>
      </c>
      <c r="F43" s="36">
        <f t="shared" si="8"/>
        <v>16507124</v>
      </c>
      <c r="G43" s="36">
        <f t="shared" si="9"/>
        <v>18475268</v>
      </c>
    </row>
    <row r="44" spans="1:9" x14ac:dyDescent="0.3">
      <c r="A44" s="36" t="str">
        <f t="shared" si="5"/>
        <v>BAHÍA DE CÁDIZ</v>
      </c>
      <c r="B44" s="37">
        <f t="shared" si="3"/>
        <v>512195</v>
      </c>
      <c r="C44" s="37">
        <f t="shared" si="4"/>
        <v>493843</v>
      </c>
      <c r="D44" s="37">
        <f t="shared" si="7"/>
        <v>18</v>
      </c>
      <c r="E44" s="36" t="str">
        <f t="shared" si="6"/>
        <v>BARCELONA</v>
      </c>
      <c r="F44" s="36">
        <f t="shared" si="8"/>
        <v>12739580</v>
      </c>
      <c r="G44" s="36">
        <f t="shared" si="9"/>
        <v>12087047</v>
      </c>
    </row>
    <row r="45" spans="1:9" x14ac:dyDescent="0.3">
      <c r="A45" s="36" t="str">
        <f t="shared" si="5"/>
        <v>BALEARES</v>
      </c>
      <c r="B45" s="37">
        <f t="shared" si="3"/>
        <v>1528608</v>
      </c>
      <c r="C45" s="37">
        <f t="shared" si="4"/>
        <v>1418763</v>
      </c>
      <c r="D45" s="37">
        <f t="shared" si="7"/>
        <v>13</v>
      </c>
      <c r="E45" s="36" t="str">
        <f t="shared" si="6"/>
        <v>CASTELLÓN</v>
      </c>
      <c r="F45" s="36">
        <f t="shared" si="8"/>
        <v>8574155</v>
      </c>
      <c r="G45" s="36">
        <f t="shared" si="9"/>
        <v>6783053</v>
      </c>
    </row>
    <row r="46" spans="1:9" x14ac:dyDescent="0.3">
      <c r="A46" s="36" t="str">
        <f t="shared" si="5"/>
        <v>BARCELONA</v>
      </c>
      <c r="B46" s="37">
        <f t="shared" si="3"/>
        <v>12739580</v>
      </c>
      <c r="C46" s="37">
        <f t="shared" si="4"/>
        <v>12087047</v>
      </c>
      <c r="D46" s="37">
        <f t="shared" si="7"/>
        <v>6</v>
      </c>
      <c r="E46" s="36" t="str">
        <f t="shared" si="6"/>
        <v>A CORUÑA</v>
      </c>
      <c r="F46" s="36">
        <f t="shared" si="8"/>
        <v>7970669</v>
      </c>
      <c r="G46" s="36">
        <f t="shared" si="9"/>
        <v>7296273</v>
      </c>
    </row>
    <row r="47" spans="1:9" x14ac:dyDescent="0.3">
      <c r="A47" s="36" t="str">
        <f t="shared" si="5"/>
        <v>BILBAO</v>
      </c>
      <c r="B47" s="37">
        <f t="shared" si="3"/>
        <v>17173765</v>
      </c>
      <c r="C47" s="37">
        <f t="shared" si="4"/>
        <v>16383518</v>
      </c>
      <c r="D47" s="37">
        <f t="shared" si="7"/>
        <v>4</v>
      </c>
      <c r="E47" s="36" t="str">
        <f t="shared" si="6"/>
        <v>LAS PALMAS</v>
      </c>
      <c r="F47" s="36">
        <f t="shared" si="8"/>
        <v>5710641</v>
      </c>
      <c r="G47" s="36">
        <f t="shared" si="9"/>
        <v>5627556</v>
      </c>
    </row>
    <row r="48" spans="1:9" x14ac:dyDescent="0.3">
      <c r="A48" s="36" t="str">
        <f t="shared" si="5"/>
        <v>CARTAGENA</v>
      </c>
      <c r="B48" s="37">
        <f t="shared" si="3"/>
        <v>21023383</v>
      </c>
      <c r="C48" s="37">
        <f t="shared" si="4"/>
        <v>22991402</v>
      </c>
      <c r="D48" s="37">
        <f t="shared" si="7"/>
        <v>2</v>
      </c>
      <c r="E48" s="36" t="str">
        <f t="shared" si="6"/>
        <v>SANTA CRUZ DE TENERIFE</v>
      </c>
      <c r="F48" s="36">
        <f t="shared" si="8"/>
        <v>3708653</v>
      </c>
      <c r="G48" s="36">
        <f t="shared" si="9"/>
        <v>4352052</v>
      </c>
    </row>
    <row r="49" spans="1:7" x14ac:dyDescent="0.3">
      <c r="A49" s="36" t="str">
        <f t="shared" si="5"/>
        <v>CASTELLÓN</v>
      </c>
      <c r="B49" s="37">
        <f t="shared" si="3"/>
        <v>8574155</v>
      </c>
      <c r="C49" s="37">
        <f t="shared" si="4"/>
        <v>6783053</v>
      </c>
      <c r="D49" s="37">
        <f t="shared" si="7"/>
        <v>7</v>
      </c>
      <c r="E49" s="36" t="str">
        <f t="shared" si="6"/>
        <v>FERROL-SAN CIBRAO</v>
      </c>
      <c r="F49" s="36">
        <f t="shared" si="8"/>
        <v>1705167</v>
      </c>
      <c r="G49" s="36">
        <f t="shared" si="9"/>
        <v>1849891</v>
      </c>
    </row>
    <row r="50" spans="1:7" x14ac:dyDescent="0.3">
      <c r="A50" s="36" t="str">
        <f t="shared" si="5"/>
        <v>CEUTA</v>
      </c>
      <c r="B50" s="37">
        <f t="shared" si="3"/>
        <v>721876</v>
      </c>
      <c r="C50" s="37">
        <f t="shared" si="4"/>
        <v>758659</v>
      </c>
      <c r="D50" s="37">
        <f t="shared" si="7"/>
        <v>15</v>
      </c>
      <c r="E50" s="36" t="str">
        <f t="shared" si="6"/>
        <v>VALENCIA</v>
      </c>
      <c r="F50" s="36">
        <f t="shared" si="8"/>
        <v>1644851</v>
      </c>
      <c r="G50" s="36">
        <f t="shared" si="9"/>
        <v>2683756</v>
      </c>
    </row>
    <row r="51" spans="1:7" x14ac:dyDescent="0.3">
      <c r="A51" s="36" t="str">
        <f t="shared" si="5"/>
        <v>FERROL-SAN CIBRAO</v>
      </c>
      <c r="B51" s="37">
        <f t="shared" si="3"/>
        <v>1705167</v>
      </c>
      <c r="C51" s="37">
        <f t="shared" si="4"/>
        <v>1849891</v>
      </c>
      <c r="D51" s="37">
        <f t="shared" si="7"/>
        <v>11</v>
      </c>
      <c r="E51" s="36" t="str">
        <f t="shared" si="6"/>
        <v>BALEARES</v>
      </c>
      <c r="F51" s="36">
        <f t="shared" si="8"/>
        <v>1528608</v>
      </c>
      <c r="G51" s="36">
        <f t="shared" si="9"/>
        <v>1418763</v>
      </c>
    </row>
    <row r="52" spans="1:7" x14ac:dyDescent="0.3">
      <c r="A52" s="36" t="str">
        <f t="shared" si="5"/>
        <v>GIJÓN</v>
      </c>
      <c r="B52" s="37">
        <f t="shared" si="3"/>
        <v>707555</v>
      </c>
      <c r="C52" s="37">
        <f t="shared" si="4"/>
        <v>756861</v>
      </c>
      <c r="D52" s="37">
        <f t="shared" si="7"/>
        <v>16</v>
      </c>
      <c r="E52" s="36" t="str">
        <f t="shared" si="6"/>
        <v>MOTRIL</v>
      </c>
      <c r="F52" s="36">
        <f t="shared" si="8"/>
        <v>1112191</v>
      </c>
      <c r="G52" s="36">
        <f t="shared" si="9"/>
        <v>809479</v>
      </c>
    </row>
    <row r="53" spans="1:7" x14ac:dyDescent="0.3">
      <c r="A53" s="36" t="str">
        <f t="shared" si="5"/>
        <v>HUELVA</v>
      </c>
      <c r="B53" s="37">
        <f t="shared" si="3"/>
        <v>20602679</v>
      </c>
      <c r="C53" s="37">
        <f t="shared" si="4"/>
        <v>20204563</v>
      </c>
      <c r="D53" s="37">
        <f t="shared" si="7"/>
        <v>3</v>
      </c>
      <c r="E53" s="36" t="str">
        <f t="shared" si="6"/>
        <v>CEUTA</v>
      </c>
      <c r="F53" s="36">
        <f t="shared" si="8"/>
        <v>721876</v>
      </c>
      <c r="G53" s="36">
        <f t="shared" si="9"/>
        <v>758659</v>
      </c>
    </row>
    <row r="54" spans="1:7" x14ac:dyDescent="0.3">
      <c r="A54" s="36" t="str">
        <f t="shared" si="5"/>
        <v>LAS PALMAS</v>
      </c>
      <c r="B54" s="37">
        <f t="shared" si="3"/>
        <v>5710641</v>
      </c>
      <c r="C54" s="37">
        <f t="shared" si="4"/>
        <v>5627556</v>
      </c>
      <c r="D54" s="37">
        <f t="shared" si="7"/>
        <v>9</v>
      </c>
      <c r="E54" s="36" t="str">
        <f t="shared" si="6"/>
        <v>GIJÓN</v>
      </c>
      <c r="F54" s="36">
        <f t="shared" si="8"/>
        <v>707555</v>
      </c>
      <c r="G54" s="36">
        <f t="shared" si="9"/>
        <v>756861</v>
      </c>
    </row>
    <row r="55" spans="1:7" x14ac:dyDescent="0.3">
      <c r="A55" s="36" t="str">
        <f t="shared" si="5"/>
        <v>MÁLAGA</v>
      </c>
      <c r="B55" s="37">
        <f t="shared" si="3"/>
        <v>53515</v>
      </c>
      <c r="C55" s="37">
        <f t="shared" si="4"/>
        <v>118959</v>
      </c>
      <c r="D55" s="37">
        <f t="shared" si="7"/>
        <v>25</v>
      </c>
      <c r="E55" s="36" t="str">
        <f t="shared" si="6"/>
        <v>AVILÉS</v>
      </c>
      <c r="F55" s="36">
        <f t="shared" si="8"/>
        <v>531128</v>
      </c>
      <c r="G55" s="36">
        <f t="shared" si="9"/>
        <v>550946</v>
      </c>
    </row>
    <row r="56" spans="1:7" x14ac:dyDescent="0.3">
      <c r="A56" s="36" t="str">
        <f t="shared" si="5"/>
        <v>MARÍN Y RÍA DE PONTEVEDRA</v>
      </c>
      <c r="B56" s="37">
        <f t="shared" si="3"/>
        <v>4</v>
      </c>
      <c r="C56" s="37">
        <f t="shared" si="4"/>
        <v>0</v>
      </c>
      <c r="D56" s="37">
        <f t="shared" si="7"/>
        <v>27</v>
      </c>
      <c r="E56" s="36" t="str">
        <f t="shared" si="6"/>
        <v>BAHÍA DE CÁDIZ</v>
      </c>
      <c r="F56" s="36">
        <f t="shared" ref="F56:F66" si="10">LOOKUP(E56,$A$39:$A$66,$B$39:$B$66)</f>
        <v>512195</v>
      </c>
      <c r="G56" s="36">
        <f t="shared" si="9"/>
        <v>493843</v>
      </c>
    </row>
    <row r="57" spans="1:7" x14ac:dyDescent="0.3">
      <c r="A57" s="36" t="str">
        <f t="shared" si="5"/>
        <v>MELILLA</v>
      </c>
      <c r="B57" s="37">
        <f t="shared" si="3"/>
        <v>65402</v>
      </c>
      <c r="C57" s="37">
        <f t="shared" si="4"/>
        <v>66017</v>
      </c>
      <c r="D57" s="37">
        <f t="shared" si="7"/>
        <v>23</v>
      </c>
      <c r="E57" s="36" t="str">
        <f t="shared" si="6"/>
        <v>SANTANDER</v>
      </c>
      <c r="F57" s="36">
        <f t="shared" si="10"/>
        <v>295620</v>
      </c>
      <c r="G57" s="36">
        <f t="shared" si="9"/>
        <v>178723</v>
      </c>
    </row>
    <row r="58" spans="1:7" x14ac:dyDescent="0.3">
      <c r="A58" s="36" t="str">
        <f t="shared" si="5"/>
        <v>MOTRIL</v>
      </c>
      <c r="B58" s="37">
        <f t="shared" si="3"/>
        <v>1112191</v>
      </c>
      <c r="C58" s="37">
        <f t="shared" si="4"/>
        <v>809479</v>
      </c>
      <c r="D58" s="37">
        <f t="shared" si="7"/>
        <v>14</v>
      </c>
      <c r="E58" s="36" t="str">
        <f t="shared" si="6"/>
        <v>SEVILLA</v>
      </c>
      <c r="F58" s="36">
        <f t="shared" si="10"/>
        <v>193398</v>
      </c>
      <c r="G58" s="36">
        <f t="shared" si="9"/>
        <v>312911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VILAGARCÍA</v>
      </c>
      <c r="F59" s="36">
        <f t="shared" si="10"/>
        <v>144590</v>
      </c>
      <c r="G59" s="36">
        <f t="shared" si="9"/>
        <v>161114</v>
      </c>
    </row>
    <row r="60" spans="1:7" x14ac:dyDescent="0.3">
      <c r="A60" s="36" t="str">
        <f t="shared" si="5"/>
        <v>SANTA CRUZ DE TENERIFE</v>
      </c>
      <c r="B60" s="37">
        <f t="shared" si="3"/>
        <v>3708653</v>
      </c>
      <c r="C60" s="37">
        <f t="shared" si="4"/>
        <v>4352052</v>
      </c>
      <c r="D60" s="37">
        <f t="shared" si="7"/>
        <v>10</v>
      </c>
      <c r="E60" s="36" t="str">
        <f t="shared" si="6"/>
        <v>VIGO</v>
      </c>
      <c r="F60" s="36">
        <f t="shared" si="10"/>
        <v>80221</v>
      </c>
      <c r="G60" s="36">
        <f t="shared" si="9"/>
        <v>61812</v>
      </c>
    </row>
    <row r="61" spans="1:7" x14ac:dyDescent="0.3">
      <c r="A61" s="36" t="str">
        <f t="shared" si="5"/>
        <v>SANTANDER</v>
      </c>
      <c r="B61" s="37">
        <f t="shared" si="3"/>
        <v>295620</v>
      </c>
      <c r="C61" s="37">
        <f t="shared" si="4"/>
        <v>178723</v>
      </c>
      <c r="D61" s="37">
        <f t="shared" si="7"/>
        <v>19</v>
      </c>
      <c r="E61" s="36" t="str">
        <f t="shared" si="6"/>
        <v>MELILLA</v>
      </c>
      <c r="F61" s="36">
        <f t="shared" si="10"/>
        <v>65402</v>
      </c>
      <c r="G61" s="36">
        <f t="shared" si="9"/>
        <v>66017</v>
      </c>
    </row>
    <row r="62" spans="1:7" x14ac:dyDescent="0.3">
      <c r="A62" s="36" t="str">
        <f t="shared" si="5"/>
        <v>SEVILLA</v>
      </c>
      <c r="B62" s="37">
        <f t="shared" si="3"/>
        <v>193398</v>
      </c>
      <c r="C62" s="37">
        <f t="shared" si="4"/>
        <v>312911</v>
      </c>
      <c r="D62" s="37">
        <f t="shared" si="7"/>
        <v>20</v>
      </c>
      <c r="E62" s="36" t="str">
        <f t="shared" si="6"/>
        <v>ALICANTE</v>
      </c>
      <c r="F62" s="36">
        <f t="shared" si="10"/>
        <v>53784</v>
      </c>
      <c r="G62" s="36">
        <f t="shared" si="9"/>
        <v>39630</v>
      </c>
    </row>
    <row r="63" spans="1:7" x14ac:dyDescent="0.3">
      <c r="A63" s="36" t="str">
        <f t="shared" si="5"/>
        <v>TARRAGONA</v>
      </c>
      <c r="B63" s="37">
        <f t="shared" si="3"/>
        <v>16507124</v>
      </c>
      <c r="C63" s="37">
        <f t="shared" si="4"/>
        <v>18475268</v>
      </c>
      <c r="D63" s="37">
        <f t="shared" si="7"/>
        <v>5</v>
      </c>
      <c r="E63" s="36" t="str">
        <f t="shared" si="6"/>
        <v>MÁLAGA</v>
      </c>
      <c r="F63" s="36">
        <f t="shared" si="10"/>
        <v>53515</v>
      </c>
      <c r="G63" s="36">
        <f t="shared" si="9"/>
        <v>118959</v>
      </c>
    </row>
    <row r="64" spans="1:7" x14ac:dyDescent="0.3">
      <c r="A64" s="36" t="str">
        <f t="shared" si="5"/>
        <v>VALENCIA</v>
      </c>
      <c r="B64" s="37">
        <f t="shared" si="3"/>
        <v>1644851</v>
      </c>
      <c r="C64" s="37">
        <f t="shared" si="4"/>
        <v>2683756</v>
      </c>
      <c r="D64" s="37">
        <f t="shared" si="7"/>
        <v>12</v>
      </c>
      <c r="E64" s="36" t="str">
        <f t="shared" si="6"/>
        <v>ALMERÍA</v>
      </c>
      <c r="F64" s="36">
        <f t="shared" si="10"/>
        <v>36029</v>
      </c>
      <c r="G64" s="36">
        <f t="shared" si="9"/>
        <v>28659</v>
      </c>
    </row>
    <row r="65" spans="1:7" x14ac:dyDescent="0.3">
      <c r="A65" s="36" t="str">
        <f t="shared" si="5"/>
        <v>VIGO</v>
      </c>
      <c r="B65" s="37">
        <f t="shared" si="3"/>
        <v>80221</v>
      </c>
      <c r="C65" s="37">
        <f t="shared" si="4"/>
        <v>61812</v>
      </c>
      <c r="D65" s="37">
        <f t="shared" si="7"/>
        <v>22</v>
      </c>
      <c r="E65" s="36" t="str">
        <f t="shared" si="6"/>
        <v>MARÍN Y RÍA DE PONTEVEDRA</v>
      </c>
      <c r="F65" s="36">
        <f t="shared" si="10"/>
        <v>4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144590</v>
      </c>
      <c r="C66" s="37">
        <f t="shared" si="4"/>
        <v>161114</v>
      </c>
      <c r="D66" s="37">
        <f t="shared" si="7"/>
        <v>21</v>
      </c>
      <c r="E66" s="36" t="str">
        <f t="shared" si="6"/>
        <v>PASAIA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599779</v>
      </c>
      <c r="C7" s="30">
        <v>612255</v>
      </c>
      <c r="D7" s="30">
        <v>4109949</v>
      </c>
      <c r="E7" s="30">
        <v>3888779</v>
      </c>
      <c r="F7" s="11">
        <f>((E7*100)/D7)-100</f>
        <v>-5.3813319824649852</v>
      </c>
      <c r="G7" s="1"/>
      <c r="H7" s="1"/>
      <c r="I7" s="1"/>
    </row>
    <row r="8" spans="1:12" x14ac:dyDescent="0.3">
      <c r="A8" s="12" t="s">
        <v>31</v>
      </c>
      <c r="B8" s="31">
        <v>187735</v>
      </c>
      <c r="C8" s="31">
        <v>198012</v>
      </c>
      <c r="D8" s="31">
        <v>1612332</v>
      </c>
      <c r="E8" s="31">
        <v>1360770</v>
      </c>
      <c r="F8" s="14">
        <f t="shared" ref="F8:F34" si="0">((E8*100)/D8)-100</f>
        <v>-15.602369735265441</v>
      </c>
      <c r="G8" s="1"/>
      <c r="H8" s="1"/>
      <c r="I8" s="1"/>
    </row>
    <row r="9" spans="1:12" x14ac:dyDescent="0.3">
      <c r="A9" s="9" t="s">
        <v>157</v>
      </c>
      <c r="B9" s="30">
        <v>446379</v>
      </c>
      <c r="C9" s="30">
        <v>582849</v>
      </c>
      <c r="D9" s="30">
        <v>4673518</v>
      </c>
      <c r="E9" s="30">
        <v>5330640</v>
      </c>
      <c r="F9" s="11">
        <f t="shared" si="0"/>
        <v>14.060542828764113</v>
      </c>
      <c r="G9" s="1"/>
      <c r="H9" s="1"/>
      <c r="I9" s="1"/>
    </row>
    <row r="10" spans="1:12" x14ac:dyDescent="0.3">
      <c r="A10" s="12" t="s">
        <v>159</v>
      </c>
      <c r="B10" s="31">
        <v>227109</v>
      </c>
      <c r="C10" s="31">
        <v>300074</v>
      </c>
      <c r="D10" s="31">
        <v>2447845</v>
      </c>
      <c r="E10" s="31">
        <v>2661233</v>
      </c>
      <c r="F10" s="14">
        <f t="shared" si="0"/>
        <v>8.7173820237801039</v>
      </c>
      <c r="G10" s="1"/>
      <c r="H10" s="1"/>
      <c r="I10" s="1"/>
    </row>
    <row r="11" spans="1:12" x14ac:dyDescent="0.3">
      <c r="A11" s="9" t="s">
        <v>160</v>
      </c>
      <c r="B11" s="30">
        <v>40045</v>
      </c>
      <c r="C11" s="30">
        <v>38851</v>
      </c>
      <c r="D11" s="30">
        <v>1583386</v>
      </c>
      <c r="E11" s="30">
        <v>1373399</v>
      </c>
      <c r="F11" s="11">
        <f t="shared" si="0"/>
        <v>-13.26189570957429</v>
      </c>
      <c r="G11" s="1"/>
      <c r="H11" s="1"/>
      <c r="I11" s="1"/>
    </row>
    <row r="12" spans="1:12" x14ac:dyDescent="0.3">
      <c r="A12" s="12" t="s">
        <v>161</v>
      </c>
      <c r="B12" s="31">
        <v>155357</v>
      </c>
      <c r="C12" s="31">
        <v>165225</v>
      </c>
      <c r="D12" s="31">
        <v>1473057</v>
      </c>
      <c r="E12" s="31">
        <v>1511500</v>
      </c>
      <c r="F12" s="14">
        <f t="shared" si="0"/>
        <v>2.6097428680628099</v>
      </c>
      <c r="G12" s="1"/>
      <c r="H12" s="1"/>
      <c r="I12" s="1"/>
    </row>
    <row r="13" spans="1:12" x14ac:dyDescent="0.3">
      <c r="A13" s="9" t="s">
        <v>32</v>
      </c>
      <c r="B13" s="30">
        <v>108264</v>
      </c>
      <c r="C13" s="30">
        <v>109723</v>
      </c>
      <c r="D13" s="30">
        <v>1383833</v>
      </c>
      <c r="E13" s="30">
        <v>1210150</v>
      </c>
      <c r="F13" s="11">
        <f t="shared" si="0"/>
        <v>-12.550864157741572</v>
      </c>
      <c r="G13" s="1"/>
      <c r="H13" s="1"/>
      <c r="I13" s="1"/>
    </row>
    <row r="14" spans="1:12" x14ac:dyDescent="0.3">
      <c r="A14" s="12" t="s">
        <v>33</v>
      </c>
      <c r="B14" s="31">
        <v>404822</v>
      </c>
      <c r="C14" s="31">
        <v>348722</v>
      </c>
      <c r="D14" s="31">
        <v>3574272</v>
      </c>
      <c r="E14" s="31">
        <v>3486542</v>
      </c>
      <c r="F14" s="14">
        <f t="shared" si="0"/>
        <v>-2.4544858365563726</v>
      </c>
      <c r="G14" s="1"/>
      <c r="H14" s="1"/>
      <c r="I14" s="1"/>
    </row>
    <row r="15" spans="1:12" x14ac:dyDescent="0.3">
      <c r="A15" s="9" t="s">
        <v>34</v>
      </c>
      <c r="B15" s="30">
        <v>568479</v>
      </c>
      <c r="C15" s="30">
        <v>407450</v>
      </c>
      <c r="D15" s="30">
        <v>3850277</v>
      </c>
      <c r="E15" s="30">
        <v>4039254</v>
      </c>
      <c r="F15" s="11">
        <f t="shared" si="0"/>
        <v>4.9081403753548187</v>
      </c>
      <c r="G15" s="1"/>
      <c r="H15" s="1"/>
      <c r="I15" s="1"/>
    </row>
    <row r="16" spans="1:12" x14ac:dyDescent="0.3">
      <c r="A16" s="12" t="s">
        <v>35</v>
      </c>
      <c r="B16" s="31">
        <v>605361</v>
      </c>
      <c r="C16" s="31">
        <v>695858</v>
      </c>
      <c r="D16" s="31">
        <v>4773070</v>
      </c>
      <c r="E16" s="31">
        <v>5291323</v>
      </c>
      <c r="F16" s="14">
        <f t="shared" si="0"/>
        <v>10.857854588346697</v>
      </c>
      <c r="G16" s="1"/>
      <c r="H16" s="1"/>
      <c r="I16" s="1"/>
    </row>
    <row r="17" spans="1:9" x14ac:dyDescent="0.3">
      <c r="A17" s="9" t="s">
        <v>162</v>
      </c>
      <c r="B17" s="30">
        <v>596270</v>
      </c>
      <c r="C17" s="30">
        <v>579042</v>
      </c>
      <c r="D17" s="30">
        <v>5437278</v>
      </c>
      <c r="E17" s="30">
        <v>6178474</v>
      </c>
      <c r="F17" s="11">
        <f t="shared" si="0"/>
        <v>13.631747355938032</v>
      </c>
      <c r="G17" s="1"/>
      <c r="H17" s="1"/>
      <c r="I17" s="1"/>
    </row>
    <row r="18" spans="1:9" x14ac:dyDescent="0.3">
      <c r="A18" s="12" t="s">
        <v>36</v>
      </c>
      <c r="B18" s="31">
        <v>2300</v>
      </c>
      <c r="C18" s="31">
        <v>2600</v>
      </c>
      <c r="D18" s="31">
        <v>21900</v>
      </c>
      <c r="E18" s="31">
        <v>25140</v>
      </c>
      <c r="F18" s="14">
        <f t="shared" si="0"/>
        <v>14.794520547945211</v>
      </c>
      <c r="G18" s="1"/>
      <c r="H18" s="1"/>
      <c r="I18" s="1"/>
    </row>
    <row r="19" spans="1:9" x14ac:dyDescent="0.3">
      <c r="A19" s="9" t="s">
        <v>37</v>
      </c>
      <c r="B19" s="30">
        <v>706697</v>
      </c>
      <c r="C19" s="30">
        <v>992383</v>
      </c>
      <c r="D19" s="30">
        <v>8602909</v>
      </c>
      <c r="E19" s="30">
        <v>8832110</v>
      </c>
      <c r="F19" s="11">
        <f t="shared" si="0"/>
        <v>2.6642267168001013</v>
      </c>
      <c r="G19" s="1"/>
      <c r="H19" s="1"/>
      <c r="I19" s="1"/>
    </row>
    <row r="20" spans="1:9" x14ac:dyDescent="0.3">
      <c r="A20" s="12" t="s">
        <v>163</v>
      </c>
      <c r="B20" s="31">
        <v>1351693</v>
      </c>
      <c r="C20" s="31">
        <v>1529589</v>
      </c>
      <c r="D20" s="31">
        <v>16005769</v>
      </c>
      <c r="E20" s="31">
        <v>14200974</v>
      </c>
      <c r="F20" s="14">
        <f t="shared" si="0"/>
        <v>-11.27590308219493</v>
      </c>
      <c r="G20" s="1"/>
      <c r="H20" s="1"/>
      <c r="I20" s="1"/>
    </row>
    <row r="21" spans="1:9" x14ac:dyDescent="0.3">
      <c r="A21" s="9" t="s">
        <v>38</v>
      </c>
      <c r="B21" s="30">
        <v>613852</v>
      </c>
      <c r="C21" s="30">
        <v>594614</v>
      </c>
      <c r="D21" s="30">
        <v>5205853</v>
      </c>
      <c r="E21" s="30">
        <v>5713582</v>
      </c>
      <c r="F21" s="11">
        <f t="shared" si="0"/>
        <v>9.7530414324031085</v>
      </c>
      <c r="G21" s="1"/>
      <c r="H21" s="1"/>
      <c r="I21" s="1"/>
    </row>
    <row r="22" spans="1:9" x14ac:dyDescent="0.3">
      <c r="A22" s="12" t="s">
        <v>59</v>
      </c>
      <c r="B22" s="31">
        <v>32675</v>
      </c>
      <c r="C22" s="31">
        <v>37015</v>
      </c>
      <c r="D22" s="31">
        <v>501199</v>
      </c>
      <c r="E22" s="31">
        <v>392183</v>
      </c>
      <c r="F22" s="14">
        <f t="shared" si="0"/>
        <v>-21.751041003673194</v>
      </c>
      <c r="G22" s="1"/>
      <c r="H22" s="1"/>
      <c r="I22" s="1"/>
    </row>
    <row r="23" spans="1:9" x14ac:dyDescent="0.3">
      <c r="A23" s="9" t="s">
        <v>164</v>
      </c>
      <c r="B23" s="30">
        <v>93610</v>
      </c>
      <c r="C23" s="30">
        <v>156625</v>
      </c>
      <c r="D23" s="30">
        <v>1300997</v>
      </c>
      <c r="E23" s="30">
        <v>1403579</v>
      </c>
      <c r="F23" s="11">
        <f t="shared" si="0"/>
        <v>7.8848759835725986</v>
      </c>
      <c r="G23" s="1"/>
      <c r="H23" s="1"/>
      <c r="I23" s="1"/>
    </row>
    <row r="24" spans="1:9" x14ac:dyDescent="0.3">
      <c r="A24" s="12" t="s">
        <v>166</v>
      </c>
      <c r="B24" s="31">
        <v>123573</v>
      </c>
      <c r="C24" s="31">
        <v>152358</v>
      </c>
      <c r="D24" s="31">
        <v>769820</v>
      </c>
      <c r="E24" s="31">
        <v>797889</v>
      </c>
      <c r="F24" s="14">
        <f t="shared" si="0"/>
        <v>3.6461770283962522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7372</v>
      </c>
      <c r="E25" s="30">
        <v>3748</v>
      </c>
      <c r="F25" s="11">
        <f t="shared" si="0"/>
        <v>-49.158979924036899</v>
      </c>
      <c r="G25" s="1"/>
      <c r="H25" s="1"/>
      <c r="I25" s="1"/>
    </row>
    <row r="26" spans="1:9" x14ac:dyDescent="0.3">
      <c r="A26" s="12" t="s">
        <v>40</v>
      </c>
      <c r="B26" s="31">
        <v>29807</v>
      </c>
      <c r="C26" s="31">
        <v>48681</v>
      </c>
      <c r="D26" s="31">
        <v>323527</v>
      </c>
      <c r="E26" s="31">
        <v>477583</v>
      </c>
      <c r="F26" s="14">
        <f t="shared" si="0"/>
        <v>47.617664058950254</v>
      </c>
      <c r="G26" s="1"/>
      <c r="H26" s="1"/>
      <c r="I26" s="1"/>
    </row>
    <row r="27" spans="1:9" x14ac:dyDescent="0.3">
      <c r="A27" s="9" t="s">
        <v>41</v>
      </c>
      <c r="B27" s="30">
        <v>86716</v>
      </c>
      <c r="C27" s="30">
        <v>132551</v>
      </c>
      <c r="D27" s="30">
        <v>681255</v>
      </c>
      <c r="E27" s="30">
        <v>814416</v>
      </c>
      <c r="F27" s="11">
        <f t="shared" si="0"/>
        <v>19.546425347336907</v>
      </c>
      <c r="G27" s="1"/>
      <c r="H27" s="1"/>
      <c r="I27" s="1"/>
    </row>
    <row r="28" spans="1:9" x14ac:dyDescent="0.3">
      <c r="A28" s="12" t="s">
        <v>42</v>
      </c>
      <c r="B28" s="31">
        <v>20131</v>
      </c>
      <c r="C28" s="31">
        <v>24204</v>
      </c>
      <c r="D28" s="31">
        <v>341490</v>
      </c>
      <c r="E28" s="31">
        <v>371689</v>
      </c>
      <c r="F28" s="14">
        <f t="shared" si="0"/>
        <v>8.8433043427333189</v>
      </c>
      <c r="G28" s="1"/>
      <c r="H28" s="1"/>
      <c r="I28" s="1"/>
    </row>
    <row r="29" spans="1:9" x14ac:dyDescent="0.3">
      <c r="A29" s="9" t="s">
        <v>43</v>
      </c>
      <c r="B29" s="30">
        <v>292330</v>
      </c>
      <c r="C29" s="30">
        <v>356703</v>
      </c>
      <c r="D29" s="30">
        <v>2884517</v>
      </c>
      <c r="E29" s="30">
        <v>2675469</v>
      </c>
      <c r="F29" s="11">
        <f t="shared" si="0"/>
        <v>-7.24724451268618</v>
      </c>
      <c r="G29" s="1"/>
      <c r="H29" s="1"/>
      <c r="I29" s="1"/>
    </row>
    <row r="30" spans="1:9" x14ac:dyDescent="0.3">
      <c r="A30" s="12" t="s">
        <v>44</v>
      </c>
      <c r="B30" s="31">
        <v>266281</v>
      </c>
      <c r="C30" s="31">
        <v>252080</v>
      </c>
      <c r="D30" s="31">
        <v>1796592</v>
      </c>
      <c r="E30" s="31">
        <v>1731242</v>
      </c>
      <c r="F30" s="14">
        <f t="shared" si="0"/>
        <v>-3.6374424465877553</v>
      </c>
      <c r="G30" s="1"/>
      <c r="H30" s="1"/>
      <c r="I30" s="1"/>
    </row>
    <row r="31" spans="1:9" x14ac:dyDescent="0.3">
      <c r="A31" s="9" t="s">
        <v>45</v>
      </c>
      <c r="B31" s="30">
        <v>826429</v>
      </c>
      <c r="C31" s="30">
        <v>943289</v>
      </c>
      <c r="D31" s="30">
        <v>7766089</v>
      </c>
      <c r="E31" s="30">
        <v>8233121</v>
      </c>
      <c r="F31" s="11">
        <f t="shared" si="0"/>
        <v>6.0137348413081497</v>
      </c>
      <c r="G31" s="1"/>
      <c r="H31" s="1"/>
      <c r="I31" s="1"/>
    </row>
    <row r="32" spans="1:9" x14ac:dyDescent="0.3">
      <c r="A32" s="12" t="s">
        <v>46</v>
      </c>
      <c r="B32" s="31">
        <v>278016</v>
      </c>
      <c r="C32" s="31">
        <v>232777</v>
      </c>
      <c r="D32" s="31">
        <v>1908625</v>
      </c>
      <c r="E32" s="31">
        <v>2056352</v>
      </c>
      <c r="F32" s="14">
        <f t="shared" si="0"/>
        <v>7.7399698736001028</v>
      </c>
      <c r="G32" s="1"/>
      <c r="H32" s="1"/>
      <c r="I32" s="1"/>
    </row>
    <row r="33" spans="1:9" x14ac:dyDescent="0.3">
      <c r="A33" s="9" t="s">
        <v>47</v>
      </c>
      <c r="B33" s="30">
        <v>31962</v>
      </c>
      <c r="C33" s="30">
        <v>13556</v>
      </c>
      <c r="D33" s="30">
        <v>219994</v>
      </c>
      <c r="E33" s="30">
        <v>219748</v>
      </c>
      <c r="F33" s="11">
        <f t="shared" si="0"/>
        <v>-0.11182123148813616</v>
      </c>
      <c r="G33" s="1"/>
      <c r="H33" s="1"/>
      <c r="I33" s="1"/>
    </row>
    <row r="34" spans="1:9" x14ac:dyDescent="0.3">
      <c r="A34" s="12" t="s">
        <v>165</v>
      </c>
      <c r="B34" s="31">
        <v>19211</v>
      </c>
      <c r="C34" s="31">
        <v>32418</v>
      </c>
      <c r="D34" s="31">
        <v>337837</v>
      </c>
      <c r="E34" s="31">
        <v>340619</v>
      </c>
      <c r="F34" s="14">
        <f t="shared" si="0"/>
        <v>0.82347404221562215</v>
      </c>
      <c r="G34" s="1"/>
      <c r="H34" s="1"/>
      <c r="I34" s="1"/>
    </row>
    <row r="35" spans="1:9" x14ac:dyDescent="0.3">
      <c r="A35" s="15" t="s">
        <v>48</v>
      </c>
      <c r="B35" s="16">
        <f>SUM(B7:B34)</f>
        <v>8714883</v>
      </c>
      <c r="C35" s="16">
        <f t="shared" ref="C35:E35" si="1">SUM(C7:C34)</f>
        <v>9539504</v>
      </c>
      <c r="D35" s="16">
        <f t="shared" si="1"/>
        <v>83594562</v>
      </c>
      <c r="E35" s="16">
        <f t="shared" si="1"/>
        <v>84621508</v>
      </c>
      <c r="F35" s="17">
        <f t="shared" ref="F35" si="2">((E35*100)/D35)-100</f>
        <v>1.2284842164733192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3888779</v>
      </c>
      <c r="C39" s="37">
        <f t="shared" si="4"/>
        <v>4109949</v>
      </c>
      <c r="D39" s="37">
        <f>_xlfn.RANK.EQ(B39,$B$39:$B$66)+COUNTIF($B$39:$B$66,B39)-1</f>
        <v>9</v>
      </c>
      <c r="E39" s="36" t="str">
        <f t="shared" ref="E39:E66" si="6">INDEX($A$39:$B$66,MATCH(ROW()-38,$D$39:$D$66,0),1)</f>
        <v>GIJÓN</v>
      </c>
      <c r="F39" s="36">
        <f>LOOKUP(E39,$A$39:$A$66,$B$39:$B$66)</f>
        <v>14200974</v>
      </c>
      <c r="G39" s="36">
        <f>LOOKUP(E39,$A$39:$A$66,$C$39:$C$66)</f>
        <v>16005769</v>
      </c>
    </row>
    <row r="40" spans="1:9" x14ac:dyDescent="0.3">
      <c r="A40" s="36" t="str">
        <f t="shared" si="5"/>
        <v>ALICANTE</v>
      </c>
      <c r="B40" s="37">
        <f t="shared" si="3"/>
        <v>1360770</v>
      </c>
      <c r="C40" s="37">
        <f t="shared" si="4"/>
        <v>1612332</v>
      </c>
      <c r="D40" s="37">
        <f t="shared" ref="D40:D66" si="7">_xlfn.RANK.EQ(B40,$B$39:$B$66)+COUNTIF($B$39:$B$66,B40)-1</f>
        <v>18</v>
      </c>
      <c r="E40" s="36" t="str">
        <f t="shared" si="6"/>
        <v>FERROL-SAN CIBRAO</v>
      </c>
      <c r="F40" s="36">
        <f t="shared" ref="F40:F55" si="8">LOOKUP(E40,$A$39:$A$66,$B$39:$B$66)</f>
        <v>8832110</v>
      </c>
      <c r="G40" s="36">
        <f t="shared" ref="G40:G66" si="9">LOOKUP(E40,$A$39:$A$66,$C$39:$C$66)</f>
        <v>8602909</v>
      </c>
    </row>
    <row r="41" spans="1:9" x14ac:dyDescent="0.3">
      <c r="A41" s="36" t="str">
        <f t="shared" si="5"/>
        <v>ALMERÍA</v>
      </c>
      <c r="B41" s="37">
        <f t="shared" si="3"/>
        <v>5330640</v>
      </c>
      <c r="C41" s="37">
        <f t="shared" si="4"/>
        <v>4673518</v>
      </c>
      <c r="D41" s="37">
        <f t="shared" si="7"/>
        <v>6</v>
      </c>
      <c r="E41" s="36" t="str">
        <f t="shared" si="6"/>
        <v>TARRAGONA</v>
      </c>
      <c r="F41" s="36">
        <f t="shared" si="8"/>
        <v>8233121</v>
      </c>
      <c r="G41" s="36">
        <f t="shared" si="9"/>
        <v>7766089</v>
      </c>
    </row>
    <row r="42" spans="1:9" x14ac:dyDescent="0.3">
      <c r="A42" s="36" t="str">
        <f t="shared" si="5"/>
        <v>AVILÉS</v>
      </c>
      <c r="B42" s="37">
        <f t="shared" si="3"/>
        <v>2661233</v>
      </c>
      <c r="C42" s="37">
        <f t="shared" si="4"/>
        <v>2447845</v>
      </c>
      <c r="D42" s="37">
        <f t="shared" si="7"/>
        <v>12</v>
      </c>
      <c r="E42" s="36" t="str">
        <f t="shared" si="6"/>
        <v>CASTELLÓN</v>
      </c>
      <c r="F42" s="36">
        <f t="shared" si="8"/>
        <v>6178474</v>
      </c>
      <c r="G42" s="36">
        <f t="shared" si="9"/>
        <v>5437278</v>
      </c>
    </row>
    <row r="43" spans="1:9" x14ac:dyDescent="0.3">
      <c r="A43" s="36" t="str">
        <f t="shared" si="5"/>
        <v>BAHÍA DE ALGECIRAS</v>
      </c>
      <c r="B43" s="37">
        <f t="shared" si="3"/>
        <v>1373399</v>
      </c>
      <c r="C43" s="37">
        <f t="shared" si="4"/>
        <v>1583386</v>
      </c>
      <c r="D43" s="37">
        <f t="shared" si="7"/>
        <v>17</v>
      </c>
      <c r="E43" s="36" t="str">
        <f t="shared" si="6"/>
        <v>HUELVA</v>
      </c>
      <c r="F43" s="36">
        <f t="shared" si="8"/>
        <v>5713582</v>
      </c>
      <c r="G43" s="36">
        <f t="shared" si="9"/>
        <v>5205853</v>
      </c>
    </row>
    <row r="44" spans="1:9" x14ac:dyDescent="0.3">
      <c r="A44" s="36" t="str">
        <f t="shared" si="5"/>
        <v>BAHÍA DE CÁDIZ</v>
      </c>
      <c r="B44" s="37">
        <f t="shared" si="3"/>
        <v>1511500</v>
      </c>
      <c r="C44" s="37">
        <f t="shared" si="4"/>
        <v>1473057</v>
      </c>
      <c r="D44" s="37">
        <f t="shared" si="7"/>
        <v>15</v>
      </c>
      <c r="E44" s="36" t="str">
        <f t="shared" si="6"/>
        <v>ALMERÍA</v>
      </c>
      <c r="F44" s="36">
        <f t="shared" si="8"/>
        <v>5330640</v>
      </c>
      <c r="G44" s="36">
        <f t="shared" si="9"/>
        <v>4673518</v>
      </c>
    </row>
    <row r="45" spans="1:9" x14ac:dyDescent="0.3">
      <c r="A45" s="36" t="str">
        <f t="shared" si="5"/>
        <v>BALEARES</v>
      </c>
      <c r="B45" s="37">
        <f t="shared" si="3"/>
        <v>1210150</v>
      </c>
      <c r="C45" s="37">
        <f t="shared" si="4"/>
        <v>1383833</v>
      </c>
      <c r="D45" s="37">
        <f t="shared" si="7"/>
        <v>19</v>
      </c>
      <c r="E45" s="36" t="str">
        <f t="shared" si="6"/>
        <v>CARTAGENA</v>
      </c>
      <c r="F45" s="36">
        <f t="shared" si="8"/>
        <v>5291323</v>
      </c>
      <c r="G45" s="36">
        <f t="shared" si="9"/>
        <v>4773070</v>
      </c>
    </row>
    <row r="46" spans="1:9" x14ac:dyDescent="0.3">
      <c r="A46" s="36" t="str">
        <f t="shared" si="5"/>
        <v>BARCELONA</v>
      </c>
      <c r="B46" s="37">
        <f t="shared" si="3"/>
        <v>3486542</v>
      </c>
      <c r="C46" s="37">
        <f t="shared" si="4"/>
        <v>3574272</v>
      </c>
      <c r="D46" s="37">
        <f t="shared" si="7"/>
        <v>10</v>
      </c>
      <c r="E46" s="36" t="str">
        <f t="shared" si="6"/>
        <v>BILBAO</v>
      </c>
      <c r="F46" s="36">
        <f t="shared" si="8"/>
        <v>4039254</v>
      </c>
      <c r="G46" s="36">
        <f t="shared" si="9"/>
        <v>3850277</v>
      </c>
    </row>
    <row r="47" spans="1:9" x14ac:dyDescent="0.3">
      <c r="A47" s="36" t="str">
        <f t="shared" si="5"/>
        <v>BILBAO</v>
      </c>
      <c r="B47" s="37">
        <f t="shared" si="3"/>
        <v>4039254</v>
      </c>
      <c r="C47" s="37">
        <f t="shared" si="4"/>
        <v>3850277</v>
      </c>
      <c r="D47" s="37">
        <f t="shared" si="7"/>
        <v>8</v>
      </c>
      <c r="E47" s="36" t="str">
        <f t="shared" si="6"/>
        <v>A CORUÑA</v>
      </c>
      <c r="F47" s="36">
        <f t="shared" si="8"/>
        <v>3888779</v>
      </c>
      <c r="G47" s="36">
        <f t="shared" si="9"/>
        <v>4109949</v>
      </c>
    </row>
    <row r="48" spans="1:9" x14ac:dyDescent="0.3">
      <c r="A48" s="36" t="str">
        <f t="shared" si="5"/>
        <v>CARTAGENA</v>
      </c>
      <c r="B48" s="37">
        <f t="shared" si="3"/>
        <v>5291323</v>
      </c>
      <c r="C48" s="37">
        <f t="shared" si="4"/>
        <v>4773070</v>
      </c>
      <c r="D48" s="37">
        <f t="shared" si="7"/>
        <v>7</v>
      </c>
      <c r="E48" s="36" t="str">
        <f t="shared" si="6"/>
        <v>BARCELONA</v>
      </c>
      <c r="F48" s="36">
        <f t="shared" si="8"/>
        <v>3486542</v>
      </c>
      <c r="G48" s="36">
        <f t="shared" si="9"/>
        <v>3574272</v>
      </c>
    </row>
    <row r="49" spans="1:7" x14ac:dyDescent="0.3">
      <c r="A49" s="36" t="str">
        <f t="shared" si="5"/>
        <v>CASTELLÓN</v>
      </c>
      <c r="B49" s="37">
        <f t="shared" si="3"/>
        <v>6178474</v>
      </c>
      <c r="C49" s="37">
        <f t="shared" si="4"/>
        <v>5437278</v>
      </c>
      <c r="D49" s="37">
        <f t="shared" si="7"/>
        <v>4</v>
      </c>
      <c r="E49" s="36" t="str">
        <f t="shared" si="6"/>
        <v>SANTANDER</v>
      </c>
      <c r="F49" s="36">
        <f t="shared" si="8"/>
        <v>2675469</v>
      </c>
      <c r="G49" s="36">
        <f t="shared" si="9"/>
        <v>2884517</v>
      </c>
    </row>
    <row r="50" spans="1:7" x14ac:dyDescent="0.3">
      <c r="A50" s="36" t="str">
        <f t="shared" si="5"/>
        <v>CEUTA</v>
      </c>
      <c r="B50" s="37">
        <f t="shared" si="3"/>
        <v>25140</v>
      </c>
      <c r="C50" s="37">
        <f t="shared" si="4"/>
        <v>21900</v>
      </c>
      <c r="D50" s="37">
        <f t="shared" si="7"/>
        <v>27</v>
      </c>
      <c r="E50" s="36" t="str">
        <f t="shared" si="6"/>
        <v>AVILÉS</v>
      </c>
      <c r="F50" s="36">
        <f t="shared" si="8"/>
        <v>2661233</v>
      </c>
      <c r="G50" s="36">
        <f t="shared" si="9"/>
        <v>2447845</v>
      </c>
    </row>
    <row r="51" spans="1:7" x14ac:dyDescent="0.3">
      <c r="A51" s="36" t="str">
        <f t="shared" si="5"/>
        <v>FERROL-SAN CIBRAO</v>
      </c>
      <c r="B51" s="37">
        <f t="shared" si="3"/>
        <v>8832110</v>
      </c>
      <c r="C51" s="37">
        <f t="shared" si="4"/>
        <v>8602909</v>
      </c>
      <c r="D51" s="37">
        <f t="shared" si="7"/>
        <v>2</v>
      </c>
      <c r="E51" s="36" t="str">
        <f t="shared" si="6"/>
        <v>VALENCIA</v>
      </c>
      <c r="F51" s="36">
        <f t="shared" si="8"/>
        <v>2056352</v>
      </c>
      <c r="G51" s="36">
        <f t="shared" si="9"/>
        <v>1908625</v>
      </c>
    </row>
    <row r="52" spans="1:7" x14ac:dyDescent="0.3">
      <c r="A52" s="36" t="str">
        <f t="shared" si="5"/>
        <v>GIJÓN</v>
      </c>
      <c r="B52" s="37">
        <f t="shared" si="3"/>
        <v>14200974</v>
      </c>
      <c r="C52" s="37">
        <f t="shared" si="4"/>
        <v>16005769</v>
      </c>
      <c r="D52" s="37">
        <f t="shared" si="7"/>
        <v>1</v>
      </c>
      <c r="E52" s="36" t="str">
        <f t="shared" si="6"/>
        <v>SEVILLA</v>
      </c>
      <c r="F52" s="36">
        <f t="shared" si="8"/>
        <v>1731242</v>
      </c>
      <c r="G52" s="36">
        <f t="shared" si="9"/>
        <v>1796592</v>
      </c>
    </row>
    <row r="53" spans="1:7" x14ac:dyDescent="0.3">
      <c r="A53" s="36" t="str">
        <f t="shared" si="5"/>
        <v>HUELVA</v>
      </c>
      <c r="B53" s="37">
        <f t="shared" si="3"/>
        <v>5713582</v>
      </c>
      <c r="C53" s="37">
        <f t="shared" si="4"/>
        <v>5205853</v>
      </c>
      <c r="D53" s="37">
        <f t="shared" si="7"/>
        <v>5</v>
      </c>
      <c r="E53" s="36" t="str">
        <f t="shared" si="6"/>
        <v>BAHÍA DE CÁDIZ</v>
      </c>
      <c r="F53" s="36">
        <f t="shared" si="8"/>
        <v>1511500</v>
      </c>
      <c r="G53" s="36">
        <f t="shared" si="9"/>
        <v>1473057</v>
      </c>
    </row>
    <row r="54" spans="1:7" x14ac:dyDescent="0.3">
      <c r="A54" s="36" t="str">
        <f t="shared" si="5"/>
        <v>LAS PALMAS</v>
      </c>
      <c r="B54" s="37">
        <f t="shared" si="3"/>
        <v>392183</v>
      </c>
      <c r="C54" s="37">
        <f t="shared" si="4"/>
        <v>501199</v>
      </c>
      <c r="D54" s="37">
        <f t="shared" si="7"/>
        <v>23</v>
      </c>
      <c r="E54" s="36" t="str">
        <f t="shared" si="6"/>
        <v>MÁLAGA</v>
      </c>
      <c r="F54" s="36">
        <f t="shared" si="8"/>
        <v>1403579</v>
      </c>
      <c r="G54" s="36">
        <f t="shared" si="9"/>
        <v>1300997</v>
      </c>
    </row>
    <row r="55" spans="1:7" x14ac:dyDescent="0.3">
      <c r="A55" s="36" t="str">
        <f t="shared" si="5"/>
        <v>MÁLAGA</v>
      </c>
      <c r="B55" s="37">
        <f t="shared" si="3"/>
        <v>1403579</v>
      </c>
      <c r="C55" s="37">
        <f t="shared" si="4"/>
        <v>1300997</v>
      </c>
      <c r="D55" s="37">
        <f t="shared" si="7"/>
        <v>16</v>
      </c>
      <c r="E55" s="36" t="str">
        <f t="shared" si="6"/>
        <v>BAHÍA DE ALGECIRAS</v>
      </c>
      <c r="F55" s="36">
        <f t="shared" si="8"/>
        <v>1373399</v>
      </c>
      <c r="G55" s="36">
        <f t="shared" si="9"/>
        <v>1583386</v>
      </c>
    </row>
    <row r="56" spans="1:7" x14ac:dyDescent="0.3">
      <c r="A56" s="36" t="str">
        <f t="shared" si="5"/>
        <v>MARÍN Y RÍA DE PONTEVEDRA</v>
      </c>
      <c r="B56" s="37">
        <f t="shared" si="3"/>
        <v>797889</v>
      </c>
      <c r="C56" s="37">
        <f t="shared" si="4"/>
        <v>769820</v>
      </c>
      <c r="D56" s="37">
        <f t="shared" si="7"/>
        <v>21</v>
      </c>
      <c r="E56" s="36" t="str">
        <f t="shared" si="6"/>
        <v>ALICANTE</v>
      </c>
      <c r="F56" s="36">
        <f t="shared" ref="F56:F66" si="10">LOOKUP(E56,$A$39:$A$66,$B$39:$B$66)</f>
        <v>1360770</v>
      </c>
      <c r="G56" s="36">
        <f t="shared" si="9"/>
        <v>1612332</v>
      </c>
    </row>
    <row r="57" spans="1:7" x14ac:dyDescent="0.3">
      <c r="A57" s="36" t="str">
        <f t="shared" si="5"/>
        <v>MELILLA</v>
      </c>
      <c r="B57" s="37">
        <f t="shared" si="3"/>
        <v>3748</v>
      </c>
      <c r="C57" s="37">
        <f t="shared" si="4"/>
        <v>7372</v>
      </c>
      <c r="D57" s="37">
        <f t="shared" si="7"/>
        <v>28</v>
      </c>
      <c r="E57" s="36" t="str">
        <f t="shared" si="6"/>
        <v>BALEARES</v>
      </c>
      <c r="F57" s="36">
        <f t="shared" si="10"/>
        <v>1210150</v>
      </c>
      <c r="G57" s="36">
        <f t="shared" si="9"/>
        <v>1383833</v>
      </c>
    </row>
    <row r="58" spans="1:7" x14ac:dyDescent="0.3">
      <c r="A58" s="36" t="str">
        <f t="shared" si="5"/>
        <v>MOTRIL</v>
      </c>
      <c r="B58" s="37">
        <f t="shared" si="3"/>
        <v>477583</v>
      </c>
      <c r="C58" s="37">
        <f t="shared" si="4"/>
        <v>323527</v>
      </c>
      <c r="D58" s="37">
        <f t="shared" si="7"/>
        <v>22</v>
      </c>
      <c r="E58" s="36" t="str">
        <f t="shared" si="6"/>
        <v>PASAIA</v>
      </c>
      <c r="F58" s="36">
        <f t="shared" si="10"/>
        <v>814416</v>
      </c>
      <c r="G58" s="36">
        <f t="shared" si="9"/>
        <v>681255</v>
      </c>
    </row>
    <row r="59" spans="1:7" x14ac:dyDescent="0.3">
      <c r="A59" s="36" t="str">
        <f t="shared" si="5"/>
        <v>PASAIA</v>
      </c>
      <c r="B59" s="37">
        <f t="shared" si="3"/>
        <v>814416</v>
      </c>
      <c r="C59" s="37">
        <f t="shared" si="4"/>
        <v>681255</v>
      </c>
      <c r="D59" s="37">
        <f t="shared" si="7"/>
        <v>20</v>
      </c>
      <c r="E59" s="36" t="str">
        <f t="shared" si="6"/>
        <v>MARÍN Y RÍA DE PONTEVEDRA</v>
      </c>
      <c r="F59" s="36">
        <f t="shared" si="10"/>
        <v>797889</v>
      </c>
      <c r="G59" s="36">
        <f t="shared" si="9"/>
        <v>769820</v>
      </c>
    </row>
    <row r="60" spans="1:7" x14ac:dyDescent="0.3">
      <c r="A60" s="36" t="str">
        <f t="shared" si="5"/>
        <v>SANTA CRUZ DE TENERIFE</v>
      </c>
      <c r="B60" s="37">
        <f t="shared" si="3"/>
        <v>371689</v>
      </c>
      <c r="C60" s="37">
        <f t="shared" si="4"/>
        <v>341490</v>
      </c>
      <c r="D60" s="37">
        <f t="shared" si="7"/>
        <v>24</v>
      </c>
      <c r="E60" s="36" t="str">
        <f t="shared" si="6"/>
        <v>MOTRIL</v>
      </c>
      <c r="F60" s="36">
        <f t="shared" si="10"/>
        <v>477583</v>
      </c>
      <c r="G60" s="36">
        <f t="shared" si="9"/>
        <v>323527</v>
      </c>
    </row>
    <row r="61" spans="1:7" x14ac:dyDescent="0.3">
      <c r="A61" s="36" t="str">
        <f t="shared" si="5"/>
        <v>SANTANDER</v>
      </c>
      <c r="B61" s="37">
        <f t="shared" si="3"/>
        <v>2675469</v>
      </c>
      <c r="C61" s="37">
        <f t="shared" si="4"/>
        <v>2884517</v>
      </c>
      <c r="D61" s="37">
        <f t="shared" si="7"/>
        <v>11</v>
      </c>
      <c r="E61" s="36" t="str">
        <f t="shared" si="6"/>
        <v>LAS PALMAS</v>
      </c>
      <c r="F61" s="36">
        <f t="shared" si="10"/>
        <v>392183</v>
      </c>
      <c r="G61" s="36">
        <f t="shared" si="9"/>
        <v>501199</v>
      </c>
    </row>
    <row r="62" spans="1:7" x14ac:dyDescent="0.3">
      <c r="A62" s="36" t="str">
        <f t="shared" si="5"/>
        <v>SEVILLA</v>
      </c>
      <c r="B62" s="37">
        <f t="shared" si="3"/>
        <v>1731242</v>
      </c>
      <c r="C62" s="37">
        <f t="shared" si="4"/>
        <v>1796592</v>
      </c>
      <c r="D62" s="37">
        <f t="shared" si="7"/>
        <v>14</v>
      </c>
      <c r="E62" s="36" t="str">
        <f t="shared" si="6"/>
        <v>SANTA CRUZ DE TENERIFE</v>
      </c>
      <c r="F62" s="36">
        <f t="shared" si="10"/>
        <v>371689</v>
      </c>
      <c r="G62" s="36">
        <f t="shared" si="9"/>
        <v>341490</v>
      </c>
    </row>
    <row r="63" spans="1:7" x14ac:dyDescent="0.3">
      <c r="A63" s="36" t="str">
        <f t="shared" si="5"/>
        <v>TARRAGONA</v>
      </c>
      <c r="B63" s="37">
        <f t="shared" si="3"/>
        <v>8233121</v>
      </c>
      <c r="C63" s="37">
        <f t="shared" si="4"/>
        <v>7766089</v>
      </c>
      <c r="D63" s="37">
        <f t="shared" si="7"/>
        <v>3</v>
      </c>
      <c r="E63" s="36" t="str">
        <f t="shared" si="6"/>
        <v>VILAGARCÍA</v>
      </c>
      <c r="F63" s="36">
        <f t="shared" si="10"/>
        <v>340619</v>
      </c>
      <c r="G63" s="36">
        <f t="shared" si="9"/>
        <v>337837</v>
      </c>
    </row>
    <row r="64" spans="1:7" x14ac:dyDescent="0.3">
      <c r="A64" s="36" t="str">
        <f t="shared" si="5"/>
        <v>VALENCIA</v>
      </c>
      <c r="B64" s="37">
        <f t="shared" si="3"/>
        <v>2056352</v>
      </c>
      <c r="C64" s="37">
        <f t="shared" si="4"/>
        <v>1908625</v>
      </c>
      <c r="D64" s="37">
        <f t="shared" si="7"/>
        <v>13</v>
      </c>
      <c r="E64" s="36" t="str">
        <f t="shared" si="6"/>
        <v>VIGO</v>
      </c>
      <c r="F64" s="36">
        <f t="shared" si="10"/>
        <v>219748</v>
      </c>
      <c r="G64" s="36">
        <f t="shared" si="9"/>
        <v>219994</v>
      </c>
    </row>
    <row r="65" spans="1:7" x14ac:dyDescent="0.3">
      <c r="A65" s="36" t="str">
        <f t="shared" si="5"/>
        <v>VIGO</v>
      </c>
      <c r="B65" s="37">
        <f t="shared" si="3"/>
        <v>219748</v>
      </c>
      <c r="C65" s="37">
        <f t="shared" si="4"/>
        <v>219994</v>
      </c>
      <c r="D65" s="37">
        <f t="shared" si="7"/>
        <v>26</v>
      </c>
      <c r="E65" s="36" t="str">
        <f t="shared" si="6"/>
        <v>CEUTA</v>
      </c>
      <c r="F65" s="36">
        <f t="shared" si="10"/>
        <v>25140</v>
      </c>
      <c r="G65" s="36">
        <f t="shared" si="9"/>
        <v>21900</v>
      </c>
    </row>
    <row r="66" spans="1:7" x14ac:dyDescent="0.3">
      <c r="A66" s="36" t="str">
        <f t="shared" si="5"/>
        <v>VILAGARCÍA</v>
      </c>
      <c r="B66" s="37">
        <f t="shared" si="3"/>
        <v>340619</v>
      </c>
      <c r="C66" s="37">
        <f t="shared" si="4"/>
        <v>337837</v>
      </c>
      <c r="D66" s="37">
        <f t="shared" si="7"/>
        <v>25</v>
      </c>
      <c r="E66" s="36" t="str">
        <f t="shared" si="6"/>
        <v>MELILLA</v>
      </c>
      <c r="F66" s="36">
        <f t="shared" si="10"/>
        <v>3748</v>
      </c>
      <c r="G66" s="36">
        <f t="shared" si="9"/>
        <v>7372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77999</v>
      </c>
      <c r="C7" s="30">
        <v>132557</v>
      </c>
      <c r="D7" s="30">
        <v>789142</v>
      </c>
      <c r="E7" s="30">
        <v>931971</v>
      </c>
      <c r="F7" s="11">
        <f>((E7*100)/D7)-100</f>
        <v>18.099277443096426</v>
      </c>
      <c r="G7" s="1"/>
      <c r="H7" s="1"/>
      <c r="I7" s="1"/>
    </row>
    <row r="8" spans="1:12" x14ac:dyDescent="0.3">
      <c r="A8" s="12" t="s">
        <v>31</v>
      </c>
      <c r="B8" s="31">
        <v>106476</v>
      </c>
      <c r="C8" s="31">
        <v>133469</v>
      </c>
      <c r="D8" s="31">
        <v>1250193</v>
      </c>
      <c r="E8" s="31">
        <v>1250620</v>
      </c>
      <c r="F8" s="14">
        <f t="shared" ref="F8:F34" si="0">((E8*100)/D8)-100</f>
        <v>3.4154726510223554E-2</v>
      </c>
      <c r="G8" s="1"/>
      <c r="H8" s="1"/>
      <c r="I8" s="1"/>
    </row>
    <row r="9" spans="1:12" x14ac:dyDescent="0.3">
      <c r="A9" s="9" t="s">
        <v>157</v>
      </c>
      <c r="B9" s="30">
        <v>58977</v>
      </c>
      <c r="C9" s="30">
        <v>69065</v>
      </c>
      <c r="D9" s="30">
        <v>521280</v>
      </c>
      <c r="E9" s="30">
        <v>445169</v>
      </c>
      <c r="F9" s="11">
        <f t="shared" si="0"/>
        <v>-14.600790362185393</v>
      </c>
      <c r="G9" s="1"/>
      <c r="H9" s="1"/>
      <c r="I9" s="1"/>
    </row>
    <row r="10" spans="1:12" x14ac:dyDescent="0.3">
      <c r="A10" s="12" t="s">
        <v>159</v>
      </c>
      <c r="B10" s="31">
        <v>95135</v>
      </c>
      <c r="C10" s="31">
        <v>62675</v>
      </c>
      <c r="D10" s="31">
        <v>979913</v>
      </c>
      <c r="E10" s="31">
        <v>962718</v>
      </c>
      <c r="F10" s="14">
        <f t="shared" si="0"/>
        <v>-1.7547476153495296</v>
      </c>
      <c r="G10" s="1"/>
      <c r="H10" s="1"/>
      <c r="I10" s="1"/>
    </row>
    <row r="11" spans="1:12" x14ac:dyDescent="0.3">
      <c r="A11" s="9" t="s">
        <v>160</v>
      </c>
      <c r="B11" s="30">
        <v>5778207</v>
      </c>
      <c r="C11" s="30">
        <v>5717666</v>
      </c>
      <c r="D11" s="30">
        <v>54024950</v>
      </c>
      <c r="E11" s="30">
        <v>57901737</v>
      </c>
      <c r="F11" s="11">
        <f t="shared" si="0"/>
        <v>7.1759196445346021</v>
      </c>
      <c r="G11" s="1"/>
      <c r="H11" s="1"/>
      <c r="I11" s="1"/>
    </row>
    <row r="12" spans="1:12" x14ac:dyDescent="0.3">
      <c r="A12" s="12" t="s">
        <v>161</v>
      </c>
      <c r="B12" s="31">
        <v>116786</v>
      </c>
      <c r="C12" s="31">
        <v>99525</v>
      </c>
      <c r="D12" s="31">
        <v>1352318</v>
      </c>
      <c r="E12" s="31">
        <v>1213554</v>
      </c>
      <c r="F12" s="14">
        <f t="shared" si="0"/>
        <v>-10.261195961304963</v>
      </c>
      <c r="G12" s="1"/>
      <c r="H12" s="1"/>
      <c r="I12" s="1"/>
    </row>
    <row r="13" spans="1:12" x14ac:dyDescent="0.3">
      <c r="A13" s="9" t="s">
        <v>32</v>
      </c>
      <c r="B13" s="30">
        <v>948047</v>
      </c>
      <c r="C13" s="30">
        <v>1108854</v>
      </c>
      <c r="D13" s="30">
        <v>10588822</v>
      </c>
      <c r="E13" s="30">
        <v>11169779</v>
      </c>
      <c r="F13" s="11">
        <f t="shared" si="0"/>
        <v>5.4865120973796735</v>
      </c>
      <c r="G13" s="1"/>
      <c r="H13" s="1"/>
      <c r="I13" s="1"/>
    </row>
    <row r="14" spans="1:12" x14ac:dyDescent="0.3">
      <c r="A14" s="12" t="s">
        <v>33</v>
      </c>
      <c r="B14" s="31">
        <v>3526368</v>
      </c>
      <c r="C14" s="31">
        <v>4076903</v>
      </c>
      <c r="D14" s="31">
        <v>34315947</v>
      </c>
      <c r="E14" s="31">
        <v>39085540</v>
      </c>
      <c r="F14" s="14">
        <f t="shared" si="0"/>
        <v>13.899056902028676</v>
      </c>
      <c r="G14" s="1"/>
      <c r="H14" s="1"/>
      <c r="I14" s="1"/>
    </row>
    <row r="15" spans="1:12" x14ac:dyDescent="0.3">
      <c r="A15" s="9" t="s">
        <v>34</v>
      </c>
      <c r="B15" s="30">
        <v>968926</v>
      </c>
      <c r="C15" s="30">
        <v>918251</v>
      </c>
      <c r="D15" s="30">
        <v>8050978</v>
      </c>
      <c r="E15" s="30">
        <v>8666878</v>
      </c>
      <c r="F15" s="11">
        <f t="shared" si="0"/>
        <v>7.6500022730157724</v>
      </c>
      <c r="G15" s="1"/>
      <c r="H15" s="1"/>
      <c r="I15" s="1"/>
    </row>
    <row r="16" spans="1:12" x14ac:dyDescent="0.3">
      <c r="A16" s="12" t="s">
        <v>35</v>
      </c>
      <c r="B16" s="31">
        <v>146303</v>
      </c>
      <c r="C16" s="31">
        <v>110139</v>
      </c>
      <c r="D16" s="31">
        <v>1323117</v>
      </c>
      <c r="E16" s="31">
        <v>1252795</v>
      </c>
      <c r="F16" s="14">
        <f t="shared" si="0"/>
        <v>-5.3148738924826802</v>
      </c>
      <c r="G16" s="1"/>
      <c r="H16" s="1"/>
      <c r="I16" s="1"/>
    </row>
    <row r="17" spans="1:9" x14ac:dyDescent="0.3">
      <c r="A17" s="9" t="s">
        <v>162</v>
      </c>
      <c r="B17" s="30">
        <v>280742</v>
      </c>
      <c r="C17" s="30">
        <v>250978</v>
      </c>
      <c r="D17" s="30">
        <v>3058325</v>
      </c>
      <c r="E17" s="30">
        <v>2820456</v>
      </c>
      <c r="F17" s="11">
        <f t="shared" si="0"/>
        <v>-7.7777541628178852</v>
      </c>
      <c r="G17" s="1"/>
      <c r="H17" s="1"/>
      <c r="I17" s="1"/>
    </row>
    <row r="18" spans="1:9" x14ac:dyDescent="0.3">
      <c r="A18" s="12" t="s">
        <v>36</v>
      </c>
      <c r="B18" s="31">
        <v>62209</v>
      </c>
      <c r="C18" s="31">
        <v>85588</v>
      </c>
      <c r="D18" s="31">
        <v>745197</v>
      </c>
      <c r="E18" s="31">
        <v>696164</v>
      </c>
      <c r="F18" s="14">
        <f t="shared" si="0"/>
        <v>-6.5798708261037007</v>
      </c>
      <c r="G18" s="1"/>
      <c r="H18" s="1"/>
      <c r="I18" s="1"/>
    </row>
    <row r="19" spans="1:9" x14ac:dyDescent="0.3">
      <c r="A19" s="9" t="s">
        <v>37</v>
      </c>
      <c r="B19" s="30">
        <v>64212</v>
      </c>
      <c r="C19" s="30">
        <v>58812</v>
      </c>
      <c r="D19" s="30">
        <v>657180</v>
      </c>
      <c r="E19" s="30">
        <v>642326</v>
      </c>
      <c r="F19" s="11">
        <f t="shared" si="0"/>
        <v>-2.2602635503210706</v>
      </c>
      <c r="G19" s="1"/>
      <c r="H19" s="1"/>
      <c r="I19" s="1"/>
    </row>
    <row r="20" spans="1:9" x14ac:dyDescent="0.3">
      <c r="A20" s="12" t="s">
        <v>163</v>
      </c>
      <c r="B20" s="31">
        <v>126133</v>
      </c>
      <c r="C20" s="31">
        <v>141974</v>
      </c>
      <c r="D20" s="31">
        <v>1367952</v>
      </c>
      <c r="E20" s="31">
        <v>1373957</v>
      </c>
      <c r="F20" s="14">
        <f t="shared" si="0"/>
        <v>0.4389773910195629</v>
      </c>
      <c r="G20" s="1"/>
      <c r="H20" s="1"/>
      <c r="I20" s="1"/>
    </row>
    <row r="21" spans="1:9" x14ac:dyDescent="0.3">
      <c r="A21" s="9" t="s">
        <v>38</v>
      </c>
      <c r="B21" s="30">
        <v>61791</v>
      </c>
      <c r="C21" s="30">
        <v>91286</v>
      </c>
      <c r="D21" s="30">
        <v>634977</v>
      </c>
      <c r="E21" s="30">
        <v>791085</v>
      </c>
      <c r="F21" s="11">
        <f t="shared" si="0"/>
        <v>24.584827481940295</v>
      </c>
      <c r="G21" s="1"/>
      <c r="H21" s="1"/>
      <c r="I21" s="1"/>
    </row>
    <row r="22" spans="1:9" x14ac:dyDescent="0.3">
      <c r="A22" s="12" t="s">
        <v>59</v>
      </c>
      <c r="B22" s="31">
        <v>1584761</v>
      </c>
      <c r="C22" s="31">
        <v>1461431</v>
      </c>
      <c r="D22" s="31">
        <v>14124913</v>
      </c>
      <c r="E22" s="31">
        <v>14063543</v>
      </c>
      <c r="F22" s="14">
        <f t="shared" si="0"/>
        <v>-0.43448055219880644</v>
      </c>
      <c r="G22" s="1"/>
      <c r="H22" s="1"/>
      <c r="I22" s="1"/>
    </row>
    <row r="23" spans="1:9" x14ac:dyDescent="0.3">
      <c r="A23" s="9" t="s">
        <v>164</v>
      </c>
      <c r="B23" s="30">
        <v>76989</v>
      </c>
      <c r="C23" s="30">
        <v>178964</v>
      </c>
      <c r="D23" s="30">
        <v>853738</v>
      </c>
      <c r="E23" s="30">
        <v>987312</v>
      </c>
      <c r="F23" s="11">
        <f t="shared" si="0"/>
        <v>15.645783601057943</v>
      </c>
      <c r="G23" s="1"/>
      <c r="H23" s="1"/>
      <c r="I23" s="1"/>
    </row>
    <row r="24" spans="1:9" x14ac:dyDescent="0.3">
      <c r="A24" s="12" t="s">
        <v>166</v>
      </c>
      <c r="B24" s="31">
        <v>131054</v>
      </c>
      <c r="C24" s="31">
        <v>135760</v>
      </c>
      <c r="D24" s="31">
        <v>1326507</v>
      </c>
      <c r="E24" s="31">
        <v>1305941</v>
      </c>
      <c r="F24" s="14">
        <f t="shared" si="0"/>
        <v>-1.5503875968992276</v>
      </c>
      <c r="G24" s="1"/>
      <c r="H24" s="1"/>
      <c r="I24" s="1"/>
    </row>
    <row r="25" spans="1:9" x14ac:dyDescent="0.3">
      <c r="A25" s="9" t="s">
        <v>39</v>
      </c>
      <c r="B25" s="30">
        <v>87271</v>
      </c>
      <c r="C25" s="30">
        <v>63964</v>
      </c>
      <c r="D25" s="30">
        <v>912872</v>
      </c>
      <c r="E25" s="30">
        <v>664262</v>
      </c>
      <c r="F25" s="11">
        <f t="shared" si="0"/>
        <v>-27.233829058181215</v>
      </c>
      <c r="G25" s="1"/>
      <c r="H25" s="1"/>
      <c r="I25" s="1"/>
    </row>
    <row r="26" spans="1:9" x14ac:dyDescent="0.3">
      <c r="A26" s="12" t="s">
        <v>40</v>
      </c>
      <c r="B26" s="31">
        <v>79363</v>
      </c>
      <c r="C26" s="31">
        <v>75389</v>
      </c>
      <c r="D26" s="31">
        <v>758564</v>
      </c>
      <c r="E26" s="31">
        <v>760983</v>
      </c>
      <c r="F26" s="14">
        <f t="shared" si="0"/>
        <v>0.31889201174851678</v>
      </c>
      <c r="G26" s="1"/>
      <c r="H26" s="1"/>
      <c r="I26" s="1"/>
    </row>
    <row r="27" spans="1:9" x14ac:dyDescent="0.3">
      <c r="A27" s="9" t="s">
        <v>41</v>
      </c>
      <c r="B27" s="30">
        <v>183732</v>
      </c>
      <c r="C27" s="30">
        <v>176017</v>
      </c>
      <c r="D27" s="30">
        <v>1736514</v>
      </c>
      <c r="E27" s="30">
        <v>1770621</v>
      </c>
      <c r="F27" s="11">
        <f t="shared" si="0"/>
        <v>1.9641074013800051</v>
      </c>
      <c r="G27" s="1"/>
      <c r="H27" s="1"/>
      <c r="I27" s="1"/>
    </row>
    <row r="28" spans="1:9" x14ac:dyDescent="0.3">
      <c r="A28" s="12" t="s">
        <v>42</v>
      </c>
      <c r="B28" s="31">
        <v>737754</v>
      </c>
      <c r="C28" s="31">
        <v>627478</v>
      </c>
      <c r="D28" s="31">
        <v>6085607</v>
      </c>
      <c r="E28" s="31">
        <v>6230589</v>
      </c>
      <c r="F28" s="14">
        <f t="shared" si="0"/>
        <v>2.3823753324853243</v>
      </c>
      <c r="G28" s="1"/>
      <c r="H28" s="1"/>
      <c r="I28" s="1"/>
    </row>
    <row r="29" spans="1:9" x14ac:dyDescent="0.3">
      <c r="A29" s="9" t="s">
        <v>43</v>
      </c>
      <c r="B29" s="30">
        <v>146344</v>
      </c>
      <c r="C29" s="30">
        <v>211818</v>
      </c>
      <c r="D29" s="30">
        <v>1556296</v>
      </c>
      <c r="E29" s="30">
        <v>1884441</v>
      </c>
      <c r="F29" s="11">
        <f t="shared" si="0"/>
        <v>21.084999254640508</v>
      </c>
      <c r="G29" s="1"/>
      <c r="H29" s="1"/>
      <c r="I29" s="1"/>
    </row>
    <row r="30" spans="1:9" x14ac:dyDescent="0.3">
      <c r="A30" s="12" t="s">
        <v>44</v>
      </c>
      <c r="B30" s="31">
        <v>178901</v>
      </c>
      <c r="C30" s="31">
        <v>168808</v>
      </c>
      <c r="D30" s="31">
        <v>1503578</v>
      </c>
      <c r="E30" s="31">
        <v>1612972</v>
      </c>
      <c r="F30" s="14">
        <f t="shared" si="0"/>
        <v>7.2755786530529178</v>
      </c>
      <c r="G30" s="1"/>
      <c r="H30" s="1"/>
      <c r="I30" s="1"/>
    </row>
    <row r="31" spans="1:9" x14ac:dyDescent="0.3">
      <c r="A31" s="9" t="s">
        <v>45</v>
      </c>
      <c r="B31" s="30">
        <v>205491</v>
      </c>
      <c r="C31" s="30">
        <v>152086</v>
      </c>
      <c r="D31" s="30">
        <v>1726726</v>
      </c>
      <c r="E31" s="30">
        <v>1846379</v>
      </c>
      <c r="F31" s="11">
        <f t="shared" si="0"/>
        <v>6.9294723077083518</v>
      </c>
      <c r="G31" s="1"/>
      <c r="H31" s="1"/>
      <c r="I31" s="1"/>
    </row>
    <row r="32" spans="1:9" x14ac:dyDescent="0.3">
      <c r="A32" s="12" t="s">
        <v>46</v>
      </c>
      <c r="B32" s="31">
        <v>5813735</v>
      </c>
      <c r="C32" s="31">
        <v>6362841</v>
      </c>
      <c r="D32" s="31">
        <v>56825643</v>
      </c>
      <c r="E32" s="31">
        <v>59726148</v>
      </c>
      <c r="F32" s="14">
        <f t="shared" si="0"/>
        <v>5.1042185303560927</v>
      </c>
      <c r="G32" s="1"/>
      <c r="H32" s="1"/>
      <c r="I32" s="1"/>
    </row>
    <row r="33" spans="1:9" x14ac:dyDescent="0.3">
      <c r="A33" s="9" t="s">
        <v>47</v>
      </c>
      <c r="B33" s="30">
        <v>341997</v>
      </c>
      <c r="C33" s="30">
        <v>360360</v>
      </c>
      <c r="D33" s="30">
        <v>3041630</v>
      </c>
      <c r="E33" s="30">
        <v>3188527</v>
      </c>
      <c r="F33" s="11">
        <f t="shared" si="0"/>
        <v>4.8295486301752675</v>
      </c>
      <c r="G33" s="1"/>
      <c r="H33" s="1"/>
      <c r="I33" s="1"/>
    </row>
    <row r="34" spans="1:9" x14ac:dyDescent="0.3">
      <c r="A34" s="12" t="s">
        <v>165</v>
      </c>
      <c r="B34" s="31">
        <v>57299</v>
      </c>
      <c r="C34" s="31">
        <v>49993</v>
      </c>
      <c r="D34" s="31">
        <v>499224</v>
      </c>
      <c r="E34" s="31">
        <v>492115</v>
      </c>
      <c r="F34" s="14">
        <f t="shared" si="0"/>
        <v>-1.4240100636187378</v>
      </c>
      <c r="G34" s="1"/>
      <c r="H34" s="1"/>
      <c r="I34" s="1"/>
    </row>
    <row r="35" spans="1:9" x14ac:dyDescent="0.3">
      <c r="A35" s="15" t="s">
        <v>48</v>
      </c>
      <c r="B35" s="16">
        <f>SUM(B7:B34)</f>
        <v>22043002</v>
      </c>
      <c r="C35" s="16">
        <f t="shared" ref="C35:E35" si="1">SUM(C7:C34)</f>
        <v>23082651</v>
      </c>
      <c r="D35" s="16">
        <f t="shared" si="1"/>
        <v>210612103</v>
      </c>
      <c r="E35" s="16">
        <f t="shared" si="1"/>
        <v>223738582</v>
      </c>
      <c r="F35" s="17">
        <f t="shared" ref="F35" si="2">((E35*100)/D35)-100</f>
        <v>6.2325378328329037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931971</v>
      </c>
      <c r="C39" s="37">
        <f t="shared" si="4"/>
        <v>789142</v>
      </c>
      <c r="D39" s="37">
        <f>_xlfn.RANK.EQ(B39,$B$39:$B$66)+COUNTIF($B$39:$B$66,B39)-1</f>
        <v>21</v>
      </c>
      <c r="E39" s="36" t="str">
        <f t="shared" ref="E39:E66" si="6">INDEX($A$39:$B$66,MATCH(ROW()-38,$D$39:$D$66,0),1)</f>
        <v>VALENCIA</v>
      </c>
      <c r="F39" s="36">
        <f>LOOKUP(E39,$A$39:$A$66,$B$39:$B$66)</f>
        <v>59726148</v>
      </c>
      <c r="G39" s="36">
        <f>LOOKUP(E39,$A$39:$A$66,$C$39:$C$66)</f>
        <v>56825643</v>
      </c>
    </row>
    <row r="40" spans="1:9" x14ac:dyDescent="0.3">
      <c r="A40" s="36" t="str">
        <f t="shared" si="5"/>
        <v>ALICANTE</v>
      </c>
      <c r="B40" s="37">
        <f t="shared" si="3"/>
        <v>1250620</v>
      </c>
      <c r="C40" s="37">
        <f t="shared" si="4"/>
        <v>1250193</v>
      </c>
      <c r="D40" s="37">
        <f t="shared" ref="D40:D66" si="7">_xlfn.RANK.EQ(B40,$B$39:$B$66)+COUNTIF($B$39:$B$66,B40)-1</f>
        <v>17</v>
      </c>
      <c r="E40" s="36" t="str">
        <f t="shared" si="6"/>
        <v>BAHÍA DE ALGECIRAS</v>
      </c>
      <c r="F40" s="36">
        <f t="shared" ref="F40:F55" si="8">LOOKUP(E40,$A$39:$A$66,$B$39:$B$66)</f>
        <v>57901737</v>
      </c>
      <c r="G40" s="36">
        <f t="shared" ref="G40:G66" si="9">LOOKUP(E40,$A$39:$A$66,$C$39:$C$66)</f>
        <v>54024950</v>
      </c>
    </row>
    <row r="41" spans="1:9" x14ac:dyDescent="0.3">
      <c r="A41" s="36" t="str">
        <f t="shared" si="5"/>
        <v>ALMERÍA</v>
      </c>
      <c r="B41" s="37">
        <f t="shared" si="3"/>
        <v>445169</v>
      </c>
      <c r="C41" s="37">
        <f t="shared" si="4"/>
        <v>521280</v>
      </c>
      <c r="D41" s="37">
        <f t="shared" si="7"/>
        <v>28</v>
      </c>
      <c r="E41" s="36" t="str">
        <f t="shared" si="6"/>
        <v>BARCELONA</v>
      </c>
      <c r="F41" s="36">
        <f t="shared" si="8"/>
        <v>39085540</v>
      </c>
      <c r="G41" s="36">
        <f t="shared" si="9"/>
        <v>34315947</v>
      </c>
    </row>
    <row r="42" spans="1:9" x14ac:dyDescent="0.3">
      <c r="A42" s="36" t="str">
        <f t="shared" si="5"/>
        <v>AVILÉS</v>
      </c>
      <c r="B42" s="37">
        <f t="shared" si="3"/>
        <v>962718</v>
      </c>
      <c r="C42" s="37">
        <f t="shared" si="4"/>
        <v>979913</v>
      </c>
      <c r="D42" s="37">
        <f t="shared" si="7"/>
        <v>20</v>
      </c>
      <c r="E42" s="36" t="str">
        <f t="shared" si="6"/>
        <v>LAS PALMAS</v>
      </c>
      <c r="F42" s="36">
        <f t="shared" si="8"/>
        <v>14063543</v>
      </c>
      <c r="G42" s="36">
        <f t="shared" si="9"/>
        <v>14124913</v>
      </c>
    </row>
    <row r="43" spans="1:9" x14ac:dyDescent="0.3">
      <c r="A43" s="36" t="str">
        <f t="shared" si="5"/>
        <v>BAHÍA DE ALGECIRAS</v>
      </c>
      <c r="B43" s="37">
        <f t="shared" si="3"/>
        <v>57901737</v>
      </c>
      <c r="C43" s="37">
        <f t="shared" si="4"/>
        <v>54024950</v>
      </c>
      <c r="D43" s="37">
        <f t="shared" si="7"/>
        <v>2</v>
      </c>
      <c r="E43" s="36" t="str">
        <f t="shared" si="6"/>
        <v>BALEARES</v>
      </c>
      <c r="F43" s="36">
        <f t="shared" si="8"/>
        <v>11169779</v>
      </c>
      <c r="G43" s="36">
        <f t="shared" si="9"/>
        <v>10588822</v>
      </c>
    </row>
    <row r="44" spans="1:9" x14ac:dyDescent="0.3">
      <c r="A44" s="36" t="str">
        <f t="shared" si="5"/>
        <v>BAHÍA DE CÁDIZ</v>
      </c>
      <c r="B44" s="37">
        <f t="shared" si="3"/>
        <v>1213554</v>
      </c>
      <c r="C44" s="37">
        <f t="shared" si="4"/>
        <v>1352318</v>
      </c>
      <c r="D44" s="37">
        <f t="shared" si="7"/>
        <v>18</v>
      </c>
      <c r="E44" s="36" t="str">
        <f t="shared" si="6"/>
        <v>BILBAO</v>
      </c>
      <c r="F44" s="36">
        <f t="shared" si="8"/>
        <v>8666878</v>
      </c>
      <c r="G44" s="36">
        <f t="shared" si="9"/>
        <v>8050978</v>
      </c>
    </row>
    <row r="45" spans="1:9" x14ac:dyDescent="0.3">
      <c r="A45" s="36" t="str">
        <f t="shared" si="5"/>
        <v>BALEARES</v>
      </c>
      <c r="B45" s="37">
        <f t="shared" si="3"/>
        <v>11169779</v>
      </c>
      <c r="C45" s="37">
        <f t="shared" si="4"/>
        <v>10588822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6230589</v>
      </c>
      <c r="G45" s="36">
        <f t="shared" si="9"/>
        <v>6085607</v>
      </c>
    </row>
    <row r="46" spans="1:9" x14ac:dyDescent="0.3">
      <c r="A46" s="36" t="str">
        <f t="shared" si="5"/>
        <v>BARCELONA</v>
      </c>
      <c r="B46" s="37">
        <f t="shared" si="3"/>
        <v>39085540</v>
      </c>
      <c r="C46" s="37">
        <f t="shared" si="4"/>
        <v>34315947</v>
      </c>
      <c r="D46" s="37">
        <f t="shared" si="7"/>
        <v>3</v>
      </c>
      <c r="E46" s="36" t="str">
        <f t="shared" si="6"/>
        <v>VIGO</v>
      </c>
      <c r="F46" s="36">
        <f t="shared" si="8"/>
        <v>3188527</v>
      </c>
      <c r="G46" s="36">
        <f t="shared" si="9"/>
        <v>3041630</v>
      </c>
    </row>
    <row r="47" spans="1:9" x14ac:dyDescent="0.3">
      <c r="A47" s="36" t="str">
        <f t="shared" si="5"/>
        <v>BILBAO</v>
      </c>
      <c r="B47" s="37">
        <f t="shared" si="3"/>
        <v>8666878</v>
      </c>
      <c r="C47" s="37">
        <f t="shared" si="4"/>
        <v>8050978</v>
      </c>
      <c r="D47" s="37">
        <f t="shared" si="7"/>
        <v>6</v>
      </c>
      <c r="E47" s="36" t="str">
        <f t="shared" si="6"/>
        <v>CASTELLÓN</v>
      </c>
      <c r="F47" s="36">
        <f t="shared" si="8"/>
        <v>2820456</v>
      </c>
      <c r="G47" s="36">
        <f t="shared" si="9"/>
        <v>3058325</v>
      </c>
    </row>
    <row r="48" spans="1:9" x14ac:dyDescent="0.3">
      <c r="A48" s="36" t="str">
        <f t="shared" si="5"/>
        <v>CARTAGENA</v>
      </c>
      <c r="B48" s="37">
        <f t="shared" si="3"/>
        <v>1252795</v>
      </c>
      <c r="C48" s="37">
        <f t="shared" si="4"/>
        <v>1323117</v>
      </c>
      <c r="D48" s="37">
        <f t="shared" si="7"/>
        <v>16</v>
      </c>
      <c r="E48" s="36" t="str">
        <f t="shared" si="6"/>
        <v>SANTANDER</v>
      </c>
      <c r="F48" s="36">
        <f t="shared" si="8"/>
        <v>1884441</v>
      </c>
      <c r="G48" s="36">
        <f t="shared" si="9"/>
        <v>1556296</v>
      </c>
    </row>
    <row r="49" spans="1:7" x14ac:dyDescent="0.3">
      <c r="A49" s="36" t="str">
        <f t="shared" si="5"/>
        <v>CASTELLÓN</v>
      </c>
      <c r="B49" s="37">
        <f t="shared" si="3"/>
        <v>2820456</v>
      </c>
      <c r="C49" s="37">
        <f t="shared" si="4"/>
        <v>3058325</v>
      </c>
      <c r="D49" s="37">
        <f t="shared" si="7"/>
        <v>9</v>
      </c>
      <c r="E49" s="36" t="str">
        <f t="shared" si="6"/>
        <v>TARRAGONA</v>
      </c>
      <c r="F49" s="36">
        <f t="shared" si="8"/>
        <v>1846379</v>
      </c>
      <c r="G49" s="36">
        <f t="shared" si="9"/>
        <v>1726726</v>
      </c>
    </row>
    <row r="50" spans="1:7" x14ac:dyDescent="0.3">
      <c r="A50" s="36" t="str">
        <f t="shared" si="5"/>
        <v>CEUTA</v>
      </c>
      <c r="B50" s="37">
        <f t="shared" si="3"/>
        <v>696164</v>
      </c>
      <c r="C50" s="37">
        <f t="shared" si="4"/>
        <v>745197</v>
      </c>
      <c r="D50" s="37">
        <f t="shared" si="7"/>
        <v>24</v>
      </c>
      <c r="E50" s="36" t="str">
        <f t="shared" si="6"/>
        <v>PASAIA</v>
      </c>
      <c r="F50" s="36">
        <f t="shared" si="8"/>
        <v>1770621</v>
      </c>
      <c r="G50" s="36">
        <f t="shared" si="9"/>
        <v>1736514</v>
      </c>
    </row>
    <row r="51" spans="1:7" x14ac:dyDescent="0.3">
      <c r="A51" s="36" t="str">
        <f t="shared" si="5"/>
        <v>FERROL-SAN CIBRAO</v>
      </c>
      <c r="B51" s="37">
        <f t="shared" si="3"/>
        <v>642326</v>
      </c>
      <c r="C51" s="37">
        <f t="shared" si="4"/>
        <v>657180</v>
      </c>
      <c r="D51" s="37">
        <f t="shared" si="7"/>
        <v>26</v>
      </c>
      <c r="E51" s="36" t="str">
        <f t="shared" si="6"/>
        <v>SEVILLA</v>
      </c>
      <c r="F51" s="36">
        <f t="shared" si="8"/>
        <v>1612972</v>
      </c>
      <c r="G51" s="36">
        <f t="shared" si="9"/>
        <v>1503578</v>
      </c>
    </row>
    <row r="52" spans="1:7" x14ac:dyDescent="0.3">
      <c r="A52" s="36" t="str">
        <f t="shared" si="5"/>
        <v>GIJÓN</v>
      </c>
      <c r="B52" s="37">
        <f t="shared" si="3"/>
        <v>1373957</v>
      </c>
      <c r="C52" s="37">
        <f t="shared" si="4"/>
        <v>1367952</v>
      </c>
      <c r="D52" s="37">
        <f t="shared" si="7"/>
        <v>14</v>
      </c>
      <c r="E52" s="36" t="str">
        <f t="shared" si="6"/>
        <v>GIJÓN</v>
      </c>
      <c r="F52" s="36">
        <f t="shared" si="8"/>
        <v>1373957</v>
      </c>
      <c r="G52" s="36">
        <f t="shared" si="9"/>
        <v>1367952</v>
      </c>
    </row>
    <row r="53" spans="1:7" x14ac:dyDescent="0.3">
      <c r="A53" s="36" t="str">
        <f t="shared" si="5"/>
        <v>HUELVA</v>
      </c>
      <c r="B53" s="37">
        <f t="shared" si="3"/>
        <v>791085</v>
      </c>
      <c r="C53" s="37">
        <f t="shared" si="4"/>
        <v>634977</v>
      </c>
      <c r="D53" s="37">
        <f t="shared" si="7"/>
        <v>22</v>
      </c>
      <c r="E53" s="36" t="str">
        <f t="shared" si="6"/>
        <v>MARÍN Y RÍA DE PONTEVEDRA</v>
      </c>
      <c r="F53" s="36">
        <f t="shared" si="8"/>
        <v>1305941</v>
      </c>
      <c r="G53" s="36">
        <f t="shared" si="9"/>
        <v>1326507</v>
      </c>
    </row>
    <row r="54" spans="1:7" x14ac:dyDescent="0.3">
      <c r="A54" s="36" t="str">
        <f t="shared" si="5"/>
        <v>LAS PALMAS</v>
      </c>
      <c r="B54" s="37">
        <f t="shared" si="3"/>
        <v>14063543</v>
      </c>
      <c r="C54" s="37">
        <f t="shared" si="4"/>
        <v>14124913</v>
      </c>
      <c r="D54" s="37">
        <f t="shared" si="7"/>
        <v>4</v>
      </c>
      <c r="E54" s="36" t="str">
        <f t="shared" si="6"/>
        <v>CARTAGENA</v>
      </c>
      <c r="F54" s="36">
        <f t="shared" si="8"/>
        <v>1252795</v>
      </c>
      <c r="G54" s="36">
        <f t="shared" si="9"/>
        <v>1323117</v>
      </c>
    </row>
    <row r="55" spans="1:7" x14ac:dyDescent="0.3">
      <c r="A55" s="36" t="str">
        <f t="shared" si="5"/>
        <v>MÁLAGA</v>
      </c>
      <c r="B55" s="37">
        <f t="shared" si="3"/>
        <v>987312</v>
      </c>
      <c r="C55" s="37">
        <f t="shared" si="4"/>
        <v>853738</v>
      </c>
      <c r="D55" s="37">
        <f t="shared" si="7"/>
        <v>19</v>
      </c>
      <c r="E55" s="36" t="str">
        <f t="shared" si="6"/>
        <v>ALICANTE</v>
      </c>
      <c r="F55" s="36">
        <f t="shared" si="8"/>
        <v>1250620</v>
      </c>
      <c r="G55" s="36">
        <f t="shared" si="9"/>
        <v>1250193</v>
      </c>
    </row>
    <row r="56" spans="1:7" x14ac:dyDescent="0.3">
      <c r="A56" s="36" t="str">
        <f t="shared" si="5"/>
        <v>MARÍN Y RÍA DE PONTEVEDRA</v>
      </c>
      <c r="B56" s="37">
        <f t="shared" si="3"/>
        <v>1305941</v>
      </c>
      <c r="C56" s="37">
        <f t="shared" si="4"/>
        <v>1326507</v>
      </c>
      <c r="D56" s="37">
        <f t="shared" si="7"/>
        <v>15</v>
      </c>
      <c r="E56" s="36" t="str">
        <f t="shared" si="6"/>
        <v>BAHÍA DE CÁDIZ</v>
      </c>
      <c r="F56" s="36">
        <f t="shared" ref="F56:F66" si="10">LOOKUP(E56,$A$39:$A$66,$B$39:$B$66)</f>
        <v>1213554</v>
      </c>
      <c r="G56" s="36">
        <f t="shared" si="9"/>
        <v>1352318</v>
      </c>
    </row>
    <row r="57" spans="1:7" x14ac:dyDescent="0.3">
      <c r="A57" s="36" t="str">
        <f t="shared" si="5"/>
        <v>MELILLA</v>
      </c>
      <c r="B57" s="37">
        <f t="shared" si="3"/>
        <v>664262</v>
      </c>
      <c r="C57" s="37">
        <f t="shared" si="4"/>
        <v>912872</v>
      </c>
      <c r="D57" s="37">
        <f t="shared" si="7"/>
        <v>25</v>
      </c>
      <c r="E57" s="36" t="str">
        <f t="shared" si="6"/>
        <v>MÁLAGA</v>
      </c>
      <c r="F57" s="36">
        <f t="shared" si="10"/>
        <v>987312</v>
      </c>
      <c r="G57" s="36">
        <f t="shared" si="9"/>
        <v>853738</v>
      </c>
    </row>
    <row r="58" spans="1:7" x14ac:dyDescent="0.3">
      <c r="A58" s="36" t="str">
        <f t="shared" si="5"/>
        <v>MOTRIL</v>
      </c>
      <c r="B58" s="37">
        <f t="shared" si="3"/>
        <v>760983</v>
      </c>
      <c r="C58" s="37">
        <f t="shared" si="4"/>
        <v>758564</v>
      </c>
      <c r="D58" s="37">
        <f t="shared" si="7"/>
        <v>23</v>
      </c>
      <c r="E58" s="36" t="str">
        <f t="shared" si="6"/>
        <v>AVILÉS</v>
      </c>
      <c r="F58" s="36">
        <f t="shared" si="10"/>
        <v>962718</v>
      </c>
      <c r="G58" s="36">
        <f t="shared" si="9"/>
        <v>979913</v>
      </c>
    </row>
    <row r="59" spans="1:7" x14ac:dyDescent="0.3">
      <c r="A59" s="36" t="str">
        <f t="shared" si="5"/>
        <v>PASAIA</v>
      </c>
      <c r="B59" s="37">
        <f t="shared" si="3"/>
        <v>1770621</v>
      </c>
      <c r="C59" s="37">
        <f t="shared" si="4"/>
        <v>1736514</v>
      </c>
      <c r="D59" s="37">
        <f t="shared" si="7"/>
        <v>12</v>
      </c>
      <c r="E59" s="36" t="str">
        <f t="shared" si="6"/>
        <v>A CORUÑA</v>
      </c>
      <c r="F59" s="36">
        <f t="shared" si="10"/>
        <v>931971</v>
      </c>
      <c r="G59" s="36">
        <f t="shared" si="9"/>
        <v>789142</v>
      </c>
    </row>
    <row r="60" spans="1:7" x14ac:dyDescent="0.3">
      <c r="A60" s="36" t="str">
        <f t="shared" si="5"/>
        <v>SANTA CRUZ DE TENERIFE</v>
      </c>
      <c r="B60" s="37">
        <f t="shared" si="3"/>
        <v>6230589</v>
      </c>
      <c r="C60" s="37">
        <f t="shared" si="4"/>
        <v>6085607</v>
      </c>
      <c r="D60" s="37">
        <f t="shared" si="7"/>
        <v>7</v>
      </c>
      <c r="E60" s="36" t="str">
        <f t="shared" si="6"/>
        <v>HUELVA</v>
      </c>
      <c r="F60" s="36">
        <f t="shared" si="10"/>
        <v>791085</v>
      </c>
      <c r="G60" s="36">
        <f t="shared" si="9"/>
        <v>634977</v>
      </c>
    </row>
    <row r="61" spans="1:7" x14ac:dyDescent="0.3">
      <c r="A61" s="36" t="str">
        <f t="shared" si="5"/>
        <v>SANTANDER</v>
      </c>
      <c r="B61" s="37">
        <f t="shared" si="3"/>
        <v>1884441</v>
      </c>
      <c r="C61" s="37">
        <f t="shared" si="4"/>
        <v>1556296</v>
      </c>
      <c r="D61" s="37">
        <f t="shared" si="7"/>
        <v>10</v>
      </c>
      <c r="E61" s="36" t="str">
        <f t="shared" si="6"/>
        <v>MOTRIL</v>
      </c>
      <c r="F61" s="36">
        <f t="shared" si="10"/>
        <v>760983</v>
      </c>
      <c r="G61" s="36">
        <f t="shared" si="9"/>
        <v>758564</v>
      </c>
    </row>
    <row r="62" spans="1:7" x14ac:dyDescent="0.3">
      <c r="A62" s="36" t="str">
        <f t="shared" si="5"/>
        <v>SEVILLA</v>
      </c>
      <c r="B62" s="37">
        <f t="shared" si="3"/>
        <v>1612972</v>
      </c>
      <c r="C62" s="37">
        <f t="shared" si="4"/>
        <v>1503578</v>
      </c>
      <c r="D62" s="37">
        <f t="shared" si="7"/>
        <v>13</v>
      </c>
      <c r="E62" s="36" t="str">
        <f t="shared" si="6"/>
        <v>CEUTA</v>
      </c>
      <c r="F62" s="36">
        <f t="shared" si="10"/>
        <v>696164</v>
      </c>
      <c r="G62" s="36">
        <f t="shared" si="9"/>
        <v>745197</v>
      </c>
    </row>
    <row r="63" spans="1:7" x14ac:dyDescent="0.3">
      <c r="A63" s="36" t="str">
        <f t="shared" si="5"/>
        <v>TARRAGONA</v>
      </c>
      <c r="B63" s="37">
        <f t="shared" si="3"/>
        <v>1846379</v>
      </c>
      <c r="C63" s="37">
        <f t="shared" si="4"/>
        <v>1726726</v>
      </c>
      <c r="D63" s="37">
        <f t="shared" si="7"/>
        <v>11</v>
      </c>
      <c r="E63" s="36" t="str">
        <f t="shared" si="6"/>
        <v>MELILLA</v>
      </c>
      <c r="F63" s="36">
        <f t="shared" si="10"/>
        <v>664262</v>
      </c>
      <c r="G63" s="36">
        <f t="shared" si="9"/>
        <v>912872</v>
      </c>
    </row>
    <row r="64" spans="1:7" x14ac:dyDescent="0.3">
      <c r="A64" s="36" t="str">
        <f t="shared" si="5"/>
        <v>VALENCIA</v>
      </c>
      <c r="B64" s="37">
        <f t="shared" si="3"/>
        <v>59726148</v>
      </c>
      <c r="C64" s="37">
        <f t="shared" si="4"/>
        <v>56825643</v>
      </c>
      <c r="D64" s="37">
        <f t="shared" si="7"/>
        <v>1</v>
      </c>
      <c r="E64" s="36" t="str">
        <f t="shared" si="6"/>
        <v>FERROL-SAN CIBRAO</v>
      </c>
      <c r="F64" s="36">
        <f t="shared" si="10"/>
        <v>642326</v>
      </c>
      <c r="G64" s="36">
        <f t="shared" si="9"/>
        <v>657180</v>
      </c>
    </row>
    <row r="65" spans="1:7" x14ac:dyDescent="0.3">
      <c r="A65" s="36" t="str">
        <f t="shared" si="5"/>
        <v>VIGO</v>
      </c>
      <c r="B65" s="37">
        <f t="shared" si="3"/>
        <v>3188527</v>
      </c>
      <c r="C65" s="37">
        <f t="shared" si="4"/>
        <v>3041630</v>
      </c>
      <c r="D65" s="37">
        <f t="shared" si="7"/>
        <v>8</v>
      </c>
      <c r="E65" s="36" t="str">
        <f t="shared" si="6"/>
        <v>VILAGARCÍA</v>
      </c>
      <c r="F65" s="36">
        <f t="shared" si="10"/>
        <v>492115</v>
      </c>
      <c r="G65" s="36">
        <f t="shared" si="9"/>
        <v>499224</v>
      </c>
    </row>
    <row r="66" spans="1:7" x14ac:dyDescent="0.3">
      <c r="A66" s="36" t="str">
        <f t="shared" si="5"/>
        <v>VILAGARCÍA</v>
      </c>
      <c r="B66" s="37">
        <f t="shared" si="3"/>
        <v>492115</v>
      </c>
      <c r="C66" s="37">
        <f t="shared" si="4"/>
        <v>499224</v>
      </c>
      <c r="D66" s="37">
        <f t="shared" si="7"/>
        <v>27</v>
      </c>
      <c r="E66" s="36" t="str">
        <f t="shared" si="6"/>
        <v>ALMERÍA</v>
      </c>
      <c r="F66" s="36">
        <f t="shared" si="10"/>
        <v>445169</v>
      </c>
      <c r="G66" s="36">
        <f t="shared" si="9"/>
        <v>521280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6</v>
      </c>
      <c r="E7" s="30">
        <v>20</v>
      </c>
      <c r="F7" s="11">
        <f>((E7*100)/D7)-100</f>
        <v>233.33333333333331</v>
      </c>
      <c r="G7" s="1"/>
      <c r="H7" s="1"/>
      <c r="I7" s="1"/>
    </row>
    <row r="8" spans="1:12" x14ac:dyDescent="0.3">
      <c r="A8" s="12" t="s">
        <v>31</v>
      </c>
      <c r="B8" s="31">
        <v>98331</v>
      </c>
      <c r="C8" s="31">
        <v>100683</v>
      </c>
      <c r="D8" s="31">
        <v>1041109</v>
      </c>
      <c r="E8" s="31">
        <v>1035441</v>
      </c>
      <c r="F8" s="14">
        <f t="shared" ref="F8:F34" si="0">((E8*100)/D8)-100</f>
        <v>-0.54441946040232381</v>
      </c>
      <c r="G8" s="1"/>
      <c r="H8" s="1"/>
      <c r="I8" s="1"/>
    </row>
    <row r="9" spans="1:12" x14ac:dyDescent="0.3">
      <c r="A9" s="9" t="s">
        <v>157</v>
      </c>
      <c r="B9" s="30">
        <v>3346</v>
      </c>
      <c r="C9" s="30">
        <v>15038</v>
      </c>
      <c r="D9" s="30">
        <v>29466</v>
      </c>
      <c r="E9" s="30">
        <v>66317</v>
      </c>
      <c r="F9" s="11">
        <f t="shared" si="0"/>
        <v>125.06278422588747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52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5186119</v>
      </c>
      <c r="C11" s="30">
        <v>5050198</v>
      </c>
      <c r="D11" s="30">
        <v>47516902</v>
      </c>
      <c r="E11" s="30">
        <v>50853882</v>
      </c>
      <c r="F11" s="11">
        <f t="shared" si="0"/>
        <v>7.0227221463217404</v>
      </c>
      <c r="G11" s="1"/>
      <c r="H11" s="1"/>
      <c r="I11" s="1"/>
    </row>
    <row r="12" spans="1:12" x14ac:dyDescent="0.3">
      <c r="A12" s="12" t="s">
        <v>161</v>
      </c>
      <c r="B12" s="31">
        <v>46409</v>
      </c>
      <c r="C12" s="31">
        <v>31967</v>
      </c>
      <c r="D12" s="31">
        <v>530713</v>
      </c>
      <c r="E12" s="31">
        <v>409411</v>
      </c>
      <c r="F12" s="14">
        <f t="shared" si="0"/>
        <v>-22.856421455664361</v>
      </c>
      <c r="G12" s="1"/>
      <c r="H12" s="1"/>
      <c r="I12" s="1"/>
    </row>
    <row r="13" spans="1:12" x14ac:dyDescent="0.3">
      <c r="A13" s="9" t="s">
        <v>32</v>
      </c>
      <c r="B13" s="30">
        <v>62135</v>
      </c>
      <c r="C13" s="30">
        <v>35723</v>
      </c>
      <c r="D13" s="30">
        <v>704422</v>
      </c>
      <c r="E13" s="30">
        <v>602267</v>
      </c>
      <c r="F13" s="11">
        <f t="shared" si="0"/>
        <v>-14.501960472557641</v>
      </c>
      <c r="G13" s="1"/>
      <c r="H13" s="1"/>
      <c r="I13" s="1"/>
    </row>
    <row r="14" spans="1:12" x14ac:dyDescent="0.3">
      <c r="A14" s="12" t="s">
        <v>33</v>
      </c>
      <c r="B14" s="31">
        <v>2573224</v>
      </c>
      <c r="C14" s="31">
        <v>3116021</v>
      </c>
      <c r="D14" s="31">
        <v>24810249</v>
      </c>
      <c r="E14" s="31">
        <v>29237651</v>
      </c>
      <c r="F14" s="14">
        <f t="shared" si="0"/>
        <v>17.845052663518203</v>
      </c>
      <c r="G14" s="1"/>
      <c r="H14" s="1"/>
      <c r="I14" s="1"/>
    </row>
    <row r="15" spans="1:12" x14ac:dyDescent="0.3">
      <c r="A15" s="9" t="s">
        <v>34</v>
      </c>
      <c r="B15" s="30">
        <v>616687</v>
      </c>
      <c r="C15" s="30">
        <v>601166</v>
      </c>
      <c r="D15" s="30">
        <v>5236683</v>
      </c>
      <c r="E15" s="30">
        <v>5686995</v>
      </c>
      <c r="F15" s="11">
        <f t="shared" si="0"/>
        <v>8.5991838726919241</v>
      </c>
      <c r="G15" s="1"/>
      <c r="H15" s="1"/>
      <c r="I15" s="1"/>
    </row>
    <row r="16" spans="1:12" x14ac:dyDescent="0.3">
      <c r="A16" s="12" t="s">
        <v>35</v>
      </c>
      <c r="B16" s="31">
        <v>131224</v>
      </c>
      <c r="C16" s="31">
        <v>74964</v>
      </c>
      <c r="D16" s="31">
        <v>1053101</v>
      </c>
      <c r="E16" s="31">
        <v>959960</v>
      </c>
      <c r="F16" s="14">
        <f t="shared" si="0"/>
        <v>-8.8444508171580907</v>
      </c>
      <c r="G16" s="1"/>
      <c r="H16" s="1"/>
      <c r="I16" s="1"/>
    </row>
    <row r="17" spans="1:9" x14ac:dyDescent="0.3">
      <c r="A17" s="9" t="s">
        <v>162</v>
      </c>
      <c r="B17" s="30">
        <v>251518</v>
      </c>
      <c r="C17" s="30">
        <v>226766</v>
      </c>
      <c r="D17" s="30">
        <v>2810992</v>
      </c>
      <c r="E17" s="30">
        <v>2624055</v>
      </c>
      <c r="F17" s="11">
        <f t="shared" si="0"/>
        <v>-6.6502145861674506</v>
      </c>
      <c r="G17" s="1"/>
      <c r="H17" s="1"/>
      <c r="I17" s="1"/>
    </row>
    <row r="18" spans="1:9" x14ac:dyDescent="0.3">
      <c r="A18" s="12" t="s">
        <v>36</v>
      </c>
      <c r="B18" s="31">
        <v>7391</v>
      </c>
      <c r="C18" s="31">
        <v>11455</v>
      </c>
      <c r="D18" s="31">
        <v>110747</v>
      </c>
      <c r="E18" s="31">
        <v>97968</v>
      </c>
      <c r="F18" s="14">
        <f t="shared" si="0"/>
        <v>-11.538913017959857</v>
      </c>
      <c r="G18" s="1"/>
      <c r="H18" s="1"/>
      <c r="I18" s="1"/>
    </row>
    <row r="19" spans="1:9" x14ac:dyDescent="0.3">
      <c r="A19" s="9" t="s">
        <v>37</v>
      </c>
      <c r="B19" s="30">
        <v>39</v>
      </c>
      <c r="C19" s="30">
        <v>9256</v>
      </c>
      <c r="D19" s="30">
        <v>1562</v>
      </c>
      <c r="E19" s="30">
        <v>31629</v>
      </c>
      <c r="F19" s="11">
        <f t="shared" si="0"/>
        <v>1924.9039692701665</v>
      </c>
      <c r="G19" s="1"/>
      <c r="H19" s="1"/>
      <c r="I19" s="1"/>
    </row>
    <row r="20" spans="1:9" x14ac:dyDescent="0.3">
      <c r="A20" s="12" t="s">
        <v>163</v>
      </c>
      <c r="B20" s="31">
        <v>71997</v>
      </c>
      <c r="C20" s="31">
        <v>104459</v>
      </c>
      <c r="D20" s="31">
        <v>769922</v>
      </c>
      <c r="E20" s="31">
        <v>799678</v>
      </c>
      <c r="F20" s="14">
        <f t="shared" si="0"/>
        <v>3.8648070843539983</v>
      </c>
      <c r="G20" s="1"/>
      <c r="H20" s="1"/>
      <c r="I20" s="1"/>
    </row>
    <row r="21" spans="1:9" x14ac:dyDescent="0.3">
      <c r="A21" s="9" t="s">
        <v>38</v>
      </c>
      <c r="B21" s="30">
        <v>46498</v>
      </c>
      <c r="C21" s="30">
        <v>47313</v>
      </c>
      <c r="D21" s="30">
        <v>391562</v>
      </c>
      <c r="E21" s="30">
        <v>502074</v>
      </c>
      <c r="F21" s="11">
        <f t="shared" si="0"/>
        <v>28.223372033036924</v>
      </c>
      <c r="G21" s="1"/>
      <c r="H21" s="1"/>
      <c r="I21" s="1"/>
    </row>
    <row r="22" spans="1:9" x14ac:dyDescent="0.3">
      <c r="A22" s="12" t="s">
        <v>59</v>
      </c>
      <c r="B22" s="31">
        <v>1234161</v>
      </c>
      <c r="C22" s="31">
        <v>1057496</v>
      </c>
      <c r="D22" s="31">
        <v>10706405</v>
      </c>
      <c r="E22" s="31">
        <v>10353176</v>
      </c>
      <c r="F22" s="14">
        <f t="shared" si="0"/>
        <v>-3.2992306941498981</v>
      </c>
      <c r="G22" s="1"/>
      <c r="H22" s="1"/>
      <c r="I22" s="1"/>
    </row>
    <row r="23" spans="1:9" x14ac:dyDescent="0.3">
      <c r="A23" s="9" t="s">
        <v>164</v>
      </c>
      <c r="B23" s="30">
        <v>35852</v>
      </c>
      <c r="C23" s="30">
        <v>131978</v>
      </c>
      <c r="D23" s="30">
        <v>434898</v>
      </c>
      <c r="E23" s="30">
        <v>582894</v>
      </c>
      <c r="F23" s="11">
        <f t="shared" si="0"/>
        <v>34.030048425147953</v>
      </c>
      <c r="G23" s="1"/>
      <c r="H23" s="1"/>
      <c r="I23" s="1"/>
    </row>
    <row r="24" spans="1:9" x14ac:dyDescent="0.3">
      <c r="A24" s="12" t="s">
        <v>166</v>
      </c>
      <c r="B24" s="31">
        <v>70133</v>
      </c>
      <c r="C24" s="31">
        <v>83027</v>
      </c>
      <c r="D24" s="31">
        <v>748984</v>
      </c>
      <c r="E24" s="31">
        <v>784838</v>
      </c>
      <c r="F24" s="14">
        <f t="shared" si="0"/>
        <v>4.7870181472501372</v>
      </c>
      <c r="G24" s="1"/>
      <c r="H24" s="1"/>
      <c r="I24" s="1"/>
    </row>
    <row r="25" spans="1:9" x14ac:dyDescent="0.3">
      <c r="A25" s="9" t="s">
        <v>39</v>
      </c>
      <c r="B25" s="30">
        <v>23810</v>
      </c>
      <c r="C25" s="30">
        <v>12009</v>
      </c>
      <c r="D25" s="30">
        <v>242661</v>
      </c>
      <c r="E25" s="30">
        <v>149024</v>
      </c>
      <c r="F25" s="11">
        <f t="shared" si="0"/>
        <v>-38.587576907702513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508</v>
      </c>
      <c r="D26" s="31">
        <v>13419</v>
      </c>
      <c r="E26" s="31">
        <v>2321</v>
      </c>
      <c r="F26" s="14">
        <f t="shared" si="0"/>
        <v>-82.703629182502425</v>
      </c>
      <c r="G26" s="1"/>
      <c r="H26" s="1"/>
      <c r="I26" s="1"/>
    </row>
    <row r="27" spans="1:9" x14ac:dyDescent="0.3">
      <c r="A27" s="9" t="s">
        <v>41</v>
      </c>
      <c r="B27" s="30">
        <v>85</v>
      </c>
      <c r="C27" s="30">
        <v>0</v>
      </c>
      <c r="D27" s="30">
        <v>111</v>
      </c>
      <c r="E27" s="30">
        <v>89</v>
      </c>
      <c r="F27" s="11">
        <f t="shared" si="0"/>
        <v>-19.819819819819813</v>
      </c>
      <c r="G27" s="1"/>
      <c r="H27" s="1"/>
      <c r="I27" s="1"/>
    </row>
    <row r="28" spans="1:9" x14ac:dyDescent="0.3">
      <c r="A28" s="12" t="s">
        <v>42</v>
      </c>
      <c r="B28" s="31">
        <v>420443</v>
      </c>
      <c r="C28" s="31">
        <v>298500</v>
      </c>
      <c r="D28" s="31">
        <v>3026797</v>
      </c>
      <c r="E28" s="31">
        <v>3083708</v>
      </c>
      <c r="F28" s="14">
        <f t="shared" si="0"/>
        <v>1.8802384170461437</v>
      </c>
      <c r="G28" s="1"/>
      <c r="H28" s="1"/>
      <c r="I28" s="1"/>
    </row>
    <row r="29" spans="1:9" x14ac:dyDescent="0.3">
      <c r="A29" s="9" t="s">
        <v>43</v>
      </c>
      <c r="B29" s="30">
        <v>10741</v>
      </c>
      <c r="C29" s="30">
        <v>11937</v>
      </c>
      <c r="D29" s="30">
        <v>63417</v>
      </c>
      <c r="E29" s="30">
        <v>114882</v>
      </c>
      <c r="F29" s="11">
        <f t="shared" si="0"/>
        <v>81.153318510809413</v>
      </c>
      <c r="G29" s="1"/>
      <c r="H29" s="1"/>
      <c r="I29" s="1"/>
    </row>
    <row r="30" spans="1:9" x14ac:dyDescent="0.3">
      <c r="A30" s="12" t="s">
        <v>44</v>
      </c>
      <c r="B30" s="31">
        <v>66451</v>
      </c>
      <c r="C30" s="31">
        <v>90772</v>
      </c>
      <c r="D30" s="31">
        <v>721825</v>
      </c>
      <c r="E30" s="31">
        <v>808321</v>
      </c>
      <c r="F30" s="14">
        <f t="shared" si="0"/>
        <v>11.982959858691515</v>
      </c>
      <c r="G30" s="1"/>
      <c r="H30" s="1"/>
      <c r="I30" s="1"/>
    </row>
    <row r="31" spans="1:9" x14ac:dyDescent="0.3">
      <c r="A31" s="9" t="s">
        <v>45</v>
      </c>
      <c r="B31" s="30">
        <v>44005</v>
      </c>
      <c r="C31" s="30">
        <v>42342</v>
      </c>
      <c r="D31" s="30">
        <v>495154</v>
      </c>
      <c r="E31" s="30">
        <v>465945</v>
      </c>
      <c r="F31" s="11">
        <f t="shared" si="0"/>
        <v>-5.8989728448119223</v>
      </c>
      <c r="G31" s="1"/>
      <c r="H31" s="1"/>
      <c r="I31" s="1"/>
    </row>
    <row r="32" spans="1:9" x14ac:dyDescent="0.3">
      <c r="A32" s="12" t="s">
        <v>46</v>
      </c>
      <c r="B32" s="31">
        <v>4746340</v>
      </c>
      <c r="C32" s="31">
        <v>5202654</v>
      </c>
      <c r="D32" s="31">
        <v>47255674</v>
      </c>
      <c r="E32" s="31">
        <v>48074770</v>
      </c>
      <c r="F32" s="14">
        <f t="shared" si="0"/>
        <v>1.7333283617962962</v>
      </c>
      <c r="G32" s="1"/>
      <c r="H32" s="1"/>
      <c r="I32" s="1"/>
    </row>
    <row r="33" spans="1:9" x14ac:dyDescent="0.3">
      <c r="A33" s="9" t="s">
        <v>47</v>
      </c>
      <c r="B33" s="30">
        <v>236511</v>
      </c>
      <c r="C33" s="30">
        <v>241442</v>
      </c>
      <c r="D33" s="30">
        <v>2167788</v>
      </c>
      <c r="E33" s="30">
        <v>2279969</v>
      </c>
      <c r="F33" s="11">
        <f t="shared" si="0"/>
        <v>5.1749064022865667</v>
      </c>
      <c r="G33" s="1"/>
      <c r="H33" s="1"/>
      <c r="I33" s="1"/>
    </row>
    <row r="34" spans="1:9" x14ac:dyDescent="0.3">
      <c r="A34" s="12" t="s">
        <v>165</v>
      </c>
      <c r="B34" s="31">
        <v>26578</v>
      </c>
      <c r="C34" s="31">
        <v>25580</v>
      </c>
      <c r="D34" s="31">
        <v>246313</v>
      </c>
      <c r="E34" s="31">
        <v>253002</v>
      </c>
      <c r="F34" s="14">
        <f t="shared" si="0"/>
        <v>2.7156504122803113</v>
      </c>
      <c r="G34" s="1"/>
      <c r="H34" s="1"/>
      <c r="I34" s="1"/>
    </row>
    <row r="35" spans="1:9" x14ac:dyDescent="0.3">
      <c r="A35" s="15" t="s">
        <v>48</v>
      </c>
      <c r="B35" s="16">
        <f>SUM(B7:B34)</f>
        <v>16010028</v>
      </c>
      <c r="C35" s="16">
        <f t="shared" ref="C35:E35" si="1">SUM(C7:C34)</f>
        <v>16623254</v>
      </c>
      <c r="D35" s="16">
        <f t="shared" si="1"/>
        <v>151130882</v>
      </c>
      <c r="E35" s="16">
        <f t="shared" si="1"/>
        <v>159860339</v>
      </c>
      <c r="F35" s="17">
        <f t="shared" ref="F35" si="2">((E35*100)/D35)-100</f>
        <v>5.7760908190822278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20</v>
      </c>
      <c r="C39" s="37">
        <f t="shared" si="4"/>
        <v>6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50853882</v>
      </c>
      <c r="G39" s="36">
        <f>LOOKUP(E39,$A$39:$A$66,$C$39:$C$66)</f>
        <v>47516902</v>
      </c>
    </row>
    <row r="40" spans="1:9" x14ac:dyDescent="0.3">
      <c r="A40" s="36" t="str">
        <f t="shared" si="5"/>
        <v>ALICANTE</v>
      </c>
      <c r="B40" s="37">
        <f t="shared" si="3"/>
        <v>1035441</v>
      </c>
      <c r="C40" s="37">
        <f t="shared" si="4"/>
        <v>1041109</v>
      </c>
      <c r="D40" s="37">
        <f t="shared" ref="D40:D66" si="7">_xlfn.RANK.EQ(B40,$B$39:$B$66)+COUNTIF($B$39:$B$66,B40)-1</f>
        <v>9</v>
      </c>
      <c r="E40" s="36" t="str">
        <f t="shared" si="6"/>
        <v>VALENCIA</v>
      </c>
      <c r="F40" s="36">
        <f t="shared" ref="F40:F55" si="8">LOOKUP(E40,$A$39:$A$66,$B$39:$B$66)</f>
        <v>48074770</v>
      </c>
      <c r="G40" s="36">
        <f t="shared" ref="G40:G66" si="9">LOOKUP(E40,$A$39:$A$66,$C$39:$C$66)</f>
        <v>47255674</v>
      </c>
    </row>
    <row r="41" spans="1:9" x14ac:dyDescent="0.3">
      <c r="A41" s="36" t="str">
        <f t="shared" si="5"/>
        <v>ALMERÍA</v>
      </c>
      <c r="B41" s="37">
        <f t="shared" si="3"/>
        <v>66317</v>
      </c>
      <c r="C41" s="37">
        <f t="shared" si="4"/>
        <v>29466</v>
      </c>
      <c r="D41" s="37">
        <f t="shared" si="7"/>
        <v>23</v>
      </c>
      <c r="E41" s="36" t="str">
        <f t="shared" si="6"/>
        <v>BARCELONA</v>
      </c>
      <c r="F41" s="36">
        <f t="shared" si="8"/>
        <v>29237651</v>
      </c>
      <c r="G41" s="36">
        <f t="shared" si="9"/>
        <v>24810249</v>
      </c>
    </row>
    <row r="42" spans="1:9" x14ac:dyDescent="0.3">
      <c r="A42" s="36" t="str">
        <f t="shared" si="5"/>
        <v>AVILÉS</v>
      </c>
      <c r="B42" s="37">
        <f t="shared" si="3"/>
        <v>52</v>
      </c>
      <c r="C42" s="37">
        <f t="shared" si="4"/>
        <v>0</v>
      </c>
      <c r="D42" s="37">
        <f t="shared" si="7"/>
        <v>27</v>
      </c>
      <c r="E42" s="36" t="str">
        <f t="shared" si="6"/>
        <v>LAS PALMAS</v>
      </c>
      <c r="F42" s="36">
        <f t="shared" si="8"/>
        <v>10353176</v>
      </c>
      <c r="G42" s="36">
        <f t="shared" si="9"/>
        <v>10706405</v>
      </c>
    </row>
    <row r="43" spans="1:9" x14ac:dyDescent="0.3">
      <c r="A43" s="36" t="str">
        <f t="shared" si="5"/>
        <v>BAHÍA DE ALGECIRAS</v>
      </c>
      <c r="B43" s="37">
        <f t="shared" si="3"/>
        <v>50853882</v>
      </c>
      <c r="C43" s="37">
        <f t="shared" si="4"/>
        <v>47516902</v>
      </c>
      <c r="D43" s="37">
        <f t="shared" si="7"/>
        <v>1</v>
      </c>
      <c r="E43" s="36" t="str">
        <f t="shared" si="6"/>
        <v>BILBAO</v>
      </c>
      <c r="F43" s="36">
        <f t="shared" si="8"/>
        <v>5686995</v>
      </c>
      <c r="G43" s="36">
        <f t="shared" si="9"/>
        <v>5236683</v>
      </c>
    </row>
    <row r="44" spans="1:9" x14ac:dyDescent="0.3">
      <c r="A44" s="36" t="str">
        <f t="shared" si="5"/>
        <v>BAHÍA DE CÁDIZ</v>
      </c>
      <c r="B44" s="37">
        <f t="shared" si="3"/>
        <v>409411</v>
      </c>
      <c r="C44" s="37">
        <f t="shared" si="4"/>
        <v>530713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3083708</v>
      </c>
      <c r="G44" s="36">
        <f t="shared" si="9"/>
        <v>3026797</v>
      </c>
    </row>
    <row r="45" spans="1:9" x14ac:dyDescent="0.3">
      <c r="A45" s="36" t="str">
        <f t="shared" si="5"/>
        <v>BALEARES</v>
      </c>
      <c r="B45" s="37">
        <f t="shared" si="3"/>
        <v>602267</v>
      </c>
      <c r="C45" s="37">
        <f t="shared" si="4"/>
        <v>704422</v>
      </c>
      <c r="D45" s="37">
        <f t="shared" si="7"/>
        <v>14</v>
      </c>
      <c r="E45" s="36" t="str">
        <f t="shared" si="6"/>
        <v>CASTELLÓN</v>
      </c>
      <c r="F45" s="36">
        <f t="shared" si="8"/>
        <v>2624055</v>
      </c>
      <c r="G45" s="36">
        <f t="shared" si="9"/>
        <v>2810992</v>
      </c>
    </row>
    <row r="46" spans="1:9" x14ac:dyDescent="0.3">
      <c r="A46" s="36" t="str">
        <f t="shared" si="5"/>
        <v>BARCELONA</v>
      </c>
      <c r="B46" s="37">
        <f t="shared" si="3"/>
        <v>29237651</v>
      </c>
      <c r="C46" s="37">
        <f t="shared" si="4"/>
        <v>24810249</v>
      </c>
      <c r="D46" s="37">
        <f t="shared" si="7"/>
        <v>3</v>
      </c>
      <c r="E46" s="36" t="str">
        <f t="shared" si="6"/>
        <v>VIGO</v>
      </c>
      <c r="F46" s="36">
        <f t="shared" si="8"/>
        <v>2279969</v>
      </c>
      <c r="G46" s="36">
        <f t="shared" si="9"/>
        <v>2167788</v>
      </c>
    </row>
    <row r="47" spans="1:9" x14ac:dyDescent="0.3">
      <c r="A47" s="36" t="str">
        <f t="shared" si="5"/>
        <v>BILBAO</v>
      </c>
      <c r="B47" s="37">
        <f t="shared" si="3"/>
        <v>5686995</v>
      </c>
      <c r="C47" s="37">
        <f t="shared" si="4"/>
        <v>5236683</v>
      </c>
      <c r="D47" s="37">
        <f t="shared" si="7"/>
        <v>5</v>
      </c>
      <c r="E47" s="36" t="str">
        <f t="shared" si="6"/>
        <v>ALICANTE</v>
      </c>
      <c r="F47" s="36">
        <f t="shared" si="8"/>
        <v>1035441</v>
      </c>
      <c r="G47" s="36">
        <f t="shared" si="9"/>
        <v>1041109</v>
      </c>
    </row>
    <row r="48" spans="1:9" x14ac:dyDescent="0.3">
      <c r="A48" s="36" t="str">
        <f t="shared" si="5"/>
        <v>CARTAGENA</v>
      </c>
      <c r="B48" s="37">
        <f t="shared" si="3"/>
        <v>959960</v>
      </c>
      <c r="C48" s="37">
        <f t="shared" si="4"/>
        <v>1053101</v>
      </c>
      <c r="D48" s="37">
        <f t="shared" si="7"/>
        <v>10</v>
      </c>
      <c r="E48" s="36" t="str">
        <f t="shared" si="6"/>
        <v>CARTAGENA</v>
      </c>
      <c r="F48" s="36">
        <f t="shared" si="8"/>
        <v>959960</v>
      </c>
      <c r="G48" s="36">
        <f t="shared" si="9"/>
        <v>1053101</v>
      </c>
    </row>
    <row r="49" spans="1:7" x14ac:dyDescent="0.3">
      <c r="A49" s="36" t="str">
        <f t="shared" si="5"/>
        <v>CASTELLÓN</v>
      </c>
      <c r="B49" s="37">
        <f t="shared" si="3"/>
        <v>2624055</v>
      </c>
      <c r="C49" s="37">
        <f t="shared" si="4"/>
        <v>2810992</v>
      </c>
      <c r="D49" s="37">
        <f t="shared" si="7"/>
        <v>7</v>
      </c>
      <c r="E49" s="36" t="str">
        <f t="shared" si="6"/>
        <v>SEVILLA</v>
      </c>
      <c r="F49" s="36">
        <f t="shared" si="8"/>
        <v>808321</v>
      </c>
      <c r="G49" s="36">
        <f t="shared" si="9"/>
        <v>721825</v>
      </c>
    </row>
    <row r="50" spans="1:7" x14ac:dyDescent="0.3">
      <c r="A50" s="36" t="str">
        <f t="shared" si="5"/>
        <v>CEUTA</v>
      </c>
      <c r="B50" s="37">
        <f t="shared" si="3"/>
        <v>97968</v>
      </c>
      <c r="C50" s="37">
        <f t="shared" si="4"/>
        <v>110747</v>
      </c>
      <c r="D50" s="37">
        <f t="shared" si="7"/>
        <v>22</v>
      </c>
      <c r="E50" s="36" t="str">
        <f t="shared" si="6"/>
        <v>GIJÓN</v>
      </c>
      <c r="F50" s="36">
        <f t="shared" si="8"/>
        <v>799678</v>
      </c>
      <c r="G50" s="36">
        <f t="shared" si="9"/>
        <v>769922</v>
      </c>
    </row>
    <row r="51" spans="1:7" x14ac:dyDescent="0.3">
      <c r="A51" s="36" t="str">
        <f t="shared" si="5"/>
        <v>FERROL-SAN CIBRAO</v>
      </c>
      <c r="B51" s="37">
        <f t="shared" si="3"/>
        <v>31629</v>
      </c>
      <c r="C51" s="37">
        <f t="shared" si="4"/>
        <v>1562</v>
      </c>
      <c r="D51" s="37">
        <f t="shared" si="7"/>
        <v>24</v>
      </c>
      <c r="E51" s="36" t="str">
        <f t="shared" si="6"/>
        <v>MARÍN Y RÍA DE PONTEVEDRA</v>
      </c>
      <c r="F51" s="36">
        <f t="shared" si="8"/>
        <v>784838</v>
      </c>
      <c r="G51" s="36">
        <f t="shared" si="9"/>
        <v>748984</v>
      </c>
    </row>
    <row r="52" spans="1:7" x14ac:dyDescent="0.3">
      <c r="A52" s="36" t="str">
        <f t="shared" si="5"/>
        <v>GIJÓN</v>
      </c>
      <c r="B52" s="37">
        <f t="shared" si="3"/>
        <v>799678</v>
      </c>
      <c r="C52" s="37">
        <f t="shared" si="4"/>
        <v>769922</v>
      </c>
      <c r="D52" s="37">
        <f t="shared" si="7"/>
        <v>12</v>
      </c>
      <c r="E52" s="36" t="str">
        <f t="shared" si="6"/>
        <v>BALEARES</v>
      </c>
      <c r="F52" s="36">
        <f t="shared" si="8"/>
        <v>602267</v>
      </c>
      <c r="G52" s="36">
        <f t="shared" si="9"/>
        <v>704422</v>
      </c>
    </row>
    <row r="53" spans="1:7" x14ac:dyDescent="0.3">
      <c r="A53" s="36" t="str">
        <f t="shared" si="5"/>
        <v>HUELVA</v>
      </c>
      <c r="B53" s="37">
        <f t="shared" si="3"/>
        <v>502074</v>
      </c>
      <c r="C53" s="37">
        <f t="shared" si="4"/>
        <v>391562</v>
      </c>
      <c r="D53" s="37">
        <f t="shared" si="7"/>
        <v>16</v>
      </c>
      <c r="E53" s="36" t="str">
        <f t="shared" si="6"/>
        <v>MÁLAGA</v>
      </c>
      <c r="F53" s="36">
        <f t="shared" si="8"/>
        <v>582894</v>
      </c>
      <c r="G53" s="36">
        <f t="shared" si="9"/>
        <v>434898</v>
      </c>
    </row>
    <row r="54" spans="1:7" x14ac:dyDescent="0.3">
      <c r="A54" s="36" t="str">
        <f t="shared" si="5"/>
        <v>LAS PALMAS</v>
      </c>
      <c r="B54" s="37">
        <f t="shared" si="3"/>
        <v>10353176</v>
      </c>
      <c r="C54" s="37">
        <f t="shared" si="4"/>
        <v>10706405</v>
      </c>
      <c r="D54" s="37">
        <f t="shared" si="7"/>
        <v>4</v>
      </c>
      <c r="E54" s="36" t="str">
        <f t="shared" si="6"/>
        <v>HUELVA</v>
      </c>
      <c r="F54" s="36">
        <f t="shared" si="8"/>
        <v>502074</v>
      </c>
      <c r="G54" s="36">
        <f t="shared" si="9"/>
        <v>391562</v>
      </c>
    </row>
    <row r="55" spans="1:7" x14ac:dyDescent="0.3">
      <c r="A55" s="36" t="str">
        <f t="shared" si="5"/>
        <v>MÁLAGA</v>
      </c>
      <c r="B55" s="37">
        <f t="shared" si="3"/>
        <v>582894</v>
      </c>
      <c r="C55" s="37">
        <f t="shared" si="4"/>
        <v>434898</v>
      </c>
      <c r="D55" s="37">
        <f t="shared" si="7"/>
        <v>15</v>
      </c>
      <c r="E55" s="36" t="str">
        <f t="shared" si="6"/>
        <v>TARRAGONA</v>
      </c>
      <c r="F55" s="36">
        <f t="shared" si="8"/>
        <v>465945</v>
      </c>
      <c r="G55" s="36">
        <f t="shared" si="9"/>
        <v>495154</v>
      </c>
    </row>
    <row r="56" spans="1:7" x14ac:dyDescent="0.3">
      <c r="A56" s="36" t="str">
        <f t="shared" si="5"/>
        <v>MARÍN Y RÍA DE PONTEVEDRA</v>
      </c>
      <c r="B56" s="37">
        <f t="shared" si="3"/>
        <v>784838</v>
      </c>
      <c r="C56" s="37">
        <f t="shared" si="4"/>
        <v>748984</v>
      </c>
      <c r="D56" s="37">
        <f t="shared" si="7"/>
        <v>13</v>
      </c>
      <c r="E56" s="36" t="str">
        <f t="shared" si="6"/>
        <v>BAHÍA DE CÁDIZ</v>
      </c>
      <c r="F56" s="36">
        <f t="shared" ref="F56:F66" si="10">LOOKUP(E56,$A$39:$A$66,$B$39:$B$66)</f>
        <v>409411</v>
      </c>
      <c r="G56" s="36">
        <f t="shared" si="9"/>
        <v>530713</v>
      </c>
    </row>
    <row r="57" spans="1:7" x14ac:dyDescent="0.3">
      <c r="A57" s="36" t="str">
        <f t="shared" si="5"/>
        <v>MELILLA</v>
      </c>
      <c r="B57" s="37">
        <f t="shared" si="3"/>
        <v>149024</v>
      </c>
      <c r="C57" s="37">
        <f t="shared" si="4"/>
        <v>242661</v>
      </c>
      <c r="D57" s="37">
        <f t="shared" si="7"/>
        <v>20</v>
      </c>
      <c r="E57" s="36" t="str">
        <f t="shared" si="6"/>
        <v>VILAGARCÍA</v>
      </c>
      <c r="F57" s="36">
        <f t="shared" si="10"/>
        <v>253002</v>
      </c>
      <c r="G57" s="36">
        <f t="shared" si="9"/>
        <v>246313</v>
      </c>
    </row>
    <row r="58" spans="1:7" x14ac:dyDescent="0.3">
      <c r="A58" s="36" t="str">
        <f t="shared" si="5"/>
        <v>MOTRIL</v>
      </c>
      <c r="B58" s="37">
        <f t="shared" si="3"/>
        <v>2321</v>
      </c>
      <c r="C58" s="37">
        <f t="shared" si="4"/>
        <v>13419</v>
      </c>
      <c r="D58" s="37">
        <f t="shared" si="7"/>
        <v>25</v>
      </c>
      <c r="E58" s="36" t="str">
        <f t="shared" si="6"/>
        <v>MELILLA</v>
      </c>
      <c r="F58" s="36">
        <f t="shared" si="10"/>
        <v>149024</v>
      </c>
      <c r="G58" s="36">
        <f t="shared" si="9"/>
        <v>242661</v>
      </c>
    </row>
    <row r="59" spans="1:7" x14ac:dyDescent="0.3">
      <c r="A59" s="36" t="str">
        <f t="shared" si="5"/>
        <v>PASAIA</v>
      </c>
      <c r="B59" s="37">
        <f t="shared" si="3"/>
        <v>89</v>
      </c>
      <c r="C59" s="37">
        <f t="shared" si="4"/>
        <v>111</v>
      </c>
      <c r="D59" s="37">
        <f t="shared" si="7"/>
        <v>26</v>
      </c>
      <c r="E59" s="36" t="str">
        <f t="shared" si="6"/>
        <v>SANTANDER</v>
      </c>
      <c r="F59" s="36">
        <f t="shared" si="10"/>
        <v>114882</v>
      </c>
      <c r="G59" s="36">
        <f t="shared" si="9"/>
        <v>63417</v>
      </c>
    </row>
    <row r="60" spans="1:7" x14ac:dyDescent="0.3">
      <c r="A60" s="36" t="str">
        <f t="shared" si="5"/>
        <v>SANTA CRUZ DE TENERIFE</v>
      </c>
      <c r="B60" s="37">
        <f t="shared" si="3"/>
        <v>3083708</v>
      </c>
      <c r="C60" s="37">
        <f t="shared" si="4"/>
        <v>3026797</v>
      </c>
      <c r="D60" s="37">
        <f t="shared" si="7"/>
        <v>6</v>
      </c>
      <c r="E60" s="36" t="str">
        <f t="shared" si="6"/>
        <v>CEUTA</v>
      </c>
      <c r="F60" s="36">
        <f t="shared" si="10"/>
        <v>97968</v>
      </c>
      <c r="G60" s="36">
        <f t="shared" si="9"/>
        <v>110747</v>
      </c>
    </row>
    <row r="61" spans="1:7" x14ac:dyDescent="0.3">
      <c r="A61" s="36" t="str">
        <f t="shared" si="5"/>
        <v>SANTANDER</v>
      </c>
      <c r="B61" s="37">
        <f t="shared" si="3"/>
        <v>114882</v>
      </c>
      <c r="C61" s="37">
        <f t="shared" si="4"/>
        <v>63417</v>
      </c>
      <c r="D61" s="37">
        <f t="shared" si="7"/>
        <v>21</v>
      </c>
      <c r="E61" s="36" t="str">
        <f t="shared" si="6"/>
        <v>ALMERÍA</v>
      </c>
      <c r="F61" s="36">
        <f t="shared" si="10"/>
        <v>66317</v>
      </c>
      <c r="G61" s="36">
        <f t="shared" si="9"/>
        <v>29466</v>
      </c>
    </row>
    <row r="62" spans="1:7" x14ac:dyDescent="0.3">
      <c r="A62" s="36" t="str">
        <f t="shared" si="5"/>
        <v>SEVILLA</v>
      </c>
      <c r="B62" s="37">
        <f t="shared" si="3"/>
        <v>808321</v>
      </c>
      <c r="C62" s="37">
        <f t="shared" si="4"/>
        <v>721825</v>
      </c>
      <c r="D62" s="37">
        <f t="shared" si="7"/>
        <v>11</v>
      </c>
      <c r="E62" s="36" t="str">
        <f t="shared" si="6"/>
        <v>FERROL-SAN CIBRAO</v>
      </c>
      <c r="F62" s="36">
        <f t="shared" si="10"/>
        <v>31629</v>
      </c>
      <c r="G62" s="36">
        <f t="shared" si="9"/>
        <v>1562</v>
      </c>
    </row>
    <row r="63" spans="1:7" x14ac:dyDescent="0.3">
      <c r="A63" s="36" t="str">
        <f t="shared" si="5"/>
        <v>TARRAGONA</v>
      </c>
      <c r="B63" s="37">
        <f t="shared" si="3"/>
        <v>465945</v>
      </c>
      <c r="C63" s="37">
        <f t="shared" si="4"/>
        <v>495154</v>
      </c>
      <c r="D63" s="37">
        <f t="shared" si="7"/>
        <v>17</v>
      </c>
      <c r="E63" s="36" t="str">
        <f t="shared" si="6"/>
        <v>MOTRIL</v>
      </c>
      <c r="F63" s="36">
        <f t="shared" si="10"/>
        <v>2321</v>
      </c>
      <c r="G63" s="36">
        <f t="shared" si="9"/>
        <v>13419</v>
      </c>
    </row>
    <row r="64" spans="1:7" x14ac:dyDescent="0.3">
      <c r="A64" s="36" t="str">
        <f t="shared" si="5"/>
        <v>VALENCIA</v>
      </c>
      <c r="B64" s="37">
        <f t="shared" si="3"/>
        <v>48074770</v>
      </c>
      <c r="C64" s="37">
        <f t="shared" si="4"/>
        <v>47255674</v>
      </c>
      <c r="D64" s="37">
        <f t="shared" si="7"/>
        <v>2</v>
      </c>
      <c r="E64" s="36" t="str">
        <f t="shared" si="6"/>
        <v>PASAIA</v>
      </c>
      <c r="F64" s="36">
        <f t="shared" si="10"/>
        <v>89</v>
      </c>
      <c r="G64" s="36">
        <f t="shared" si="9"/>
        <v>111</v>
      </c>
    </row>
    <row r="65" spans="1:7" x14ac:dyDescent="0.3">
      <c r="A65" s="36" t="str">
        <f t="shared" si="5"/>
        <v>VIGO</v>
      </c>
      <c r="B65" s="37">
        <f t="shared" si="3"/>
        <v>2279969</v>
      </c>
      <c r="C65" s="37">
        <f t="shared" si="4"/>
        <v>2167788</v>
      </c>
      <c r="D65" s="37">
        <f t="shared" si="7"/>
        <v>8</v>
      </c>
      <c r="E65" s="36" t="str">
        <f t="shared" si="6"/>
        <v>AVILÉS</v>
      </c>
      <c r="F65" s="36">
        <f t="shared" si="10"/>
        <v>52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253002</v>
      </c>
      <c r="C66" s="37">
        <f t="shared" si="4"/>
        <v>246313</v>
      </c>
      <c r="D66" s="37">
        <f t="shared" si="7"/>
        <v>19</v>
      </c>
      <c r="E66" s="36" t="str">
        <f t="shared" si="6"/>
        <v>A CORUÑA</v>
      </c>
      <c r="F66" s="36">
        <f t="shared" si="10"/>
        <v>20</v>
      </c>
      <c r="G66" s="36">
        <f t="shared" si="9"/>
        <v>6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2660</v>
      </c>
      <c r="C7" s="30">
        <v>1999</v>
      </c>
      <c r="D7" s="30">
        <v>46145</v>
      </c>
      <c r="E7" s="30">
        <v>37514</v>
      </c>
      <c r="F7" s="11">
        <f>((E7*100)/D7)-100</f>
        <v>-18.70408494961535</v>
      </c>
      <c r="G7" s="1"/>
      <c r="H7" s="1"/>
      <c r="I7" s="1"/>
    </row>
    <row r="8" spans="1:12" x14ac:dyDescent="0.3">
      <c r="A8" s="12" t="s">
        <v>31</v>
      </c>
      <c r="B8" s="31">
        <v>387</v>
      </c>
      <c r="C8" s="31">
        <v>402</v>
      </c>
      <c r="D8" s="31">
        <v>1241</v>
      </c>
      <c r="E8" s="31">
        <v>1907</v>
      </c>
      <c r="F8" s="14">
        <f t="shared" ref="F8:F34" si="0">((E8*100)/D8)-100</f>
        <v>53.666398066075743</v>
      </c>
      <c r="G8" s="1"/>
      <c r="H8" s="1"/>
      <c r="I8" s="1"/>
    </row>
    <row r="9" spans="1:12" x14ac:dyDescent="0.3">
      <c r="A9" s="9" t="s">
        <v>157</v>
      </c>
      <c r="B9" s="30">
        <v>351</v>
      </c>
      <c r="C9" s="30">
        <v>854</v>
      </c>
      <c r="D9" s="30">
        <v>2904</v>
      </c>
      <c r="E9" s="30">
        <v>3609</v>
      </c>
      <c r="F9" s="11">
        <f t="shared" si="0"/>
        <v>24.276859504132233</v>
      </c>
      <c r="G9" s="1"/>
      <c r="H9" s="1"/>
      <c r="I9" s="1"/>
    </row>
    <row r="10" spans="1:12" x14ac:dyDescent="0.3">
      <c r="A10" s="12" t="s">
        <v>159</v>
      </c>
      <c r="B10" s="31">
        <v>902</v>
      </c>
      <c r="C10" s="31">
        <v>679</v>
      </c>
      <c r="D10" s="31">
        <v>12129</v>
      </c>
      <c r="E10" s="31">
        <v>11445</v>
      </c>
      <c r="F10" s="14">
        <f t="shared" si="0"/>
        <v>-5.6393767004699527</v>
      </c>
      <c r="G10" s="1"/>
      <c r="H10" s="1"/>
      <c r="I10" s="1"/>
    </row>
    <row r="11" spans="1:12" x14ac:dyDescent="0.3">
      <c r="A11" s="9" t="s">
        <v>160</v>
      </c>
      <c r="B11" s="30">
        <v>134</v>
      </c>
      <c r="C11" s="30">
        <v>160</v>
      </c>
      <c r="D11" s="30">
        <v>893</v>
      </c>
      <c r="E11" s="30">
        <v>721</v>
      </c>
      <c r="F11" s="11">
        <f t="shared" si="0"/>
        <v>-19.26091825307951</v>
      </c>
      <c r="G11" s="1"/>
      <c r="H11" s="1"/>
      <c r="I11" s="1"/>
    </row>
    <row r="12" spans="1:12" x14ac:dyDescent="0.3">
      <c r="A12" s="12" t="s">
        <v>161</v>
      </c>
      <c r="B12" s="31">
        <v>1120</v>
      </c>
      <c r="C12" s="31">
        <v>1255</v>
      </c>
      <c r="D12" s="31">
        <v>14229</v>
      </c>
      <c r="E12" s="31">
        <v>15505</v>
      </c>
      <c r="F12" s="14">
        <f t="shared" si="0"/>
        <v>8.9676013774685543</v>
      </c>
      <c r="G12" s="1"/>
      <c r="H12" s="1"/>
      <c r="I12" s="1"/>
    </row>
    <row r="13" spans="1:12" x14ac:dyDescent="0.3">
      <c r="A13" s="9" t="s">
        <v>32</v>
      </c>
      <c r="B13" s="30">
        <v>242</v>
      </c>
      <c r="C13" s="30">
        <v>191</v>
      </c>
      <c r="D13" s="30">
        <v>2684</v>
      </c>
      <c r="E13" s="30">
        <v>2077</v>
      </c>
      <c r="F13" s="11">
        <f t="shared" si="0"/>
        <v>-22.615499254843513</v>
      </c>
      <c r="G13" s="1"/>
      <c r="H13" s="1"/>
      <c r="I13" s="1"/>
    </row>
    <row r="14" spans="1:12" x14ac:dyDescent="0.3">
      <c r="A14" s="12" t="s">
        <v>33</v>
      </c>
      <c r="B14" s="31">
        <v>116</v>
      </c>
      <c r="C14" s="31">
        <v>198</v>
      </c>
      <c r="D14" s="31">
        <v>2816</v>
      </c>
      <c r="E14" s="31">
        <v>2918</v>
      </c>
      <c r="F14" s="14">
        <f t="shared" si="0"/>
        <v>3.6221590909090935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58</v>
      </c>
      <c r="C16" s="31">
        <v>49</v>
      </c>
      <c r="D16" s="31">
        <v>424</v>
      </c>
      <c r="E16" s="31">
        <v>397</v>
      </c>
      <c r="F16" s="14">
        <f t="shared" si="0"/>
        <v>-6.3679245283018844</v>
      </c>
      <c r="G16" s="1"/>
      <c r="H16" s="1"/>
      <c r="I16" s="1"/>
    </row>
    <row r="17" spans="1:9" x14ac:dyDescent="0.3">
      <c r="A17" s="9" t="s">
        <v>162</v>
      </c>
      <c r="B17" s="30">
        <v>526</v>
      </c>
      <c r="C17" s="30">
        <v>467</v>
      </c>
      <c r="D17" s="30">
        <v>3885</v>
      </c>
      <c r="E17" s="30">
        <v>4806</v>
      </c>
      <c r="F17" s="11">
        <f t="shared" si="0"/>
        <v>23.706563706563713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17</v>
      </c>
      <c r="C19" s="30">
        <v>16</v>
      </c>
      <c r="D19" s="30">
        <v>179</v>
      </c>
      <c r="E19" s="30">
        <v>219</v>
      </c>
      <c r="F19" s="11">
        <f t="shared" si="0"/>
        <v>22.346368715083798</v>
      </c>
      <c r="G19" s="1"/>
      <c r="H19" s="1"/>
      <c r="I19" s="1"/>
    </row>
    <row r="20" spans="1:9" x14ac:dyDescent="0.3">
      <c r="A20" s="12" t="s">
        <v>163</v>
      </c>
      <c r="B20" s="31">
        <v>288</v>
      </c>
      <c r="C20" s="31">
        <v>232</v>
      </c>
      <c r="D20" s="31">
        <v>6978</v>
      </c>
      <c r="E20" s="31">
        <v>3939</v>
      </c>
      <c r="F20" s="14">
        <f t="shared" si="0"/>
        <v>-43.551160791057612</v>
      </c>
      <c r="G20" s="1"/>
      <c r="H20" s="1"/>
      <c r="I20" s="1"/>
    </row>
    <row r="21" spans="1:9" x14ac:dyDescent="0.3">
      <c r="A21" s="9" t="s">
        <v>38</v>
      </c>
      <c r="B21" s="30">
        <v>173</v>
      </c>
      <c r="C21" s="30">
        <v>157</v>
      </c>
      <c r="D21" s="30">
        <v>1680</v>
      </c>
      <c r="E21" s="30">
        <v>1562</v>
      </c>
      <c r="F21" s="11">
        <f t="shared" si="0"/>
        <v>-7.0238095238095184</v>
      </c>
      <c r="G21" s="1"/>
      <c r="H21" s="1"/>
      <c r="I21" s="1"/>
    </row>
    <row r="22" spans="1:9" x14ac:dyDescent="0.3">
      <c r="A22" s="12" t="s">
        <v>59</v>
      </c>
      <c r="B22" s="31">
        <v>174</v>
      </c>
      <c r="C22" s="31">
        <v>200</v>
      </c>
      <c r="D22" s="31">
        <v>596</v>
      </c>
      <c r="E22" s="31">
        <v>991</v>
      </c>
      <c r="F22" s="14">
        <f t="shared" si="0"/>
        <v>66.275167785234913</v>
      </c>
      <c r="G22" s="1"/>
      <c r="H22" s="1"/>
      <c r="I22" s="1"/>
    </row>
    <row r="23" spans="1:9" x14ac:dyDescent="0.3">
      <c r="A23" s="9" t="s">
        <v>164</v>
      </c>
      <c r="B23" s="30">
        <v>51</v>
      </c>
      <c r="C23" s="30">
        <v>46</v>
      </c>
      <c r="D23" s="30">
        <v>382</v>
      </c>
      <c r="E23" s="30">
        <v>499</v>
      </c>
      <c r="F23" s="11">
        <f t="shared" si="0"/>
        <v>30.628272251308914</v>
      </c>
      <c r="G23" s="1"/>
      <c r="H23" s="1"/>
      <c r="I23" s="1"/>
    </row>
    <row r="24" spans="1:9" x14ac:dyDescent="0.3">
      <c r="A24" s="12" t="s">
        <v>166</v>
      </c>
      <c r="B24" s="31">
        <v>164</v>
      </c>
      <c r="C24" s="31">
        <v>210</v>
      </c>
      <c r="D24" s="31">
        <v>1611</v>
      </c>
      <c r="E24" s="31">
        <v>1496</v>
      </c>
      <c r="F24" s="14">
        <f t="shared" si="0"/>
        <v>-7.1384233395406511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160</v>
      </c>
      <c r="C26" s="31">
        <v>172</v>
      </c>
      <c r="D26" s="31">
        <v>1700</v>
      </c>
      <c r="E26" s="31">
        <v>1328</v>
      </c>
      <c r="F26" s="14">
        <f t="shared" si="0"/>
        <v>-21.882352941176464</v>
      </c>
      <c r="G26" s="1"/>
      <c r="H26" s="1"/>
      <c r="I26" s="1"/>
    </row>
    <row r="27" spans="1:9" x14ac:dyDescent="0.3">
      <c r="A27" s="9" t="s">
        <v>41</v>
      </c>
      <c r="B27" s="30">
        <v>1792</v>
      </c>
      <c r="C27" s="30">
        <v>2414</v>
      </c>
      <c r="D27" s="30">
        <v>21760</v>
      </c>
      <c r="E27" s="30">
        <v>20082</v>
      </c>
      <c r="F27" s="11">
        <f t="shared" si="0"/>
        <v>-7.7113970588235361</v>
      </c>
      <c r="G27" s="1"/>
      <c r="H27" s="1"/>
      <c r="I27" s="1"/>
    </row>
    <row r="28" spans="1:9" x14ac:dyDescent="0.3">
      <c r="A28" s="12" t="s">
        <v>42</v>
      </c>
      <c r="B28" s="31">
        <v>477</v>
      </c>
      <c r="C28" s="31">
        <v>902</v>
      </c>
      <c r="D28" s="31">
        <v>5559</v>
      </c>
      <c r="E28" s="31">
        <v>4793</v>
      </c>
      <c r="F28" s="14">
        <f t="shared" si="0"/>
        <v>-13.779456736823164</v>
      </c>
      <c r="G28" s="1"/>
      <c r="H28" s="1"/>
      <c r="I28" s="1"/>
    </row>
    <row r="29" spans="1:9" x14ac:dyDescent="0.3">
      <c r="A29" s="9" t="s">
        <v>43</v>
      </c>
      <c r="B29" s="30">
        <v>406</v>
      </c>
      <c r="C29" s="30">
        <v>596</v>
      </c>
      <c r="D29" s="30">
        <v>3227</v>
      </c>
      <c r="E29" s="30">
        <v>4179</v>
      </c>
      <c r="F29" s="11">
        <f t="shared" si="0"/>
        <v>29.501084598698469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270</v>
      </c>
      <c r="C31" s="30">
        <v>290</v>
      </c>
      <c r="D31" s="30">
        <v>3309</v>
      </c>
      <c r="E31" s="30">
        <v>3011</v>
      </c>
      <c r="F31" s="11">
        <f t="shared" si="0"/>
        <v>-9.0057419159867038</v>
      </c>
      <c r="G31" s="1"/>
      <c r="H31" s="1"/>
      <c r="I31" s="1"/>
    </row>
    <row r="32" spans="1:9" x14ac:dyDescent="0.3">
      <c r="A32" s="12" t="s">
        <v>46</v>
      </c>
      <c r="B32" s="31">
        <v>197</v>
      </c>
      <c r="C32" s="31">
        <v>183</v>
      </c>
      <c r="D32" s="31">
        <v>1513</v>
      </c>
      <c r="E32" s="31">
        <v>2713</v>
      </c>
      <c r="F32" s="14">
        <f t="shared" si="0"/>
        <v>79.31262392597489</v>
      </c>
      <c r="G32" s="1"/>
      <c r="H32" s="1"/>
      <c r="I32" s="1"/>
    </row>
    <row r="33" spans="1:9" x14ac:dyDescent="0.3">
      <c r="A33" s="9" t="s">
        <v>47</v>
      </c>
      <c r="B33" s="30">
        <v>9566</v>
      </c>
      <c r="C33" s="30">
        <v>8503</v>
      </c>
      <c r="D33" s="30">
        <v>68400</v>
      </c>
      <c r="E33" s="30">
        <v>59304</v>
      </c>
      <c r="F33" s="11">
        <f t="shared" si="0"/>
        <v>-13.298245614035082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20231</v>
      </c>
      <c r="C35" s="16">
        <f t="shared" ref="C35:E35" si="1">SUM(C7:C34)</f>
        <v>20175</v>
      </c>
      <c r="D35" s="16">
        <f t="shared" si="1"/>
        <v>204244</v>
      </c>
      <c r="E35" s="16">
        <f t="shared" si="1"/>
        <v>185020</v>
      </c>
      <c r="F35" s="17">
        <f t="shared" ref="F35" si="2">((E35*100)/D35)-100</f>
        <v>-9.4122715967176447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37514</v>
      </c>
      <c r="C39" s="37">
        <f t="shared" si="4"/>
        <v>46145</v>
      </c>
      <c r="D39" s="37">
        <f>_xlfn.RANK.EQ(B39,$B$39:$B$66)+COUNTIF($B$39:$B$66,B39)-1</f>
        <v>2</v>
      </c>
      <c r="E39" s="36" t="str">
        <f t="shared" ref="E39:E66" si="6">INDEX($A$39:$B$66,MATCH(ROW()-38,$D$39:$D$66,0),1)</f>
        <v>VIGO</v>
      </c>
      <c r="F39" s="36">
        <f>LOOKUP(E39,$A$39:$A$66,$B$39:$B$66)</f>
        <v>59304</v>
      </c>
      <c r="G39" s="36">
        <f>LOOKUP(E39,$A$39:$A$66,$C$39:$C$66)</f>
        <v>68400</v>
      </c>
    </row>
    <row r="40" spans="1:9" x14ac:dyDescent="0.3">
      <c r="A40" s="36" t="str">
        <f t="shared" si="5"/>
        <v>ALICANTE</v>
      </c>
      <c r="B40" s="37">
        <f t="shared" si="3"/>
        <v>1907</v>
      </c>
      <c r="C40" s="37">
        <f t="shared" si="4"/>
        <v>1241</v>
      </c>
      <c r="D40" s="37">
        <f t="shared" ref="D40:D66" si="7">_xlfn.RANK.EQ(B40,$B$39:$B$66)+COUNTIF($B$39:$B$66,B40)-1</f>
        <v>15</v>
      </c>
      <c r="E40" s="36" t="str">
        <f t="shared" si="6"/>
        <v>A CORUÑA</v>
      </c>
      <c r="F40" s="36">
        <f t="shared" ref="F40:F55" si="8">LOOKUP(E40,$A$39:$A$66,$B$39:$B$66)</f>
        <v>37514</v>
      </c>
      <c r="G40" s="36">
        <f t="shared" ref="G40:G66" si="9">LOOKUP(E40,$A$39:$A$66,$C$39:$C$66)</f>
        <v>46145</v>
      </c>
    </row>
    <row r="41" spans="1:9" x14ac:dyDescent="0.3">
      <c r="A41" s="36" t="str">
        <f t="shared" si="5"/>
        <v>ALMERÍA</v>
      </c>
      <c r="B41" s="37">
        <f t="shared" si="3"/>
        <v>3609</v>
      </c>
      <c r="C41" s="37">
        <f t="shared" si="4"/>
        <v>2904</v>
      </c>
      <c r="D41" s="37">
        <f t="shared" si="7"/>
        <v>10</v>
      </c>
      <c r="E41" s="36" t="str">
        <f t="shared" si="6"/>
        <v>PASAIA</v>
      </c>
      <c r="F41" s="36">
        <f t="shared" si="8"/>
        <v>20082</v>
      </c>
      <c r="G41" s="36">
        <f t="shared" si="9"/>
        <v>21760</v>
      </c>
    </row>
    <row r="42" spans="1:9" x14ac:dyDescent="0.3">
      <c r="A42" s="36" t="str">
        <f t="shared" si="5"/>
        <v>AVILÉS</v>
      </c>
      <c r="B42" s="37">
        <f t="shared" si="3"/>
        <v>11445</v>
      </c>
      <c r="C42" s="37">
        <f t="shared" si="4"/>
        <v>12129</v>
      </c>
      <c r="D42" s="37">
        <f t="shared" si="7"/>
        <v>5</v>
      </c>
      <c r="E42" s="36" t="str">
        <f t="shared" si="6"/>
        <v>BAHÍA DE CÁDIZ</v>
      </c>
      <c r="F42" s="36">
        <f t="shared" si="8"/>
        <v>15505</v>
      </c>
      <c r="G42" s="36">
        <f t="shared" si="9"/>
        <v>14229</v>
      </c>
    </row>
    <row r="43" spans="1:9" x14ac:dyDescent="0.3">
      <c r="A43" s="36" t="str">
        <f t="shared" si="5"/>
        <v>BAHÍA DE ALGECIRAS</v>
      </c>
      <c r="B43" s="37">
        <f t="shared" si="3"/>
        <v>721</v>
      </c>
      <c r="C43" s="37">
        <f t="shared" si="4"/>
        <v>893</v>
      </c>
      <c r="D43" s="37">
        <f t="shared" si="7"/>
        <v>20</v>
      </c>
      <c r="E43" s="36" t="str">
        <f t="shared" si="6"/>
        <v>AVILÉS</v>
      </c>
      <c r="F43" s="36">
        <f t="shared" si="8"/>
        <v>11445</v>
      </c>
      <c r="G43" s="36">
        <f t="shared" si="9"/>
        <v>12129</v>
      </c>
    </row>
    <row r="44" spans="1:9" x14ac:dyDescent="0.3">
      <c r="A44" s="36" t="str">
        <f t="shared" si="5"/>
        <v>BAHÍA DE CÁDIZ</v>
      </c>
      <c r="B44" s="37">
        <f t="shared" si="3"/>
        <v>15505</v>
      </c>
      <c r="C44" s="37">
        <f t="shared" si="4"/>
        <v>14229</v>
      </c>
      <c r="D44" s="37">
        <f t="shared" si="7"/>
        <v>4</v>
      </c>
      <c r="E44" s="36" t="str">
        <f t="shared" si="6"/>
        <v>CASTELLÓN</v>
      </c>
      <c r="F44" s="36">
        <f t="shared" si="8"/>
        <v>4806</v>
      </c>
      <c r="G44" s="36">
        <f t="shared" si="9"/>
        <v>3885</v>
      </c>
    </row>
    <row r="45" spans="1:9" x14ac:dyDescent="0.3">
      <c r="A45" s="36" t="str">
        <f t="shared" si="5"/>
        <v>BALEARES</v>
      </c>
      <c r="B45" s="37">
        <f t="shared" si="3"/>
        <v>2077</v>
      </c>
      <c r="C45" s="37">
        <f t="shared" si="4"/>
        <v>2684</v>
      </c>
      <c r="D45" s="37">
        <f t="shared" si="7"/>
        <v>14</v>
      </c>
      <c r="E45" s="36" t="str">
        <f t="shared" si="6"/>
        <v>SANTA CRUZ DE TENERIFE</v>
      </c>
      <c r="F45" s="36">
        <f t="shared" si="8"/>
        <v>4793</v>
      </c>
      <c r="G45" s="36">
        <f t="shared" si="9"/>
        <v>5559</v>
      </c>
    </row>
    <row r="46" spans="1:9" x14ac:dyDescent="0.3">
      <c r="A46" s="36" t="str">
        <f t="shared" si="5"/>
        <v>BARCELONA</v>
      </c>
      <c r="B46" s="37">
        <f t="shared" si="3"/>
        <v>2918</v>
      </c>
      <c r="C46" s="37">
        <f t="shared" si="4"/>
        <v>2816</v>
      </c>
      <c r="D46" s="37">
        <f t="shared" si="7"/>
        <v>12</v>
      </c>
      <c r="E46" s="36" t="str">
        <f t="shared" si="6"/>
        <v>SANTANDER</v>
      </c>
      <c r="F46" s="36">
        <f t="shared" si="8"/>
        <v>4179</v>
      </c>
      <c r="G46" s="36">
        <f t="shared" si="9"/>
        <v>3227</v>
      </c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GIJÓN</v>
      </c>
      <c r="F47" s="36">
        <f t="shared" si="8"/>
        <v>3939</v>
      </c>
      <c r="G47" s="36">
        <f t="shared" si="9"/>
        <v>6978</v>
      </c>
    </row>
    <row r="48" spans="1:9" x14ac:dyDescent="0.3">
      <c r="A48" s="36" t="str">
        <f t="shared" si="5"/>
        <v>CARTAGENA</v>
      </c>
      <c r="B48" s="37">
        <f t="shared" si="3"/>
        <v>397</v>
      </c>
      <c r="C48" s="37">
        <f t="shared" si="4"/>
        <v>424</v>
      </c>
      <c r="D48" s="37">
        <f t="shared" si="7"/>
        <v>22</v>
      </c>
      <c r="E48" s="36" t="str">
        <f t="shared" si="6"/>
        <v>ALMERÍA</v>
      </c>
      <c r="F48" s="36">
        <f t="shared" si="8"/>
        <v>3609</v>
      </c>
      <c r="G48" s="36">
        <f t="shared" si="9"/>
        <v>2904</v>
      </c>
    </row>
    <row r="49" spans="1:7" x14ac:dyDescent="0.3">
      <c r="A49" s="36" t="str">
        <f t="shared" si="5"/>
        <v>CASTELLÓN</v>
      </c>
      <c r="B49" s="37">
        <f t="shared" si="3"/>
        <v>4806</v>
      </c>
      <c r="C49" s="37">
        <f t="shared" si="4"/>
        <v>3885</v>
      </c>
      <c r="D49" s="37">
        <f t="shared" si="7"/>
        <v>6</v>
      </c>
      <c r="E49" s="36" t="str">
        <f t="shared" si="6"/>
        <v>TARRAGONA</v>
      </c>
      <c r="F49" s="36">
        <f t="shared" si="8"/>
        <v>3011</v>
      </c>
      <c r="G49" s="36">
        <f t="shared" si="9"/>
        <v>3309</v>
      </c>
    </row>
    <row r="50" spans="1:7" x14ac:dyDescent="0.3">
      <c r="A50" s="36" t="str">
        <f t="shared" si="5"/>
        <v>CEUTA</v>
      </c>
      <c r="B50" s="37">
        <f t="shared" si="3"/>
        <v>5</v>
      </c>
      <c r="C50" s="37">
        <f t="shared" si="4"/>
        <v>0</v>
      </c>
      <c r="D50" s="37">
        <f t="shared" si="7"/>
        <v>24</v>
      </c>
      <c r="E50" s="36" t="str">
        <f t="shared" si="6"/>
        <v>BARCELONA</v>
      </c>
      <c r="F50" s="36">
        <f t="shared" si="8"/>
        <v>2918</v>
      </c>
      <c r="G50" s="36">
        <f t="shared" si="9"/>
        <v>2816</v>
      </c>
    </row>
    <row r="51" spans="1:7" x14ac:dyDescent="0.3">
      <c r="A51" s="36" t="str">
        <f t="shared" si="5"/>
        <v>FERROL-SAN CIBRAO</v>
      </c>
      <c r="B51" s="37">
        <f t="shared" si="3"/>
        <v>219</v>
      </c>
      <c r="C51" s="37">
        <f t="shared" si="4"/>
        <v>179</v>
      </c>
      <c r="D51" s="37">
        <f t="shared" si="7"/>
        <v>23</v>
      </c>
      <c r="E51" s="36" t="str">
        <f t="shared" si="6"/>
        <v>VALENCIA</v>
      </c>
      <c r="F51" s="36">
        <f t="shared" si="8"/>
        <v>2713</v>
      </c>
      <c r="G51" s="36">
        <f t="shared" si="9"/>
        <v>1513</v>
      </c>
    </row>
    <row r="52" spans="1:7" x14ac:dyDescent="0.3">
      <c r="A52" s="36" t="str">
        <f t="shared" si="5"/>
        <v>GIJÓN</v>
      </c>
      <c r="B52" s="37">
        <f t="shared" si="3"/>
        <v>3939</v>
      </c>
      <c r="C52" s="37">
        <f t="shared" si="4"/>
        <v>6978</v>
      </c>
      <c r="D52" s="37">
        <f t="shared" si="7"/>
        <v>9</v>
      </c>
      <c r="E52" s="36" t="str">
        <f t="shared" si="6"/>
        <v>BALEARES</v>
      </c>
      <c r="F52" s="36">
        <f t="shared" si="8"/>
        <v>2077</v>
      </c>
      <c r="G52" s="36">
        <f t="shared" si="9"/>
        <v>2684</v>
      </c>
    </row>
    <row r="53" spans="1:7" x14ac:dyDescent="0.3">
      <c r="A53" s="36" t="str">
        <f t="shared" si="5"/>
        <v>HUELVA</v>
      </c>
      <c r="B53" s="37">
        <f t="shared" si="3"/>
        <v>1562</v>
      </c>
      <c r="C53" s="37">
        <f t="shared" si="4"/>
        <v>1680</v>
      </c>
      <c r="D53" s="37">
        <f t="shared" si="7"/>
        <v>16</v>
      </c>
      <c r="E53" s="36" t="str">
        <f t="shared" si="6"/>
        <v>ALICANTE</v>
      </c>
      <c r="F53" s="36">
        <f t="shared" si="8"/>
        <v>1907</v>
      </c>
      <c r="G53" s="36">
        <f t="shared" si="9"/>
        <v>1241</v>
      </c>
    </row>
    <row r="54" spans="1:7" x14ac:dyDescent="0.3">
      <c r="A54" s="36" t="str">
        <f t="shared" si="5"/>
        <v>LAS PALMAS</v>
      </c>
      <c r="B54" s="37">
        <f t="shared" si="3"/>
        <v>991</v>
      </c>
      <c r="C54" s="37">
        <f t="shared" si="4"/>
        <v>596</v>
      </c>
      <c r="D54" s="37">
        <f t="shared" si="7"/>
        <v>19</v>
      </c>
      <c r="E54" s="36" t="str">
        <f t="shared" si="6"/>
        <v>HUELVA</v>
      </c>
      <c r="F54" s="36">
        <f t="shared" si="8"/>
        <v>1562</v>
      </c>
      <c r="G54" s="36">
        <f t="shared" si="9"/>
        <v>1680</v>
      </c>
    </row>
    <row r="55" spans="1:7" x14ac:dyDescent="0.3">
      <c r="A55" s="36" t="str">
        <f t="shared" si="5"/>
        <v>MÁLAGA</v>
      </c>
      <c r="B55" s="37">
        <f t="shared" si="3"/>
        <v>499</v>
      </c>
      <c r="C55" s="37">
        <f t="shared" si="4"/>
        <v>382</v>
      </c>
      <c r="D55" s="37">
        <f t="shared" si="7"/>
        <v>21</v>
      </c>
      <c r="E55" s="36" t="str">
        <f t="shared" si="6"/>
        <v>MARÍN Y RÍA DE PONTEVEDRA</v>
      </c>
      <c r="F55" s="36">
        <f t="shared" si="8"/>
        <v>1496</v>
      </c>
      <c r="G55" s="36">
        <f t="shared" si="9"/>
        <v>1611</v>
      </c>
    </row>
    <row r="56" spans="1:7" x14ac:dyDescent="0.3">
      <c r="A56" s="36" t="str">
        <f t="shared" si="5"/>
        <v>MARÍN Y RÍA DE PONTEVEDRA</v>
      </c>
      <c r="B56" s="37">
        <f t="shared" si="3"/>
        <v>1496</v>
      </c>
      <c r="C56" s="37">
        <f t="shared" si="4"/>
        <v>1611</v>
      </c>
      <c r="D56" s="37">
        <f t="shared" si="7"/>
        <v>17</v>
      </c>
      <c r="E56" s="36" t="str">
        <f t="shared" si="6"/>
        <v>MOTRIL</v>
      </c>
      <c r="F56" s="36">
        <f t="shared" ref="F56:F66" si="10">LOOKUP(E56,$A$39:$A$66,$B$39:$B$66)</f>
        <v>1328</v>
      </c>
      <c r="G56" s="36">
        <f t="shared" si="9"/>
        <v>1700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LAS PALMAS</v>
      </c>
      <c r="F57" s="36">
        <f t="shared" si="10"/>
        <v>991</v>
      </c>
      <c r="G57" s="36">
        <f t="shared" si="9"/>
        <v>596</v>
      </c>
    </row>
    <row r="58" spans="1:7" x14ac:dyDescent="0.3">
      <c r="A58" s="36" t="str">
        <f t="shared" si="5"/>
        <v>MOTRIL</v>
      </c>
      <c r="B58" s="37">
        <f t="shared" si="3"/>
        <v>1328</v>
      </c>
      <c r="C58" s="37">
        <f t="shared" si="4"/>
        <v>1700</v>
      </c>
      <c r="D58" s="37">
        <f t="shared" si="7"/>
        <v>18</v>
      </c>
      <c r="E58" s="36" t="str">
        <f t="shared" si="6"/>
        <v>BAHÍA DE ALGECIRAS</v>
      </c>
      <c r="F58" s="36">
        <f t="shared" si="10"/>
        <v>721</v>
      </c>
      <c r="G58" s="36">
        <f t="shared" si="9"/>
        <v>893</v>
      </c>
    </row>
    <row r="59" spans="1:7" x14ac:dyDescent="0.3">
      <c r="A59" s="36" t="str">
        <f t="shared" si="5"/>
        <v>PASAIA</v>
      </c>
      <c r="B59" s="37">
        <f t="shared" si="3"/>
        <v>20082</v>
      </c>
      <c r="C59" s="37">
        <f t="shared" si="4"/>
        <v>21760</v>
      </c>
      <c r="D59" s="37">
        <f t="shared" si="7"/>
        <v>3</v>
      </c>
      <c r="E59" s="36" t="str">
        <f t="shared" si="6"/>
        <v>MÁLAGA</v>
      </c>
      <c r="F59" s="36">
        <f t="shared" si="10"/>
        <v>499</v>
      </c>
      <c r="G59" s="36">
        <f t="shared" si="9"/>
        <v>382</v>
      </c>
    </row>
    <row r="60" spans="1:7" x14ac:dyDescent="0.3">
      <c r="A60" s="36" t="str">
        <f t="shared" si="5"/>
        <v>SANTA CRUZ DE TENERIFE</v>
      </c>
      <c r="B60" s="37">
        <f t="shared" si="3"/>
        <v>4793</v>
      </c>
      <c r="C60" s="37">
        <f t="shared" si="4"/>
        <v>5559</v>
      </c>
      <c r="D60" s="37">
        <f t="shared" si="7"/>
        <v>7</v>
      </c>
      <c r="E60" s="36" t="str">
        <f t="shared" si="6"/>
        <v>CARTAGENA</v>
      </c>
      <c r="F60" s="36">
        <f t="shared" si="10"/>
        <v>397</v>
      </c>
      <c r="G60" s="36">
        <f t="shared" si="9"/>
        <v>424</v>
      </c>
    </row>
    <row r="61" spans="1:7" x14ac:dyDescent="0.3">
      <c r="A61" s="36" t="str">
        <f t="shared" si="5"/>
        <v>SANTANDER</v>
      </c>
      <c r="B61" s="37">
        <f t="shared" si="3"/>
        <v>4179</v>
      </c>
      <c r="C61" s="37">
        <f t="shared" si="4"/>
        <v>3227</v>
      </c>
      <c r="D61" s="37">
        <f t="shared" si="7"/>
        <v>8</v>
      </c>
      <c r="E61" s="36" t="str">
        <f t="shared" si="6"/>
        <v>FERROL-SAN CIBRAO</v>
      </c>
      <c r="F61" s="36">
        <f t="shared" si="10"/>
        <v>219</v>
      </c>
      <c r="G61" s="36">
        <f t="shared" si="9"/>
        <v>179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str">
        <f t="shared" si="6"/>
        <v>CEUTA</v>
      </c>
      <c r="F62" s="36">
        <f t="shared" si="10"/>
        <v>5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3011</v>
      </c>
      <c r="C63" s="37">
        <f t="shared" si="4"/>
        <v>3309</v>
      </c>
      <c r="D63" s="37">
        <f t="shared" si="7"/>
        <v>11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2713</v>
      </c>
      <c r="C64" s="37">
        <f t="shared" si="4"/>
        <v>1513</v>
      </c>
      <c r="D64" s="37">
        <f t="shared" si="7"/>
        <v>13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59304</v>
      </c>
      <c r="C65" s="37">
        <f t="shared" si="4"/>
        <v>68400</v>
      </c>
      <c r="D65" s="37">
        <f t="shared" si="7"/>
        <v>1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BILBAO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0">
        <v>13765</v>
      </c>
      <c r="C7" s="20">
        <v>3703</v>
      </c>
      <c r="D7" s="20">
        <v>54135</v>
      </c>
      <c r="E7" s="20">
        <v>54435</v>
      </c>
      <c r="F7" s="11">
        <f>((E7*100)/D7)-100</f>
        <v>0.55417013022997708</v>
      </c>
      <c r="G7" s="1"/>
      <c r="H7" s="1"/>
      <c r="I7" s="1"/>
    </row>
    <row r="8" spans="1:12" x14ac:dyDescent="0.3">
      <c r="A8" s="12" t="s">
        <v>31</v>
      </c>
      <c r="B8" s="21">
        <v>2026</v>
      </c>
      <c r="C8" s="21">
        <v>2025</v>
      </c>
      <c r="D8" s="21">
        <v>20315</v>
      </c>
      <c r="E8" s="21">
        <v>24573</v>
      </c>
      <c r="F8" s="14">
        <f t="shared" ref="F8:F34" si="0">((E8*100)/D8)-100</f>
        <v>20.959881860694068</v>
      </c>
      <c r="G8" s="1"/>
      <c r="H8" s="1"/>
      <c r="I8" s="1"/>
    </row>
    <row r="9" spans="1:12" x14ac:dyDescent="0.3">
      <c r="A9" s="9" t="s">
        <v>157</v>
      </c>
      <c r="B9" s="20">
        <v>7017</v>
      </c>
      <c r="C9" s="20">
        <v>7069</v>
      </c>
      <c r="D9" s="20">
        <v>71894</v>
      </c>
      <c r="E9" s="20">
        <v>77917</v>
      </c>
      <c r="F9" s="11">
        <f t="shared" si="0"/>
        <v>8.377611483573034</v>
      </c>
      <c r="G9" s="1"/>
      <c r="H9" s="1"/>
      <c r="I9" s="1"/>
    </row>
    <row r="10" spans="1:12" x14ac:dyDescent="0.3">
      <c r="A10" s="12" t="s">
        <v>159</v>
      </c>
      <c r="B10" s="21">
        <v>2863</v>
      </c>
      <c r="C10" s="21">
        <v>1163</v>
      </c>
      <c r="D10" s="21">
        <v>35043</v>
      </c>
      <c r="E10" s="21">
        <v>35537</v>
      </c>
      <c r="F10" s="14">
        <f t="shared" si="0"/>
        <v>1.4096966583911126</v>
      </c>
      <c r="G10" s="1"/>
      <c r="H10" s="1"/>
      <c r="I10" s="1"/>
    </row>
    <row r="11" spans="1:12" x14ac:dyDescent="0.3">
      <c r="A11" s="9" t="s">
        <v>160</v>
      </c>
      <c r="B11" s="20">
        <v>253440</v>
      </c>
      <c r="C11" s="20">
        <v>209800</v>
      </c>
      <c r="D11" s="20">
        <v>2392056</v>
      </c>
      <c r="E11" s="20">
        <v>2066865</v>
      </c>
      <c r="F11" s="11">
        <f t="shared" si="0"/>
        <v>-13.594623202801273</v>
      </c>
      <c r="G11" s="1"/>
      <c r="H11" s="1"/>
      <c r="I11" s="1"/>
    </row>
    <row r="12" spans="1:12" x14ac:dyDescent="0.3">
      <c r="A12" s="12" t="s">
        <v>161</v>
      </c>
      <c r="B12" s="21">
        <v>5611</v>
      </c>
      <c r="C12" s="21">
        <v>6899</v>
      </c>
      <c r="D12" s="21">
        <v>91713</v>
      </c>
      <c r="E12" s="21">
        <v>85884</v>
      </c>
      <c r="F12" s="14">
        <f t="shared" si="0"/>
        <v>-6.3556965751856325</v>
      </c>
      <c r="G12" s="1"/>
      <c r="H12" s="1"/>
      <c r="I12" s="1"/>
    </row>
    <row r="13" spans="1:12" x14ac:dyDescent="0.3">
      <c r="A13" s="9" t="s">
        <v>32</v>
      </c>
      <c r="B13" s="20">
        <v>28231</v>
      </c>
      <c r="C13" s="20">
        <v>26157</v>
      </c>
      <c r="D13" s="20">
        <v>213560</v>
      </c>
      <c r="E13" s="20">
        <v>219193</v>
      </c>
      <c r="F13" s="11">
        <f t="shared" si="0"/>
        <v>2.6376662296310229</v>
      </c>
      <c r="G13" s="1"/>
      <c r="H13" s="1"/>
      <c r="I13" s="1"/>
    </row>
    <row r="14" spans="1:12" x14ac:dyDescent="0.3">
      <c r="A14" s="12" t="s">
        <v>33</v>
      </c>
      <c r="B14" s="21">
        <v>144551</v>
      </c>
      <c r="C14" s="21">
        <v>194733</v>
      </c>
      <c r="D14" s="21">
        <v>1072608</v>
      </c>
      <c r="E14" s="21">
        <v>1583552</v>
      </c>
      <c r="F14" s="14">
        <f t="shared" si="0"/>
        <v>47.635669321877145</v>
      </c>
      <c r="G14" s="1"/>
      <c r="H14" s="1"/>
      <c r="I14" s="1"/>
    </row>
    <row r="15" spans="1:12" x14ac:dyDescent="0.3">
      <c r="A15" s="9" t="s">
        <v>34</v>
      </c>
      <c r="B15" s="20">
        <v>9818</v>
      </c>
      <c r="C15" s="20">
        <v>9740</v>
      </c>
      <c r="D15" s="20">
        <v>93676</v>
      </c>
      <c r="E15" s="20">
        <v>94544</v>
      </c>
      <c r="F15" s="11">
        <f t="shared" si="0"/>
        <v>0.9265980614031406</v>
      </c>
      <c r="G15" s="1"/>
      <c r="H15" s="1"/>
      <c r="I15" s="1"/>
    </row>
    <row r="16" spans="1:12" x14ac:dyDescent="0.3">
      <c r="A16" s="12" t="s">
        <v>35</v>
      </c>
      <c r="B16" s="21">
        <v>6743</v>
      </c>
      <c r="C16" s="21">
        <v>5999</v>
      </c>
      <c r="D16" s="21">
        <v>52443</v>
      </c>
      <c r="E16" s="21">
        <v>50175</v>
      </c>
      <c r="F16" s="14">
        <f t="shared" si="0"/>
        <v>-4.3246953835592876</v>
      </c>
      <c r="G16" s="1"/>
      <c r="H16" s="1"/>
      <c r="I16" s="1"/>
    </row>
    <row r="17" spans="1:9" x14ac:dyDescent="0.3">
      <c r="A17" s="9" t="s">
        <v>162</v>
      </c>
      <c r="B17" s="20">
        <v>2574</v>
      </c>
      <c r="C17" s="20">
        <v>2156</v>
      </c>
      <c r="D17" s="20">
        <v>20776</v>
      </c>
      <c r="E17" s="20">
        <v>21574</v>
      </c>
      <c r="F17" s="11">
        <f t="shared" si="0"/>
        <v>3.8409703504043193</v>
      </c>
      <c r="G17" s="1"/>
      <c r="H17" s="1"/>
      <c r="I17" s="1"/>
    </row>
    <row r="18" spans="1:9" x14ac:dyDescent="0.3">
      <c r="A18" s="12" t="s">
        <v>36</v>
      </c>
      <c r="B18" s="21">
        <v>72573</v>
      </c>
      <c r="C18" s="21">
        <v>59782</v>
      </c>
      <c r="D18" s="21">
        <v>511042</v>
      </c>
      <c r="E18" s="21">
        <v>614730</v>
      </c>
      <c r="F18" s="14">
        <f t="shared" si="0"/>
        <v>20.289526105486431</v>
      </c>
      <c r="G18" s="1"/>
      <c r="H18" s="1"/>
      <c r="I18" s="1"/>
    </row>
    <row r="19" spans="1:9" x14ac:dyDescent="0.3">
      <c r="A19" s="9" t="s">
        <v>37</v>
      </c>
      <c r="B19" s="20">
        <v>4518</v>
      </c>
      <c r="C19" s="20">
        <v>3167</v>
      </c>
      <c r="D19" s="20">
        <v>15135</v>
      </c>
      <c r="E19" s="20">
        <v>21390</v>
      </c>
      <c r="F19" s="11">
        <f t="shared" si="0"/>
        <v>41.328047571853318</v>
      </c>
      <c r="G19" s="1"/>
      <c r="H19" s="1"/>
      <c r="I19" s="1"/>
    </row>
    <row r="20" spans="1:9" x14ac:dyDescent="0.3">
      <c r="A20" s="12" t="s">
        <v>163</v>
      </c>
      <c r="B20" s="21">
        <v>3780</v>
      </c>
      <c r="C20" s="21">
        <v>1347</v>
      </c>
      <c r="D20" s="21">
        <v>43251</v>
      </c>
      <c r="E20" s="21">
        <v>19832</v>
      </c>
      <c r="F20" s="14">
        <f t="shared" si="0"/>
        <v>-54.146724931215466</v>
      </c>
      <c r="G20" s="1"/>
      <c r="H20" s="1"/>
      <c r="I20" s="1"/>
    </row>
    <row r="21" spans="1:9" x14ac:dyDescent="0.3">
      <c r="A21" s="9" t="s">
        <v>38</v>
      </c>
      <c r="B21" s="20">
        <v>11996</v>
      </c>
      <c r="C21" s="20">
        <v>19623</v>
      </c>
      <c r="D21" s="20">
        <v>122287</v>
      </c>
      <c r="E21" s="20">
        <v>141813</v>
      </c>
      <c r="F21" s="11">
        <f t="shared" si="0"/>
        <v>15.967355483411978</v>
      </c>
      <c r="G21" s="1"/>
      <c r="H21" s="1"/>
      <c r="I21" s="1"/>
    </row>
    <row r="22" spans="1:9" x14ac:dyDescent="0.3">
      <c r="A22" s="12" t="s">
        <v>59</v>
      </c>
      <c r="B22" s="21">
        <v>256277</v>
      </c>
      <c r="C22" s="21">
        <v>206895</v>
      </c>
      <c r="D22" s="21">
        <v>2193059</v>
      </c>
      <c r="E22" s="21">
        <v>2195051</v>
      </c>
      <c r="F22" s="14">
        <f t="shared" si="0"/>
        <v>9.0832029598843178E-2</v>
      </c>
      <c r="G22" s="1"/>
      <c r="H22" s="1"/>
      <c r="I22" s="1"/>
    </row>
    <row r="23" spans="1:9" x14ac:dyDescent="0.3">
      <c r="A23" s="9" t="s">
        <v>164</v>
      </c>
      <c r="B23" s="20">
        <v>10795</v>
      </c>
      <c r="C23" s="20">
        <v>13115</v>
      </c>
      <c r="D23" s="20">
        <v>91375</v>
      </c>
      <c r="E23" s="20">
        <v>83153</v>
      </c>
      <c r="F23" s="11">
        <f t="shared" si="0"/>
        <v>-8.9980848153214765</v>
      </c>
      <c r="G23" s="1"/>
      <c r="H23" s="1"/>
      <c r="I23" s="1"/>
    </row>
    <row r="24" spans="1:9" x14ac:dyDescent="0.3">
      <c r="A24" s="12" t="s">
        <v>166</v>
      </c>
      <c r="B24" s="21">
        <v>2157</v>
      </c>
      <c r="C24" s="21">
        <v>2164</v>
      </c>
      <c r="D24" s="21">
        <v>17709</v>
      </c>
      <c r="E24" s="21">
        <v>23562</v>
      </c>
      <c r="F24" s="14">
        <f t="shared" si="0"/>
        <v>33.050991021514477</v>
      </c>
      <c r="G24" s="1"/>
      <c r="H24" s="1"/>
      <c r="I24" s="1"/>
    </row>
    <row r="25" spans="1:9" x14ac:dyDescent="0.3">
      <c r="A25" s="9" t="s">
        <v>39</v>
      </c>
      <c r="B25" s="20">
        <v>0</v>
      </c>
      <c r="C25" s="20">
        <v>1</v>
      </c>
      <c r="D25" s="20">
        <v>4606</v>
      </c>
      <c r="E25" s="20">
        <v>4163</v>
      </c>
      <c r="F25" s="11">
        <f t="shared" si="0"/>
        <v>-9.617889709075115</v>
      </c>
      <c r="G25" s="1"/>
      <c r="H25" s="1"/>
      <c r="I25" s="1"/>
    </row>
    <row r="26" spans="1:9" x14ac:dyDescent="0.3">
      <c r="A26" s="12" t="s">
        <v>40</v>
      </c>
      <c r="B26" s="21">
        <v>2639</v>
      </c>
      <c r="C26" s="21">
        <v>2462</v>
      </c>
      <c r="D26" s="21">
        <v>22784</v>
      </c>
      <c r="E26" s="21">
        <v>24752</v>
      </c>
      <c r="F26" s="14">
        <f t="shared" si="0"/>
        <v>8.6376404494382086</v>
      </c>
      <c r="G26" s="1"/>
      <c r="H26" s="1"/>
      <c r="I26" s="1"/>
    </row>
    <row r="27" spans="1:9" x14ac:dyDescent="0.3">
      <c r="A27" s="9" t="s">
        <v>41</v>
      </c>
      <c r="B27" s="20">
        <v>2808</v>
      </c>
      <c r="C27" s="20">
        <v>1866</v>
      </c>
      <c r="D27" s="20">
        <v>24082</v>
      </c>
      <c r="E27" s="20">
        <v>20588</v>
      </c>
      <c r="F27" s="11">
        <f t="shared" si="0"/>
        <v>-14.508761730753264</v>
      </c>
      <c r="G27" s="1"/>
      <c r="H27" s="1"/>
      <c r="I27" s="1"/>
    </row>
    <row r="28" spans="1:9" x14ac:dyDescent="0.3">
      <c r="A28" s="12" t="s">
        <v>42</v>
      </c>
      <c r="B28" s="21">
        <v>67257</v>
      </c>
      <c r="C28" s="21">
        <v>59051</v>
      </c>
      <c r="D28" s="21">
        <v>586616</v>
      </c>
      <c r="E28" s="21">
        <v>529047</v>
      </c>
      <c r="F28" s="14">
        <f t="shared" si="0"/>
        <v>-9.8137452780012779</v>
      </c>
      <c r="G28" s="1"/>
      <c r="H28" s="1"/>
      <c r="I28" s="1"/>
    </row>
    <row r="29" spans="1:9" x14ac:dyDescent="0.3">
      <c r="A29" s="9" t="s">
        <v>43</v>
      </c>
      <c r="B29" s="20">
        <v>1363</v>
      </c>
      <c r="C29" s="20">
        <v>2109</v>
      </c>
      <c r="D29" s="20">
        <v>10766</v>
      </c>
      <c r="E29" s="20">
        <v>19396</v>
      </c>
      <c r="F29" s="11">
        <f t="shared" si="0"/>
        <v>80.159762214378588</v>
      </c>
      <c r="G29" s="1"/>
      <c r="H29" s="1"/>
      <c r="I29" s="1"/>
    </row>
    <row r="30" spans="1:9" x14ac:dyDescent="0.3">
      <c r="A30" s="12" t="s">
        <v>44</v>
      </c>
      <c r="B30" s="21">
        <v>2461</v>
      </c>
      <c r="C30" s="21">
        <v>2420</v>
      </c>
      <c r="D30" s="21">
        <v>18448</v>
      </c>
      <c r="E30" s="21">
        <v>11549</v>
      </c>
      <c r="F30" s="14">
        <f t="shared" si="0"/>
        <v>-37.397007805724201</v>
      </c>
      <c r="G30" s="1"/>
      <c r="H30" s="1"/>
      <c r="I30" s="1"/>
    </row>
    <row r="31" spans="1:9" x14ac:dyDescent="0.3">
      <c r="A31" s="9" t="s">
        <v>45</v>
      </c>
      <c r="B31" s="20">
        <v>9165</v>
      </c>
      <c r="C31" s="20">
        <v>5029</v>
      </c>
      <c r="D31" s="20">
        <v>62001</v>
      </c>
      <c r="E31" s="20">
        <v>72148</v>
      </c>
      <c r="F31" s="11">
        <f t="shared" si="0"/>
        <v>16.365865066692479</v>
      </c>
      <c r="G31" s="1"/>
      <c r="H31" s="1"/>
      <c r="I31" s="1"/>
    </row>
    <row r="32" spans="1:9" x14ac:dyDescent="0.3">
      <c r="A32" s="12" t="s">
        <v>46</v>
      </c>
      <c r="B32" s="21">
        <v>26941</v>
      </c>
      <c r="C32" s="21">
        <v>12307</v>
      </c>
      <c r="D32" s="21">
        <v>267863</v>
      </c>
      <c r="E32" s="21">
        <v>178007</v>
      </c>
      <c r="F32" s="14">
        <f t="shared" si="0"/>
        <v>-33.545506471591821</v>
      </c>
      <c r="G32" s="1"/>
      <c r="H32" s="1"/>
      <c r="I32" s="1"/>
    </row>
    <row r="33" spans="1:9" x14ac:dyDescent="0.3">
      <c r="A33" s="9" t="s">
        <v>47</v>
      </c>
      <c r="B33" s="20">
        <v>12907</v>
      </c>
      <c r="C33" s="20">
        <v>11427</v>
      </c>
      <c r="D33" s="20">
        <v>144213</v>
      </c>
      <c r="E33" s="20">
        <v>124896</v>
      </c>
      <c r="F33" s="11">
        <f t="shared" si="0"/>
        <v>-13.394770235693031</v>
      </c>
      <c r="G33" s="1"/>
      <c r="H33" s="1"/>
      <c r="I33" s="1"/>
    </row>
    <row r="34" spans="1:9" x14ac:dyDescent="0.3">
      <c r="A34" s="12" t="s">
        <v>165</v>
      </c>
      <c r="B34" s="21">
        <v>317</v>
      </c>
      <c r="C34" s="21">
        <v>387</v>
      </c>
      <c r="D34" s="21">
        <v>3394</v>
      </c>
      <c r="E34" s="21">
        <v>2939</v>
      </c>
      <c r="F34" s="14">
        <f t="shared" si="0"/>
        <v>-13.406010606953444</v>
      </c>
      <c r="G34" s="1"/>
      <c r="H34" s="1"/>
      <c r="I34" s="1"/>
    </row>
    <row r="35" spans="1:9" x14ac:dyDescent="0.3">
      <c r="A35" s="15" t="s">
        <v>48</v>
      </c>
      <c r="B35" s="16">
        <f>SUM(B7:B34)</f>
        <v>964593</v>
      </c>
      <c r="C35" s="16">
        <f t="shared" ref="C35:E35" si="1">SUM(C7:C34)</f>
        <v>872596</v>
      </c>
      <c r="D35" s="16">
        <f t="shared" si="1"/>
        <v>8256850</v>
      </c>
      <c r="E35" s="16">
        <f t="shared" si="1"/>
        <v>8401265</v>
      </c>
      <c r="F35" s="17">
        <f t="shared" ref="F35" si="2">((E35*100)/D35)-100</f>
        <v>1.7490326213991949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54435</v>
      </c>
      <c r="C39" s="37">
        <f t="shared" si="4"/>
        <v>54135</v>
      </c>
      <c r="D39" s="37">
        <f>_xlfn.RANK.EQ(B39,$B$39:$B$66)+COUNTIF($B$39:$B$66,B39)-1</f>
        <v>15</v>
      </c>
      <c r="E39" s="36" t="str">
        <f t="shared" ref="E39:E66" si="6">INDEX($A$39:$B$66,MATCH(ROW()-38,$D$39:$D$66,0),1)</f>
        <v>LAS PALMAS</v>
      </c>
      <c r="F39" s="36">
        <f>LOOKUP(E39,$A$39:$A$66,$B$39:$B$66)</f>
        <v>2195051</v>
      </c>
      <c r="G39" s="36">
        <f>LOOKUP(E39,$A$39:$A$66,$C$39:$C$66)</f>
        <v>2193059</v>
      </c>
    </row>
    <row r="40" spans="1:9" x14ac:dyDescent="0.3">
      <c r="A40" s="36" t="str">
        <f t="shared" si="5"/>
        <v>ALICANTE</v>
      </c>
      <c r="B40" s="37">
        <f t="shared" si="3"/>
        <v>24573</v>
      </c>
      <c r="C40" s="37">
        <f t="shared" si="4"/>
        <v>20315</v>
      </c>
      <c r="D40" s="37">
        <f t="shared" ref="D40:D66" si="7">_xlfn.RANK.EQ(B40,$B$39:$B$66)+COUNTIF($B$39:$B$66,B40)-1</f>
        <v>19</v>
      </c>
      <c r="E40" s="36" t="str">
        <f t="shared" si="6"/>
        <v>BAHÍA DE ALGECIRAS</v>
      </c>
      <c r="F40" s="36">
        <f t="shared" ref="F40:F55" si="8">LOOKUP(E40,$A$39:$A$66,$B$39:$B$66)</f>
        <v>2066865</v>
      </c>
      <c r="G40" s="36">
        <f t="shared" ref="G40:G66" si="9">LOOKUP(E40,$A$39:$A$66,$C$39:$C$66)</f>
        <v>2392056</v>
      </c>
    </row>
    <row r="41" spans="1:9" x14ac:dyDescent="0.3">
      <c r="A41" s="36" t="str">
        <f t="shared" si="5"/>
        <v>ALMERÍA</v>
      </c>
      <c r="B41" s="37">
        <f t="shared" si="3"/>
        <v>77917</v>
      </c>
      <c r="C41" s="37">
        <f t="shared" si="4"/>
        <v>71894</v>
      </c>
      <c r="D41" s="37">
        <f t="shared" si="7"/>
        <v>13</v>
      </c>
      <c r="E41" s="36" t="str">
        <f t="shared" si="6"/>
        <v>BARCELONA</v>
      </c>
      <c r="F41" s="36">
        <f t="shared" si="8"/>
        <v>1583552</v>
      </c>
      <c r="G41" s="36">
        <f t="shared" si="9"/>
        <v>1072608</v>
      </c>
    </row>
    <row r="42" spans="1:9" x14ac:dyDescent="0.3">
      <c r="A42" s="36" t="str">
        <f t="shared" si="5"/>
        <v>AVILÉS</v>
      </c>
      <c r="B42" s="37">
        <f t="shared" si="3"/>
        <v>35537</v>
      </c>
      <c r="C42" s="37">
        <f t="shared" si="4"/>
        <v>35043</v>
      </c>
      <c r="D42" s="37">
        <f t="shared" si="7"/>
        <v>17</v>
      </c>
      <c r="E42" s="36" t="str">
        <f t="shared" si="6"/>
        <v>CEUTA</v>
      </c>
      <c r="F42" s="36">
        <f t="shared" si="8"/>
        <v>614730</v>
      </c>
      <c r="G42" s="36">
        <f t="shared" si="9"/>
        <v>511042</v>
      </c>
    </row>
    <row r="43" spans="1:9" x14ac:dyDescent="0.3">
      <c r="A43" s="36" t="str">
        <f t="shared" si="5"/>
        <v>BAHÍA DE ALGECIRAS</v>
      </c>
      <c r="B43" s="37">
        <f t="shared" si="3"/>
        <v>2066865</v>
      </c>
      <c r="C43" s="37">
        <f t="shared" si="4"/>
        <v>2392056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529047</v>
      </c>
      <c r="G43" s="36">
        <f t="shared" si="9"/>
        <v>586616</v>
      </c>
    </row>
    <row r="44" spans="1:9" x14ac:dyDescent="0.3">
      <c r="A44" s="36" t="str">
        <f t="shared" si="5"/>
        <v>BAHÍA DE CÁDIZ</v>
      </c>
      <c r="B44" s="37">
        <f t="shared" si="3"/>
        <v>85884</v>
      </c>
      <c r="C44" s="37">
        <f t="shared" si="4"/>
        <v>91713</v>
      </c>
      <c r="D44" s="37">
        <f t="shared" si="7"/>
        <v>11</v>
      </c>
      <c r="E44" s="36" t="str">
        <f t="shared" si="6"/>
        <v>BALEARES</v>
      </c>
      <c r="F44" s="36">
        <f t="shared" si="8"/>
        <v>219193</v>
      </c>
      <c r="G44" s="36">
        <f t="shared" si="9"/>
        <v>213560</v>
      </c>
    </row>
    <row r="45" spans="1:9" x14ac:dyDescent="0.3">
      <c r="A45" s="36" t="str">
        <f t="shared" si="5"/>
        <v>BALEARES</v>
      </c>
      <c r="B45" s="37">
        <f t="shared" si="3"/>
        <v>219193</v>
      </c>
      <c r="C45" s="37">
        <f t="shared" si="4"/>
        <v>213560</v>
      </c>
      <c r="D45" s="37">
        <f t="shared" si="7"/>
        <v>6</v>
      </c>
      <c r="E45" s="36" t="str">
        <f t="shared" si="6"/>
        <v>VALENCIA</v>
      </c>
      <c r="F45" s="36">
        <f t="shared" si="8"/>
        <v>178007</v>
      </c>
      <c r="G45" s="36">
        <f t="shared" si="9"/>
        <v>267863</v>
      </c>
    </row>
    <row r="46" spans="1:9" x14ac:dyDescent="0.3">
      <c r="A46" s="36" t="str">
        <f t="shared" si="5"/>
        <v>BARCELONA</v>
      </c>
      <c r="B46" s="37">
        <f t="shared" si="3"/>
        <v>1583552</v>
      </c>
      <c r="C46" s="37">
        <f t="shared" si="4"/>
        <v>1072608</v>
      </c>
      <c r="D46" s="37">
        <f t="shared" si="7"/>
        <v>3</v>
      </c>
      <c r="E46" s="36" t="str">
        <f t="shared" si="6"/>
        <v>HUELVA</v>
      </c>
      <c r="F46" s="36">
        <f t="shared" si="8"/>
        <v>141813</v>
      </c>
      <c r="G46" s="36">
        <f t="shared" si="9"/>
        <v>122287</v>
      </c>
    </row>
    <row r="47" spans="1:9" x14ac:dyDescent="0.3">
      <c r="A47" s="36" t="str">
        <f t="shared" si="5"/>
        <v>BILBAO</v>
      </c>
      <c r="B47" s="37">
        <f t="shared" si="3"/>
        <v>94544</v>
      </c>
      <c r="C47" s="37">
        <f t="shared" si="4"/>
        <v>93676</v>
      </c>
      <c r="D47" s="37">
        <f t="shared" si="7"/>
        <v>10</v>
      </c>
      <c r="E47" s="36" t="str">
        <f t="shared" si="6"/>
        <v>VIGO</v>
      </c>
      <c r="F47" s="36">
        <f t="shared" si="8"/>
        <v>124896</v>
      </c>
      <c r="G47" s="36">
        <f t="shared" si="9"/>
        <v>144213</v>
      </c>
    </row>
    <row r="48" spans="1:9" x14ac:dyDescent="0.3">
      <c r="A48" s="36" t="str">
        <f t="shared" si="5"/>
        <v>CARTAGENA</v>
      </c>
      <c r="B48" s="37">
        <f t="shared" si="3"/>
        <v>50175</v>
      </c>
      <c r="C48" s="37">
        <f t="shared" si="4"/>
        <v>52443</v>
      </c>
      <c r="D48" s="37">
        <f t="shared" si="7"/>
        <v>16</v>
      </c>
      <c r="E48" s="36" t="str">
        <f t="shared" si="6"/>
        <v>BILBAO</v>
      </c>
      <c r="F48" s="36">
        <f t="shared" si="8"/>
        <v>94544</v>
      </c>
      <c r="G48" s="36">
        <f t="shared" si="9"/>
        <v>93676</v>
      </c>
    </row>
    <row r="49" spans="1:7" x14ac:dyDescent="0.3">
      <c r="A49" s="36" t="str">
        <f t="shared" si="5"/>
        <v>CASTELLÓN</v>
      </c>
      <c r="B49" s="37">
        <f t="shared" si="3"/>
        <v>21574</v>
      </c>
      <c r="C49" s="37">
        <f t="shared" si="4"/>
        <v>20776</v>
      </c>
      <c r="D49" s="37">
        <f t="shared" si="7"/>
        <v>21</v>
      </c>
      <c r="E49" s="36" t="str">
        <f t="shared" si="6"/>
        <v>BAHÍA DE CÁDIZ</v>
      </c>
      <c r="F49" s="36">
        <f t="shared" si="8"/>
        <v>85884</v>
      </c>
      <c r="G49" s="36">
        <f t="shared" si="9"/>
        <v>91713</v>
      </c>
    </row>
    <row r="50" spans="1:7" x14ac:dyDescent="0.3">
      <c r="A50" s="36" t="str">
        <f t="shared" si="5"/>
        <v>CEUTA</v>
      </c>
      <c r="B50" s="37">
        <f t="shared" si="3"/>
        <v>614730</v>
      </c>
      <c r="C50" s="37">
        <f t="shared" si="4"/>
        <v>511042</v>
      </c>
      <c r="D50" s="37">
        <f t="shared" si="7"/>
        <v>4</v>
      </c>
      <c r="E50" s="36" t="str">
        <f t="shared" si="6"/>
        <v>MÁLAGA</v>
      </c>
      <c r="F50" s="36">
        <f t="shared" si="8"/>
        <v>83153</v>
      </c>
      <c r="G50" s="36">
        <f t="shared" si="9"/>
        <v>91375</v>
      </c>
    </row>
    <row r="51" spans="1:7" x14ac:dyDescent="0.3">
      <c r="A51" s="36" t="str">
        <f t="shared" si="5"/>
        <v>FERROL-SAN CIBRAO</v>
      </c>
      <c r="B51" s="37">
        <f t="shared" si="3"/>
        <v>21390</v>
      </c>
      <c r="C51" s="37">
        <f t="shared" si="4"/>
        <v>15135</v>
      </c>
      <c r="D51" s="37">
        <f t="shared" si="7"/>
        <v>22</v>
      </c>
      <c r="E51" s="36" t="str">
        <f t="shared" si="6"/>
        <v>ALMERÍA</v>
      </c>
      <c r="F51" s="36">
        <f t="shared" si="8"/>
        <v>77917</v>
      </c>
      <c r="G51" s="36">
        <f t="shared" si="9"/>
        <v>71894</v>
      </c>
    </row>
    <row r="52" spans="1:7" x14ac:dyDescent="0.3">
      <c r="A52" s="36" t="str">
        <f t="shared" si="5"/>
        <v>GIJÓN</v>
      </c>
      <c r="B52" s="37">
        <f t="shared" si="3"/>
        <v>19832</v>
      </c>
      <c r="C52" s="37">
        <f t="shared" si="4"/>
        <v>43251</v>
      </c>
      <c r="D52" s="37">
        <f t="shared" si="7"/>
        <v>24</v>
      </c>
      <c r="E52" s="36" t="str">
        <f t="shared" si="6"/>
        <v>TARRAGONA</v>
      </c>
      <c r="F52" s="36">
        <f t="shared" si="8"/>
        <v>72148</v>
      </c>
      <c r="G52" s="36">
        <f t="shared" si="9"/>
        <v>62001</v>
      </c>
    </row>
    <row r="53" spans="1:7" x14ac:dyDescent="0.3">
      <c r="A53" s="36" t="str">
        <f t="shared" si="5"/>
        <v>HUELVA</v>
      </c>
      <c r="B53" s="37">
        <f t="shared" si="3"/>
        <v>141813</v>
      </c>
      <c r="C53" s="37">
        <f t="shared" si="4"/>
        <v>122287</v>
      </c>
      <c r="D53" s="37">
        <f t="shared" si="7"/>
        <v>8</v>
      </c>
      <c r="E53" s="36" t="str">
        <f t="shared" si="6"/>
        <v>A CORUÑA</v>
      </c>
      <c r="F53" s="36">
        <f t="shared" si="8"/>
        <v>54435</v>
      </c>
      <c r="G53" s="36">
        <f t="shared" si="9"/>
        <v>54135</v>
      </c>
    </row>
    <row r="54" spans="1:7" x14ac:dyDescent="0.3">
      <c r="A54" s="36" t="str">
        <f t="shared" si="5"/>
        <v>LAS PALMAS</v>
      </c>
      <c r="B54" s="37">
        <f t="shared" si="3"/>
        <v>2195051</v>
      </c>
      <c r="C54" s="37">
        <f t="shared" si="4"/>
        <v>2193059</v>
      </c>
      <c r="D54" s="37">
        <f t="shared" si="7"/>
        <v>1</v>
      </c>
      <c r="E54" s="36" t="str">
        <f t="shared" si="6"/>
        <v>CARTAGENA</v>
      </c>
      <c r="F54" s="36">
        <f t="shared" si="8"/>
        <v>50175</v>
      </c>
      <c r="G54" s="36">
        <f t="shared" si="9"/>
        <v>52443</v>
      </c>
    </row>
    <row r="55" spans="1:7" x14ac:dyDescent="0.3">
      <c r="A55" s="36" t="str">
        <f t="shared" si="5"/>
        <v>MÁLAGA</v>
      </c>
      <c r="B55" s="37">
        <f t="shared" si="3"/>
        <v>83153</v>
      </c>
      <c r="C55" s="37">
        <f t="shared" si="4"/>
        <v>91375</v>
      </c>
      <c r="D55" s="37">
        <f t="shared" si="7"/>
        <v>12</v>
      </c>
      <c r="E55" s="36" t="str">
        <f t="shared" si="6"/>
        <v>AVILÉS</v>
      </c>
      <c r="F55" s="36">
        <f t="shared" si="8"/>
        <v>35537</v>
      </c>
      <c r="G55" s="36">
        <f t="shared" si="9"/>
        <v>35043</v>
      </c>
    </row>
    <row r="56" spans="1:7" x14ac:dyDescent="0.3">
      <c r="A56" s="36" t="str">
        <f t="shared" si="5"/>
        <v>MARÍN Y RÍA DE PONTEVEDRA</v>
      </c>
      <c r="B56" s="37">
        <f t="shared" si="3"/>
        <v>23562</v>
      </c>
      <c r="C56" s="37">
        <f t="shared" si="4"/>
        <v>17709</v>
      </c>
      <c r="D56" s="37">
        <f t="shared" si="7"/>
        <v>20</v>
      </c>
      <c r="E56" s="36" t="str">
        <f t="shared" si="6"/>
        <v>MOTRIL</v>
      </c>
      <c r="F56" s="36">
        <f t="shared" ref="F56:F66" si="10">LOOKUP(E56,$A$39:$A$66,$B$39:$B$66)</f>
        <v>24752</v>
      </c>
      <c r="G56" s="36">
        <f t="shared" si="9"/>
        <v>22784</v>
      </c>
    </row>
    <row r="57" spans="1:7" x14ac:dyDescent="0.3">
      <c r="A57" s="36" t="str">
        <f t="shared" si="5"/>
        <v>MELILLA</v>
      </c>
      <c r="B57" s="37">
        <f t="shared" si="3"/>
        <v>4163</v>
      </c>
      <c r="C57" s="37">
        <f t="shared" si="4"/>
        <v>4606</v>
      </c>
      <c r="D57" s="37">
        <f t="shared" si="7"/>
        <v>27</v>
      </c>
      <c r="E57" s="36" t="str">
        <f t="shared" si="6"/>
        <v>ALICANTE</v>
      </c>
      <c r="F57" s="36">
        <f t="shared" si="10"/>
        <v>24573</v>
      </c>
      <c r="G57" s="36">
        <f t="shared" si="9"/>
        <v>20315</v>
      </c>
    </row>
    <row r="58" spans="1:7" x14ac:dyDescent="0.3">
      <c r="A58" s="36" t="str">
        <f t="shared" si="5"/>
        <v>MOTRIL</v>
      </c>
      <c r="B58" s="37">
        <f t="shared" si="3"/>
        <v>24752</v>
      </c>
      <c r="C58" s="37">
        <f t="shared" si="4"/>
        <v>22784</v>
      </c>
      <c r="D58" s="37">
        <f t="shared" si="7"/>
        <v>18</v>
      </c>
      <c r="E58" s="36" t="str">
        <f t="shared" si="6"/>
        <v>MARÍN Y RÍA DE PONTEVEDRA</v>
      </c>
      <c r="F58" s="36">
        <f t="shared" si="10"/>
        <v>23562</v>
      </c>
      <c r="G58" s="36">
        <f t="shared" si="9"/>
        <v>17709</v>
      </c>
    </row>
    <row r="59" spans="1:7" x14ac:dyDescent="0.3">
      <c r="A59" s="36" t="str">
        <f t="shared" si="5"/>
        <v>PASAIA</v>
      </c>
      <c r="B59" s="37">
        <f t="shared" si="3"/>
        <v>20588</v>
      </c>
      <c r="C59" s="37">
        <f t="shared" si="4"/>
        <v>24082</v>
      </c>
      <c r="D59" s="37">
        <f t="shared" si="7"/>
        <v>23</v>
      </c>
      <c r="E59" s="36" t="str">
        <f t="shared" si="6"/>
        <v>CASTELLÓN</v>
      </c>
      <c r="F59" s="36">
        <f t="shared" si="10"/>
        <v>21574</v>
      </c>
      <c r="G59" s="36">
        <f t="shared" si="9"/>
        <v>20776</v>
      </c>
    </row>
    <row r="60" spans="1:7" x14ac:dyDescent="0.3">
      <c r="A60" s="36" t="str">
        <f t="shared" si="5"/>
        <v>SANTA CRUZ DE TENERIFE</v>
      </c>
      <c r="B60" s="37">
        <f t="shared" si="3"/>
        <v>529047</v>
      </c>
      <c r="C60" s="37">
        <f t="shared" si="4"/>
        <v>586616</v>
      </c>
      <c r="D60" s="37">
        <f t="shared" si="7"/>
        <v>5</v>
      </c>
      <c r="E60" s="36" t="str">
        <f t="shared" si="6"/>
        <v>FERROL-SAN CIBRAO</v>
      </c>
      <c r="F60" s="36">
        <f t="shared" si="10"/>
        <v>21390</v>
      </c>
      <c r="G60" s="36">
        <f t="shared" si="9"/>
        <v>15135</v>
      </c>
    </row>
    <row r="61" spans="1:7" x14ac:dyDescent="0.3">
      <c r="A61" s="36" t="str">
        <f t="shared" si="5"/>
        <v>SANTANDER</v>
      </c>
      <c r="B61" s="37">
        <f t="shared" si="3"/>
        <v>19396</v>
      </c>
      <c r="C61" s="37">
        <f t="shared" si="4"/>
        <v>10766</v>
      </c>
      <c r="D61" s="37">
        <f t="shared" si="7"/>
        <v>25</v>
      </c>
      <c r="E61" s="36" t="str">
        <f t="shared" si="6"/>
        <v>PASAIA</v>
      </c>
      <c r="F61" s="36">
        <f t="shared" si="10"/>
        <v>20588</v>
      </c>
      <c r="G61" s="36">
        <f t="shared" si="9"/>
        <v>24082</v>
      </c>
    </row>
    <row r="62" spans="1:7" x14ac:dyDescent="0.3">
      <c r="A62" s="36" t="str">
        <f t="shared" si="5"/>
        <v>SEVILLA</v>
      </c>
      <c r="B62" s="37">
        <f t="shared" si="3"/>
        <v>11549</v>
      </c>
      <c r="C62" s="37">
        <f t="shared" si="4"/>
        <v>18448</v>
      </c>
      <c r="D62" s="37">
        <f t="shared" si="7"/>
        <v>26</v>
      </c>
      <c r="E62" s="36" t="str">
        <f t="shared" si="6"/>
        <v>GIJÓN</v>
      </c>
      <c r="F62" s="36">
        <f t="shared" si="10"/>
        <v>19832</v>
      </c>
      <c r="G62" s="36">
        <f t="shared" si="9"/>
        <v>43251</v>
      </c>
    </row>
    <row r="63" spans="1:7" x14ac:dyDescent="0.3">
      <c r="A63" s="36" t="str">
        <f t="shared" si="5"/>
        <v>TARRAGONA</v>
      </c>
      <c r="B63" s="37">
        <f t="shared" si="3"/>
        <v>72148</v>
      </c>
      <c r="C63" s="37">
        <f t="shared" si="4"/>
        <v>62001</v>
      </c>
      <c r="D63" s="37">
        <f t="shared" si="7"/>
        <v>14</v>
      </c>
      <c r="E63" s="36" t="str">
        <f t="shared" si="6"/>
        <v>SANTANDER</v>
      </c>
      <c r="F63" s="36">
        <f t="shared" si="10"/>
        <v>19396</v>
      </c>
      <c r="G63" s="36">
        <f t="shared" si="9"/>
        <v>10766</v>
      </c>
    </row>
    <row r="64" spans="1:7" x14ac:dyDescent="0.3">
      <c r="A64" s="36" t="str">
        <f t="shared" si="5"/>
        <v>VALENCIA</v>
      </c>
      <c r="B64" s="37">
        <f t="shared" si="3"/>
        <v>178007</v>
      </c>
      <c r="C64" s="37">
        <f t="shared" si="4"/>
        <v>267863</v>
      </c>
      <c r="D64" s="37">
        <f t="shared" si="7"/>
        <v>7</v>
      </c>
      <c r="E64" s="36" t="str">
        <f t="shared" si="6"/>
        <v>SEVILLA</v>
      </c>
      <c r="F64" s="36">
        <f t="shared" si="10"/>
        <v>11549</v>
      </c>
      <c r="G64" s="36">
        <f t="shared" si="9"/>
        <v>18448</v>
      </c>
    </row>
    <row r="65" spans="1:7" x14ac:dyDescent="0.3">
      <c r="A65" s="36" t="str">
        <f t="shared" si="5"/>
        <v>VIGO</v>
      </c>
      <c r="B65" s="37">
        <f t="shared" si="3"/>
        <v>124896</v>
      </c>
      <c r="C65" s="37">
        <f t="shared" si="4"/>
        <v>144213</v>
      </c>
      <c r="D65" s="37">
        <f t="shared" si="7"/>
        <v>9</v>
      </c>
      <c r="E65" s="36" t="str">
        <f t="shared" si="6"/>
        <v>MELILLA</v>
      </c>
      <c r="F65" s="36">
        <f t="shared" si="10"/>
        <v>4163</v>
      </c>
      <c r="G65" s="36">
        <f t="shared" si="9"/>
        <v>4606</v>
      </c>
    </row>
    <row r="66" spans="1:7" x14ac:dyDescent="0.3">
      <c r="A66" s="36" t="str">
        <f t="shared" si="5"/>
        <v>VILAGARCÍA</v>
      </c>
      <c r="B66" s="37">
        <f t="shared" si="3"/>
        <v>2939</v>
      </c>
      <c r="C66" s="37">
        <f t="shared" si="4"/>
        <v>3394</v>
      </c>
      <c r="D66" s="37">
        <f t="shared" si="7"/>
        <v>28</v>
      </c>
      <c r="E66" s="36" t="str">
        <f t="shared" si="6"/>
        <v>VILAGARCÍA</v>
      </c>
      <c r="F66" s="36">
        <f t="shared" si="10"/>
        <v>2939</v>
      </c>
      <c r="G66" s="36">
        <f t="shared" si="9"/>
        <v>3394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156</v>
      </c>
    </row>
    <row r="2" spans="1:12" s="2" customFormat="1" ht="21" x14ac:dyDescent="0.4">
      <c r="I2" s="2" t="s">
        <v>115</v>
      </c>
    </row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6016</v>
      </c>
      <c r="C7" s="30">
        <v>2786</v>
      </c>
      <c r="D7" s="30">
        <v>30498</v>
      </c>
      <c r="E7" s="30">
        <v>27420</v>
      </c>
      <c r="F7" s="11">
        <f>((E7*100)/D7)-100</f>
        <v>-10.092465079677353</v>
      </c>
      <c r="G7" s="1"/>
      <c r="H7" s="1"/>
      <c r="I7" s="1"/>
    </row>
    <row r="8" spans="1:12" x14ac:dyDescent="0.3">
      <c r="A8" s="12" t="s">
        <v>31</v>
      </c>
      <c r="B8" s="31">
        <v>308</v>
      </c>
      <c r="C8" s="31">
        <v>209</v>
      </c>
      <c r="D8" s="31">
        <v>2992</v>
      </c>
      <c r="E8" s="31">
        <v>4199</v>
      </c>
      <c r="F8" s="14">
        <f t="shared" ref="F8:F34" si="0">((E8*100)/D8)-100</f>
        <v>40.340909090909093</v>
      </c>
      <c r="G8" s="1"/>
      <c r="H8" s="1"/>
      <c r="I8" s="1"/>
    </row>
    <row r="9" spans="1:12" x14ac:dyDescent="0.3">
      <c r="A9" s="9" t="s">
        <v>157</v>
      </c>
      <c r="B9" s="30">
        <v>2921</v>
      </c>
      <c r="C9" s="30">
        <v>3365</v>
      </c>
      <c r="D9" s="30">
        <v>33576</v>
      </c>
      <c r="E9" s="30">
        <v>38155</v>
      </c>
      <c r="F9" s="11">
        <f t="shared" si="0"/>
        <v>13.637717417202765</v>
      </c>
      <c r="G9" s="1"/>
      <c r="H9" s="1"/>
      <c r="I9" s="1"/>
    </row>
    <row r="10" spans="1:12" x14ac:dyDescent="0.3">
      <c r="A10" s="12" t="s">
        <v>159</v>
      </c>
      <c r="B10" s="31">
        <v>547</v>
      </c>
      <c r="C10" s="31">
        <v>0</v>
      </c>
      <c r="D10" s="31">
        <v>7435</v>
      </c>
      <c r="E10" s="31">
        <v>4999</v>
      </c>
      <c r="F10" s="14">
        <f t="shared" si="0"/>
        <v>-32.763954270342978</v>
      </c>
      <c r="G10" s="1"/>
      <c r="H10" s="1"/>
      <c r="I10" s="1"/>
    </row>
    <row r="11" spans="1:12" x14ac:dyDescent="0.3">
      <c r="A11" s="9" t="s">
        <v>160</v>
      </c>
      <c r="B11" s="30">
        <v>231343</v>
      </c>
      <c r="C11" s="30">
        <v>199626</v>
      </c>
      <c r="D11" s="30">
        <v>2236223</v>
      </c>
      <c r="E11" s="30">
        <v>1936400</v>
      </c>
      <c r="F11" s="11">
        <f t="shared" si="0"/>
        <v>-13.407562662578826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577</v>
      </c>
      <c r="C13" s="30">
        <v>563</v>
      </c>
      <c r="D13" s="30">
        <v>4871</v>
      </c>
      <c r="E13" s="30">
        <v>4521</v>
      </c>
      <c r="F13" s="11">
        <f t="shared" si="0"/>
        <v>-7.1853828782590909</v>
      </c>
      <c r="G13" s="1"/>
      <c r="H13" s="1"/>
      <c r="I13" s="1"/>
    </row>
    <row r="14" spans="1:12" x14ac:dyDescent="0.3">
      <c r="A14" s="12" t="s">
        <v>33</v>
      </c>
      <c r="B14" s="31">
        <v>111080</v>
      </c>
      <c r="C14" s="31">
        <v>154225</v>
      </c>
      <c r="D14" s="31">
        <v>789705</v>
      </c>
      <c r="E14" s="31">
        <v>1264093</v>
      </c>
      <c r="F14" s="14">
        <f t="shared" si="0"/>
        <v>60.071545703775456</v>
      </c>
      <c r="G14" s="1"/>
      <c r="H14" s="1"/>
      <c r="I14" s="1"/>
    </row>
    <row r="15" spans="1:12" x14ac:dyDescent="0.3">
      <c r="A15" s="9" t="s">
        <v>34</v>
      </c>
      <c r="B15" s="30">
        <v>6167</v>
      </c>
      <c r="C15" s="30">
        <v>6026</v>
      </c>
      <c r="D15" s="30">
        <v>56526</v>
      </c>
      <c r="E15" s="30">
        <v>58887</v>
      </c>
      <c r="F15" s="11">
        <f t="shared" si="0"/>
        <v>4.1768389767540555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71003</v>
      </c>
      <c r="C18" s="31">
        <v>58150</v>
      </c>
      <c r="D18" s="31">
        <v>491578</v>
      </c>
      <c r="E18" s="31">
        <v>599641</v>
      </c>
      <c r="F18" s="14">
        <f t="shared" si="0"/>
        <v>21.982879624393277</v>
      </c>
      <c r="G18" s="1"/>
      <c r="H18" s="1"/>
      <c r="I18" s="1"/>
    </row>
    <row r="19" spans="1:9" x14ac:dyDescent="0.3">
      <c r="A19" s="9" t="s">
        <v>37</v>
      </c>
      <c r="B19" s="30">
        <v>678</v>
      </c>
      <c r="C19" s="30">
        <v>502</v>
      </c>
      <c r="D19" s="30">
        <v>6034</v>
      </c>
      <c r="E19" s="30">
        <v>5587</v>
      </c>
      <c r="F19" s="11">
        <f t="shared" si="0"/>
        <v>-7.4080212131256218</v>
      </c>
      <c r="G19" s="1"/>
      <c r="H19" s="1"/>
      <c r="I19" s="1"/>
    </row>
    <row r="20" spans="1:9" x14ac:dyDescent="0.3">
      <c r="A20" s="12" t="s">
        <v>163</v>
      </c>
      <c r="B20" s="31">
        <v>3780</v>
      </c>
      <c r="C20" s="31">
        <v>1347</v>
      </c>
      <c r="D20" s="31">
        <v>43251</v>
      </c>
      <c r="E20" s="31">
        <v>19832</v>
      </c>
      <c r="F20" s="14">
        <f t="shared" si="0"/>
        <v>-54.146724931215466</v>
      </c>
      <c r="G20" s="1"/>
      <c r="H20" s="1"/>
      <c r="I20" s="1"/>
    </row>
    <row r="21" spans="1:9" x14ac:dyDescent="0.3">
      <c r="A21" s="9" t="s">
        <v>38</v>
      </c>
      <c r="B21" s="30">
        <v>9615</v>
      </c>
      <c r="C21" s="30">
        <v>19623</v>
      </c>
      <c r="D21" s="30">
        <v>106407</v>
      </c>
      <c r="E21" s="30">
        <v>127711</v>
      </c>
      <c r="F21" s="11">
        <f t="shared" si="0"/>
        <v>20.021239204187694</v>
      </c>
      <c r="G21" s="1"/>
      <c r="H21" s="1"/>
      <c r="I21" s="1"/>
    </row>
    <row r="22" spans="1:9" x14ac:dyDescent="0.3">
      <c r="A22" s="12" t="s">
        <v>59</v>
      </c>
      <c r="B22" s="31">
        <v>230145</v>
      </c>
      <c r="C22" s="31">
        <v>180402</v>
      </c>
      <c r="D22" s="31">
        <v>1962022</v>
      </c>
      <c r="E22" s="31">
        <v>1963707</v>
      </c>
      <c r="F22" s="14">
        <f t="shared" si="0"/>
        <v>8.5880790327536261E-2</v>
      </c>
      <c r="G22" s="1"/>
      <c r="H22" s="1"/>
      <c r="I22" s="1"/>
    </row>
    <row r="23" spans="1:9" x14ac:dyDescent="0.3">
      <c r="A23" s="9" t="s">
        <v>164</v>
      </c>
      <c r="B23" s="30">
        <v>3154</v>
      </c>
      <c r="C23" s="30">
        <v>3483</v>
      </c>
      <c r="D23" s="30">
        <v>36530</v>
      </c>
      <c r="E23" s="30">
        <v>28352</v>
      </c>
      <c r="F23" s="11">
        <f t="shared" si="0"/>
        <v>-22.387079113057766</v>
      </c>
      <c r="G23" s="1"/>
      <c r="H23" s="1"/>
      <c r="I23" s="1"/>
    </row>
    <row r="24" spans="1:9" x14ac:dyDescent="0.3">
      <c r="A24" s="12" t="s">
        <v>166</v>
      </c>
      <c r="B24" s="31">
        <v>1221</v>
      </c>
      <c r="C24" s="31">
        <v>1262</v>
      </c>
      <c r="D24" s="31">
        <v>9613</v>
      </c>
      <c r="E24" s="31">
        <v>13874</v>
      </c>
      <c r="F24" s="14">
        <f t="shared" si="0"/>
        <v>44.325392697388963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2071</v>
      </c>
      <c r="C26" s="31">
        <v>690</v>
      </c>
      <c r="D26" s="31">
        <v>16468</v>
      </c>
      <c r="E26" s="31">
        <v>14561</v>
      </c>
      <c r="F26" s="14">
        <f t="shared" si="0"/>
        <v>-11.580034005343691</v>
      </c>
      <c r="G26" s="1"/>
      <c r="H26" s="1"/>
      <c r="I26" s="1"/>
    </row>
    <row r="27" spans="1:9" x14ac:dyDescent="0.3">
      <c r="A27" s="9" t="s">
        <v>41</v>
      </c>
      <c r="B27" s="30">
        <v>1293</v>
      </c>
      <c r="C27" s="30">
        <v>286</v>
      </c>
      <c r="D27" s="30">
        <v>6430</v>
      </c>
      <c r="E27" s="30">
        <v>6769</v>
      </c>
      <c r="F27" s="11">
        <f t="shared" si="0"/>
        <v>5.2721617418351485</v>
      </c>
      <c r="G27" s="1"/>
      <c r="H27" s="1"/>
      <c r="I27" s="1"/>
    </row>
    <row r="28" spans="1:9" x14ac:dyDescent="0.3">
      <c r="A28" s="12" t="s">
        <v>42</v>
      </c>
      <c r="B28" s="31">
        <v>50972</v>
      </c>
      <c r="C28" s="31">
        <v>47434</v>
      </c>
      <c r="D28" s="31">
        <v>453907</v>
      </c>
      <c r="E28" s="31">
        <v>434136</v>
      </c>
      <c r="F28" s="14">
        <f t="shared" si="0"/>
        <v>-4.3557380696926913</v>
      </c>
      <c r="G28" s="1"/>
      <c r="H28" s="1"/>
      <c r="I28" s="1"/>
    </row>
    <row r="29" spans="1:9" x14ac:dyDescent="0.3">
      <c r="A29" s="9" t="s">
        <v>43</v>
      </c>
      <c r="B29" s="30">
        <v>783</v>
      </c>
      <c r="C29" s="30">
        <v>688</v>
      </c>
      <c r="D29" s="30">
        <v>4385</v>
      </c>
      <c r="E29" s="30">
        <v>8355</v>
      </c>
      <c r="F29" s="11">
        <f t="shared" si="0"/>
        <v>90.535917901938433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2832</v>
      </c>
      <c r="C31" s="30">
        <v>884</v>
      </c>
      <c r="D31" s="30">
        <v>15836</v>
      </c>
      <c r="E31" s="30">
        <v>18854</v>
      </c>
      <c r="F31" s="11">
        <f t="shared" si="0"/>
        <v>19.057842889618584</v>
      </c>
      <c r="G31" s="1"/>
      <c r="H31" s="1"/>
      <c r="I31" s="1"/>
    </row>
    <row r="32" spans="1:9" x14ac:dyDescent="0.3">
      <c r="A32" s="12" t="s">
        <v>46</v>
      </c>
      <c r="B32" s="31">
        <v>22641</v>
      </c>
      <c r="C32" s="31">
        <v>4016</v>
      </c>
      <c r="D32" s="31">
        <v>196725</v>
      </c>
      <c r="E32" s="31">
        <v>109853</v>
      </c>
      <c r="F32" s="14">
        <f t="shared" si="0"/>
        <v>-44.159105350108021</v>
      </c>
      <c r="G32" s="1"/>
      <c r="H32" s="1"/>
      <c r="I32" s="1"/>
    </row>
    <row r="33" spans="1:9" x14ac:dyDescent="0.3">
      <c r="A33" s="9" t="s">
        <v>47</v>
      </c>
      <c r="B33" s="30">
        <v>5958</v>
      </c>
      <c r="C33" s="30">
        <v>4941</v>
      </c>
      <c r="D33" s="30">
        <v>64243</v>
      </c>
      <c r="E33" s="30">
        <v>55902</v>
      </c>
      <c r="F33" s="11">
        <f t="shared" si="0"/>
        <v>-12.983515713774267</v>
      </c>
      <c r="G33" s="1"/>
      <c r="H33" s="1"/>
      <c r="I33" s="1"/>
    </row>
    <row r="34" spans="1:9" x14ac:dyDescent="0.3">
      <c r="A34" s="12" t="s">
        <v>165</v>
      </c>
      <c r="B34" s="31">
        <v>106</v>
      </c>
      <c r="C34" s="31">
        <v>30</v>
      </c>
      <c r="D34" s="31">
        <v>396</v>
      </c>
      <c r="E34" s="31">
        <v>435</v>
      </c>
      <c r="F34" s="14">
        <f t="shared" si="0"/>
        <v>9.8484848484848442</v>
      </c>
      <c r="G34" s="1"/>
      <c r="H34" s="1"/>
      <c r="I34" s="1"/>
    </row>
    <row r="35" spans="1:9" x14ac:dyDescent="0.3">
      <c r="A35" s="15" t="s">
        <v>48</v>
      </c>
      <c r="B35" s="16">
        <f>SUM(B7:B34)</f>
        <v>765211</v>
      </c>
      <c r="C35" s="16">
        <f t="shared" ref="C35:E35" si="1">SUM(C7:C34)</f>
        <v>690538</v>
      </c>
      <c r="D35" s="16">
        <f t="shared" si="1"/>
        <v>6575651</v>
      </c>
      <c r="E35" s="16">
        <f t="shared" si="1"/>
        <v>6746243</v>
      </c>
      <c r="F35" s="17">
        <f t="shared" ref="F35" si="2">((E35*100)/D35)-100</f>
        <v>2.594298267958564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27420</v>
      </c>
      <c r="C39" s="37">
        <f t="shared" si="4"/>
        <v>30498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LAS PALMAS</v>
      </c>
      <c r="F39" s="36">
        <f>LOOKUP(E39,$A$39:$A$66,$B$39:$B$66)</f>
        <v>1963707</v>
      </c>
      <c r="G39" s="36">
        <f>LOOKUP(E39,$A$39:$A$66,$C$39:$C$66)</f>
        <v>1962022</v>
      </c>
    </row>
    <row r="40" spans="1:9" x14ac:dyDescent="0.3">
      <c r="A40" s="36" t="str">
        <f t="shared" si="5"/>
        <v>ALICANTE</v>
      </c>
      <c r="B40" s="37">
        <f t="shared" si="3"/>
        <v>4199</v>
      </c>
      <c r="C40" s="37">
        <f t="shared" si="4"/>
        <v>2992</v>
      </c>
      <c r="D40" s="37">
        <f t="shared" ref="D40:D66" si="7">_xlfn.RANK.EQ(B40,$B$39:$B$66)+COUNTIF($B$39:$B$66,B40)-1</f>
        <v>22</v>
      </c>
      <c r="E40" s="36" t="str">
        <f t="shared" si="6"/>
        <v>BAHÍA DE ALGECIRAS</v>
      </c>
      <c r="F40" s="36">
        <f t="shared" ref="F40:F66" si="8">LOOKUP(E40,$A$39:$A$66,$B$39:$B$66)</f>
        <v>1936400</v>
      </c>
      <c r="G40" s="36">
        <f t="shared" ref="G40:G66" si="9">LOOKUP(E40,$A$39:$A$66,$C$39:$C$66)</f>
        <v>2236223</v>
      </c>
    </row>
    <row r="41" spans="1:9" x14ac:dyDescent="0.3">
      <c r="A41" s="36" t="str">
        <f t="shared" si="5"/>
        <v>ALMERÍA</v>
      </c>
      <c r="B41" s="37">
        <f t="shared" si="3"/>
        <v>38155</v>
      </c>
      <c r="C41" s="37">
        <f t="shared" si="4"/>
        <v>33576</v>
      </c>
      <c r="D41" s="37">
        <f t="shared" si="7"/>
        <v>10</v>
      </c>
      <c r="E41" s="36" t="str">
        <f t="shared" si="6"/>
        <v>BARCELONA</v>
      </c>
      <c r="F41" s="36">
        <f t="shared" si="8"/>
        <v>1264093</v>
      </c>
      <c r="G41" s="36">
        <f t="shared" si="9"/>
        <v>789705</v>
      </c>
    </row>
    <row r="42" spans="1:9" x14ac:dyDescent="0.3">
      <c r="A42" s="36" t="str">
        <f t="shared" si="5"/>
        <v>AVILÉS</v>
      </c>
      <c r="B42" s="37">
        <f t="shared" si="3"/>
        <v>4999</v>
      </c>
      <c r="C42" s="37">
        <f t="shared" si="4"/>
        <v>7435</v>
      </c>
      <c r="D42" s="37">
        <f t="shared" si="7"/>
        <v>20</v>
      </c>
      <c r="E42" s="36" t="str">
        <f t="shared" si="6"/>
        <v>CEUTA</v>
      </c>
      <c r="F42" s="36">
        <f t="shared" si="8"/>
        <v>599641</v>
      </c>
      <c r="G42" s="36">
        <f t="shared" si="9"/>
        <v>491578</v>
      </c>
    </row>
    <row r="43" spans="1:9" x14ac:dyDescent="0.3">
      <c r="A43" s="36" t="str">
        <f t="shared" si="5"/>
        <v>BAHÍA DE ALGECIRAS</v>
      </c>
      <c r="B43" s="37">
        <f t="shared" si="3"/>
        <v>1936400</v>
      </c>
      <c r="C43" s="37">
        <f t="shared" si="4"/>
        <v>2236223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434136</v>
      </c>
      <c r="G43" s="36">
        <f t="shared" si="9"/>
        <v>453907</v>
      </c>
    </row>
    <row r="44" spans="1:9" x14ac:dyDescent="0.3">
      <c r="A44" s="36" t="str">
        <f t="shared" si="5"/>
        <v>BAHÍA DE CÁDIZ</v>
      </c>
      <c r="B44" s="37">
        <f t="shared" si="3"/>
        <v>0</v>
      </c>
      <c r="C44" s="37">
        <f t="shared" si="4"/>
        <v>0</v>
      </c>
      <c r="D44" s="37">
        <f t="shared" si="7"/>
        <v>28</v>
      </c>
      <c r="E44" s="36" t="str">
        <f t="shared" si="6"/>
        <v>HUELVA</v>
      </c>
      <c r="F44" s="36">
        <f t="shared" si="8"/>
        <v>127711</v>
      </c>
      <c r="G44" s="36">
        <f t="shared" si="9"/>
        <v>106407</v>
      </c>
    </row>
    <row r="45" spans="1:9" x14ac:dyDescent="0.3">
      <c r="A45" s="36" t="str">
        <f t="shared" si="5"/>
        <v>BALEARES</v>
      </c>
      <c r="B45" s="37">
        <f t="shared" si="3"/>
        <v>4521</v>
      </c>
      <c r="C45" s="37">
        <f t="shared" si="4"/>
        <v>4871</v>
      </c>
      <c r="D45" s="37">
        <f t="shared" si="7"/>
        <v>21</v>
      </c>
      <c r="E45" s="36" t="str">
        <f t="shared" si="6"/>
        <v>VALENCIA</v>
      </c>
      <c r="F45" s="36">
        <f t="shared" si="8"/>
        <v>109853</v>
      </c>
      <c r="G45" s="36">
        <f t="shared" si="9"/>
        <v>196725</v>
      </c>
    </row>
    <row r="46" spans="1:9" x14ac:dyDescent="0.3">
      <c r="A46" s="36" t="str">
        <f t="shared" si="5"/>
        <v>BARCELONA</v>
      </c>
      <c r="B46" s="37">
        <f t="shared" si="3"/>
        <v>1264093</v>
      </c>
      <c r="C46" s="37">
        <f t="shared" si="4"/>
        <v>789705</v>
      </c>
      <c r="D46" s="37">
        <f t="shared" si="7"/>
        <v>3</v>
      </c>
      <c r="E46" s="36" t="str">
        <f t="shared" si="6"/>
        <v>BILBAO</v>
      </c>
      <c r="F46" s="36">
        <f t="shared" si="8"/>
        <v>58887</v>
      </c>
      <c r="G46" s="36">
        <f t="shared" si="9"/>
        <v>56526</v>
      </c>
    </row>
    <row r="47" spans="1:9" x14ac:dyDescent="0.3">
      <c r="A47" s="36" t="str">
        <f t="shared" si="5"/>
        <v>BILBAO</v>
      </c>
      <c r="B47" s="37">
        <f t="shared" si="3"/>
        <v>58887</v>
      </c>
      <c r="C47" s="37">
        <f t="shared" si="4"/>
        <v>56526</v>
      </c>
      <c r="D47" s="37">
        <f t="shared" si="7"/>
        <v>8</v>
      </c>
      <c r="E47" s="36" t="str">
        <f t="shared" si="6"/>
        <v>VIGO</v>
      </c>
      <c r="F47" s="36">
        <f t="shared" si="8"/>
        <v>55902</v>
      </c>
      <c r="G47" s="36">
        <f t="shared" si="9"/>
        <v>64243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ALMERÍA</v>
      </c>
      <c r="F48" s="36">
        <f t="shared" si="8"/>
        <v>38155</v>
      </c>
      <c r="G48" s="36">
        <f t="shared" si="9"/>
        <v>33576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MÁLAGA</v>
      </c>
      <c r="F49" s="36">
        <f t="shared" si="8"/>
        <v>28352</v>
      </c>
      <c r="G49" s="36">
        <f t="shared" si="9"/>
        <v>36530</v>
      </c>
    </row>
    <row r="50" spans="1:7" x14ac:dyDescent="0.3">
      <c r="A50" s="36" t="str">
        <f t="shared" si="5"/>
        <v>CEUTA</v>
      </c>
      <c r="B50" s="37">
        <f t="shared" si="3"/>
        <v>599641</v>
      </c>
      <c r="C50" s="37">
        <f t="shared" si="4"/>
        <v>491578</v>
      </c>
      <c r="D50" s="37">
        <f t="shared" si="7"/>
        <v>4</v>
      </c>
      <c r="E50" s="36" t="str">
        <f t="shared" si="6"/>
        <v>A CORUÑA</v>
      </c>
      <c r="F50" s="36">
        <f t="shared" si="8"/>
        <v>27420</v>
      </c>
      <c r="G50" s="36">
        <f t="shared" si="9"/>
        <v>30498</v>
      </c>
    </row>
    <row r="51" spans="1:7" x14ac:dyDescent="0.3">
      <c r="A51" s="36" t="str">
        <f t="shared" si="5"/>
        <v>FERROL-SAN CIBRAO</v>
      </c>
      <c r="B51" s="37">
        <f t="shared" si="3"/>
        <v>5587</v>
      </c>
      <c r="C51" s="37">
        <f t="shared" si="4"/>
        <v>6034</v>
      </c>
      <c r="D51" s="37">
        <f t="shared" si="7"/>
        <v>19</v>
      </c>
      <c r="E51" s="36" t="str">
        <f t="shared" si="6"/>
        <v>GIJÓN</v>
      </c>
      <c r="F51" s="36">
        <f t="shared" si="8"/>
        <v>19832</v>
      </c>
      <c r="G51" s="36">
        <f t="shared" si="9"/>
        <v>43251</v>
      </c>
    </row>
    <row r="52" spans="1:7" x14ac:dyDescent="0.3">
      <c r="A52" s="36" t="str">
        <f t="shared" si="5"/>
        <v>GIJÓN</v>
      </c>
      <c r="B52" s="37">
        <f t="shared" si="3"/>
        <v>19832</v>
      </c>
      <c r="C52" s="37">
        <f t="shared" si="4"/>
        <v>43251</v>
      </c>
      <c r="D52" s="37">
        <f t="shared" si="7"/>
        <v>13</v>
      </c>
      <c r="E52" s="36" t="str">
        <f t="shared" si="6"/>
        <v>TARRAGONA</v>
      </c>
      <c r="F52" s="36">
        <f t="shared" si="8"/>
        <v>18854</v>
      </c>
      <c r="G52" s="36">
        <f t="shared" si="9"/>
        <v>15836</v>
      </c>
    </row>
    <row r="53" spans="1:7" x14ac:dyDescent="0.3">
      <c r="A53" s="36" t="str">
        <f t="shared" si="5"/>
        <v>HUELVA</v>
      </c>
      <c r="B53" s="37">
        <f t="shared" si="3"/>
        <v>127711</v>
      </c>
      <c r="C53" s="37">
        <f t="shared" si="4"/>
        <v>106407</v>
      </c>
      <c r="D53" s="37">
        <f t="shared" si="7"/>
        <v>6</v>
      </c>
      <c r="E53" s="36" t="str">
        <f t="shared" si="6"/>
        <v>MOTRIL</v>
      </c>
      <c r="F53" s="36">
        <f t="shared" si="8"/>
        <v>14561</v>
      </c>
      <c r="G53" s="36">
        <f t="shared" si="9"/>
        <v>16468</v>
      </c>
    </row>
    <row r="54" spans="1:7" x14ac:dyDescent="0.3">
      <c r="A54" s="36" t="str">
        <f t="shared" si="5"/>
        <v>LAS PALMAS</v>
      </c>
      <c r="B54" s="37">
        <f t="shared" si="3"/>
        <v>1963707</v>
      </c>
      <c r="C54" s="37">
        <f t="shared" si="4"/>
        <v>1962022</v>
      </c>
      <c r="D54" s="37">
        <f t="shared" si="7"/>
        <v>1</v>
      </c>
      <c r="E54" s="36" t="str">
        <f t="shared" si="6"/>
        <v>MARÍN Y RÍA DE PONTEVEDRA</v>
      </c>
      <c r="F54" s="36">
        <f t="shared" si="8"/>
        <v>13874</v>
      </c>
      <c r="G54" s="36">
        <f t="shared" si="9"/>
        <v>9613</v>
      </c>
    </row>
    <row r="55" spans="1:7" x14ac:dyDescent="0.3">
      <c r="A55" s="36" t="str">
        <f t="shared" si="5"/>
        <v>MÁLAGA</v>
      </c>
      <c r="B55" s="37">
        <f t="shared" si="3"/>
        <v>28352</v>
      </c>
      <c r="C55" s="37">
        <f t="shared" si="4"/>
        <v>36530</v>
      </c>
      <c r="D55" s="37">
        <f t="shared" si="7"/>
        <v>11</v>
      </c>
      <c r="E55" s="36" t="str">
        <f t="shared" si="6"/>
        <v>SANTANDER</v>
      </c>
      <c r="F55" s="36">
        <f t="shared" si="8"/>
        <v>8355</v>
      </c>
      <c r="G55" s="36">
        <f t="shared" si="9"/>
        <v>4385</v>
      </c>
    </row>
    <row r="56" spans="1:7" x14ac:dyDescent="0.3">
      <c r="A56" s="36" t="str">
        <f t="shared" si="5"/>
        <v>MARÍN Y RÍA DE PONTEVEDRA</v>
      </c>
      <c r="B56" s="37">
        <f t="shared" si="3"/>
        <v>13874</v>
      </c>
      <c r="C56" s="37">
        <f t="shared" si="4"/>
        <v>9613</v>
      </c>
      <c r="D56" s="37">
        <f t="shared" si="7"/>
        <v>16</v>
      </c>
      <c r="E56" s="36" t="str">
        <f t="shared" si="6"/>
        <v>PASAIA</v>
      </c>
      <c r="F56" s="36">
        <f t="shared" si="8"/>
        <v>6769</v>
      </c>
      <c r="G56" s="36">
        <f t="shared" si="9"/>
        <v>6430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FERROL-SAN CIBRAO</v>
      </c>
      <c r="F57" s="36">
        <f t="shared" si="8"/>
        <v>5587</v>
      </c>
      <c r="G57" s="36">
        <f t="shared" si="9"/>
        <v>6034</v>
      </c>
    </row>
    <row r="58" spans="1:7" x14ac:dyDescent="0.3">
      <c r="A58" s="36" t="str">
        <f t="shared" si="5"/>
        <v>MOTRIL</v>
      </c>
      <c r="B58" s="37">
        <f t="shared" si="3"/>
        <v>14561</v>
      </c>
      <c r="C58" s="37">
        <f t="shared" si="4"/>
        <v>16468</v>
      </c>
      <c r="D58" s="37">
        <f t="shared" si="7"/>
        <v>15</v>
      </c>
      <c r="E58" s="36" t="str">
        <f t="shared" si="6"/>
        <v>AVILÉS</v>
      </c>
      <c r="F58" s="36">
        <f t="shared" si="8"/>
        <v>4999</v>
      </c>
      <c r="G58" s="36">
        <f t="shared" si="9"/>
        <v>7435</v>
      </c>
    </row>
    <row r="59" spans="1:7" x14ac:dyDescent="0.3">
      <c r="A59" s="36" t="str">
        <f t="shared" si="5"/>
        <v>PASAIA</v>
      </c>
      <c r="B59" s="37">
        <f t="shared" si="3"/>
        <v>6769</v>
      </c>
      <c r="C59" s="37">
        <f t="shared" si="4"/>
        <v>6430</v>
      </c>
      <c r="D59" s="37">
        <f t="shared" si="7"/>
        <v>18</v>
      </c>
      <c r="E59" s="36" t="str">
        <f t="shared" si="6"/>
        <v>BALEARES</v>
      </c>
      <c r="F59" s="36">
        <f t="shared" si="8"/>
        <v>4521</v>
      </c>
      <c r="G59" s="36">
        <f t="shared" si="9"/>
        <v>4871</v>
      </c>
    </row>
    <row r="60" spans="1:7" x14ac:dyDescent="0.3">
      <c r="A60" s="36" t="str">
        <f t="shared" si="5"/>
        <v>SANTA CRUZ DE TENERIFE</v>
      </c>
      <c r="B60" s="37">
        <f t="shared" si="3"/>
        <v>434136</v>
      </c>
      <c r="C60" s="37">
        <f t="shared" si="4"/>
        <v>453907</v>
      </c>
      <c r="D60" s="37">
        <f t="shared" si="7"/>
        <v>5</v>
      </c>
      <c r="E60" s="36" t="str">
        <f t="shared" si="6"/>
        <v>ALICANTE</v>
      </c>
      <c r="F60" s="36">
        <f t="shared" si="8"/>
        <v>4199</v>
      </c>
      <c r="G60" s="36">
        <f t="shared" si="9"/>
        <v>2992</v>
      </c>
    </row>
    <row r="61" spans="1:7" x14ac:dyDescent="0.3">
      <c r="A61" s="36" t="str">
        <f t="shared" si="5"/>
        <v>SANTANDER</v>
      </c>
      <c r="B61" s="37">
        <f t="shared" si="3"/>
        <v>8355</v>
      </c>
      <c r="C61" s="37">
        <f t="shared" si="4"/>
        <v>4385</v>
      </c>
      <c r="D61" s="37">
        <f t="shared" si="7"/>
        <v>17</v>
      </c>
      <c r="E61" s="36" t="str">
        <f t="shared" si="6"/>
        <v>VILAGARCÍA</v>
      </c>
      <c r="F61" s="36">
        <f t="shared" si="8"/>
        <v>435</v>
      </c>
      <c r="G61" s="36">
        <f t="shared" si="9"/>
        <v>396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18854</v>
      </c>
      <c r="C63" s="37">
        <f t="shared" si="4"/>
        <v>15836</v>
      </c>
      <c r="D63" s="37">
        <f t="shared" si="7"/>
        <v>14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109853</v>
      </c>
      <c r="C64" s="37">
        <f t="shared" si="4"/>
        <v>196725</v>
      </c>
      <c r="D64" s="37">
        <f t="shared" si="7"/>
        <v>7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55902</v>
      </c>
      <c r="C65" s="37">
        <f t="shared" si="4"/>
        <v>64243</v>
      </c>
      <c r="D65" s="37">
        <f t="shared" si="7"/>
        <v>9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435</v>
      </c>
      <c r="C66" s="37">
        <f t="shared" si="4"/>
        <v>396</v>
      </c>
      <c r="D66" s="37">
        <f t="shared" si="7"/>
        <v>23</v>
      </c>
      <c r="E66" s="36" t="str">
        <f t="shared" si="6"/>
        <v>BAHÍA DE CÁDIZ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25954</v>
      </c>
      <c r="C7" s="30">
        <v>23659</v>
      </c>
      <c r="D7" s="30">
        <v>244198</v>
      </c>
      <c r="E7" s="30">
        <v>249607</v>
      </c>
      <c r="F7" s="11">
        <f>((E7*100)/D7)-100</f>
        <v>2.2150058559038115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28</v>
      </c>
      <c r="E8" s="31">
        <v>0</v>
      </c>
      <c r="F8" s="14">
        <f t="shared" ref="F8:F34" si="0">((E8*100)/D8)-100</f>
        <v>-100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0</v>
      </c>
      <c r="E9" s="3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317675</v>
      </c>
      <c r="C11" s="30">
        <v>7959</v>
      </c>
      <c r="D11" s="30">
        <v>2213927</v>
      </c>
      <c r="E11" s="30">
        <v>2057393</v>
      </c>
      <c r="F11" s="11">
        <f t="shared" si="0"/>
        <v>-7.0704228278529513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1</v>
      </c>
      <c r="D12" s="31">
        <v>0</v>
      </c>
      <c r="E12" s="31">
        <v>100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138</v>
      </c>
      <c r="C13" s="30">
        <v>167</v>
      </c>
      <c r="D13" s="30">
        <v>844</v>
      </c>
      <c r="E13" s="30">
        <v>1375</v>
      </c>
      <c r="F13" s="11">
        <f t="shared" si="0"/>
        <v>62.914691943127963</v>
      </c>
      <c r="G13" s="1"/>
      <c r="H13" s="1"/>
      <c r="I13" s="1"/>
    </row>
    <row r="14" spans="1:12" x14ac:dyDescent="0.3">
      <c r="A14" s="12" t="s">
        <v>33</v>
      </c>
      <c r="B14" s="31">
        <v>0</v>
      </c>
      <c r="C14" s="31">
        <v>0</v>
      </c>
      <c r="D14" s="31">
        <v>0</v>
      </c>
      <c r="E14" s="31">
        <v>0</v>
      </c>
      <c r="F14" s="14" t="e">
        <f t="shared" si="0"/>
        <v>#DIV/0!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220</v>
      </c>
      <c r="D15" s="30">
        <v>0</v>
      </c>
      <c r="E15" s="30">
        <v>220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5</v>
      </c>
      <c r="D18" s="31">
        <v>0</v>
      </c>
      <c r="E18" s="31">
        <v>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2260</v>
      </c>
      <c r="E19" s="30">
        <v>2947</v>
      </c>
      <c r="F19" s="11">
        <f t="shared" si="0"/>
        <v>30.398230088495581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8</v>
      </c>
      <c r="E20" s="31">
        <v>800</v>
      </c>
      <c r="F20" s="14">
        <f t="shared" si="0"/>
        <v>9900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5616</v>
      </c>
      <c r="E21" s="30">
        <v>12974</v>
      </c>
      <c r="F21" s="11">
        <f t="shared" si="0"/>
        <v>131.0185185185185</v>
      </c>
      <c r="G21" s="1"/>
      <c r="H21" s="1"/>
      <c r="I21" s="1"/>
    </row>
    <row r="22" spans="1:9" x14ac:dyDescent="0.3">
      <c r="A22" s="12" t="s">
        <v>59</v>
      </c>
      <c r="B22" s="31">
        <v>0</v>
      </c>
      <c r="C22" s="31">
        <v>0</v>
      </c>
      <c r="D22" s="31">
        <v>25</v>
      </c>
      <c r="E22" s="31">
        <v>6</v>
      </c>
      <c r="F22" s="14">
        <f t="shared" si="0"/>
        <v>-76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8</v>
      </c>
      <c r="E25" s="30">
        <v>0</v>
      </c>
      <c r="F25" s="11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48</v>
      </c>
      <c r="C28" s="31">
        <v>13</v>
      </c>
      <c r="D28" s="31">
        <v>564</v>
      </c>
      <c r="E28" s="31">
        <v>488</v>
      </c>
      <c r="F28" s="14">
        <f t="shared" si="0"/>
        <v>-13.475177304964532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236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3368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0</v>
      </c>
      <c r="C32" s="31">
        <v>0</v>
      </c>
      <c r="D32" s="31">
        <v>0</v>
      </c>
      <c r="E32" s="31">
        <v>0</v>
      </c>
      <c r="F32" s="14" t="e">
        <f t="shared" si="0"/>
        <v>#DIV/0!</v>
      </c>
      <c r="G32" s="1"/>
      <c r="H32" s="1"/>
      <c r="I32" s="1"/>
    </row>
    <row r="33" spans="1:9" x14ac:dyDescent="0.3">
      <c r="A33" s="9" t="s">
        <v>47</v>
      </c>
      <c r="B33" s="30">
        <v>0</v>
      </c>
      <c r="C33" s="30">
        <v>0</v>
      </c>
      <c r="D33" s="30">
        <v>5604</v>
      </c>
      <c r="E33" s="30">
        <v>0</v>
      </c>
      <c r="F33" s="11">
        <f t="shared" si="0"/>
        <v>-100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343815</v>
      </c>
      <c r="C35" s="16">
        <f t="shared" ref="C35:E35" si="1">SUM(C7:C34)</f>
        <v>32024</v>
      </c>
      <c r="D35" s="16">
        <f t="shared" si="1"/>
        <v>2473082</v>
      </c>
      <c r="E35" s="16">
        <f t="shared" si="1"/>
        <v>2329519</v>
      </c>
      <c r="F35" s="17">
        <f t="shared" ref="F35" si="2">((E35*100)/D35)-100</f>
        <v>-5.805023852828171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77"/>
    </row>
    <row r="39" spans="1:9" x14ac:dyDescent="0.3">
      <c r="A39" s="36" t="str">
        <f t="shared" ref="A39:A66" si="5">A7</f>
        <v>A CORUÑA</v>
      </c>
      <c r="B39" s="37">
        <f t="shared" si="3"/>
        <v>249607</v>
      </c>
      <c r="C39" s="37">
        <f t="shared" si="4"/>
        <v>244198</v>
      </c>
      <c r="D39" s="37">
        <f>_xlfn.RANK.EQ(B39,$B$39:$B$66)+COUNTIF($B$39:$B$66,B39)-1</f>
        <v>2</v>
      </c>
      <c r="E39" s="36" t="str">
        <f t="shared" ref="E39:E47" si="6">INDEX($A$39:$B$66,MATCH(ROW()-38,$D$39:$D$66,0),1)</f>
        <v>BAHÍA DE ALGECIRAS</v>
      </c>
      <c r="F39" s="36">
        <f>LOOKUP(E39,$A$39:$A$66,$B$39:$B$66)</f>
        <v>2057393</v>
      </c>
      <c r="G39" s="36">
        <f>LOOKUP(E39,$A$39:$A$66,$C$39:$C$66)</f>
        <v>2213927</v>
      </c>
      <c r="H39" s="77"/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28</v>
      </c>
      <c r="D40" s="37">
        <f t="shared" ref="D40:D66" si="7">_xlfn.RANK.EQ(B40,$B$39:$B$66)+COUNTIF($B$39:$B$66,B40)-1</f>
        <v>28</v>
      </c>
      <c r="E40" s="36" t="str">
        <f t="shared" si="6"/>
        <v>A CORUÑA</v>
      </c>
      <c r="F40" s="36">
        <f t="shared" ref="F40:F66" si="8">LOOKUP(E40,$A$39:$A$66,$B$39:$B$66)</f>
        <v>249607</v>
      </c>
      <c r="G40" s="36">
        <f t="shared" ref="G40:G66" si="9">LOOKUP(E40,$A$39:$A$66,$C$39:$C$66)</f>
        <v>244198</v>
      </c>
      <c r="H40" s="77"/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0</v>
      </c>
      <c r="D41" s="37">
        <f t="shared" si="7"/>
        <v>28</v>
      </c>
      <c r="E41" s="36" t="str">
        <f t="shared" si="6"/>
        <v>HUELVA</v>
      </c>
      <c r="F41" s="36">
        <f t="shared" si="8"/>
        <v>12974</v>
      </c>
      <c r="G41" s="36">
        <f t="shared" si="9"/>
        <v>5616</v>
      </c>
      <c r="H41" s="77"/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TARRAGONA</v>
      </c>
      <c r="F42" s="36">
        <f t="shared" si="8"/>
        <v>3368</v>
      </c>
      <c r="G42" s="36">
        <f t="shared" si="9"/>
        <v>0</v>
      </c>
      <c r="H42" s="77"/>
    </row>
    <row r="43" spans="1:9" x14ac:dyDescent="0.3">
      <c r="A43" s="36" t="str">
        <f t="shared" si="5"/>
        <v>BAHÍA DE ALGECIRAS</v>
      </c>
      <c r="B43" s="37">
        <f t="shared" si="3"/>
        <v>2057393</v>
      </c>
      <c r="C43" s="37">
        <f t="shared" si="4"/>
        <v>2213927</v>
      </c>
      <c r="D43" s="37">
        <f t="shared" si="7"/>
        <v>1</v>
      </c>
      <c r="E43" s="36" t="str">
        <f t="shared" si="6"/>
        <v>FERROL-SAN CIBRAO</v>
      </c>
      <c r="F43" s="36">
        <f t="shared" si="8"/>
        <v>2947</v>
      </c>
      <c r="G43" s="36">
        <f t="shared" si="9"/>
        <v>2260</v>
      </c>
      <c r="H43" s="77"/>
    </row>
    <row r="44" spans="1:9" x14ac:dyDescent="0.3">
      <c r="A44" s="36" t="str">
        <f t="shared" si="5"/>
        <v>BAHÍA DE CÁDIZ</v>
      </c>
      <c r="B44" s="37">
        <f t="shared" si="3"/>
        <v>100</v>
      </c>
      <c r="C44" s="37">
        <f t="shared" si="4"/>
        <v>0</v>
      </c>
      <c r="D44" s="37">
        <f t="shared" si="7"/>
        <v>11</v>
      </c>
      <c r="E44" s="36" t="str">
        <f t="shared" si="6"/>
        <v>BALEARES</v>
      </c>
      <c r="F44" s="36">
        <f t="shared" si="8"/>
        <v>1375</v>
      </c>
      <c r="G44" s="36">
        <f t="shared" si="9"/>
        <v>844</v>
      </c>
      <c r="H44" s="77"/>
    </row>
    <row r="45" spans="1:9" x14ac:dyDescent="0.3">
      <c r="A45" s="36" t="str">
        <f t="shared" si="5"/>
        <v>BALEARES</v>
      </c>
      <c r="B45" s="37">
        <f t="shared" si="3"/>
        <v>1375</v>
      </c>
      <c r="C45" s="37">
        <f t="shared" si="4"/>
        <v>844</v>
      </c>
      <c r="D45" s="37">
        <f t="shared" si="7"/>
        <v>6</v>
      </c>
      <c r="E45" s="36" t="str">
        <f t="shared" si="6"/>
        <v>GIJÓN</v>
      </c>
      <c r="F45" s="36">
        <f t="shared" si="8"/>
        <v>800</v>
      </c>
      <c r="G45" s="36">
        <f t="shared" si="9"/>
        <v>8</v>
      </c>
      <c r="H45" s="77"/>
    </row>
    <row r="46" spans="1:9" x14ac:dyDescent="0.3">
      <c r="A46" s="36" t="str">
        <f t="shared" si="5"/>
        <v>BARCELONA</v>
      </c>
      <c r="B46" s="37">
        <f t="shared" si="3"/>
        <v>0</v>
      </c>
      <c r="C46" s="37">
        <f t="shared" si="4"/>
        <v>0</v>
      </c>
      <c r="D46" s="37">
        <f t="shared" si="7"/>
        <v>28</v>
      </c>
      <c r="E46" s="36" t="str">
        <f t="shared" si="6"/>
        <v>SANTA CRUZ DE TENERIFE</v>
      </c>
      <c r="F46" s="36">
        <f t="shared" si="8"/>
        <v>488</v>
      </c>
      <c r="G46" s="36">
        <f t="shared" si="9"/>
        <v>564</v>
      </c>
      <c r="H46" s="77"/>
    </row>
    <row r="47" spans="1:9" x14ac:dyDescent="0.3">
      <c r="A47" s="36" t="str">
        <f t="shared" si="5"/>
        <v>BILBAO</v>
      </c>
      <c r="B47" s="37">
        <f t="shared" si="3"/>
        <v>220</v>
      </c>
      <c r="C47" s="37">
        <f t="shared" si="4"/>
        <v>0</v>
      </c>
      <c r="D47" s="37">
        <f t="shared" si="7"/>
        <v>10</v>
      </c>
      <c r="E47" s="36" t="str">
        <f t="shared" si="6"/>
        <v>SEVILLA</v>
      </c>
      <c r="F47" s="36">
        <f t="shared" si="8"/>
        <v>236</v>
      </c>
      <c r="G47" s="36">
        <f t="shared" si="9"/>
        <v>0</v>
      </c>
      <c r="H47" s="77"/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">
        <v>39</v>
      </c>
      <c r="F48" s="36">
        <f t="shared" si="8"/>
        <v>0</v>
      </c>
      <c r="G48" s="36">
        <f t="shared" si="9"/>
        <v>8</v>
      </c>
      <c r="H48" s="77"/>
    </row>
    <row r="49" spans="1:8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ref="E49:E66" si="10">INDEX($A$39:$B$66,MATCH(ROW()-38,$D$39:$D$66,0),1)</f>
        <v>BAHÍA DE CÁDIZ</v>
      </c>
      <c r="F49" s="36">
        <f t="shared" si="8"/>
        <v>100</v>
      </c>
      <c r="G49" s="36">
        <f t="shared" si="9"/>
        <v>0</v>
      </c>
      <c r="H49" s="77"/>
    </row>
    <row r="50" spans="1:8" x14ac:dyDescent="0.3">
      <c r="A50" s="36" t="str">
        <f t="shared" si="5"/>
        <v>CEUTA</v>
      </c>
      <c r="B50" s="37">
        <f t="shared" si="3"/>
        <v>5</v>
      </c>
      <c r="C50" s="37">
        <f t="shared" si="4"/>
        <v>0</v>
      </c>
      <c r="D50" s="37">
        <f t="shared" si="7"/>
        <v>13</v>
      </c>
      <c r="E50" s="36" t="str">
        <f t="shared" si="10"/>
        <v>LAS PALMAS</v>
      </c>
      <c r="F50" s="36">
        <f t="shared" si="8"/>
        <v>6</v>
      </c>
      <c r="G50" s="36">
        <f t="shared" si="9"/>
        <v>25</v>
      </c>
      <c r="H50" s="77"/>
    </row>
    <row r="51" spans="1:8" x14ac:dyDescent="0.3">
      <c r="A51" s="36" t="str">
        <f t="shared" si="5"/>
        <v>FERROL-SAN CIBRAO</v>
      </c>
      <c r="B51" s="37">
        <f t="shared" si="3"/>
        <v>2947</v>
      </c>
      <c r="C51" s="37">
        <f t="shared" si="4"/>
        <v>2260</v>
      </c>
      <c r="D51" s="37">
        <f t="shared" si="7"/>
        <v>5</v>
      </c>
      <c r="E51" s="36" t="str">
        <f t="shared" si="10"/>
        <v>CEUTA</v>
      </c>
      <c r="F51" s="36">
        <f t="shared" si="8"/>
        <v>5</v>
      </c>
      <c r="G51" s="36">
        <f t="shared" si="9"/>
        <v>0</v>
      </c>
      <c r="H51" s="77"/>
    </row>
    <row r="52" spans="1:8" x14ac:dyDescent="0.3">
      <c r="A52" s="36" t="str">
        <f t="shared" si="5"/>
        <v>GIJÓN</v>
      </c>
      <c r="B52" s="37">
        <f t="shared" si="3"/>
        <v>800</v>
      </c>
      <c r="C52" s="37">
        <f t="shared" si="4"/>
        <v>8</v>
      </c>
      <c r="D52" s="37">
        <f t="shared" si="7"/>
        <v>7</v>
      </c>
      <c r="E52" s="36" t="e">
        <f t="shared" si="10"/>
        <v>#N/A</v>
      </c>
      <c r="F52" s="36" t="e">
        <f t="shared" si="8"/>
        <v>#N/A</v>
      </c>
      <c r="G52" s="36" t="e">
        <f t="shared" si="9"/>
        <v>#N/A</v>
      </c>
      <c r="H52" s="77"/>
    </row>
    <row r="53" spans="1:8" x14ac:dyDescent="0.3">
      <c r="A53" s="36" t="str">
        <f t="shared" si="5"/>
        <v>HUELVA</v>
      </c>
      <c r="B53" s="37">
        <f t="shared" si="3"/>
        <v>12974</v>
      </c>
      <c r="C53" s="37">
        <f t="shared" si="4"/>
        <v>5616</v>
      </c>
      <c r="D53" s="37">
        <f t="shared" si="7"/>
        <v>3</v>
      </c>
      <c r="E53" s="36" t="e">
        <f t="shared" si="10"/>
        <v>#N/A</v>
      </c>
      <c r="F53" s="36" t="e">
        <f t="shared" si="8"/>
        <v>#N/A</v>
      </c>
      <c r="G53" s="36" t="e">
        <f t="shared" si="9"/>
        <v>#N/A</v>
      </c>
      <c r="H53" s="77"/>
    </row>
    <row r="54" spans="1:8" x14ac:dyDescent="0.3">
      <c r="A54" s="36" t="str">
        <f t="shared" si="5"/>
        <v>LAS PALMAS</v>
      </c>
      <c r="B54" s="37">
        <f t="shared" si="3"/>
        <v>6</v>
      </c>
      <c r="C54" s="37">
        <f t="shared" si="4"/>
        <v>25</v>
      </c>
      <c r="D54" s="37">
        <f t="shared" si="7"/>
        <v>12</v>
      </c>
      <c r="E54" s="36" t="e">
        <f t="shared" si="10"/>
        <v>#N/A</v>
      </c>
      <c r="F54" s="36" t="e">
        <f t="shared" si="8"/>
        <v>#N/A</v>
      </c>
      <c r="G54" s="36" t="e">
        <f t="shared" si="9"/>
        <v>#N/A</v>
      </c>
      <c r="H54" s="77"/>
    </row>
    <row r="55" spans="1:8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e">
        <f t="shared" si="10"/>
        <v>#N/A</v>
      </c>
      <c r="F55" s="36" t="e">
        <f t="shared" si="8"/>
        <v>#N/A</v>
      </c>
      <c r="G55" s="36" t="e">
        <f t="shared" si="9"/>
        <v>#N/A</v>
      </c>
      <c r="H55" s="77"/>
    </row>
    <row r="56" spans="1:8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10"/>
        <v>#N/A</v>
      </c>
      <c r="F56" s="36" t="e">
        <f t="shared" si="8"/>
        <v>#N/A</v>
      </c>
      <c r="G56" s="36" t="e">
        <f t="shared" si="9"/>
        <v>#N/A</v>
      </c>
      <c r="H56" s="77"/>
    </row>
    <row r="57" spans="1:8" x14ac:dyDescent="0.3">
      <c r="A57" s="36" t="str">
        <f t="shared" si="5"/>
        <v>MELILLA</v>
      </c>
      <c r="B57" s="37">
        <f t="shared" si="3"/>
        <v>0</v>
      </c>
      <c r="C57" s="37">
        <f t="shared" si="4"/>
        <v>8</v>
      </c>
      <c r="D57" s="37">
        <f t="shared" si="7"/>
        <v>28</v>
      </c>
      <c r="E57" s="36" t="e">
        <f t="shared" si="10"/>
        <v>#N/A</v>
      </c>
      <c r="F57" s="36" t="e">
        <f t="shared" si="8"/>
        <v>#N/A</v>
      </c>
      <c r="G57" s="36" t="e">
        <f t="shared" si="9"/>
        <v>#N/A</v>
      </c>
      <c r="H57" s="77"/>
    </row>
    <row r="58" spans="1:8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10"/>
        <v>#N/A</v>
      </c>
      <c r="F58" s="36" t="e">
        <f t="shared" si="8"/>
        <v>#N/A</v>
      </c>
      <c r="G58" s="36" t="e">
        <f t="shared" si="9"/>
        <v>#N/A</v>
      </c>
      <c r="H58" s="77"/>
    </row>
    <row r="59" spans="1:8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10"/>
        <v>#N/A</v>
      </c>
      <c r="F59" s="36" t="e">
        <f t="shared" si="8"/>
        <v>#N/A</v>
      </c>
      <c r="G59" s="36" t="e">
        <f t="shared" si="9"/>
        <v>#N/A</v>
      </c>
      <c r="H59" s="77"/>
    </row>
    <row r="60" spans="1:8" x14ac:dyDescent="0.3">
      <c r="A60" s="36" t="str">
        <f t="shared" si="5"/>
        <v>SANTA CRUZ DE TENERIFE</v>
      </c>
      <c r="B60" s="37">
        <f t="shared" si="3"/>
        <v>488</v>
      </c>
      <c r="C60" s="37">
        <f t="shared" si="4"/>
        <v>564</v>
      </c>
      <c r="D60" s="37">
        <f t="shared" si="7"/>
        <v>8</v>
      </c>
      <c r="E60" s="36" t="e">
        <f t="shared" si="10"/>
        <v>#N/A</v>
      </c>
      <c r="F60" s="36" t="e">
        <f t="shared" si="8"/>
        <v>#N/A</v>
      </c>
      <c r="G60" s="36" t="e">
        <f t="shared" si="9"/>
        <v>#N/A</v>
      </c>
      <c r="H60" s="77"/>
    </row>
    <row r="61" spans="1:8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10"/>
        <v>#N/A</v>
      </c>
      <c r="F61" s="36" t="e">
        <f t="shared" si="8"/>
        <v>#N/A</v>
      </c>
      <c r="G61" s="36" t="e">
        <f t="shared" si="9"/>
        <v>#N/A</v>
      </c>
      <c r="H61" s="77"/>
    </row>
    <row r="62" spans="1:8" x14ac:dyDescent="0.3">
      <c r="A62" s="36" t="str">
        <f t="shared" si="5"/>
        <v>SEVILLA</v>
      </c>
      <c r="B62" s="37">
        <f t="shared" si="3"/>
        <v>236</v>
      </c>
      <c r="C62" s="37">
        <f t="shared" si="4"/>
        <v>0</v>
      </c>
      <c r="D62" s="37">
        <f t="shared" si="7"/>
        <v>9</v>
      </c>
      <c r="E62" s="36" t="e">
        <f t="shared" si="10"/>
        <v>#N/A</v>
      </c>
      <c r="F62" s="36" t="e">
        <f t="shared" si="8"/>
        <v>#N/A</v>
      </c>
      <c r="G62" s="36" t="e">
        <f t="shared" si="9"/>
        <v>#N/A</v>
      </c>
      <c r="H62" s="77"/>
    </row>
    <row r="63" spans="1:8" x14ac:dyDescent="0.3">
      <c r="A63" s="36" t="str">
        <f t="shared" si="5"/>
        <v>TARRAGONA</v>
      </c>
      <c r="B63" s="37">
        <f t="shared" si="3"/>
        <v>3368</v>
      </c>
      <c r="C63" s="37">
        <f t="shared" si="4"/>
        <v>0</v>
      </c>
      <c r="D63" s="37">
        <f t="shared" si="7"/>
        <v>4</v>
      </c>
      <c r="E63" s="36" t="e">
        <f t="shared" si="10"/>
        <v>#N/A</v>
      </c>
      <c r="F63" s="36" t="e">
        <f t="shared" si="8"/>
        <v>#N/A</v>
      </c>
      <c r="G63" s="36" t="e">
        <f t="shared" si="9"/>
        <v>#N/A</v>
      </c>
      <c r="H63" s="77"/>
    </row>
    <row r="64" spans="1:8" x14ac:dyDescent="0.3">
      <c r="A64" s="36" t="str">
        <f t="shared" si="5"/>
        <v>VALENCIA</v>
      </c>
      <c r="B64" s="37">
        <f t="shared" si="3"/>
        <v>0</v>
      </c>
      <c r="C64" s="37">
        <f t="shared" si="4"/>
        <v>0</v>
      </c>
      <c r="D64" s="37">
        <f t="shared" si="7"/>
        <v>28</v>
      </c>
      <c r="E64" s="36" t="e">
        <f t="shared" si="10"/>
        <v>#N/A</v>
      </c>
      <c r="F64" s="36" t="e">
        <f t="shared" si="8"/>
        <v>#N/A</v>
      </c>
      <c r="G64" s="36" t="e">
        <f t="shared" si="9"/>
        <v>#N/A</v>
      </c>
      <c r="H64" s="77"/>
    </row>
    <row r="65" spans="1:8" x14ac:dyDescent="0.3">
      <c r="A65" s="36" t="str">
        <f t="shared" si="5"/>
        <v>VIGO</v>
      </c>
      <c r="B65" s="37">
        <f t="shared" si="3"/>
        <v>0</v>
      </c>
      <c r="C65" s="37">
        <f t="shared" si="4"/>
        <v>5604</v>
      </c>
      <c r="D65" s="37">
        <f t="shared" si="7"/>
        <v>28</v>
      </c>
      <c r="E65" s="36" t="e">
        <f t="shared" si="10"/>
        <v>#N/A</v>
      </c>
      <c r="F65" s="36" t="e">
        <f t="shared" si="8"/>
        <v>#N/A</v>
      </c>
      <c r="G65" s="36" t="e">
        <f t="shared" si="9"/>
        <v>#N/A</v>
      </c>
      <c r="H65" s="77"/>
    </row>
    <row r="66" spans="1:8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10"/>
        <v>ALICANTE</v>
      </c>
      <c r="F66" s="36">
        <f t="shared" si="8"/>
        <v>0</v>
      </c>
      <c r="G66" s="36">
        <f t="shared" si="9"/>
        <v>28</v>
      </c>
      <c r="H66" s="77"/>
    </row>
    <row r="67" spans="1:8" x14ac:dyDescent="0.3">
      <c r="A67" s="77"/>
      <c r="B67" s="77"/>
      <c r="C67" s="77"/>
      <c r="D67" s="77"/>
      <c r="E67" s="77"/>
      <c r="F67" s="77"/>
      <c r="G67" s="77"/>
      <c r="H67" s="77"/>
    </row>
    <row r="68" spans="1:8" x14ac:dyDescent="0.3">
      <c r="A68" s="78"/>
      <c r="B68" s="79"/>
      <c r="C68" s="79"/>
      <c r="D68" s="79"/>
      <c r="E68" s="79"/>
      <c r="F68" s="80"/>
      <c r="G68" s="77"/>
      <c r="H68" s="7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2">
        <v>0</v>
      </c>
      <c r="C7" s="22">
        <v>0</v>
      </c>
      <c r="D7" s="22">
        <v>0</v>
      </c>
      <c r="E7" s="22">
        <v>4492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3">
        <v>0</v>
      </c>
      <c r="C8" s="23">
        <v>0</v>
      </c>
      <c r="D8" s="23">
        <v>26487</v>
      </c>
      <c r="E8" s="23">
        <v>8694</v>
      </c>
      <c r="F8" s="14">
        <f t="shared" ref="F8:F34" si="0">((E8*100)/D8)-100</f>
        <v>-67.176350662589186</v>
      </c>
      <c r="G8" s="1"/>
      <c r="H8" s="1"/>
      <c r="I8" s="1"/>
    </row>
    <row r="9" spans="1:12" x14ac:dyDescent="0.3">
      <c r="A9" s="9" t="s">
        <v>157</v>
      </c>
      <c r="B9" s="22">
        <v>0</v>
      </c>
      <c r="C9" s="22">
        <v>0</v>
      </c>
      <c r="D9" s="22">
        <v>190</v>
      </c>
      <c r="E9" s="22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3">
        <v>10368</v>
      </c>
      <c r="C10" s="23">
        <v>0</v>
      </c>
      <c r="D10" s="23">
        <v>51638</v>
      </c>
      <c r="E10" s="23">
        <v>26023</v>
      </c>
      <c r="F10" s="14">
        <f t="shared" si="0"/>
        <v>-49.604942096905383</v>
      </c>
      <c r="G10" s="1"/>
      <c r="H10" s="1"/>
      <c r="I10" s="1"/>
    </row>
    <row r="11" spans="1:12" x14ac:dyDescent="0.3">
      <c r="A11" s="9" t="s">
        <v>160</v>
      </c>
      <c r="B11" s="22">
        <v>5816503</v>
      </c>
      <c r="C11" s="22">
        <v>5512749</v>
      </c>
      <c r="D11" s="22">
        <v>53735395</v>
      </c>
      <c r="E11" s="22">
        <v>58196884</v>
      </c>
      <c r="F11" s="19">
        <f t="shared" si="0"/>
        <v>8.3027006687119354</v>
      </c>
      <c r="G11" s="1"/>
      <c r="H11" s="1"/>
      <c r="I11" s="1"/>
    </row>
    <row r="12" spans="1:12" x14ac:dyDescent="0.3">
      <c r="A12" s="12" t="s">
        <v>161</v>
      </c>
      <c r="B12" s="23">
        <v>11481</v>
      </c>
      <c r="C12" s="23">
        <v>18979</v>
      </c>
      <c r="D12" s="23">
        <v>456403</v>
      </c>
      <c r="E12" s="23">
        <v>512489</v>
      </c>
      <c r="F12" s="14">
        <f t="shared" si="0"/>
        <v>12.288700994515807</v>
      </c>
      <c r="G12" s="1"/>
      <c r="H12" s="1"/>
      <c r="I12" s="1"/>
    </row>
    <row r="13" spans="1:12" x14ac:dyDescent="0.3">
      <c r="A13" s="9" t="s">
        <v>32</v>
      </c>
      <c r="B13" s="22">
        <v>9810</v>
      </c>
      <c r="C13" s="22">
        <v>89</v>
      </c>
      <c r="D13" s="22">
        <v>90512</v>
      </c>
      <c r="E13" s="22">
        <v>3217</v>
      </c>
      <c r="F13" s="11">
        <f t="shared" si="0"/>
        <v>-96.445775145837018</v>
      </c>
      <c r="G13" s="1"/>
      <c r="H13" s="1"/>
      <c r="I13" s="1"/>
    </row>
    <row r="14" spans="1:12" x14ac:dyDescent="0.3">
      <c r="A14" s="12" t="s">
        <v>33</v>
      </c>
      <c r="B14" s="23">
        <v>1645245</v>
      </c>
      <c r="C14" s="23">
        <v>1849702</v>
      </c>
      <c r="D14" s="23">
        <v>14931022</v>
      </c>
      <c r="E14" s="23">
        <v>18680464</v>
      </c>
      <c r="F14" s="14">
        <f t="shared" si="0"/>
        <v>25.111757252785509</v>
      </c>
      <c r="G14" s="1"/>
      <c r="H14" s="1"/>
      <c r="I14" s="1"/>
    </row>
    <row r="15" spans="1:12" x14ac:dyDescent="0.3">
      <c r="A15" s="9" t="s">
        <v>34</v>
      </c>
      <c r="B15" s="22">
        <v>3072</v>
      </c>
      <c r="C15" s="22">
        <v>2756</v>
      </c>
      <c r="D15" s="22">
        <v>30412</v>
      </c>
      <c r="E15" s="22">
        <v>17099</v>
      </c>
      <c r="F15" s="11">
        <f t="shared" si="0"/>
        <v>-43.775483361830858</v>
      </c>
      <c r="G15" s="1"/>
      <c r="H15" s="1"/>
      <c r="I15" s="1"/>
    </row>
    <row r="16" spans="1:12" x14ac:dyDescent="0.3">
      <c r="A16" s="12" t="s">
        <v>35</v>
      </c>
      <c r="B16" s="23">
        <v>0</v>
      </c>
      <c r="C16" s="23">
        <v>100</v>
      </c>
      <c r="D16" s="23">
        <v>0</v>
      </c>
      <c r="E16" s="23">
        <v>280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2">
        <v>28393</v>
      </c>
      <c r="C17" s="22">
        <v>2934</v>
      </c>
      <c r="D17" s="22">
        <v>483782</v>
      </c>
      <c r="E17" s="22">
        <v>72431</v>
      </c>
      <c r="F17" s="11">
        <f t="shared" si="0"/>
        <v>-85.028173846897985</v>
      </c>
      <c r="G17" s="1"/>
      <c r="H17" s="1"/>
      <c r="I17" s="1"/>
    </row>
    <row r="18" spans="1:9" x14ac:dyDescent="0.3">
      <c r="A18" s="12" t="s">
        <v>36</v>
      </c>
      <c r="B18" s="23">
        <v>0</v>
      </c>
      <c r="C18" s="23">
        <v>0</v>
      </c>
      <c r="D18" s="23">
        <v>0</v>
      </c>
      <c r="E18" s="23">
        <v>1685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2">
        <v>4707</v>
      </c>
      <c r="C19" s="22">
        <v>0</v>
      </c>
      <c r="D19" s="22">
        <v>49967</v>
      </c>
      <c r="E19" s="22">
        <v>19326</v>
      </c>
      <c r="F19" s="19">
        <f t="shared" si="0"/>
        <v>-61.322472832069167</v>
      </c>
      <c r="G19" s="1"/>
      <c r="H19" s="1"/>
      <c r="I19" s="1"/>
    </row>
    <row r="20" spans="1:9" x14ac:dyDescent="0.3">
      <c r="A20" s="12" t="s">
        <v>163</v>
      </c>
      <c r="B20" s="23">
        <v>8640</v>
      </c>
      <c r="C20" s="23">
        <v>0</v>
      </c>
      <c r="D20" s="23">
        <v>116111</v>
      </c>
      <c r="E20" s="23">
        <v>131184</v>
      </c>
      <c r="F20" s="14">
        <f t="shared" si="0"/>
        <v>12.981543523008156</v>
      </c>
      <c r="G20" s="1"/>
      <c r="H20" s="1"/>
      <c r="I20" s="1"/>
    </row>
    <row r="21" spans="1:9" x14ac:dyDescent="0.3">
      <c r="A21" s="9" t="s">
        <v>38</v>
      </c>
      <c r="B21" s="22">
        <v>206832</v>
      </c>
      <c r="C21" s="22">
        <v>467106</v>
      </c>
      <c r="D21" s="22">
        <v>2154061</v>
      </c>
      <c r="E21" s="22">
        <v>3895418</v>
      </c>
      <c r="F21" s="11">
        <f t="shared" si="0"/>
        <v>80.840654001906159</v>
      </c>
      <c r="G21" s="1"/>
      <c r="H21" s="1"/>
      <c r="I21" s="1"/>
    </row>
    <row r="22" spans="1:9" x14ac:dyDescent="0.3">
      <c r="A22" s="12" t="s">
        <v>59</v>
      </c>
      <c r="B22" s="23">
        <v>1006841</v>
      </c>
      <c r="C22" s="23">
        <v>898694</v>
      </c>
      <c r="D22" s="23">
        <v>9048966</v>
      </c>
      <c r="E22" s="23">
        <v>9080162</v>
      </c>
      <c r="F22" s="14">
        <f t="shared" si="0"/>
        <v>0.34474657104469486</v>
      </c>
      <c r="G22" s="1"/>
      <c r="H22" s="1"/>
      <c r="I22" s="1"/>
    </row>
    <row r="23" spans="1:9" x14ac:dyDescent="0.3">
      <c r="A23" s="9" t="s">
        <v>164</v>
      </c>
      <c r="B23" s="22">
        <v>1495</v>
      </c>
      <c r="C23" s="22">
        <v>101845</v>
      </c>
      <c r="D23" s="22">
        <v>185540</v>
      </c>
      <c r="E23" s="22">
        <v>285698</v>
      </c>
      <c r="F23" s="11">
        <f t="shared" si="0"/>
        <v>53.981890697423722</v>
      </c>
      <c r="G23" s="1"/>
      <c r="H23" s="1"/>
      <c r="I23" s="1"/>
    </row>
    <row r="24" spans="1:9" x14ac:dyDescent="0.3">
      <c r="A24" s="12" t="s">
        <v>166</v>
      </c>
      <c r="B24" s="23">
        <v>494</v>
      </c>
      <c r="C24" s="23">
        <v>3765</v>
      </c>
      <c r="D24" s="23">
        <v>81901</v>
      </c>
      <c r="E24" s="23">
        <v>42185</v>
      </c>
      <c r="F24" s="14">
        <f t="shared" si="0"/>
        <v>-48.49269239691823</v>
      </c>
      <c r="G24" s="1"/>
      <c r="H24" s="1"/>
      <c r="I24" s="1"/>
    </row>
    <row r="25" spans="1:9" x14ac:dyDescent="0.3">
      <c r="A25" s="9" t="s">
        <v>39</v>
      </c>
      <c r="B25" s="22">
        <v>0</v>
      </c>
      <c r="C25" s="22">
        <v>0</v>
      </c>
      <c r="D25" s="22">
        <v>58</v>
      </c>
      <c r="E25" s="22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3">
        <v>0</v>
      </c>
      <c r="C26" s="23">
        <v>32</v>
      </c>
      <c r="D26" s="23">
        <v>0</v>
      </c>
      <c r="E26" s="23">
        <v>32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2">
        <v>1528</v>
      </c>
      <c r="C27" s="22">
        <v>971</v>
      </c>
      <c r="D27" s="22">
        <v>9589</v>
      </c>
      <c r="E27" s="22">
        <v>11008</v>
      </c>
      <c r="F27" s="11">
        <f t="shared" si="0"/>
        <v>14.79820627802691</v>
      </c>
      <c r="G27" s="1"/>
      <c r="H27" s="1"/>
      <c r="I27" s="1"/>
    </row>
    <row r="28" spans="1:9" x14ac:dyDescent="0.3">
      <c r="A28" s="12" t="s">
        <v>42</v>
      </c>
      <c r="B28" s="23">
        <v>156105</v>
      </c>
      <c r="C28" s="23">
        <v>20546</v>
      </c>
      <c r="D28" s="23">
        <v>538559</v>
      </c>
      <c r="E28" s="23">
        <v>510838</v>
      </c>
      <c r="F28" s="14">
        <f t="shared" si="0"/>
        <v>-5.1472540613006146</v>
      </c>
      <c r="G28" s="1"/>
      <c r="H28" s="1"/>
      <c r="I28" s="1"/>
    </row>
    <row r="29" spans="1:9" x14ac:dyDescent="0.3">
      <c r="A29" s="9" t="s">
        <v>43</v>
      </c>
      <c r="B29" s="22">
        <v>212</v>
      </c>
      <c r="C29" s="22">
        <v>8197</v>
      </c>
      <c r="D29" s="22">
        <v>7594</v>
      </c>
      <c r="E29" s="22">
        <v>12126</v>
      </c>
      <c r="F29" s="11">
        <f t="shared" si="0"/>
        <v>59.678693705557009</v>
      </c>
      <c r="G29" s="1"/>
      <c r="H29" s="1"/>
      <c r="I29" s="1"/>
    </row>
    <row r="30" spans="1:9" x14ac:dyDescent="0.3">
      <c r="A30" s="12" t="s">
        <v>44</v>
      </c>
      <c r="B30" s="23">
        <v>0</v>
      </c>
      <c r="C30" s="23">
        <v>0</v>
      </c>
      <c r="D30" s="23">
        <v>0</v>
      </c>
      <c r="E30" s="23">
        <v>809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2">
        <v>321429</v>
      </c>
      <c r="C31" s="22">
        <v>184725</v>
      </c>
      <c r="D31" s="22">
        <v>2780881</v>
      </c>
      <c r="E31" s="22">
        <v>2212858</v>
      </c>
      <c r="F31" s="11">
        <f t="shared" si="0"/>
        <v>-20.426008879919706</v>
      </c>
      <c r="G31" s="1"/>
      <c r="H31" s="1"/>
      <c r="I31" s="1"/>
    </row>
    <row r="32" spans="1:9" x14ac:dyDescent="0.3">
      <c r="A32" s="12" t="s">
        <v>46</v>
      </c>
      <c r="B32" s="23">
        <v>2915459</v>
      </c>
      <c r="C32" s="23">
        <v>3303110</v>
      </c>
      <c r="D32" s="23">
        <v>28735223</v>
      </c>
      <c r="E32" s="23">
        <v>29183160</v>
      </c>
      <c r="F32" s="14">
        <f t="shared" si="0"/>
        <v>1.5588429573001719</v>
      </c>
      <c r="G32" s="1"/>
      <c r="H32" s="1"/>
      <c r="I32" s="1"/>
    </row>
    <row r="33" spans="1:9" x14ac:dyDescent="0.3">
      <c r="A33" s="9" t="s">
        <v>47</v>
      </c>
      <c r="B33" s="22">
        <v>29987</v>
      </c>
      <c r="C33" s="22">
        <v>22078</v>
      </c>
      <c r="D33" s="22">
        <v>214461</v>
      </c>
      <c r="E33" s="22">
        <v>203449</v>
      </c>
      <c r="F33" s="11">
        <f t="shared" si="0"/>
        <v>-5.134733121639826</v>
      </c>
      <c r="G33" s="1"/>
      <c r="H33" s="1"/>
      <c r="I33" s="1"/>
    </row>
    <row r="34" spans="1:9" x14ac:dyDescent="0.3">
      <c r="A34" s="12" t="s">
        <v>165</v>
      </c>
      <c r="B34" s="23">
        <v>32</v>
      </c>
      <c r="C34" s="23">
        <v>0</v>
      </c>
      <c r="D34" s="23">
        <v>34702</v>
      </c>
      <c r="E34" s="23">
        <v>127</v>
      </c>
      <c r="F34" s="14">
        <f t="shared" si="0"/>
        <v>-99.634026857241651</v>
      </c>
      <c r="G34" s="1"/>
      <c r="H34" s="1"/>
      <c r="I34" s="1"/>
    </row>
    <row r="35" spans="1:9" x14ac:dyDescent="0.3">
      <c r="A35" s="15" t="s">
        <v>48</v>
      </c>
      <c r="B35" s="16">
        <f>SUM(B7:B34)</f>
        <v>12178633</v>
      </c>
      <c r="C35" s="16">
        <f t="shared" ref="C35:E35" si="1">SUM(C7:C34)</f>
        <v>12398378</v>
      </c>
      <c r="D35" s="16">
        <f t="shared" si="1"/>
        <v>113763454</v>
      </c>
      <c r="E35" s="16">
        <f t="shared" si="1"/>
        <v>123112138</v>
      </c>
      <c r="F35" s="17">
        <f t="shared" ref="F35" si="2">((E35*100)/D35)-100</f>
        <v>8.2176513381880909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4492</v>
      </c>
      <c r="C39" s="37">
        <f t="shared" si="4"/>
        <v>0</v>
      </c>
      <c r="D39" s="37">
        <f>_xlfn.RANK.EQ(B39,$B$39:$B$66)+COUNTIF($B$39:$B$66,B39)-1</f>
        <v>20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58196884</v>
      </c>
      <c r="G39" s="36">
        <f>LOOKUP(E39,$A$39:$A$66,$C$39:$C$66)</f>
        <v>53735395</v>
      </c>
    </row>
    <row r="40" spans="1:9" x14ac:dyDescent="0.3">
      <c r="A40" s="36" t="str">
        <f t="shared" si="5"/>
        <v>ALICANTE</v>
      </c>
      <c r="B40" s="37">
        <f t="shared" si="3"/>
        <v>8694</v>
      </c>
      <c r="C40" s="37">
        <f t="shared" si="4"/>
        <v>26487</v>
      </c>
      <c r="D40" s="37">
        <f t="shared" ref="D40:D66" si="7">_xlfn.RANK.EQ(B40,$B$39:$B$66)+COUNTIF($B$39:$B$66,B40)-1</f>
        <v>19</v>
      </c>
      <c r="E40" s="36" t="str">
        <f t="shared" si="6"/>
        <v>VALENCIA</v>
      </c>
      <c r="F40" s="36">
        <f t="shared" ref="F40:F55" si="8">LOOKUP(E40,$A$39:$A$66,$B$39:$B$66)</f>
        <v>29183160</v>
      </c>
      <c r="G40" s="36">
        <f t="shared" ref="G40:G66" si="9">LOOKUP(E40,$A$39:$A$66,$C$39:$C$66)</f>
        <v>28735223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190</v>
      </c>
      <c r="D41" s="37">
        <f t="shared" si="7"/>
        <v>28</v>
      </c>
      <c r="E41" s="36" t="str">
        <f t="shared" si="6"/>
        <v>BARCELONA</v>
      </c>
      <c r="F41" s="36">
        <f t="shared" si="8"/>
        <v>18680464</v>
      </c>
      <c r="G41" s="36">
        <f t="shared" si="9"/>
        <v>14931022</v>
      </c>
    </row>
    <row r="42" spans="1:9" x14ac:dyDescent="0.3">
      <c r="A42" s="36" t="str">
        <f t="shared" si="5"/>
        <v>AVILÉS</v>
      </c>
      <c r="B42" s="37">
        <f t="shared" si="3"/>
        <v>26023</v>
      </c>
      <c r="C42" s="37">
        <f t="shared" si="4"/>
        <v>51638</v>
      </c>
      <c r="D42" s="37">
        <f t="shared" si="7"/>
        <v>14</v>
      </c>
      <c r="E42" s="36" t="str">
        <f t="shared" si="6"/>
        <v>LAS PALMAS</v>
      </c>
      <c r="F42" s="36">
        <f t="shared" si="8"/>
        <v>9080162</v>
      </c>
      <c r="G42" s="36">
        <f t="shared" si="9"/>
        <v>9048966</v>
      </c>
    </row>
    <row r="43" spans="1:9" x14ac:dyDescent="0.3">
      <c r="A43" s="36" t="str">
        <f t="shared" si="5"/>
        <v>BAHÍA DE ALGECIRAS</v>
      </c>
      <c r="B43" s="37">
        <f t="shared" si="3"/>
        <v>58196884</v>
      </c>
      <c r="C43" s="37">
        <f t="shared" si="4"/>
        <v>53735395</v>
      </c>
      <c r="D43" s="37">
        <f t="shared" si="7"/>
        <v>1</v>
      </c>
      <c r="E43" s="36" t="str">
        <f t="shared" si="6"/>
        <v>HUELVA</v>
      </c>
      <c r="F43" s="36">
        <f t="shared" si="8"/>
        <v>3895418</v>
      </c>
      <c r="G43" s="36">
        <f t="shared" si="9"/>
        <v>2154061</v>
      </c>
    </row>
    <row r="44" spans="1:9" x14ac:dyDescent="0.3">
      <c r="A44" s="36" t="str">
        <f t="shared" si="5"/>
        <v>BAHÍA DE CÁDIZ</v>
      </c>
      <c r="B44" s="37">
        <f t="shared" si="3"/>
        <v>512489</v>
      </c>
      <c r="C44" s="37">
        <f t="shared" si="4"/>
        <v>456403</v>
      </c>
      <c r="D44" s="37">
        <f t="shared" si="7"/>
        <v>7</v>
      </c>
      <c r="E44" s="36" t="str">
        <f t="shared" si="6"/>
        <v>TARRAGONA</v>
      </c>
      <c r="F44" s="36">
        <f t="shared" si="8"/>
        <v>2212858</v>
      </c>
      <c r="G44" s="36">
        <f t="shared" si="9"/>
        <v>2780881</v>
      </c>
    </row>
    <row r="45" spans="1:9" x14ac:dyDescent="0.3">
      <c r="A45" s="36" t="str">
        <f t="shared" si="5"/>
        <v>BALEARES</v>
      </c>
      <c r="B45" s="37">
        <f t="shared" si="3"/>
        <v>3217</v>
      </c>
      <c r="C45" s="37">
        <f t="shared" si="4"/>
        <v>90512</v>
      </c>
      <c r="D45" s="37">
        <f t="shared" si="7"/>
        <v>21</v>
      </c>
      <c r="E45" s="36" t="str">
        <f t="shared" si="6"/>
        <v>BAHÍA DE CÁDIZ</v>
      </c>
      <c r="F45" s="36">
        <f t="shared" si="8"/>
        <v>512489</v>
      </c>
      <c r="G45" s="36">
        <f t="shared" si="9"/>
        <v>456403</v>
      </c>
    </row>
    <row r="46" spans="1:9" x14ac:dyDescent="0.3">
      <c r="A46" s="36" t="str">
        <f t="shared" si="5"/>
        <v>BARCELONA</v>
      </c>
      <c r="B46" s="37">
        <f t="shared" si="3"/>
        <v>18680464</v>
      </c>
      <c r="C46" s="37">
        <f t="shared" si="4"/>
        <v>14931022</v>
      </c>
      <c r="D46" s="37">
        <f t="shared" si="7"/>
        <v>3</v>
      </c>
      <c r="E46" s="36" t="str">
        <f t="shared" si="6"/>
        <v>SANTA CRUZ DE TENERIFE</v>
      </c>
      <c r="F46" s="36">
        <f t="shared" si="8"/>
        <v>510838</v>
      </c>
      <c r="G46" s="36">
        <f t="shared" si="9"/>
        <v>538559</v>
      </c>
    </row>
    <row r="47" spans="1:9" x14ac:dyDescent="0.3">
      <c r="A47" s="36" t="str">
        <f t="shared" si="5"/>
        <v>BILBAO</v>
      </c>
      <c r="B47" s="37">
        <f t="shared" si="3"/>
        <v>17099</v>
      </c>
      <c r="C47" s="37">
        <f t="shared" si="4"/>
        <v>30412</v>
      </c>
      <c r="D47" s="37">
        <f t="shared" si="7"/>
        <v>16</v>
      </c>
      <c r="E47" s="36" t="str">
        <f t="shared" si="6"/>
        <v>MÁLAGA</v>
      </c>
      <c r="F47" s="36">
        <f t="shared" si="8"/>
        <v>285698</v>
      </c>
      <c r="G47" s="36">
        <f t="shared" si="9"/>
        <v>185540</v>
      </c>
    </row>
    <row r="48" spans="1:9" x14ac:dyDescent="0.3">
      <c r="A48" s="36" t="str">
        <f t="shared" si="5"/>
        <v>CARTAGENA</v>
      </c>
      <c r="B48" s="37">
        <f t="shared" si="3"/>
        <v>280</v>
      </c>
      <c r="C48" s="37">
        <f t="shared" si="4"/>
        <v>0</v>
      </c>
      <c r="D48" s="37">
        <f t="shared" si="7"/>
        <v>24</v>
      </c>
      <c r="E48" s="36" t="str">
        <f t="shared" si="6"/>
        <v>VIGO</v>
      </c>
      <c r="F48" s="36">
        <f t="shared" si="8"/>
        <v>203449</v>
      </c>
      <c r="G48" s="36">
        <f t="shared" si="9"/>
        <v>214461</v>
      </c>
    </row>
    <row r="49" spans="1:7" x14ac:dyDescent="0.3">
      <c r="A49" s="36" t="str">
        <f t="shared" si="5"/>
        <v>CASTELLÓN</v>
      </c>
      <c r="B49" s="37">
        <f t="shared" si="3"/>
        <v>72431</v>
      </c>
      <c r="C49" s="37">
        <f t="shared" si="4"/>
        <v>483782</v>
      </c>
      <c r="D49" s="37">
        <f t="shared" si="7"/>
        <v>12</v>
      </c>
      <c r="E49" s="36" t="str">
        <f t="shared" si="6"/>
        <v>GIJÓN</v>
      </c>
      <c r="F49" s="36">
        <f t="shared" si="8"/>
        <v>131184</v>
      </c>
      <c r="G49" s="36">
        <f t="shared" si="9"/>
        <v>116111</v>
      </c>
    </row>
    <row r="50" spans="1:7" x14ac:dyDescent="0.3">
      <c r="A50" s="36" t="str">
        <f t="shared" si="5"/>
        <v>CEUTA</v>
      </c>
      <c r="B50" s="37">
        <f t="shared" si="3"/>
        <v>1685</v>
      </c>
      <c r="C50" s="37">
        <f t="shared" si="4"/>
        <v>0</v>
      </c>
      <c r="D50" s="37">
        <f t="shared" si="7"/>
        <v>22</v>
      </c>
      <c r="E50" s="36" t="str">
        <f t="shared" si="6"/>
        <v>CASTELLÓN</v>
      </c>
      <c r="F50" s="36">
        <f t="shared" si="8"/>
        <v>72431</v>
      </c>
      <c r="G50" s="36">
        <f t="shared" si="9"/>
        <v>483782</v>
      </c>
    </row>
    <row r="51" spans="1:7" x14ac:dyDescent="0.3">
      <c r="A51" s="36" t="str">
        <f t="shared" si="5"/>
        <v>FERROL-SAN CIBRAO</v>
      </c>
      <c r="B51" s="37">
        <f t="shared" si="3"/>
        <v>19326</v>
      </c>
      <c r="C51" s="37">
        <f t="shared" si="4"/>
        <v>49967</v>
      </c>
      <c r="D51" s="37">
        <f t="shared" si="7"/>
        <v>15</v>
      </c>
      <c r="E51" s="36" t="str">
        <f t="shared" si="6"/>
        <v>MARÍN Y RÍA DE PONTEVEDRA</v>
      </c>
      <c r="F51" s="36">
        <f t="shared" si="8"/>
        <v>42185</v>
      </c>
      <c r="G51" s="36">
        <f t="shared" si="9"/>
        <v>81901</v>
      </c>
    </row>
    <row r="52" spans="1:7" x14ac:dyDescent="0.3">
      <c r="A52" s="36" t="str">
        <f t="shared" si="5"/>
        <v>GIJÓN</v>
      </c>
      <c r="B52" s="37">
        <f t="shared" si="3"/>
        <v>131184</v>
      </c>
      <c r="C52" s="37">
        <f t="shared" si="4"/>
        <v>116111</v>
      </c>
      <c r="D52" s="37">
        <f t="shared" si="7"/>
        <v>11</v>
      </c>
      <c r="E52" s="36" t="str">
        <f t="shared" si="6"/>
        <v>AVILÉS</v>
      </c>
      <c r="F52" s="36">
        <f t="shared" si="8"/>
        <v>26023</v>
      </c>
      <c r="G52" s="36">
        <f t="shared" si="9"/>
        <v>51638</v>
      </c>
    </row>
    <row r="53" spans="1:7" x14ac:dyDescent="0.3">
      <c r="A53" s="36" t="str">
        <f t="shared" si="5"/>
        <v>HUELVA</v>
      </c>
      <c r="B53" s="37">
        <f t="shared" si="3"/>
        <v>3895418</v>
      </c>
      <c r="C53" s="37">
        <f t="shared" si="4"/>
        <v>2154061</v>
      </c>
      <c r="D53" s="37">
        <f t="shared" si="7"/>
        <v>5</v>
      </c>
      <c r="E53" s="36" t="str">
        <f t="shared" si="6"/>
        <v>FERROL-SAN CIBRAO</v>
      </c>
      <c r="F53" s="36">
        <f t="shared" si="8"/>
        <v>19326</v>
      </c>
      <c r="G53" s="36">
        <f t="shared" si="9"/>
        <v>49967</v>
      </c>
    </row>
    <row r="54" spans="1:7" x14ac:dyDescent="0.3">
      <c r="A54" s="36" t="str">
        <f t="shared" si="5"/>
        <v>LAS PALMAS</v>
      </c>
      <c r="B54" s="37">
        <f t="shared" si="3"/>
        <v>9080162</v>
      </c>
      <c r="C54" s="37">
        <f t="shared" si="4"/>
        <v>9048966</v>
      </c>
      <c r="D54" s="37">
        <f t="shared" si="7"/>
        <v>4</v>
      </c>
      <c r="E54" s="36" t="str">
        <f t="shared" si="6"/>
        <v>BILBAO</v>
      </c>
      <c r="F54" s="36">
        <f t="shared" si="8"/>
        <v>17099</v>
      </c>
      <c r="G54" s="36">
        <f t="shared" si="9"/>
        <v>30412</v>
      </c>
    </row>
    <row r="55" spans="1:7" x14ac:dyDescent="0.3">
      <c r="A55" s="36" t="str">
        <f t="shared" si="5"/>
        <v>MÁLAGA</v>
      </c>
      <c r="B55" s="37">
        <f t="shared" si="3"/>
        <v>285698</v>
      </c>
      <c r="C55" s="37">
        <f t="shared" si="4"/>
        <v>185540</v>
      </c>
      <c r="D55" s="37">
        <f t="shared" si="7"/>
        <v>9</v>
      </c>
      <c r="E55" s="36" t="str">
        <f t="shared" si="6"/>
        <v>SANTANDER</v>
      </c>
      <c r="F55" s="36">
        <f t="shared" si="8"/>
        <v>12126</v>
      </c>
      <c r="G55" s="36">
        <f t="shared" si="9"/>
        <v>7594</v>
      </c>
    </row>
    <row r="56" spans="1:7" x14ac:dyDescent="0.3">
      <c r="A56" s="36" t="str">
        <f t="shared" si="5"/>
        <v>MARÍN Y RÍA DE PONTEVEDRA</v>
      </c>
      <c r="B56" s="37">
        <f t="shared" si="3"/>
        <v>42185</v>
      </c>
      <c r="C56" s="37">
        <f t="shared" si="4"/>
        <v>81901</v>
      </c>
      <c r="D56" s="37">
        <f t="shared" si="7"/>
        <v>13</v>
      </c>
      <c r="E56" s="36" t="str">
        <f t="shared" si="6"/>
        <v>PASAIA</v>
      </c>
      <c r="F56" s="36">
        <f t="shared" ref="F56:F66" si="10">LOOKUP(E56,$A$39:$A$66,$B$39:$B$66)</f>
        <v>11008</v>
      </c>
      <c r="G56" s="36">
        <f t="shared" si="9"/>
        <v>9589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ALICANTE</v>
      </c>
      <c r="F57" s="36">
        <f t="shared" si="10"/>
        <v>8694</v>
      </c>
      <c r="G57" s="36">
        <f t="shared" si="9"/>
        <v>26487</v>
      </c>
    </row>
    <row r="58" spans="1:7" x14ac:dyDescent="0.3">
      <c r="A58" s="36" t="str">
        <f t="shared" si="5"/>
        <v>MOTRIL</v>
      </c>
      <c r="B58" s="37">
        <f t="shared" si="3"/>
        <v>32</v>
      </c>
      <c r="C58" s="37">
        <f t="shared" si="4"/>
        <v>0</v>
      </c>
      <c r="D58" s="37">
        <f t="shared" si="7"/>
        <v>26</v>
      </c>
      <c r="E58" s="36" t="str">
        <f t="shared" si="6"/>
        <v>A CORUÑA</v>
      </c>
      <c r="F58" s="36">
        <f t="shared" si="10"/>
        <v>4492</v>
      </c>
      <c r="G58" s="36">
        <f t="shared" si="9"/>
        <v>0</v>
      </c>
    </row>
    <row r="59" spans="1:7" x14ac:dyDescent="0.3">
      <c r="A59" s="36" t="str">
        <f t="shared" si="5"/>
        <v>PASAIA</v>
      </c>
      <c r="B59" s="37">
        <f t="shared" si="3"/>
        <v>11008</v>
      </c>
      <c r="C59" s="37">
        <f t="shared" si="4"/>
        <v>9589</v>
      </c>
      <c r="D59" s="37">
        <f t="shared" si="7"/>
        <v>18</v>
      </c>
      <c r="E59" s="36" t="str">
        <f t="shared" si="6"/>
        <v>BALEARES</v>
      </c>
      <c r="F59" s="36">
        <f t="shared" si="10"/>
        <v>3217</v>
      </c>
      <c r="G59" s="36">
        <f t="shared" si="9"/>
        <v>90512</v>
      </c>
    </row>
    <row r="60" spans="1:7" x14ac:dyDescent="0.3">
      <c r="A60" s="36" t="str">
        <f t="shared" si="5"/>
        <v>SANTA CRUZ DE TENERIFE</v>
      </c>
      <c r="B60" s="37">
        <f t="shared" si="3"/>
        <v>510838</v>
      </c>
      <c r="C60" s="37">
        <f t="shared" si="4"/>
        <v>538559</v>
      </c>
      <c r="D60" s="37">
        <f t="shared" si="7"/>
        <v>8</v>
      </c>
      <c r="E60" s="36" t="str">
        <f t="shared" si="6"/>
        <v>CEUTA</v>
      </c>
      <c r="F60" s="36">
        <f t="shared" si="10"/>
        <v>1685</v>
      </c>
      <c r="G60" s="36">
        <f t="shared" si="9"/>
        <v>0</v>
      </c>
    </row>
    <row r="61" spans="1:7" x14ac:dyDescent="0.3">
      <c r="A61" s="36" t="str">
        <f t="shared" si="5"/>
        <v>SANTANDER</v>
      </c>
      <c r="B61" s="37">
        <f t="shared" si="3"/>
        <v>12126</v>
      </c>
      <c r="C61" s="37">
        <f t="shared" si="4"/>
        <v>7594</v>
      </c>
      <c r="D61" s="37">
        <f t="shared" si="7"/>
        <v>17</v>
      </c>
      <c r="E61" s="36" t="str">
        <f t="shared" si="6"/>
        <v>SEVILLA</v>
      </c>
      <c r="F61" s="36">
        <f t="shared" si="10"/>
        <v>809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809</v>
      </c>
      <c r="C62" s="37">
        <f t="shared" si="4"/>
        <v>0</v>
      </c>
      <c r="D62" s="37">
        <f t="shared" si="7"/>
        <v>23</v>
      </c>
      <c r="E62" s="36" t="str">
        <f t="shared" si="6"/>
        <v>CARTAGENA</v>
      </c>
      <c r="F62" s="36">
        <f t="shared" si="10"/>
        <v>280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2212858</v>
      </c>
      <c r="C63" s="37">
        <f t="shared" si="4"/>
        <v>2780881</v>
      </c>
      <c r="D63" s="37">
        <f t="shared" si="7"/>
        <v>6</v>
      </c>
      <c r="E63" s="36" t="str">
        <f t="shared" si="6"/>
        <v>VILAGARCÍA</v>
      </c>
      <c r="F63" s="36">
        <f t="shared" si="10"/>
        <v>127</v>
      </c>
      <c r="G63" s="36">
        <f t="shared" si="9"/>
        <v>34702</v>
      </c>
    </row>
    <row r="64" spans="1:7" x14ac:dyDescent="0.3">
      <c r="A64" s="36" t="str">
        <f t="shared" si="5"/>
        <v>VALENCIA</v>
      </c>
      <c r="B64" s="37">
        <f t="shared" si="3"/>
        <v>29183160</v>
      </c>
      <c r="C64" s="37">
        <f t="shared" si="4"/>
        <v>28735223</v>
      </c>
      <c r="D64" s="37">
        <f t="shared" si="7"/>
        <v>2</v>
      </c>
      <c r="E64" s="36" t="str">
        <f t="shared" si="6"/>
        <v>MOTRIL</v>
      </c>
      <c r="F64" s="36">
        <f t="shared" si="10"/>
        <v>32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203449</v>
      </c>
      <c r="C65" s="37">
        <f t="shared" si="4"/>
        <v>214461</v>
      </c>
      <c r="D65" s="37">
        <f t="shared" si="7"/>
        <v>10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127</v>
      </c>
      <c r="C66" s="37">
        <f t="shared" si="4"/>
        <v>34702</v>
      </c>
      <c r="D66" s="37">
        <f t="shared" si="7"/>
        <v>25</v>
      </c>
      <c r="E66" s="36" t="str">
        <f t="shared" si="6"/>
        <v>ALMERÍA</v>
      </c>
      <c r="F66" s="36">
        <f t="shared" si="10"/>
        <v>0</v>
      </c>
      <c r="G66" s="36">
        <f t="shared" si="9"/>
        <v>190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4">
        <v>0</v>
      </c>
      <c r="C7" s="24">
        <v>0</v>
      </c>
      <c r="D7" s="24">
        <v>0</v>
      </c>
      <c r="E7" s="24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5">
        <v>0</v>
      </c>
      <c r="C8" s="25">
        <v>0</v>
      </c>
      <c r="D8" s="25">
        <v>26487</v>
      </c>
      <c r="E8" s="25">
        <v>8694</v>
      </c>
      <c r="F8" s="14">
        <f t="shared" ref="F8:F34" si="0">((E8*100)/D8)-100</f>
        <v>-67.176350662589186</v>
      </c>
      <c r="G8" s="1"/>
      <c r="H8" s="1"/>
      <c r="I8" s="1"/>
    </row>
    <row r="9" spans="1:12" x14ac:dyDescent="0.3">
      <c r="A9" s="9" t="s">
        <v>157</v>
      </c>
      <c r="B9" s="24">
        <v>0</v>
      </c>
      <c r="C9" s="24">
        <v>0</v>
      </c>
      <c r="D9" s="24">
        <v>150</v>
      </c>
      <c r="E9" s="24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5">
        <v>0</v>
      </c>
      <c r="C10" s="25">
        <v>0</v>
      </c>
      <c r="D10" s="25">
        <v>0</v>
      </c>
      <c r="E10" s="25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4">
        <v>4773983</v>
      </c>
      <c r="C11" s="24">
        <v>4528269</v>
      </c>
      <c r="D11" s="24">
        <v>43582272</v>
      </c>
      <c r="E11" s="24">
        <v>46423864</v>
      </c>
      <c r="F11" s="19">
        <f t="shared" si="0"/>
        <v>6.520063937924121</v>
      </c>
      <c r="G11" s="1"/>
      <c r="H11" s="1"/>
      <c r="I11" s="1"/>
    </row>
    <row r="12" spans="1:12" x14ac:dyDescent="0.3">
      <c r="A12" s="12" t="s">
        <v>161</v>
      </c>
      <c r="B12" s="25">
        <v>0</v>
      </c>
      <c r="C12" s="25">
        <v>0</v>
      </c>
      <c r="D12" s="25">
        <v>263</v>
      </c>
      <c r="E12" s="25">
        <v>6577</v>
      </c>
      <c r="F12" s="14">
        <f t="shared" si="0"/>
        <v>2400.7604562737642</v>
      </c>
      <c r="G12" s="1"/>
      <c r="H12" s="1"/>
      <c r="I12" s="1"/>
    </row>
    <row r="13" spans="1:12" x14ac:dyDescent="0.3">
      <c r="A13" s="9" t="s">
        <v>32</v>
      </c>
      <c r="B13" s="24">
        <v>271</v>
      </c>
      <c r="C13" s="24">
        <v>29</v>
      </c>
      <c r="D13" s="24">
        <v>2934</v>
      </c>
      <c r="E13" s="24">
        <v>180</v>
      </c>
      <c r="F13" s="11">
        <f t="shared" si="0"/>
        <v>-93.865030674846622</v>
      </c>
      <c r="G13" s="1"/>
      <c r="H13" s="1"/>
      <c r="I13" s="1"/>
    </row>
    <row r="14" spans="1:12" x14ac:dyDescent="0.3">
      <c r="A14" s="12" t="s">
        <v>33</v>
      </c>
      <c r="B14" s="25">
        <v>1107926</v>
      </c>
      <c r="C14" s="25">
        <v>1514161</v>
      </c>
      <c r="D14" s="25">
        <v>10097275</v>
      </c>
      <c r="E14" s="25">
        <v>13926376</v>
      </c>
      <c r="F14" s="14">
        <f t="shared" si="0"/>
        <v>37.922122552866995</v>
      </c>
      <c r="G14" s="1"/>
      <c r="H14" s="1"/>
      <c r="I14" s="1"/>
    </row>
    <row r="15" spans="1:12" x14ac:dyDescent="0.3">
      <c r="A15" s="9" t="s">
        <v>34</v>
      </c>
      <c r="B15" s="24">
        <v>3072</v>
      </c>
      <c r="C15" s="24">
        <v>1612</v>
      </c>
      <c r="D15" s="24">
        <v>30058</v>
      </c>
      <c r="E15" s="24">
        <v>11745</v>
      </c>
      <c r="F15" s="11">
        <f t="shared" si="0"/>
        <v>-60.925543948366489</v>
      </c>
      <c r="G15" s="1"/>
      <c r="H15" s="1"/>
      <c r="I15" s="1"/>
    </row>
    <row r="16" spans="1:12" x14ac:dyDescent="0.3">
      <c r="A16" s="12" t="s">
        <v>35</v>
      </c>
      <c r="B16" s="25">
        <v>0</v>
      </c>
      <c r="C16" s="25">
        <v>100</v>
      </c>
      <c r="D16" s="25">
        <v>0</v>
      </c>
      <c r="E16" s="25">
        <v>279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4">
        <v>28392</v>
      </c>
      <c r="C17" s="24">
        <v>2934</v>
      </c>
      <c r="D17" s="24">
        <v>477729</v>
      </c>
      <c r="E17" s="24">
        <v>72199</v>
      </c>
      <c r="F17" s="11">
        <f t="shared" si="0"/>
        <v>-84.887038467415621</v>
      </c>
      <c r="G17" s="1"/>
      <c r="H17" s="1"/>
      <c r="I17" s="1"/>
    </row>
    <row r="18" spans="1:9" x14ac:dyDescent="0.3">
      <c r="A18" s="12" t="s">
        <v>36</v>
      </c>
      <c r="B18" s="25">
        <v>0</v>
      </c>
      <c r="C18" s="25">
        <v>0</v>
      </c>
      <c r="D18" s="25">
        <v>0</v>
      </c>
      <c r="E18" s="25">
        <v>1253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4">
        <v>0</v>
      </c>
      <c r="C19" s="24">
        <v>0</v>
      </c>
      <c r="D19" s="24">
        <v>0</v>
      </c>
      <c r="E19" s="24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5">
        <v>0</v>
      </c>
      <c r="C20" s="25">
        <v>0</v>
      </c>
      <c r="D20" s="25">
        <v>0</v>
      </c>
      <c r="E20" s="25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4">
        <v>0</v>
      </c>
      <c r="C21" s="24">
        <v>0</v>
      </c>
      <c r="D21" s="24">
        <v>8716</v>
      </c>
      <c r="E21" s="24">
        <v>17584</v>
      </c>
      <c r="F21" s="19">
        <f t="shared" si="0"/>
        <v>101.74391922900412</v>
      </c>
      <c r="G21" s="1"/>
      <c r="H21" s="1"/>
      <c r="I21" s="1"/>
    </row>
    <row r="22" spans="1:9" x14ac:dyDescent="0.3">
      <c r="A22" s="12" t="s">
        <v>59</v>
      </c>
      <c r="B22" s="25">
        <v>847022</v>
      </c>
      <c r="C22" s="25">
        <v>679444</v>
      </c>
      <c r="D22" s="25">
        <v>7147298</v>
      </c>
      <c r="E22" s="25">
        <v>6748494</v>
      </c>
      <c r="F22" s="18">
        <f t="shared" si="0"/>
        <v>-5.5797869348668598</v>
      </c>
      <c r="G22" s="1"/>
      <c r="H22" s="1"/>
      <c r="I22" s="1"/>
    </row>
    <row r="23" spans="1:9" x14ac:dyDescent="0.3">
      <c r="A23" s="9" t="s">
        <v>164</v>
      </c>
      <c r="B23" s="24">
        <v>649</v>
      </c>
      <c r="C23" s="24">
        <v>101845</v>
      </c>
      <c r="D23" s="24">
        <v>178790</v>
      </c>
      <c r="E23" s="24">
        <v>274624</v>
      </c>
      <c r="F23" s="11">
        <f t="shared" si="0"/>
        <v>53.601431847418752</v>
      </c>
      <c r="G23" s="1"/>
      <c r="H23" s="1"/>
      <c r="I23" s="1"/>
    </row>
    <row r="24" spans="1:9" x14ac:dyDescent="0.3">
      <c r="A24" s="12" t="s">
        <v>166</v>
      </c>
      <c r="B24" s="25">
        <v>494</v>
      </c>
      <c r="C24" s="25">
        <v>3765</v>
      </c>
      <c r="D24" s="25">
        <v>81879</v>
      </c>
      <c r="E24" s="25">
        <v>42185</v>
      </c>
      <c r="F24" s="14">
        <f t="shared" si="0"/>
        <v>-48.478852941535678</v>
      </c>
      <c r="G24" s="1"/>
      <c r="H24" s="1"/>
      <c r="I24" s="1"/>
    </row>
    <row r="25" spans="1:9" x14ac:dyDescent="0.3">
      <c r="A25" s="9" t="s">
        <v>39</v>
      </c>
      <c r="B25" s="24">
        <v>0</v>
      </c>
      <c r="C25" s="24">
        <v>0</v>
      </c>
      <c r="D25" s="24">
        <v>58</v>
      </c>
      <c r="E25" s="24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5">
        <v>0</v>
      </c>
      <c r="C26" s="25">
        <v>0</v>
      </c>
      <c r="D26" s="25">
        <v>0</v>
      </c>
      <c r="E26" s="25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5">
        <v>154554</v>
      </c>
      <c r="C28" s="25">
        <v>20018</v>
      </c>
      <c r="D28" s="25">
        <v>528221</v>
      </c>
      <c r="E28" s="25">
        <v>504707</v>
      </c>
      <c r="F28" s="14">
        <f t="shared" si="0"/>
        <v>-4.4515458491805475</v>
      </c>
      <c r="G28" s="1"/>
      <c r="H28" s="1"/>
      <c r="I28" s="1"/>
    </row>
    <row r="29" spans="1:9" x14ac:dyDescent="0.3">
      <c r="A29" s="9" t="s">
        <v>43</v>
      </c>
      <c r="B29" s="24">
        <v>0</v>
      </c>
      <c r="C29" s="24">
        <v>0</v>
      </c>
      <c r="D29" s="24">
        <v>0</v>
      </c>
      <c r="E29" s="24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25">
        <v>0</v>
      </c>
      <c r="C30" s="25">
        <v>0</v>
      </c>
      <c r="D30" s="25">
        <v>0</v>
      </c>
      <c r="E30" s="25">
        <v>809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4">
        <v>62</v>
      </c>
      <c r="C31" s="24">
        <v>62</v>
      </c>
      <c r="D31" s="24">
        <v>37979</v>
      </c>
      <c r="E31" s="24">
        <v>571</v>
      </c>
      <c r="F31" s="11">
        <f t="shared" si="0"/>
        <v>-98.496537560230649</v>
      </c>
      <c r="G31" s="1"/>
      <c r="H31" s="1"/>
      <c r="I31" s="1"/>
    </row>
    <row r="32" spans="1:9" x14ac:dyDescent="0.3">
      <c r="A32" s="12" t="s">
        <v>46</v>
      </c>
      <c r="B32" s="25">
        <v>2836537</v>
      </c>
      <c r="C32" s="25">
        <v>3227893</v>
      </c>
      <c r="D32" s="25">
        <v>28285183</v>
      </c>
      <c r="E32" s="25">
        <v>28643439</v>
      </c>
      <c r="F32" s="14">
        <f t="shared" si="0"/>
        <v>1.2665854062177999</v>
      </c>
      <c r="G32" s="1"/>
      <c r="H32" s="1"/>
      <c r="I32" s="1"/>
    </row>
    <row r="33" spans="1:9" x14ac:dyDescent="0.3">
      <c r="A33" s="9" t="s">
        <v>47</v>
      </c>
      <c r="B33" s="24">
        <v>16082</v>
      </c>
      <c r="C33" s="24">
        <v>15023</v>
      </c>
      <c r="D33" s="24">
        <v>138569</v>
      </c>
      <c r="E33" s="24">
        <v>143525</v>
      </c>
      <c r="F33" s="11">
        <f t="shared" si="0"/>
        <v>3.5765575272968704</v>
      </c>
      <c r="G33" s="1"/>
      <c r="H33" s="1"/>
      <c r="I33" s="1"/>
    </row>
    <row r="34" spans="1:9" x14ac:dyDescent="0.3">
      <c r="A34" s="12" t="s">
        <v>165</v>
      </c>
      <c r="B34" s="25">
        <v>32</v>
      </c>
      <c r="C34" s="25">
        <v>0</v>
      </c>
      <c r="D34" s="25">
        <v>32</v>
      </c>
      <c r="E34" s="25">
        <v>127</v>
      </c>
      <c r="F34" s="14">
        <f t="shared" si="0"/>
        <v>296.875</v>
      </c>
      <c r="G34" s="1"/>
      <c r="H34" s="1"/>
      <c r="I34" s="1"/>
    </row>
    <row r="35" spans="1:9" x14ac:dyDescent="0.3">
      <c r="A35" s="15" t="s">
        <v>48</v>
      </c>
      <c r="B35" s="16">
        <f>SUM(B7:B34)</f>
        <v>9769076</v>
      </c>
      <c r="C35" s="16">
        <f t="shared" ref="C35:E35" si="1">SUM(C7:C34)</f>
        <v>10095155</v>
      </c>
      <c r="D35" s="16">
        <f t="shared" si="1"/>
        <v>90623893</v>
      </c>
      <c r="E35" s="16">
        <f t="shared" si="1"/>
        <v>96827232</v>
      </c>
      <c r="F35" s="17">
        <f t="shared" ref="F35" si="2">((E35*100)/D35)-100</f>
        <v>6.8451473387928701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46423864</v>
      </c>
      <c r="G39" s="36">
        <f>LOOKUP(E39,$A$39:$A$66,$C$39:$C$66)</f>
        <v>43582272</v>
      </c>
    </row>
    <row r="40" spans="1:9" x14ac:dyDescent="0.3">
      <c r="A40" s="36" t="str">
        <f t="shared" si="5"/>
        <v>ALICANTE</v>
      </c>
      <c r="B40" s="37">
        <f t="shared" si="3"/>
        <v>8694</v>
      </c>
      <c r="C40" s="37">
        <f t="shared" si="4"/>
        <v>26487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28643439</v>
      </c>
      <c r="G40" s="36">
        <f t="shared" ref="G40:G66" si="9">LOOKUP(E40,$A$39:$A$66,$C$39:$C$66)</f>
        <v>28285183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150</v>
      </c>
      <c r="D41" s="37">
        <f t="shared" si="7"/>
        <v>28</v>
      </c>
      <c r="E41" s="36" t="str">
        <f t="shared" si="6"/>
        <v>BARCELONA</v>
      </c>
      <c r="F41" s="36">
        <f t="shared" si="8"/>
        <v>13926376</v>
      </c>
      <c r="G41" s="36">
        <f t="shared" si="9"/>
        <v>10097275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6748494</v>
      </c>
      <c r="G42" s="36">
        <f t="shared" si="9"/>
        <v>7147298</v>
      </c>
    </row>
    <row r="43" spans="1:9" x14ac:dyDescent="0.3">
      <c r="A43" s="36" t="str">
        <f t="shared" si="5"/>
        <v>BAHÍA DE ALGECIRAS</v>
      </c>
      <c r="B43" s="37">
        <f t="shared" si="3"/>
        <v>46423864</v>
      </c>
      <c r="C43" s="37">
        <f t="shared" si="4"/>
        <v>43582272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504707</v>
      </c>
      <c r="G43" s="36">
        <f t="shared" si="9"/>
        <v>528221</v>
      </c>
    </row>
    <row r="44" spans="1:9" x14ac:dyDescent="0.3">
      <c r="A44" s="36" t="str">
        <f t="shared" si="5"/>
        <v>BAHÍA DE CÁDIZ</v>
      </c>
      <c r="B44" s="37">
        <f t="shared" si="3"/>
        <v>6577</v>
      </c>
      <c r="C44" s="37">
        <f t="shared" si="4"/>
        <v>263</v>
      </c>
      <c r="D44" s="37">
        <f t="shared" si="7"/>
        <v>13</v>
      </c>
      <c r="E44" s="36" t="str">
        <f t="shared" si="6"/>
        <v>MÁLAGA</v>
      </c>
      <c r="F44" s="36">
        <f t="shared" si="8"/>
        <v>274624</v>
      </c>
      <c r="G44" s="36">
        <f t="shared" si="9"/>
        <v>178790</v>
      </c>
    </row>
    <row r="45" spans="1:9" x14ac:dyDescent="0.3">
      <c r="A45" s="36" t="str">
        <f t="shared" si="5"/>
        <v>BALEARES</v>
      </c>
      <c r="B45" s="37">
        <f t="shared" si="3"/>
        <v>180</v>
      </c>
      <c r="C45" s="37">
        <f t="shared" si="4"/>
        <v>2934</v>
      </c>
      <c r="D45" s="37">
        <f t="shared" si="7"/>
        <v>18</v>
      </c>
      <c r="E45" s="36" t="str">
        <f t="shared" si="6"/>
        <v>VIGO</v>
      </c>
      <c r="F45" s="36">
        <f t="shared" si="8"/>
        <v>143525</v>
      </c>
      <c r="G45" s="36">
        <f t="shared" si="9"/>
        <v>138569</v>
      </c>
    </row>
    <row r="46" spans="1:9" x14ac:dyDescent="0.3">
      <c r="A46" s="36" t="str">
        <f t="shared" si="5"/>
        <v>BARCELONA</v>
      </c>
      <c r="B46" s="37">
        <f t="shared" si="3"/>
        <v>13926376</v>
      </c>
      <c r="C46" s="37">
        <f t="shared" si="4"/>
        <v>10097275</v>
      </c>
      <c r="D46" s="37">
        <f t="shared" si="7"/>
        <v>3</v>
      </c>
      <c r="E46" s="36" t="str">
        <f t="shared" si="6"/>
        <v>CASTELLÓN</v>
      </c>
      <c r="F46" s="36">
        <f t="shared" si="8"/>
        <v>72199</v>
      </c>
      <c r="G46" s="36">
        <f t="shared" si="9"/>
        <v>477729</v>
      </c>
    </row>
    <row r="47" spans="1:9" x14ac:dyDescent="0.3">
      <c r="A47" s="36" t="str">
        <f t="shared" si="5"/>
        <v>BILBAO</v>
      </c>
      <c r="B47" s="37">
        <f t="shared" si="3"/>
        <v>11745</v>
      </c>
      <c r="C47" s="37">
        <f t="shared" si="4"/>
        <v>30058</v>
      </c>
      <c r="D47" s="37">
        <f t="shared" si="7"/>
        <v>11</v>
      </c>
      <c r="E47" s="36" t="str">
        <f t="shared" si="6"/>
        <v>MARÍN Y RÍA DE PONTEVEDRA</v>
      </c>
      <c r="F47" s="36">
        <f t="shared" si="8"/>
        <v>42185</v>
      </c>
      <c r="G47" s="36">
        <f t="shared" si="9"/>
        <v>81879</v>
      </c>
    </row>
    <row r="48" spans="1:9" x14ac:dyDescent="0.3">
      <c r="A48" s="36" t="str">
        <f t="shared" si="5"/>
        <v>CARTAGENA</v>
      </c>
      <c r="B48" s="37">
        <f t="shared" si="3"/>
        <v>279</v>
      </c>
      <c r="C48" s="37">
        <f t="shared" si="4"/>
        <v>0</v>
      </c>
      <c r="D48" s="37">
        <f t="shared" si="7"/>
        <v>17</v>
      </c>
      <c r="E48" s="36" t="str">
        <f t="shared" si="6"/>
        <v>HUELVA</v>
      </c>
      <c r="F48" s="36">
        <f t="shared" si="8"/>
        <v>17584</v>
      </c>
      <c r="G48" s="36">
        <f t="shared" si="9"/>
        <v>8716</v>
      </c>
    </row>
    <row r="49" spans="1:7" x14ac:dyDescent="0.3">
      <c r="A49" s="36" t="str">
        <f t="shared" si="5"/>
        <v>CASTELLÓN</v>
      </c>
      <c r="B49" s="37">
        <f t="shared" si="3"/>
        <v>72199</v>
      </c>
      <c r="C49" s="37">
        <f t="shared" si="4"/>
        <v>477729</v>
      </c>
      <c r="D49" s="37">
        <f t="shared" si="7"/>
        <v>8</v>
      </c>
      <c r="E49" s="36" t="str">
        <f t="shared" si="6"/>
        <v>BILBAO</v>
      </c>
      <c r="F49" s="36">
        <f t="shared" si="8"/>
        <v>11745</v>
      </c>
      <c r="G49" s="36">
        <f t="shared" si="9"/>
        <v>30058</v>
      </c>
    </row>
    <row r="50" spans="1:7" x14ac:dyDescent="0.3">
      <c r="A50" s="36" t="str">
        <f t="shared" si="5"/>
        <v>CEUTA</v>
      </c>
      <c r="B50" s="37">
        <f t="shared" si="3"/>
        <v>1253</v>
      </c>
      <c r="C50" s="37">
        <f t="shared" si="4"/>
        <v>0</v>
      </c>
      <c r="D50" s="37">
        <f t="shared" si="7"/>
        <v>14</v>
      </c>
      <c r="E50" s="36" t="str">
        <f t="shared" si="6"/>
        <v>ALICANTE</v>
      </c>
      <c r="F50" s="36">
        <f t="shared" si="8"/>
        <v>8694</v>
      </c>
      <c r="G50" s="36">
        <f t="shared" si="9"/>
        <v>26487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BAHÍA DE CÁDIZ</v>
      </c>
      <c r="F51" s="36">
        <f t="shared" si="8"/>
        <v>6577</v>
      </c>
      <c r="G51" s="36">
        <f t="shared" si="9"/>
        <v>263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1253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17584</v>
      </c>
      <c r="C53" s="37">
        <f t="shared" si="4"/>
        <v>8716</v>
      </c>
      <c r="D53" s="37">
        <f t="shared" si="7"/>
        <v>10</v>
      </c>
      <c r="E53" s="36" t="str">
        <f t="shared" si="6"/>
        <v>SEVILLA</v>
      </c>
      <c r="F53" s="36">
        <f t="shared" si="8"/>
        <v>809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6748494</v>
      </c>
      <c r="C54" s="37">
        <f t="shared" si="4"/>
        <v>7147298</v>
      </c>
      <c r="D54" s="37">
        <f t="shared" si="7"/>
        <v>4</v>
      </c>
      <c r="E54" s="36" t="str">
        <f t="shared" si="6"/>
        <v>TARRAGONA</v>
      </c>
      <c r="F54" s="36">
        <f t="shared" si="8"/>
        <v>571</v>
      </c>
      <c r="G54" s="36">
        <f t="shared" si="9"/>
        <v>37979</v>
      </c>
    </row>
    <row r="55" spans="1:7" x14ac:dyDescent="0.3">
      <c r="A55" s="36" t="str">
        <f t="shared" si="5"/>
        <v>MÁLAGA</v>
      </c>
      <c r="B55" s="37">
        <f t="shared" si="3"/>
        <v>274624</v>
      </c>
      <c r="C55" s="37">
        <f t="shared" si="4"/>
        <v>178790</v>
      </c>
      <c r="D55" s="37">
        <f t="shared" si="7"/>
        <v>6</v>
      </c>
      <c r="E55" s="36" t="str">
        <f t="shared" si="6"/>
        <v>CARTAGENA</v>
      </c>
      <c r="F55" s="36">
        <f t="shared" si="8"/>
        <v>279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42185</v>
      </c>
      <c r="C56" s="37">
        <f t="shared" si="4"/>
        <v>81879</v>
      </c>
      <c r="D56" s="37">
        <f t="shared" si="7"/>
        <v>9</v>
      </c>
      <c r="E56" s="36" t="str">
        <f t="shared" si="6"/>
        <v>BALEARES</v>
      </c>
      <c r="F56" s="36">
        <f t="shared" ref="F56:F66" si="10">LOOKUP(E56,$A$39:$A$66,$B$39:$B$66)</f>
        <v>180</v>
      </c>
      <c r="G56" s="36">
        <f t="shared" si="9"/>
        <v>2934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VILAGARCÍA</v>
      </c>
      <c r="F57" s="36">
        <f t="shared" si="10"/>
        <v>127</v>
      </c>
      <c r="G57" s="36">
        <f t="shared" si="9"/>
        <v>32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504707</v>
      </c>
      <c r="C60" s="37">
        <f t="shared" si="4"/>
        <v>528221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809</v>
      </c>
      <c r="C62" s="37">
        <f t="shared" si="4"/>
        <v>0</v>
      </c>
      <c r="D62" s="37">
        <f t="shared" si="7"/>
        <v>15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571</v>
      </c>
      <c r="C63" s="37">
        <f t="shared" si="4"/>
        <v>37979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28643439</v>
      </c>
      <c r="C64" s="37">
        <f t="shared" si="4"/>
        <v>28285183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143525</v>
      </c>
      <c r="C65" s="37">
        <f t="shared" si="4"/>
        <v>138569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127</v>
      </c>
      <c r="C66" s="37">
        <f t="shared" si="4"/>
        <v>32</v>
      </c>
      <c r="D66" s="37">
        <f t="shared" si="7"/>
        <v>19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6">
        <v>0</v>
      </c>
      <c r="C7" s="26">
        <v>0</v>
      </c>
      <c r="D7" s="26">
        <v>0</v>
      </c>
      <c r="E7" s="26">
        <v>0</v>
      </c>
      <c r="F7" s="19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7">
        <v>913</v>
      </c>
      <c r="C8" s="27">
        <v>13003</v>
      </c>
      <c r="D8" s="27">
        <v>78599</v>
      </c>
      <c r="E8" s="27">
        <v>75024</v>
      </c>
      <c r="F8" s="14">
        <f t="shared" ref="F8:F34" si="0">((E8*100)/D8)-100</f>
        <v>-4.5484039237140479</v>
      </c>
      <c r="G8" s="1"/>
      <c r="H8" s="1"/>
      <c r="I8" s="1"/>
    </row>
    <row r="9" spans="1:12" x14ac:dyDescent="0.3">
      <c r="A9" s="9" t="s">
        <v>157</v>
      </c>
      <c r="B9" s="26">
        <v>35649</v>
      </c>
      <c r="C9" s="26">
        <v>44344</v>
      </c>
      <c r="D9" s="26">
        <v>340007</v>
      </c>
      <c r="E9" s="26">
        <v>324381</v>
      </c>
      <c r="F9" s="11">
        <f t="shared" si="0"/>
        <v>-4.5957877337819468</v>
      </c>
      <c r="G9" s="1"/>
      <c r="H9" s="1"/>
      <c r="I9" s="1"/>
    </row>
    <row r="10" spans="1:12" x14ac:dyDescent="0.3">
      <c r="A10" s="12" t="s">
        <v>159</v>
      </c>
      <c r="B10" s="27">
        <v>0</v>
      </c>
      <c r="C10" s="27">
        <v>0</v>
      </c>
      <c r="D10" s="27">
        <v>1105</v>
      </c>
      <c r="E10" s="27">
        <v>908</v>
      </c>
      <c r="F10" s="18">
        <f t="shared" si="0"/>
        <v>-17.828054298642527</v>
      </c>
      <c r="G10" s="1"/>
      <c r="H10" s="1"/>
      <c r="I10" s="1"/>
    </row>
    <row r="11" spans="1:12" x14ac:dyDescent="0.3">
      <c r="A11" s="9" t="s">
        <v>160</v>
      </c>
      <c r="B11" s="26">
        <v>581293</v>
      </c>
      <c r="C11" s="26">
        <v>669707</v>
      </c>
      <c r="D11" s="26">
        <v>6322966</v>
      </c>
      <c r="E11" s="26">
        <v>6810575</v>
      </c>
      <c r="F11" s="11">
        <f t="shared" si="0"/>
        <v>7.711713142218386</v>
      </c>
      <c r="G11" s="1"/>
      <c r="H11" s="1"/>
      <c r="I11" s="1"/>
    </row>
    <row r="12" spans="1:12" x14ac:dyDescent="0.3">
      <c r="A12" s="12" t="s">
        <v>161</v>
      </c>
      <c r="B12" s="27">
        <v>85208</v>
      </c>
      <c r="C12" s="27">
        <v>90961</v>
      </c>
      <c r="D12" s="27">
        <v>843077</v>
      </c>
      <c r="E12" s="27">
        <v>888793</v>
      </c>
      <c r="F12" s="14">
        <f t="shared" si="0"/>
        <v>5.4225177534199105</v>
      </c>
      <c r="G12" s="1"/>
      <c r="H12" s="1"/>
      <c r="I12" s="1"/>
    </row>
    <row r="13" spans="1:12" x14ac:dyDescent="0.3">
      <c r="A13" s="9" t="s">
        <v>32</v>
      </c>
      <c r="B13" s="26">
        <v>942263</v>
      </c>
      <c r="C13" s="26">
        <v>1101392</v>
      </c>
      <c r="D13" s="26">
        <v>10509288</v>
      </c>
      <c r="E13" s="26">
        <v>11077339</v>
      </c>
      <c r="F13" s="11">
        <f t="shared" si="0"/>
        <v>5.4052282133670673</v>
      </c>
      <c r="G13" s="1"/>
      <c r="H13" s="1"/>
      <c r="I13" s="1"/>
    </row>
    <row r="14" spans="1:12" x14ac:dyDescent="0.3">
      <c r="A14" s="12" t="s">
        <v>33</v>
      </c>
      <c r="B14" s="27">
        <v>861794</v>
      </c>
      <c r="C14" s="27">
        <v>907295</v>
      </c>
      <c r="D14" s="27">
        <v>8854137</v>
      </c>
      <c r="E14" s="27">
        <v>9273961</v>
      </c>
      <c r="F14" s="14">
        <f t="shared" si="0"/>
        <v>4.7415575340657199</v>
      </c>
      <c r="G14" s="1"/>
      <c r="H14" s="1"/>
      <c r="I14" s="1"/>
    </row>
    <row r="15" spans="1:12" x14ac:dyDescent="0.3">
      <c r="A15" s="9" t="s">
        <v>34</v>
      </c>
      <c r="B15" s="26">
        <v>81875</v>
      </c>
      <c r="C15" s="26">
        <v>80177</v>
      </c>
      <c r="D15" s="26">
        <v>689077</v>
      </c>
      <c r="E15" s="26">
        <v>724154</v>
      </c>
      <c r="F15" s="11">
        <f t="shared" si="0"/>
        <v>5.0904325641401442</v>
      </c>
      <c r="G15" s="1"/>
      <c r="H15" s="1"/>
      <c r="I15" s="1"/>
    </row>
    <row r="16" spans="1:12" x14ac:dyDescent="0.3">
      <c r="A16" s="12" t="s">
        <v>35</v>
      </c>
      <c r="B16" s="27">
        <v>0</v>
      </c>
      <c r="C16" s="27">
        <v>0</v>
      </c>
      <c r="D16" s="27">
        <v>3116</v>
      </c>
      <c r="E16" s="27">
        <v>4435</v>
      </c>
      <c r="F16" s="18">
        <f t="shared" si="0"/>
        <v>42.329910141206682</v>
      </c>
      <c r="G16" s="1"/>
      <c r="H16" s="1"/>
      <c r="I16" s="1"/>
    </row>
    <row r="17" spans="1:9" x14ac:dyDescent="0.3">
      <c r="A17" s="9" t="s">
        <v>162</v>
      </c>
      <c r="B17" s="26">
        <v>44746</v>
      </c>
      <c r="C17" s="26">
        <v>33760</v>
      </c>
      <c r="D17" s="26">
        <v>462266</v>
      </c>
      <c r="E17" s="26">
        <v>339240</v>
      </c>
      <c r="F17" s="11">
        <f t="shared" si="0"/>
        <v>-26.61368130037684</v>
      </c>
      <c r="G17" s="1"/>
      <c r="H17" s="1"/>
      <c r="I17" s="1"/>
    </row>
    <row r="18" spans="1:9" x14ac:dyDescent="0.3">
      <c r="A18" s="12" t="s">
        <v>36</v>
      </c>
      <c r="B18" s="27">
        <v>62338</v>
      </c>
      <c r="C18" s="27">
        <v>85588</v>
      </c>
      <c r="D18" s="27">
        <v>746070</v>
      </c>
      <c r="E18" s="27">
        <v>687528</v>
      </c>
      <c r="F18" s="14">
        <f t="shared" si="0"/>
        <v>-7.8467167960110942</v>
      </c>
      <c r="G18" s="1"/>
      <c r="H18" s="1"/>
      <c r="I18" s="1"/>
    </row>
    <row r="19" spans="1:9" x14ac:dyDescent="0.3">
      <c r="A19" s="9" t="s">
        <v>37</v>
      </c>
      <c r="B19" s="26">
        <v>5656</v>
      </c>
      <c r="C19" s="26">
        <v>3811</v>
      </c>
      <c r="D19" s="26">
        <v>57783</v>
      </c>
      <c r="E19" s="26">
        <v>53498</v>
      </c>
      <c r="F19" s="11">
        <f t="shared" si="0"/>
        <v>-7.4156758908329437</v>
      </c>
      <c r="G19" s="1"/>
      <c r="H19" s="1"/>
      <c r="I19" s="1"/>
    </row>
    <row r="20" spans="1:9" x14ac:dyDescent="0.3">
      <c r="A20" s="12" t="s">
        <v>163</v>
      </c>
      <c r="B20" s="27">
        <v>0</v>
      </c>
      <c r="C20" s="27">
        <v>0</v>
      </c>
      <c r="D20" s="27">
        <v>977</v>
      </c>
      <c r="E20" s="27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26">
        <v>11053</v>
      </c>
      <c r="C21" s="26">
        <v>11437</v>
      </c>
      <c r="D21" s="26">
        <v>125163</v>
      </c>
      <c r="E21" s="26">
        <v>123874</v>
      </c>
      <c r="F21" s="11">
        <f t="shared" si="0"/>
        <v>-1.0298570663854321</v>
      </c>
      <c r="G21" s="1"/>
      <c r="H21" s="1"/>
      <c r="I21" s="1"/>
    </row>
    <row r="22" spans="1:9" x14ac:dyDescent="0.3">
      <c r="A22" s="12" t="s">
        <v>59</v>
      </c>
      <c r="B22" s="27">
        <v>354295</v>
      </c>
      <c r="C22" s="27">
        <v>403021</v>
      </c>
      <c r="D22" s="27">
        <v>3481112</v>
      </c>
      <c r="E22" s="27">
        <v>3512731</v>
      </c>
      <c r="F22" s="14">
        <f t="shared" si="0"/>
        <v>0.90830171508414992</v>
      </c>
      <c r="G22" s="1"/>
      <c r="H22" s="1"/>
      <c r="I22" s="1"/>
    </row>
    <row r="23" spans="1:9" x14ac:dyDescent="0.3">
      <c r="A23" s="9" t="s">
        <v>164</v>
      </c>
      <c r="B23" s="26">
        <v>45589</v>
      </c>
      <c r="C23" s="26">
        <v>52756</v>
      </c>
      <c r="D23" s="26">
        <v>442457</v>
      </c>
      <c r="E23" s="26">
        <v>426265</v>
      </c>
      <c r="F23" s="11">
        <f t="shared" si="0"/>
        <v>-3.6595646582605781</v>
      </c>
      <c r="G23" s="1"/>
      <c r="H23" s="1"/>
      <c r="I23" s="1"/>
    </row>
    <row r="24" spans="1:9" x14ac:dyDescent="0.3">
      <c r="A24" s="12" t="s">
        <v>166</v>
      </c>
      <c r="B24" s="27">
        <v>0</v>
      </c>
      <c r="C24" s="27">
        <v>0</v>
      </c>
      <c r="D24" s="27">
        <v>0</v>
      </c>
      <c r="E24" s="27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26">
        <v>70115</v>
      </c>
      <c r="C25" s="26">
        <v>58141</v>
      </c>
      <c r="D25" s="26">
        <v>724795</v>
      </c>
      <c r="E25" s="26">
        <v>578074</v>
      </c>
      <c r="F25" s="11">
        <f t="shared" si="0"/>
        <v>-20.243103222290443</v>
      </c>
      <c r="G25" s="1"/>
      <c r="H25" s="1"/>
      <c r="I25" s="1"/>
    </row>
    <row r="26" spans="1:9" x14ac:dyDescent="0.3">
      <c r="A26" s="12" t="s">
        <v>40</v>
      </c>
      <c r="B26" s="27">
        <v>59435</v>
      </c>
      <c r="C26" s="27">
        <v>61596</v>
      </c>
      <c r="D26" s="27">
        <v>504598</v>
      </c>
      <c r="E26" s="27">
        <v>628115</v>
      </c>
      <c r="F26" s="14">
        <f t="shared" si="0"/>
        <v>24.478297575495745</v>
      </c>
      <c r="G26" s="1"/>
      <c r="H26" s="1"/>
      <c r="I26" s="1"/>
    </row>
    <row r="27" spans="1:9" x14ac:dyDescent="0.3">
      <c r="A27" s="9" t="s">
        <v>41</v>
      </c>
      <c r="B27" s="26">
        <v>54510</v>
      </c>
      <c r="C27" s="26">
        <v>53011</v>
      </c>
      <c r="D27" s="26">
        <v>497886</v>
      </c>
      <c r="E27" s="26">
        <v>543278</v>
      </c>
      <c r="F27" s="11">
        <f t="shared" si="0"/>
        <v>9.1169464495888661</v>
      </c>
      <c r="G27" s="1"/>
      <c r="H27" s="1"/>
      <c r="I27" s="1"/>
    </row>
    <row r="28" spans="1:9" x14ac:dyDescent="0.3">
      <c r="A28" s="12" t="s">
        <v>42</v>
      </c>
      <c r="B28" s="27">
        <v>326788</v>
      </c>
      <c r="C28" s="27">
        <v>339184</v>
      </c>
      <c r="D28" s="27">
        <v>3153574</v>
      </c>
      <c r="E28" s="27">
        <v>3232844</v>
      </c>
      <c r="F28" s="14">
        <f t="shared" si="0"/>
        <v>2.5136559345047829</v>
      </c>
      <c r="G28" s="1"/>
      <c r="H28" s="1"/>
      <c r="I28" s="1"/>
    </row>
    <row r="29" spans="1:9" x14ac:dyDescent="0.3">
      <c r="A29" s="9" t="s">
        <v>43</v>
      </c>
      <c r="B29" s="26">
        <v>136066</v>
      </c>
      <c r="C29" s="26">
        <v>172357</v>
      </c>
      <c r="D29" s="26">
        <v>1300491</v>
      </c>
      <c r="E29" s="26">
        <v>1488323</v>
      </c>
      <c r="F29" s="11">
        <f t="shared" si="0"/>
        <v>14.443160314065992</v>
      </c>
      <c r="G29" s="1"/>
      <c r="H29" s="1"/>
      <c r="I29" s="1"/>
    </row>
    <row r="30" spans="1:9" x14ac:dyDescent="0.3">
      <c r="A30" s="12" t="s">
        <v>44</v>
      </c>
      <c r="B30" s="27">
        <v>18329</v>
      </c>
      <c r="C30" s="27">
        <v>18370</v>
      </c>
      <c r="D30" s="27">
        <v>169157</v>
      </c>
      <c r="E30" s="27">
        <v>168236</v>
      </c>
      <c r="F30" s="14">
        <f t="shared" si="0"/>
        <v>-0.54446460980035738</v>
      </c>
      <c r="G30" s="1"/>
      <c r="H30" s="1"/>
      <c r="I30" s="1"/>
    </row>
    <row r="31" spans="1:9" x14ac:dyDescent="0.3">
      <c r="A31" s="9" t="s">
        <v>45</v>
      </c>
      <c r="B31" s="26">
        <v>25096</v>
      </c>
      <c r="C31" s="26">
        <v>24813</v>
      </c>
      <c r="D31" s="26">
        <v>242966</v>
      </c>
      <c r="E31" s="26">
        <v>232127</v>
      </c>
      <c r="F31" s="11">
        <f t="shared" si="0"/>
        <v>-4.4611180165126001</v>
      </c>
      <c r="G31" s="1"/>
      <c r="H31" s="1"/>
      <c r="I31" s="1"/>
    </row>
    <row r="32" spans="1:9" x14ac:dyDescent="0.3">
      <c r="A32" s="12" t="s">
        <v>46</v>
      </c>
      <c r="B32" s="27">
        <v>828156</v>
      </c>
      <c r="C32" s="27">
        <v>1000941</v>
      </c>
      <c r="D32" s="27">
        <v>7776531</v>
      </c>
      <c r="E32" s="27">
        <v>9967649</v>
      </c>
      <c r="F32" s="14">
        <f t="shared" si="0"/>
        <v>28.17603376106905</v>
      </c>
      <c r="G32" s="1"/>
      <c r="H32" s="1"/>
      <c r="I32" s="1"/>
    </row>
    <row r="33" spans="1:9" x14ac:dyDescent="0.3">
      <c r="A33" s="9" t="s">
        <v>47</v>
      </c>
      <c r="B33" s="26">
        <v>102905</v>
      </c>
      <c r="C33" s="26">
        <v>96119</v>
      </c>
      <c r="D33" s="26">
        <v>902691</v>
      </c>
      <c r="E33" s="26">
        <v>889207</v>
      </c>
      <c r="F33" s="11">
        <f t="shared" si="0"/>
        <v>-1.4937558921048293</v>
      </c>
      <c r="G33" s="1"/>
      <c r="H33" s="1"/>
      <c r="I33" s="1"/>
    </row>
    <row r="34" spans="1:9" x14ac:dyDescent="0.3">
      <c r="A34" s="12" t="s">
        <v>165</v>
      </c>
      <c r="B34" s="27">
        <v>0</v>
      </c>
      <c r="C34" s="27">
        <v>0</v>
      </c>
      <c r="D34" s="27">
        <v>0</v>
      </c>
      <c r="E34" s="27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4734072</v>
      </c>
      <c r="C35" s="16">
        <f t="shared" ref="C35:E35" si="1">SUM(C7:C34)</f>
        <v>5321784</v>
      </c>
      <c r="D35" s="16">
        <f t="shared" si="1"/>
        <v>48229889</v>
      </c>
      <c r="E35" s="16">
        <f t="shared" si="1"/>
        <v>52050559</v>
      </c>
      <c r="F35" s="17">
        <f t="shared" ref="F35" si="2">((E35*100)/D35)-100</f>
        <v>7.9217889139243027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11077339</v>
      </c>
      <c r="G39" s="36">
        <f>LOOKUP(E39,$A$39:$A$66,$C$39:$C$66)</f>
        <v>10509288</v>
      </c>
    </row>
    <row r="40" spans="1:9" x14ac:dyDescent="0.3">
      <c r="A40" s="36" t="str">
        <f t="shared" si="5"/>
        <v>ALICANTE</v>
      </c>
      <c r="B40" s="37">
        <f t="shared" si="3"/>
        <v>75024</v>
      </c>
      <c r="C40" s="37">
        <f t="shared" si="4"/>
        <v>78599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9967649</v>
      </c>
      <c r="G40" s="36">
        <f t="shared" ref="G40:G66" si="9">LOOKUP(E40,$A$39:$A$66,$C$39:$C$66)</f>
        <v>7776531</v>
      </c>
    </row>
    <row r="41" spans="1:9" x14ac:dyDescent="0.3">
      <c r="A41" s="36" t="str">
        <f t="shared" si="5"/>
        <v>ALMERÍA</v>
      </c>
      <c r="B41" s="37">
        <f t="shared" si="3"/>
        <v>324381</v>
      </c>
      <c r="C41" s="37">
        <f t="shared" si="4"/>
        <v>340007</v>
      </c>
      <c r="D41" s="37">
        <f t="shared" si="7"/>
        <v>17</v>
      </c>
      <c r="E41" s="36" t="str">
        <f t="shared" si="6"/>
        <v>BARCELONA</v>
      </c>
      <c r="F41" s="36">
        <f t="shared" si="8"/>
        <v>9273961</v>
      </c>
      <c r="G41" s="36">
        <f t="shared" si="9"/>
        <v>8854137</v>
      </c>
    </row>
    <row r="42" spans="1:9" x14ac:dyDescent="0.3">
      <c r="A42" s="36" t="str">
        <f t="shared" si="5"/>
        <v>AVILÉS</v>
      </c>
      <c r="B42" s="37">
        <f t="shared" si="3"/>
        <v>908</v>
      </c>
      <c r="C42" s="37">
        <f t="shared" si="4"/>
        <v>1105</v>
      </c>
      <c r="D42" s="37">
        <f t="shared" si="7"/>
        <v>24</v>
      </c>
      <c r="E42" s="36" t="str">
        <f t="shared" si="6"/>
        <v>BAHÍA DE ALGECIRAS</v>
      </c>
      <c r="F42" s="36">
        <f t="shared" si="8"/>
        <v>6810575</v>
      </c>
      <c r="G42" s="36">
        <f t="shared" si="9"/>
        <v>6322966</v>
      </c>
    </row>
    <row r="43" spans="1:9" x14ac:dyDescent="0.3">
      <c r="A43" s="36" t="str">
        <f t="shared" si="5"/>
        <v>BAHÍA DE ALGECIRAS</v>
      </c>
      <c r="B43" s="37">
        <f t="shared" si="3"/>
        <v>6810575</v>
      </c>
      <c r="C43" s="37">
        <f t="shared" si="4"/>
        <v>6322966</v>
      </c>
      <c r="D43" s="37">
        <f t="shared" si="7"/>
        <v>4</v>
      </c>
      <c r="E43" s="36" t="str">
        <f t="shared" si="6"/>
        <v>LAS PALMAS</v>
      </c>
      <c r="F43" s="36">
        <f t="shared" si="8"/>
        <v>3512731</v>
      </c>
      <c r="G43" s="36">
        <f t="shared" si="9"/>
        <v>3481112</v>
      </c>
    </row>
    <row r="44" spans="1:9" x14ac:dyDescent="0.3">
      <c r="A44" s="36" t="str">
        <f t="shared" si="5"/>
        <v>BAHÍA DE CÁDIZ</v>
      </c>
      <c r="B44" s="37">
        <f t="shared" si="3"/>
        <v>888793</v>
      </c>
      <c r="C44" s="37">
        <f t="shared" si="4"/>
        <v>843077</v>
      </c>
      <c r="D44" s="37">
        <f t="shared" si="7"/>
        <v>9</v>
      </c>
      <c r="E44" s="36" t="str">
        <f t="shared" si="6"/>
        <v>SANTA CRUZ DE TENERIFE</v>
      </c>
      <c r="F44" s="36">
        <f t="shared" si="8"/>
        <v>3232844</v>
      </c>
      <c r="G44" s="36">
        <f t="shared" si="9"/>
        <v>3153574</v>
      </c>
    </row>
    <row r="45" spans="1:9" x14ac:dyDescent="0.3">
      <c r="A45" s="36" t="str">
        <f t="shared" si="5"/>
        <v>BALEARES</v>
      </c>
      <c r="B45" s="37">
        <f t="shared" si="3"/>
        <v>11077339</v>
      </c>
      <c r="C45" s="37">
        <f t="shared" si="4"/>
        <v>10509288</v>
      </c>
      <c r="D45" s="37">
        <f t="shared" si="7"/>
        <v>1</v>
      </c>
      <c r="E45" s="36" t="str">
        <f t="shared" si="6"/>
        <v>SANTANDER</v>
      </c>
      <c r="F45" s="36">
        <f t="shared" si="8"/>
        <v>1488323</v>
      </c>
      <c r="G45" s="36">
        <f t="shared" si="9"/>
        <v>1300491</v>
      </c>
    </row>
    <row r="46" spans="1:9" x14ac:dyDescent="0.3">
      <c r="A46" s="36" t="str">
        <f t="shared" si="5"/>
        <v>BARCELONA</v>
      </c>
      <c r="B46" s="37">
        <f t="shared" si="3"/>
        <v>9273961</v>
      </c>
      <c r="C46" s="37">
        <f t="shared" si="4"/>
        <v>8854137</v>
      </c>
      <c r="D46" s="37">
        <f t="shared" si="7"/>
        <v>3</v>
      </c>
      <c r="E46" s="36" t="str">
        <f t="shared" si="6"/>
        <v>VIGO</v>
      </c>
      <c r="F46" s="36">
        <f t="shared" si="8"/>
        <v>889207</v>
      </c>
      <c r="G46" s="36">
        <f t="shared" si="9"/>
        <v>902691</v>
      </c>
    </row>
    <row r="47" spans="1:9" x14ac:dyDescent="0.3">
      <c r="A47" s="36" t="str">
        <f t="shared" si="5"/>
        <v>BILBAO</v>
      </c>
      <c r="B47" s="37">
        <f t="shared" si="3"/>
        <v>724154</v>
      </c>
      <c r="C47" s="37">
        <f t="shared" si="4"/>
        <v>689077</v>
      </c>
      <c r="D47" s="37">
        <f t="shared" si="7"/>
        <v>10</v>
      </c>
      <c r="E47" s="36" t="str">
        <f t="shared" si="6"/>
        <v>BAHÍA DE CÁDIZ</v>
      </c>
      <c r="F47" s="36">
        <f t="shared" si="8"/>
        <v>888793</v>
      </c>
      <c r="G47" s="36">
        <f t="shared" si="9"/>
        <v>843077</v>
      </c>
    </row>
    <row r="48" spans="1:9" x14ac:dyDescent="0.3">
      <c r="A48" s="36" t="str">
        <f t="shared" si="5"/>
        <v>CARTAGENA</v>
      </c>
      <c r="B48" s="37">
        <f t="shared" si="3"/>
        <v>4435</v>
      </c>
      <c r="C48" s="37">
        <f t="shared" si="4"/>
        <v>3116</v>
      </c>
      <c r="D48" s="37">
        <f t="shared" si="7"/>
        <v>23</v>
      </c>
      <c r="E48" s="36" t="str">
        <f t="shared" si="6"/>
        <v>BILBAO</v>
      </c>
      <c r="F48" s="36">
        <f t="shared" si="8"/>
        <v>724154</v>
      </c>
      <c r="G48" s="36">
        <f t="shared" si="9"/>
        <v>689077</v>
      </c>
    </row>
    <row r="49" spans="1:7" x14ac:dyDescent="0.3">
      <c r="A49" s="36" t="str">
        <f t="shared" si="5"/>
        <v>CASTELLÓN</v>
      </c>
      <c r="B49" s="37">
        <f t="shared" si="3"/>
        <v>339240</v>
      </c>
      <c r="C49" s="37">
        <f t="shared" si="4"/>
        <v>462266</v>
      </c>
      <c r="D49" s="37">
        <f t="shared" si="7"/>
        <v>16</v>
      </c>
      <c r="E49" s="36" t="str">
        <f t="shared" si="6"/>
        <v>CEUTA</v>
      </c>
      <c r="F49" s="36">
        <f t="shared" si="8"/>
        <v>687528</v>
      </c>
      <c r="G49" s="36">
        <f t="shared" si="9"/>
        <v>746070</v>
      </c>
    </row>
    <row r="50" spans="1:7" x14ac:dyDescent="0.3">
      <c r="A50" s="36" t="str">
        <f t="shared" si="5"/>
        <v>CEUTA</v>
      </c>
      <c r="B50" s="37">
        <f t="shared" si="3"/>
        <v>687528</v>
      </c>
      <c r="C50" s="37">
        <f t="shared" si="4"/>
        <v>746070</v>
      </c>
      <c r="D50" s="37">
        <f t="shared" si="7"/>
        <v>11</v>
      </c>
      <c r="E50" s="36" t="str">
        <f t="shared" si="6"/>
        <v>MOTRIL</v>
      </c>
      <c r="F50" s="36">
        <f t="shared" si="8"/>
        <v>628115</v>
      </c>
      <c r="G50" s="36">
        <f t="shared" si="9"/>
        <v>504598</v>
      </c>
    </row>
    <row r="51" spans="1:7" x14ac:dyDescent="0.3">
      <c r="A51" s="36" t="str">
        <f t="shared" si="5"/>
        <v>FERROL-SAN CIBRAO</v>
      </c>
      <c r="B51" s="37">
        <f t="shared" si="3"/>
        <v>53498</v>
      </c>
      <c r="C51" s="37">
        <f t="shared" si="4"/>
        <v>57783</v>
      </c>
      <c r="D51" s="37">
        <f t="shared" si="7"/>
        <v>22</v>
      </c>
      <c r="E51" s="36" t="str">
        <f t="shared" si="6"/>
        <v>MELILLA</v>
      </c>
      <c r="F51" s="36">
        <f t="shared" si="8"/>
        <v>578074</v>
      </c>
      <c r="G51" s="36">
        <f t="shared" si="9"/>
        <v>724795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977</v>
      </c>
      <c r="D52" s="37">
        <f t="shared" si="7"/>
        <v>28</v>
      </c>
      <c r="E52" s="36" t="str">
        <f t="shared" si="6"/>
        <v>PASAIA</v>
      </c>
      <c r="F52" s="36">
        <f t="shared" si="8"/>
        <v>543278</v>
      </c>
      <c r="G52" s="36">
        <f t="shared" si="9"/>
        <v>497886</v>
      </c>
    </row>
    <row r="53" spans="1:7" x14ac:dyDescent="0.3">
      <c r="A53" s="36" t="str">
        <f t="shared" si="5"/>
        <v>HUELVA</v>
      </c>
      <c r="B53" s="37">
        <f t="shared" si="3"/>
        <v>123874</v>
      </c>
      <c r="C53" s="37">
        <f t="shared" si="4"/>
        <v>125163</v>
      </c>
      <c r="D53" s="37">
        <f t="shared" si="7"/>
        <v>20</v>
      </c>
      <c r="E53" s="36" t="str">
        <f t="shared" si="6"/>
        <v>MÁLAGA</v>
      </c>
      <c r="F53" s="36">
        <f t="shared" si="8"/>
        <v>426265</v>
      </c>
      <c r="G53" s="36">
        <f t="shared" si="9"/>
        <v>442457</v>
      </c>
    </row>
    <row r="54" spans="1:7" x14ac:dyDescent="0.3">
      <c r="A54" s="36" t="str">
        <f t="shared" si="5"/>
        <v>LAS PALMAS</v>
      </c>
      <c r="B54" s="37">
        <f t="shared" si="3"/>
        <v>3512731</v>
      </c>
      <c r="C54" s="37">
        <f t="shared" si="4"/>
        <v>3481112</v>
      </c>
      <c r="D54" s="37">
        <f t="shared" si="7"/>
        <v>5</v>
      </c>
      <c r="E54" s="36" t="str">
        <f t="shared" si="6"/>
        <v>CASTELLÓN</v>
      </c>
      <c r="F54" s="36">
        <f t="shared" si="8"/>
        <v>339240</v>
      </c>
      <c r="G54" s="36">
        <f t="shared" si="9"/>
        <v>462266</v>
      </c>
    </row>
    <row r="55" spans="1:7" x14ac:dyDescent="0.3">
      <c r="A55" s="36" t="str">
        <f t="shared" si="5"/>
        <v>MÁLAGA</v>
      </c>
      <c r="B55" s="37">
        <f t="shared" si="3"/>
        <v>426265</v>
      </c>
      <c r="C55" s="37">
        <f t="shared" si="4"/>
        <v>442457</v>
      </c>
      <c r="D55" s="37">
        <f t="shared" si="7"/>
        <v>15</v>
      </c>
      <c r="E55" s="36" t="str">
        <f t="shared" si="6"/>
        <v>ALMERÍA</v>
      </c>
      <c r="F55" s="36">
        <f t="shared" si="8"/>
        <v>324381</v>
      </c>
      <c r="G55" s="36">
        <f t="shared" si="9"/>
        <v>340007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TARRAGONA</v>
      </c>
      <c r="F56" s="36">
        <f t="shared" ref="F56:F66" si="10">LOOKUP(E56,$A$39:$A$66,$B$39:$B$66)</f>
        <v>232127</v>
      </c>
      <c r="G56" s="36">
        <f t="shared" si="9"/>
        <v>242966</v>
      </c>
    </row>
    <row r="57" spans="1:7" x14ac:dyDescent="0.3">
      <c r="A57" s="36" t="str">
        <f t="shared" si="5"/>
        <v>MELILLA</v>
      </c>
      <c r="B57" s="37">
        <f t="shared" si="3"/>
        <v>578074</v>
      </c>
      <c r="C57" s="37">
        <f t="shared" si="4"/>
        <v>724795</v>
      </c>
      <c r="D57" s="37">
        <f t="shared" si="7"/>
        <v>13</v>
      </c>
      <c r="E57" s="36" t="str">
        <f t="shared" si="6"/>
        <v>SEVILLA</v>
      </c>
      <c r="F57" s="36">
        <f t="shared" si="10"/>
        <v>168236</v>
      </c>
      <c r="G57" s="36">
        <f t="shared" si="9"/>
        <v>169157</v>
      </c>
    </row>
    <row r="58" spans="1:7" x14ac:dyDescent="0.3">
      <c r="A58" s="36" t="str">
        <f t="shared" si="5"/>
        <v>MOTRIL</v>
      </c>
      <c r="B58" s="37">
        <f t="shared" si="3"/>
        <v>628115</v>
      </c>
      <c r="C58" s="37">
        <f t="shared" si="4"/>
        <v>504598</v>
      </c>
      <c r="D58" s="37">
        <f t="shared" si="7"/>
        <v>12</v>
      </c>
      <c r="E58" s="36" t="str">
        <f t="shared" si="6"/>
        <v>HUELVA</v>
      </c>
      <c r="F58" s="36">
        <f t="shared" si="10"/>
        <v>123874</v>
      </c>
      <c r="G58" s="36">
        <f t="shared" si="9"/>
        <v>125163</v>
      </c>
    </row>
    <row r="59" spans="1:7" x14ac:dyDescent="0.3">
      <c r="A59" s="36" t="str">
        <f t="shared" si="5"/>
        <v>PASAIA</v>
      </c>
      <c r="B59" s="37">
        <f t="shared" si="3"/>
        <v>543278</v>
      </c>
      <c r="C59" s="37">
        <f t="shared" si="4"/>
        <v>497886</v>
      </c>
      <c r="D59" s="37">
        <f t="shared" si="7"/>
        <v>14</v>
      </c>
      <c r="E59" s="36" t="str">
        <f t="shared" si="6"/>
        <v>ALICANTE</v>
      </c>
      <c r="F59" s="36">
        <f t="shared" si="10"/>
        <v>75024</v>
      </c>
      <c r="G59" s="36">
        <f t="shared" si="9"/>
        <v>78599</v>
      </c>
    </row>
    <row r="60" spans="1:7" x14ac:dyDescent="0.3">
      <c r="A60" s="36" t="str">
        <f t="shared" si="5"/>
        <v>SANTA CRUZ DE TENERIFE</v>
      </c>
      <c r="B60" s="37">
        <f t="shared" si="3"/>
        <v>3232844</v>
      </c>
      <c r="C60" s="37">
        <f t="shared" si="4"/>
        <v>3153574</v>
      </c>
      <c r="D60" s="37">
        <f t="shared" si="7"/>
        <v>6</v>
      </c>
      <c r="E60" s="36" t="str">
        <f t="shared" si="6"/>
        <v>FERROL-SAN CIBRAO</v>
      </c>
      <c r="F60" s="36">
        <f t="shared" si="10"/>
        <v>53498</v>
      </c>
      <c r="G60" s="36">
        <f t="shared" si="9"/>
        <v>57783</v>
      </c>
    </row>
    <row r="61" spans="1:7" x14ac:dyDescent="0.3">
      <c r="A61" s="36" t="str">
        <f t="shared" si="5"/>
        <v>SANTANDER</v>
      </c>
      <c r="B61" s="37">
        <f t="shared" si="3"/>
        <v>1488323</v>
      </c>
      <c r="C61" s="37">
        <f t="shared" si="4"/>
        <v>1300491</v>
      </c>
      <c r="D61" s="37">
        <f t="shared" si="7"/>
        <v>7</v>
      </c>
      <c r="E61" s="36" t="str">
        <f t="shared" si="6"/>
        <v>CARTAGENA</v>
      </c>
      <c r="F61" s="36">
        <f t="shared" si="10"/>
        <v>4435</v>
      </c>
      <c r="G61" s="36">
        <f t="shared" si="9"/>
        <v>3116</v>
      </c>
    </row>
    <row r="62" spans="1:7" x14ac:dyDescent="0.3">
      <c r="A62" s="36" t="str">
        <f t="shared" si="5"/>
        <v>SEVILLA</v>
      </c>
      <c r="B62" s="37">
        <f t="shared" si="3"/>
        <v>168236</v>
      </c>
      <c r="C62" s="37">
        <f t="shared" si="4"/>
        <v>169157</v>
      </c>
      <c r="D62" s="37">
        <f t="shared" si="7"/>
        <v>19</v>
      </c>
      <c r="E62" s="36" t="str">
        <f t="shared" si="6"/>
        <v>AVILÉS</v>
      </c>
      <c r="F62" s="36">
        <f t="shared" si="10"/>
        <v>908</v>
      </c>
      <c r="G62" s="36">
        <f t="shared" si="9"/>
        <v>1105</v>
      </c>
    </row>
    <row r="63" spans="1:7" x14ac:dyDescent="0.3">
      <c r="A63" s="36" t="str">
        <f t="shared" si="5"/>
        <v>TARRAGONA</v>
      </c>
      <c r="B63" s="37">
        <f t="shared" si="3"/>
        <v>232127</v>
      </c>
      <c r="C63" s="37">
        <f t="shared" si="4"/>
        <v>242966</v>
      </c>
      <c r="D63" s="37">
        <f t="shared" si="7"/>
        <v>18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9967649</v>
      </c>
      <c r="C64" s="37">
        <f t="shared" si="4"/>
        <v>7776531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889207</v>
      </c>
      <c r="C65" s="37">
        <f t="shared" si="4"/>
        <v>902691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2" t="s">
        <v>56</v>
      </c>
    </row>
    <row r="2" spans="1:12" s="2" customFormat="1" ht="21" x14ac:dyDescent="0.4">
      <c r="I2" s="33" t="s">
        <v>57</v>
      </c>
    </row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10</v>
      </c>
      <c r="C8" s="31">
        <v>551</v>
      </c>
      <c r="D8" s="31">
        <v>720</v>
      </c>
      <c r="E8" s="31">
        <v>2464</v>
      </c>
      <c r="F8" s="14">
        <f t="shared" ref="F8:F34" si="0">((E8*100)/D8)-100</f>
        <v>242.22222222222223</v>
      </c>
      <c r="G8" s="1"/>
      <c r="H8" s="1"/>
      <c r="I8" s="1"/>
    </row>
    <row r="9" spans="1:12" x14ac:dyDescent="0.3">
      <c r="A9" s="9" t="s">
        <v>157</v>
      </c>
      <c r="B9" s="30">
        <v>1170</v>
      </c>
      <c r="C9" s="30">
        <v>1313</v>
      </c>
      <c r="D9" s="30">
        <v>8951</v>
      </c>
      <c r="E9" s="30">
        <v>8516</v>
      </c>
      <c r="F9" s="11">
        <f t="shared" si="0"/>
        <v>-4.8597922019886113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16811</v>
      </c>
      <c r="C11" s="30">
        <v>17423</v>
      </c>
      <c r="D11" s="30">
        <v>182216</v>
      </c>
      <c r="E11" s="30">
        <v>188795</v>
      </c>
      <c r="F11" s="11">
        <f t="shared" si="0"/>
        <v>3.6105501163454363</v>
      </c>
      <c r="G11" s="1"/>
      <c r="H11" s="1"/>
      <c r="I11" s="1"/>
    </row>
    <row r="12" spans="1:12" x14ac:dyDescent="0.3">
      <c r="A12" s="12" t="s">
        <v>161</v>
      </c>
      <c r="B12" s="31">
        <v>2550</v>
      </c>
      <c r="C12" s="31">
        <v>2788</v>
      </c>
      <c r="D12" s="31">
        <v>23877</v>
      </c>
      <c r="E12" s="31">
        <v>26932</v>
      </c>
      <c r="F12" s="14">
        <f t="shared" si="0"/>
        <v>12.794739707668469</v>
      </c>
      <c r="G12" s="1"/>
      <c r="H12" s="1"/>
      <c r="I12" s="1"/>
    </row>
    <row r="13" spans="1:12" x14ac:dyDescent="0.3">
      <c r="A13" s="9" t="s">
        <v>32</v>
      </c>
      <c r="B13" s="30">
        <v>20107</v>
      </c>
      <c r="C13" s="30">
        <v>24257</v>
      </c>
      <c r="D13" s="30">
        <v>228103</v>
      </c>
      <c r="E13" s="30">
        <v>238622</v>
      </c>
      <c r="F13" s="11">
        <f t="shared" si="0"/>
        <v>4.6115132199050493</v>
      </c>
      <c r="G13" s="1"/>
      <c r="H13" s="1"/>
      <c r="I13" s="1"/>
    </row>
    <row r="14" spans="1:12" x14ac:dyDescent="0.3">
      <c r="A14" s="12" t="s">
        <v>33</v>
      </c>
      <c r="B14" s="31">
        <v>16271</v>
      </c>
      <c r="C14" s="31">
        <v>16435</v>
      </c>
      <c r="D14" s="31">
        <v>171676</v>
      </c>
      <c r="E14" s="31">
        <v>174557</v>
      </c>
      <c r="F14" s="14">
        <f t="shared" si="0"/>
        <v>1.6781611873529272</v>
      </c>
      <c r="G14" s="1"/>
      <c r="H14" s="1"/>
      <c r="I14" s="1"/>
    </row>
    <row r="15" spans="1:12" x14ac:dyDescent="0.3">
      <c r="A15" s="9" t="s">
        <v>34</v>
      </c>
      <c r="B15" s="30">
        <v>2225</v>
      </c>
      <c r="C15" s="30">
        <v>2050</v>
      </c>
      <c r="D15" s="30">
        <v>17587</v>
      </c>
      <c r="E15" s="30">
        <v>18091</v>
      </c>
      <c r="F15" s="11">
        <f t="shared" si="0"/>
        <v>2.8657531130948968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1654</v>
      </c>
      <c r="C18" s="31">
        <v>2504</v>
      </c>
      <c r="D18" s="31">
        <v>14531</v>
      </c>
      <c r="E18" s="31">
        <v>19504</v>
      </c>
      <c r="F18" s="14">
        <f t="shared" si="0"/>
        <v>34.223384488335284</v>
      </c>
      <c r="G18" s="1"/>
      <c r="H18" s="1"/>
      <c r="I18" s="1"/>
    </row>
    <row r="19" spans="1:9" x14ac:dyDescent="0.3">
      <c r="A19" s="9" t="s">
        <v>37</v>
      </c>
      <c r="B19" s="30">
        <v>67</v>
      </c>
      <c r="C19" s="30">
        <v>28</v>
      </c>
      <c r="D19" s="30">
        <v>573</v>
      </c>
      <c r="E19" s="30">
        <v>426</v>
      </c>
      <c r="F19" s="11">
        <f t="shared" si="0"/>
        <v>-25.654450261780099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34</v>
      </c>
      <c r="E20" s="31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30">
        <v>485</v>
      </c>
      <c r="C21" s="30">
        <v>476</v>
      </c>
      <c r="D21" s="30">
        <v>5307</v>
      </c>
      <c r="E21" s="30">
        <v>5640</v>
      </c>
      <c r="F21" s="11">
        <f t="shared" si="0"/>
        <v>6.2747314867156518</v>
      </c>
      <c r="G21" s="1"/>
      <c r="H21" s="1"/>
      <c r="I21" s="1"/>
    </row>
    <row r="22" spans="1:9" x14ac:dyDescent="0.3">
      <c r="A22" s="12" t="s">
        <v>59</v>
      </c>
      <c r="B22" s="31">
        <v>12835</v>
      </c>
      <c r="C22" s="31">
        <v>13969</v>
      </c>
      <c r="D22" s="31">
        <v>121435</v>
      </c>
      <c r="E22" s="31">
        <v>128927</v>
      </c>
      <c r="F22" s="14">
        <f t="shared" si="0"/>
        <v>6.1695557294025605</v>
      </c>
      <c r="G22" s="1"/>
      <c r="H22" s="1"/>
      <c r="I22" s="1"/>
    </row>
    <row r="23" spans="1:9" x14ac:dyDescent="0.3">
      <c r="A23" s="9" t="s">
        <v>164</v>
      </c>
      <c r="B23" s="30">
        <v>1759</v>
      </c>
      <c r="C23" s="30">
        <v>1919</v>
      </c>
      <c r="D23" s="30">
        <v>17646</v>
      </c>
      <c r="E23" s="30">
        <v>15735</v>
      </c>
      <c r="F23" s="11">
        <f t="shared" si="0"/>
        <v>-10.829649778986735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2862</v>
      </c>
      <c r="C25" s="30">
        <v>2089</v>
      </c>
      <c r="D25" s="30">
        <v>29199</v>
      </c>
      <c r="E25" s="30">
        <v>21775</v>
      </c>
      <c r="F25" s="11">
        <f t="shared" si="0"/>
        <v>-25.425528271516143</v>
      </c>
      <c r="G25" s="1"/>
      <c r="H25" s="1"/>
      <c r="I25" s="1"/>
    </row>
    <row r="26" spans="1:9" x14ac:dyDescent="0.3">
      <c r="A26" s="12" t="s">
        <v>40</v>
      </c>
      <c r="B26" s="31">
        <v>2478</v>
      </c>
      <c r="C26" s="31">
        <v>2533</v>
      </c>
      <c r="D26" s="31">
        <v>20294</v>
      </c>
      <c r="E26" s="31">
        <v>24912</v>
      </c>
      <c r="F26" s="14">
        <f t="shared" si="0"/>
        <v>22.755494234749193</v>
      </c>
      <c r="G26" s="1"/>
      <c r="H26" s="1"/>
      <c r="I26" s="1"/>
    </row>
    <row r="27" spans="1:9" x14ac:dyDescent="0.3">
      <c r="A27" s="9" t="s">
        <v>41</v>
      </c>
      <c r="B27" s="30">
        <v>474</v>
      </c>
      <c r="C27" s="30">
        <v>519</v>
      </c>
      <c r="D27" s="30">
        <v>4084</v>
      </c>
      <c r="E27" s="30">
        <v>4454</v>
      </c>
      <c r="F27" s="11">
        <f t="shared" si="0"/>
        <v>9.0597453476983389</v>
      </c>
      <c r="G27" s="1"/>
      <c r="H27" s="1"/>
      <c r="I27" s="1"/>
    </row>
    <row r="28" spans="1:9" x14ac:dyDescent="0.3">
      <c r="A28" s="12" t="s">
        <v>42</v>
      </c>
      <c r="B28" s="31">
        <v>10509</v>
      </c>
      <c r="C28" s="31">
        <v>11030</v>
      </c>
      <c r="D28" s="31">
        <v>101445</v>
      </c>
      <c r="E28" s="31">
        <v>106641</v>
      </c>
      <c r="F28" s="14">
        <f t="shared" si="0"/>
        <v>5.1219872837498173</v>
      </c>
      <c r="G28" s="1"/>
      <c r="H28" s="1"/>
      <c r="I28" s="1"/>
    </row>
    <row r="29" spans="1:9" x14ac:dyDescent="0.3">
      <c r="A29" s="9" t="s">
        <v>43</v>
      </c>
      <c r="B29" s="30">
        <v>1237</v>
      </c>
      <c r="C29" s="30">
        <v>2836</v>
      </c>
      <c r="D29" s="30">
        <v>15541</v>
      </c>
      <c r="E29" s="30">
        <v>20492</v>
      </c>
      <c r="F29" s="11">
        <f t="shared" si="0"/>
        <v>31.857666816807154</v>
      </c>
      <c r="G29" s="1"/>
      <c r="H29" s="1"/>
      <c r="I29" s="1"/>
    </row>
    <row r="30" spans="1:9" x14ac:dyDescent="0.3">
      <c r="A30" s="12" t="s">
        <v>44</v>
      </c>
      <c r="B30" s="31">
        <v>819</v>
      </c>
      <c r="C30" s="31">
        <v>856</v>
      </c>
      <c r="D30" s="31">
        <v>7262</v>
      </c>
      <c r="E30" s="31">
        <v>7308</v>
      </c>
      <c r="F30" s="14">
        <f t="shared" si="0"/>
        <v>0.63343431561553132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20280</v>
      </c>
      <c r="C32" s="31">
        <v>23327</v>
      </c>
      <c r="D32" s="31">
        <v>181511</v>
      </c>
      <c r="E32" s="31">
        <v>222294</v>
      </c>
      <c r="F32" s="14">
        <f t="shared" si="0"/>
        <v>22.468610717807735</v>
      </c>
      <c r="G32" s="1"/>
      <c r="H32" s="1"/>
      <c r="I32" s="1"/>
    </row>
    <row r="33" spans="1:9" x14ac:dyDescent="0.3">
      <c r="A33" s="9" t="s">
        <v>47</v>
      </c>
      <c r="B33" s="30">
        <v>1551</v>
      </c>
      <c r="C33" s="30">
        <v>1547</v>
      </c>
      <c r="D33" s="30">
        <v>14928</v>
      </c>
      <c r="E33" s="30">
        <v>15444</v>
      </c>
      <c r="F33" s="11">
        <f t="shared" si="0"/>
        <v>3.4565916398713767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116154</v>
      </c>
      <c r="C35" s="16">
        <f t="shared" ref="C35:E35" si="1">SUM(C7:C34)</f>
        <v>128450</v>
      </c>
      <c r="D35" s="16">
        <f t="shared" si="1"/>
        <v>1166920</v>
      </c>
      <c r="E35" s="16">
        <f t="shared" si="1"/>
        <v>1251529</v>
      </c>
      <c r="F35" s="17">
        <f t="shared" ref="F35" si="2">((E35*100)/D35)-100</f>
        <v>7.2506255784458205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238622</v>
      </c>
      <c r="G39" s="36">
        <f>LOOKUP(E39,$A$39:$A$66,$C$39:$C$66)</f>
        <v>228103</v>
      </c>
    </row>
    <row r="40" spans="1:9" x14ac:dyDescent="0.3">
      <c r="A40" s="36" t="str">
        <f t="shared" si="5"/>
        <v>ALICANTE</v>
      </c>
      <c r="B40" s="37">
        <f t="shared" si="3"/>
        <v>2464</v>
      </c>
      <c r="C40" s="37">
        <f t="shared" si="4"/>
        <v>720</v>
      </c>
      <c r="D40" s="37">
        <f t="shared" ref="D40:D66" si="7">_xlfn.RANK.EQ(B40,$B$39:$B$66)+COUNTIF($B$39:$B$66,B40)-1</f>
        <v>19</v>
      </c>
      <c r="E40" s="36" t="str">
        <f t="shared" si="6"/>
        <v>VALENCIA</v>
      </c>
      <c r="F40" s="36">
        <f t="shared" ref="F40:F66" si="8">LOOKUP(E40,$A$39:$A$66,$B$39:$B$66)</f>
        <v>222294</v>
      </c>
      <c r="G40" s="36">
        <f t="shared" ref="G40:G66" si="9">LOOKUP(E40,$A$39:$A$66,$C$39:$C$66)</f>
        <v>181511</v>
      </c>
    </row>
    <row r="41" spans="1:9" x14ac:dyDescent="0.3">
      <c r="A41" s="36" t="str">
        <f t="shared" si="5"/>
        <v>ALMERÍA</v>
      </c>
      <c r="B41" s="37">
        <f t="shared" si="3"/>
        <v>8516</v>
      </c>
      <c r="C41" s="37">
        <f t="shared" si="4"/>
        <v>8951</v>
      </c>
      <c r="D41" s="37">
        <f t="shared" si="7"/>
        <v>15</v>
      </c>
      <c r="E41" s="36" t="str">
        <f t="shared" si="6"/>
        <v>BAHÍA DE ALGECIRAS</v>
      </c>
      <c r="F41" s="36">
        <f t="shared" si="8"/>
        <v>188795</v>
      </c>
      <c r="G41" s="36">
        <f t="shared" si="9"/>
        <v>182216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BARCELONA</v>
      </c>
      <c r="F42" s="36">
        <f t="shared" si="8"/>
        <v>174557</v>
      </c>
      <c r="G42" s="36">
        <f t="shared" si="9"/>
        <v>171676</v>
      </c>
    </row>
    <row r="43" spans="1:9" x14ac:dyDescent="0.3">
      <c r="A43" s="36" t="str">
        <f t="shared" si="5"/>
        <v>BAHÍA DE ALGECIRAS</v>
      </c>
      <c r="B43" s="37">
        <f t="shared" si="3"/>
        <v>188795</v>
      </c>
      <c r="C43" s="37">
        <f t="shared" si="4"/>
        <v>182216</v>
      </c>
      <c r="D43" s="37">
        <f t="shared" si="7"/>
        <v>3</v>
      </c>
      <c r="E43" s="36" t="str">
        <f t="shared" si="6"/>
        <v>LAS PALMAS</v>
      </c>
      <c r="F43" s="36">
        <f t="shared" si="8"/>
        <v>128927</v>
      </c>
      <c r="G43" s="36">
        <f t="shared" si="9"/>
        <v>121435</v>
      </c>
    </row>
    <row r="44" spans="1:9" x14ac:dyDescent="0.3">
      <c r="A44" s="36" t="str">
        <f t="shared" si="5"/>
        <v>BAHÍA DE CÁDIZ</v>
      </c>
      <c r="B44" s="37">
        <f t="shared" si="3"/>
        <v>26932</v>
      </c>
      <c r="C44" s="37">
        <f t="shared" si="4"/>
        <v>23877</v>
      </c>
      <c r="D44" s="37">
        <f t="shared" si="7"/>
        <v>7</v>
      </c>
      <c r="E44" s="36" t="str">
        <f t="shared" si="6"/>
        <v>SANTA CRUZ DE TENERIFE</v>
      </c>
      <c r="F44" s="36">
        <f t="shared" si="8"/>
        <v>106641</v>
      </c>
      <c r="G44" s="36">
        <f t="shared" si="9"/>
        <v>101445</v>
      </c>
    </row>
    <row r="45" spans="1:9" x14ac:dyDescent="0.3">
      <c r="A45" s="36" t="str">
        <f t="shared" si="5"/>
        <v>BALEARES</v>
      </c>
      <c r="B45" s="37">
        <f t="shared" si="3"/>
        <v>238622</v>
      </c>
      <c r="C45" s="37">
        <f t="shared" si="4"/>
        <v>228103</v>
      </c>
      <c r="D45" s="37">
        <f t="shared" si="7"/>
        <v>1</v>
      </c>
      <c r="E45" s="36" t="str">
        <f t="shared" si="6"/>
        <v>BAHÍA DE CÁDIZ</v>
      </c>
      <c r="F45" s="36">
        <f t="shared" si="8"/>
        <v>26932</v>
      </c>
      <c r="G45" s="36">
        <f t="shared" si="9"/>
        <v>23877</v>
      </c>
    </row>
    <row r="46" spans="1:9" x14ac:dyDescent="0.3">
      <c r="A46" s="36" t="str">
        <f t="shared" si="5"/>
        <v>BARCELONA</v>
      </c>
      <c r="B46" s="37">
        <f t="shared" si="3"/>
        <v>174557</v>
      </c>
      <c r="C46" s="37">
        <f t="shared" si="4"/>
        <v>171676</v>
      </c>
      <c r="D46" s="37">
        <f t="shared" si="7"/>
        <v>4</v>
      </c>
      <c r="E46" s="36" t="str">
        <f t="shared" si="6"/>
        <v>MOTRIL</v>
      </c>
      <c r="F46" s="36">
        <f t="shared" si="8"/>
        <v>24912</v>
      </c>
      <c r="G46" s="36">
        <f t="shared" si="9"/>
        <v>20294</v>
      </c>
    </row>
    <row r="47" spans="1:9" x14ac:dyDescent="0.3">
      <c r="A47" s="36" t="str">
        <f t="shared" si="5"/>
        <v>BILBAO</v>
      </c>
      <c r="B47" s="37">
        <f t="shared" si="3"/>
        <v>18091</v>
      </c>
      <c r="C47" s="37">
        <f t="shared" si="4"/>
        <v>17587</v>
      </c>
      <c r="D47" s="37">
        <f t="shared" si="7"/>
        <v>12</v>
      </c>
      <c r="E47" s="36" t="str">
        <f t="shared" si="6"/>
        <v>MELILLA</v>
      </c>
      <c r="F47" s="36">
        <f t="shared" si="8"/>
        <v>21775</v>
      </c>
      <c r="G47" s="36">
        <f t="shared" si="9"/>
        <v>29199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20492</v>
      </c>
      <c r="G48" s="36">
        <f t="shared" si="9"/>
        <v>15541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CEUTA</v>
      </c>
      <c r="F49" s="36">
        <f t="shared" si="8"/>
        <v>19504</v>
      </c>
      <c r="G49" s="36">
        <f t="shared" si="9"/>
        <v>14531</v>
      </c>
    </row>
    <row r="50" spans="1:7" x14ac:dyDescent="0.3">
      <c r="A50" s="36" t="str">
        <f t="shared" si="5"/>
        <v>CEUTA</v>
      </c>
      <c r="B50" s="37">
        <f t="shared" si="3"/>
        <v>19504</v>
      </c>
      <c r="C50" s="37">
        <f t="shared" si="4"/>
        <v>14531</v>
      </c>
      <c r="D50" s="37">
        <f t="shared" si="7"/>
        <v>11</v>
      </c>
      <c r="E50" s="36" t="str">
        <f t="shared" si="6"/>
        <v>BILBAO</v>
      </c>
      <c r="F50" s="36">
        <f t="shared" si="8"/>
        <v>18091</v>
      </c>
      <c r="G50" s="36">
        <f t="shared" si="9"/>
        <v>17587</v>
      </c>
    </row>
    <row r="51" spans="1:7" x14ac:dyDescent="0.3">
      <c r="A51" s="36" t="str">
        <f t="shared" si="5"/>
        <v>FERROL-SAN CIBRAO</v>
      </c>
      <c r="B51" s="37">
        <f t="shared" si="3"/>
        <v>426</v>
      </c>
      <c r="C51" s="37">
        <f t="shared" si="4"/>
        <v>573</v>
      </c>
      <c r="D51" s="37">
        <f t="shared" si="7"/>
        <v>20</v>
      </c>
      <c r="E51" s="36" t="str">
        <f t="shared" si="6"/>
        <v>MÁLAGA</v>
      </c>
      <c r="F51" s="36">
        <f t="shared" si="8"/>
        <v>15735</v>
      </c>
      <c r="G51" s="36">
        <f t="shared" si="9"/>
        <v>17646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34</v>
      </c>
      <c r="D52" s="37">
        <f t="shared" si="7"/>
        <v>28</v>
      </c>
      <c r="E52" s="36" t="str">
        <f t="shared" si="6"/>
        <v>VIGO</v>
      </c>
      <c r="F52" s="36">
        <f t="shared" si="8"/>
        <v>15444</v>
      </c>
      <c r="G52" s="36">
        <f t="shared" si="9"/>
        <v>14928</v>
      </c>
    </row>
    <row r="53" spans="1:7" x14ac:dyDescent="0.3">
      <c r="A53" s="36" t="str">
        <f t="shared" si="5"/>
        <v>HUELVA</v>
      </c>
      <c r="B53" s="37">
        <f t="shared" si="3"/>
        <v>5640</v>
      </c>
      <c r="C53" s="37">
        <f t="shared" si="4"/>
        <v>5307</v>
      </c>
      <c r="D53" s="37">
        <f t="shared" si="7"/>
        <v>17</v>
      </c>
      <c r="E53" s="36" t="str">
        <f t="shared" si="6"/>
        <v>ALMERÍA</v>
      </c>
      <c r="F53" s="36">
        <f t="shared" si="8"/>
        <v>8516</v>
      </c>
      <c r="G53" s="36">
        <f t="shared" si="9"/>
        <v>8951</v>
      </c>
    </row>
    <row r="54" spans="1:7" x14ac:dyDescent="0.3">
      <c r="A54" s="36" t="str">
        <f t="shared" si="5"/>
        <v>LAS PALMAS</v>
      </c>
      <c r="B54" s="37">
        <f t="shared" si="3"/>
        <v>128927</v>
      </c>
      <c r="C54" s="37">
        <f t="shared" si="4"/>
        <v>121435</v>
      </c>
      <c r="D54" s="37">
        <f t="shared" si="7"/>
        <v>5</v>
      </c>
      <c r="E54" s="36" t="str">
        <f t="shared" si="6"/>
        <v>SEVILLA</v>
      </c>
      <c r="F54" s="36">
        <f t="shared" si="8"/>
        <v>7308</v>
      </c>
      <c r="G54" s="36">
        <f t="shared" si="9"/>
        <v>7262</v>
      </c>
    </row>
    <row r="55" spans="1:7" x14ac:dyDescent="0.3">
      <c r="A55" s="36" t="str">
        <f t="shared" si="5"/>
        <v>MÁLAGA</v>
      </c>
      <c r="B55" s="37">
        <f t="shared" si="3"/>
        <v>15735</v>
      </c>
      <c r="C55" s="37">
        <f t="shared" si="4"/>
        <v>17646</v>
      </c>
      <c r="D55" s="37">
        <f t="shared" si="7"/>
        <v>13</v>
      </c>
      <c r="E55" s="36" t="str">
        <f t="shared" si="6"/>
        <v>HUELVA</v>
      </c>
      <c r="F55" s="36">
        <f t="shared" si="8"/>
        <v>5640</v>
      </c>
      <c r="G55" s="36">
        <f t="shared" si="9"/>
        <v>5307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PASAIA</v>
      </c>
      <c r="F56" s="36">
        <f t="shared" si="8"/>
        <v>4454</v>
      </c>
      <c r="G56" s="36">
        <f t="shared" si="9"/>
        <v>4084</v>
      </c>
    </row>
    <row r="57" spans="1:7" x14ac:dyDescent="0.3">
      <c r="A57" s="36" t="str">
        <f t="shared" si="5"/>
        <v>MELILLA</v>
      </c>
      <c r="B57" s="37">
        <f t="shared" si="3"/>
        <v>21775</v>
      </c>
      <c r="C57" s="37">
        <f t="shared" si="4"/>
        <v>29199</v>
      </c>
      <c r="D57" s="37">
        <f t="shared" si="7"/>
        <v>9</v>
      </c>
      <c r="E57" s="36" t="str">
        <f t="shared" si="6"/>
        <v>ALICANTE</v>
      </c>
      <c r="F57" s="36">
        <f t="shared" si="8"/>
        <v>2464</v>
      </c>
      <c r="G57" s="36">
        <f t="shared" si="9"/>
        <v>720</v>
      </c>
    </row>
    <row r="58" spans="1:7" x14ac:dyDescent="0.3">
      <c r="A58" s="36" t="str">
        <f t="shared" si="5"/>
        <v>MOTRIL</v>
      </c>
      <c r="B58" s="37">
        <f t="shared" si="3"/>
        <v>24912</v>
      </c>
      <c r="C58" s="37">
        <f t="shared" si="4"/>
        <v>20294</v>
      </c>
      <c r="D58" s="37">
        <f t="shared" si="7"/>
        <v>8</v>
      </c>
      <c r="E58" s="36" t="str">
        <f t="shared" si="6"/>
        <v>FERROL-SAN CIBRAO</v>
      </c>
      <c r="F58" s="36">
        <f t="shared" si="8"/>
        <v>426</v>
      </c>
      <c r="G58" s="36">
        <f t="shared" si="9"/>
        <v>573</v>
      </c>
    </row>
    <row r="59" spans="1:7" x14ac:dyDescent="0.3">
      <c r="A59" s="36" t="str">
        <f t="shared" si="5"/>
        <v>PASAIA</v>
      </c>
      <c r="B59" s="37">
        <f t="shared" si="3"/>
        <v>4454</v>
      </c>
      <c r="C59" s="37">
        <f t="shared" si="4"/>
        <v>4084</v>
      </c>
      <c r="D59" s="37">
        <f t="shared" si="7"/>
        <v>18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106641</v>
      </c>
      <c r="C60" s="37">
        <f t="shared" si="4"/>
        <v>101445</v>
      </c>
      <c r="D60" s="37">
        <f t="shared" si="7"/>
        <v>6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20492</v>
      </c>
      <c r="C61" s="37">
        <f t="shared" si="4"/>
        <v>15541</v>
      </c>
      <c r="D61" s="37">
        <f t="shared" si="7"/>
        <v>10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7308</v>
      </c>
      <c r="C62" s="37">
        <f t="shared" si="4"/>
        <v>7262</v>
      </c>
      <c r="D62" s="37">
        <f t="shared" si="7"/>
        <v>16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222294</v>
      </c>
      <c r="C64" s="37">
        <f t="shared" si="4"/>
        <v>181511</v>
      </c>
      <c r="D64" s="37">
        <f t="shared" si="7"/>
        <v>2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15444</v>
      </c>
      <c r="C65" s="37">
        <f t="shared" si="4"/>
        <v>14928</v>
      </c>
      <c r="D65" s="37">
        <f t="shared" si="7"/>
        <v>14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8">
        <v>0</v>
      </c>
      <c r="C7" s="28">
        <v>0</v>
      </c>
      <c r="D7" s="28">
        <v>3</v>
      </c>
      <c r="E7" s="28">
        <v>10</v>
      </c>
      <c r="F7" s="11">
        <f>((E7*100)/D7)-100</f>
        <v>233.33333333333331</v>
      </c>
      <c r="G7" s="1"/>
      <c r="H7" s="1"/>
      <c r="I7" s="1"/>
    </row>
    <row r="8" spans="1:12" x14ac:dyDescent="0.3">
      <c r="A8" s="12" t="s">
        <v>31</v>
      </c>
      <c r="B8" s="29">
        <v>13708</v>
      </c>
      <c r="C8" s="29">
        <v>14138</v>
      </c>
      <c r="D8" s="29">
        <v>136077</v>
      </c>
      <c r="E8" s="29">
        <v>134464</v>
      </c>
      <c r="F8" s="14">
        <f t="shared" ref="F8:F34" si="0">((E8*100)/D8)-100</f>
        <v>-1.1853582897918074</v>
      </c>
      <c r="G8" s="1"/>
      <c r="H8" s="1"/>
      <c r="I8" s="1"/>
    </row>
    <row r="9" spans="1:12" x14ac:dyDescent="0.3">
      <c r="A9" s="9" t="s">
        <v>157</v>
      </c>
      <c r="B9" s="28">
        <v>807</v>
      </c>
      <c r="C9" s="28">
        <v>1308</v>
      </c>
      <c r="D9" s="28">
        <v>5433</v>
      </c>
      <c r="E9" s="28">
        <v>7080</v>
      </c>
      <c r="F9" s="11">
        <f t="shared" si="0"/>
        <v>30.31474323578135</v>
      </c>
      <c r="G9" s="1"/>
      <c r="H9" s="1"/>
      <c r="I9" s="1"/>
    </row>
    <row r="10" spans="1:12" x14ac:dyDescent="0.3">
      <c r="A10" s="12" t="s">
        <v>159</v>
      </c>
      <c r="B10" s="29">
        <v>0</v>
      </c>
      <c r="C10" s="29">
        <v>0</v>
      </c>
      <c r="D10" s="29">
        <v>0</v>
      </c>
      <c r="E10" s="29">
        <v>5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8">
        <v>389854</v>
      </c>
      <c r="C11" s="28">
        <v>409251</v>
      </c>
      <c r="D11" s="28">
        <v>3597806</v>
      </c>
      <c r="E11" s="28">
        <v>3994432</v>
      </c>
      <c r="F11" s="11">
        <f t="shared" si="0"/>
        <v>11.024107469941399</v>
      </c>
      <c r="G11" s="1"/>
      <c r="H11" s="1"/>
      <c r="I11" s="1"/>
    </row>
    <row r="12" spans="1:12" x14ac:dyDescent="0.3">
      <c r="A12" s="12" t="s">
        <v>161</v>
      </c>
      <c r="B12" s="29">
        <v>6215</v>
      </c>
      <c r="C12" s="29">
        <v>5020</v>
      </c>
      <c r="D12" s="29">
        <v>68305</v>
      </c>
      <c r="E12" s="29">
        <v>56804</v>
      </c>
      <c r="F12" s="14">
        <f t="shared" si="0"/>
        <v>-16.837713198155328</v>
      </c>
      <c r="G12" s="1"/>
      <c r="H12" s="1"/>
      <c r="I12" s="1"/>
    </row>
    <row r="13" spans="1:12" x14ac:dyDescent="0.3">
      <c r="A13" s="9" t="s">
        <v>32</v>
      </c>
      <c r="B13" s="28">
        <v>9106</v>
      </c>
      <c r="C13" s="28">
        <v>9700</v>
      </c>
      <c r="D13" s="28">
        <v>104905</v>
      </c>
      <c r="E13" s="28">
        <v>105106</v>
      </c>
      <c r="F13" s="11">
        <f t="shared" si="0"/>
        <v>0.19160192555169431</v>
      </c>
      <c r="G13" s="1"/>
      <c r="H13" s="1"/>
      <c r="I13" s="1"/>
    </row>
    <row r="14" spans="1:12" x14ac:dyDescent="0.3">
      <c r="A14" s="12" t="s">
        <v>33</v>
      </c>
      <c r="B14" s="29">
        <v>257477</v>
      </c>
      <c r="C14" s="29">
        <v>326985</v>
      </c>
      <c r="D14" s="29">
        <v>2518194</v>
      </c>
      <c r="E14" s="29">
        <v>2891168</v>
      </c>
      <c r="F14" s="14">
        <f t="shared" si="0"/>
        <v>14.811170227551969</v>
      </c>
      <c r="G14" s="1"/>
      <c r="H14" s="1"/>
      <c r="I14" s="1"/>
    </row>
    <row r="15" spans="1:12" x14ac:dyDescent="0.3">
      <c r="A15" s="9" t="s">
        <v>34</v>
      </c>
      <c r="B15" s="28">
        <v>57199</v>
      </c>
      <c r="C15" s="28">
        <v>55780</v>
      </c>
      <c r="D15" s="28">
        <v>489430</v>
      </c>
      <c r="E15" s="28">
        <v>534997</v>
      </c>
      <c r="F15" s="11">
        <f t="shared" si="0"/>
        <v>9.3102180087039983</v>
      </c>
      <c r="G15" s="1"/>
      <c r="H15" s="1"/>
      <c r="I15" s="1"/>
    </row>
    <row r="16" spans="1:12" x14ac:dyDescent="0.3">
      <c r="A16" s="12" t="s">
        <v>35</v>
      </c>
      <c r="B16" s="29">
        <v>7271</v>
      </c>
      <c r="C16" s="29">
        <v>5212</v>
      </c>
      <c r="D16" s="29">
        <v>78201</v>
      </c>
      <c r="E16" s="29">
        <v>73235</v>
      </c>
      <c r="F16" s="14">
        <f t="shared" si="0"/>
        <v>-6.3503024258001801</v>
      </c>
      <c r="G16" s="1"/>
      <c r="H16" s="1"/>
      <c r="I16" s="1"/>
    </row>
    <row r="17" spans="1:9" x14ac:dyDescent="0.3">
      <c r="A17" s="9" t="s">
        <v>162</v>
      </c>
      <c r="B17" s="28">
        <v>19848</v>
      </c>
      <c r="C17" s="28">
        <v>18702</v>
      </c>
      <c r="D17" s="28">
        <v>205068</v>
      </c>
      <c r="E17" s="28">
        <v>199353</v>
      </c>
      <c r="F17" s="11">
        <f t="shared" si="0"/>
        <v>-2.7868804494118962</v>
      </c>
      <c r="G17" s="1"/>
      <c r="H17" s="1"/>
      <c r="I17" s="1"/>
    </row>
    <row r="18" spans="1:9" x14ac:dyDescent="0.3">
      <c r="A18" s="12" t="s">
        <v>36</v>
      </c>
      <c r="B18" s="29">
        <v>832</v>
      </c>
      <c r="C18" s="29">
        <v>1006</v>
      </c>
      <c r="D18" s="29">
        <v>14477</v>
      </c>
      <c r="E18" s="29">
        <v>9179</v>
      </c>
      <c r="F18" s="14">
        <f t="shared" si="0"/>
        <v>-36.595979830075294</v>
      </c>
      <c r="G18" s="1"/>
      <c r="H18" s="1"/>
      <c r="I18" s="1"/>
    </row>
    <row r="19" spans="1:9" x14ac:dyDescent="0.3">
      <c r="A19" s="9" t="s">
        <v>37</v>
      </c>
      <c r="B19" s="28">
        <v>8</v>
      </c>
      <c r="C19" s="28">
        <v>819</v>
      </c>
      <c r="D19" s="28">
        <v>289</v>
      </c>
      <c r="E19" s="28">
        <v>3436</v>
      </c>
      <c r="F19" s="11">
        <f t="shared" si="0"/>
        <v>1088.9273356401384</v>
      </c>
      <c r="G19" s="1"/>
      <c r="H19" s="1"/>
      <c r="I19" s="1"/>
    </row>
    <row r="20" spans="1:9" x14ac:dyDescent="0.3">
      <c r="A20" s="12" t="s">
        <v>163</v>
      </c>
      <c r="B20" s="29">
        <v>7283</v>
      </c>
      <c r="C20" s="29">
        <v>7346</v>
      </c>
      <c r="D20" s="29">
        <v>64413</v>
      </c>
      <c r="E20" s="29">
        <v>66984</v>
      </c>
      <c r="F20" s="14">
        <f t="shared" si="0"/>
        <v>3.9914303013366919</v>
      </c>
      <c r="G20" s="1"/>
      <c r="H20" s="1"/>
      <c r="I20" s="1"/>
    </row>
    <row r="21" spans="1:9" x14ac:dyDescent="0.3">
      <c r="A21" s="9" t="s">
        <v>38</v>
      </c>
      <c r="B21" s="28">
        <v>5492</v>
      </c>
      <c r="C21" s="28">
        <v>5170</v>
      </c>
      <c r="D21" s="28">
        <v>45942</v>
      </c>
      <c r="E21" s="28">
        <v>57572</v>
      </c>
      <c r="F21" s="11">
        <f t="shared" si="0"/>
        <v>25.314527012319886</v>
      </c>
      <c r="G21" s="1"/>
      <c r="H21" s="1"/>
      <c r="I21" s="1"/>
    </row>
    <row r="22" spans="1:9" x14ac:dyDescent="0.3">
      <c r="A22" s="12" t="s">
        <v>59</v>
      </c>
      <c r="B22" s="29">
        <v>116335</v>
      </c>
      <c r="C22" s="29">
        <v>96981</v>
      </c>
      <c r="D22" s="29">
        <v>979748</v>
      </c>
      <c r="E22" s="29">
        <v>951715</v>
      </c>
      <c r="F22" s="14">
        <f t="shared" si="0"/>
        <v>-2.8612459530409922</v>
      </c>
      <c r="G22" s="1"/>
      <c r="H22" s="1"/>
      <c r="I22" s="1"/>
    </row>
    <row r="23" spans="1:9" x14ac:dyDescent="0.3">
      <c r="A23" s="9" t="s">
        <v>164</v>
      </c>
      <c r="B23" s="28">
        <v>5888</v>
      </c>
      <c r="C23" s="28">
        <v>13435</v>
      </c>
      <c r="D23" s="28">
        <v>80269</v>
      </c>
      <c r="E23" s="28">
        <v>78417</v>
      </c>
      <c r="F23" s="11">
        <f t="shared" si="0"/>
        <v>-2.3072418991142314</v>
      </c>
      <c r="G23" s="1"/>
      <c r="H23" s="1"/>
      <c r="I23" s="1"/>
    </row>
    <row r="24" spans="1:9" x14ac:dyDescent="0.3">
      <c r="A24" s="12" t="s">
        <v>166</v>
      </c>
      <c r="B24" s="29">
        <v>6870</v>
      </c>
      <c r="C24" s="29">
        <v>7674</v>
      </c>
      <c r="D24" s="29">
        <v>73689</v>
      </c>
      <c r="E24" s="29">
        <v>73230</v>
      </c>
      <c r="F24" s="14">
        <f t="shared" si="0"/>
        <v>-0.6228880837031312</v>
      </c>
      <c r="G24" s="1"/>
      <c r="H24" s="1"/>
      <c r="I24" s="1"/>
    </row>
    <row r="25" spans="1:9" x14ac:dyDescent="0.3">
      <c r="A25" s="9" t="s">
        <v>39</v>
      </c>
      <c r="B25" s="28">
        <v>3197</v>
      </c>
      <c r="C25" s="28">
        <v>1628</v>
      </c>
      <c r="D25" s="28">
        <v>31623</v>
      </c>
      <c r="E25" s="28">
        <v>19260</v>
      </c>
      <c r="F25" s="11">
        <f t="shared" si="0"/>
        <v>-39.094962527274454</v>
      </c>
      <c r="G25" s="1"/>
      <c r="H25" s="1"/>
      <c r="I25" s="1"/>
    </row>
    <row r="26" spans="1:9" x14ac:dyDescent="0.3">
      <c r="A26" s="12" t="s">
        <v>40</v>
      </c>
      <c r="B26" s="29">
        <v>0</v>
      </c>
      <c r="C26" s="29">
        <v>66</v>
      </c>
      <c r="D26" s="29">
        <v>1450</v>
      </c>
      <c r="E26" s="29">
        <v>293</v>
      </c>
      <c r="F26" s="14">
        <f t="shared" si="0"/>
        <v>-79.793103448275858</v>
      </c>
      <c r="G26" s="1"/>
      <c r="H26" s="1"/>
      <c r="I26" s="1"/>
    </row>
    <row r="27" spans="1:9" x14ac:dyDescent="0.3">
      <c r="A27" s="9" t="s">
        <v>41</v>
      </c>
      <c r="B27" s="28">
        <v>6</v>
      </c>
      <c r="C27" s="28">
        <v>0</v>
      </c>
      <c r="D27" s="28">
        <v>8</v>
      </c>
      <c r="E27" s="28">
        <v>12</v>
      </c>
      <c r="F27" s="19">
        <f t="shared" si="0"/>
        <v>50</v>
      </c>
      <c r="G27" s="1"/>
      <c r="H27" s="1"/>
      <c r="I27" s="1"/>
    </row>
    <row r="28" spans="1:9" x14ac:dyDescent="0.3">
      <c r="A28" s="12" t="s">
        <v>42</v>
      </c>
      <c r="B28" s="29">
        <v>48567</v>
      </c>
      <c r="C28" s="29">
        <v>39031</v>
      </c>
      <c r="D28" s="29">
        <v>362396</v>
      </c>
      <c r="E28" s="29">
        <v>438288</v>
      </c>
      <c r="F28" s="14">
        <f t="shared" si="0"/>
        <v>20.941732248700319</v>
      </c>
      <c r="G28" s="1"/>
      <c r="H28" s="1"/>
      <c r="I28" s="1"/>
    </row>
    <row r="29" spans="1:9" x14ac:dyDescent="0.3">
      <c r="A29" s="9" t="s">
        <v>43</v>
      </c>
      <c r="B29" s="28">
        <v>1000</v>
      </c>
      <c r="C29" s="28">
        <v>995</v>
      </c>
      <c r="D29" s="28">
        <v>5293</v>
      </c>
      <c r="E29" s="28">
        <v>8777</v>
      </c>
      <c r="F29" s="11">
        <f t="shared" si="0"/>
        <v>65.822784810126592</v>
      </c>
      <c r="G29" s="1"/>
      <c r="H29" s="1"/>
      <c r="I29" s="1"/>
    </row>
    <row r="30" spans="1:9" x14ac:dyDescent="0.3">
      <c r="A30" s="12" t="s">
        <v>44</v>
      </c>
      <c r="B30" s="29">
        <v>8103</v>
      </c>
      <c r="C30" s="29">
        <v>12600</v>
      </c>
      <c r="D30" s="29">
        <v>86250</v>
      </c>
      <c r="E30" s="29">
        <v>112385</v>
      </c>
      <c r="F30" s="14">
        <f t="shared" si="0"/>
        <v>30.30144927536233</v>
      </c>
      <c r="G30" s="1"/>
      <c r="H30" s="1"/>
      <c r="I30" s="1"/>
    </row>
    <row r="31" spans="1:9" x14ac:dyDescent="0.3">
      <c r="A31" s="9" t="s">
        <v>45</v>
      </c>
      <c r="B31" s="28">
        <v>4774</v>
      </c>
      <c r="C31" s="28">
        <v>4404</v>
      </c>
      <c r="D31" s="28">
        <v>52634</v>
      </c>
      <c r="E31" s="28">
        <v>48382</v>
      </c>
      <c r="F31" s="11">
        <f t="shared" si="0"/>
        <v>-8.0784283922939579</v>
      </c>
      <c r="G31" s="1"/>
      <c r="H31" s="1"/>
      <c r="I31" s="1"/>
    </row>
    <row r="32" spans="1:9" x14ac:dyDescent="0.3">
      <c r="A32" s="12" t="s">
        <v>46</v>
      </c>
      <c r="B32" s="29">
        <v>424998</v>
      </c>
      <c r="C32" s="29">
        <v>472232</v>
      </c>
      <c r="D32" s="29">
        <v>4056249</v>
      </c>
      <c r="E32" s="29">
        <v>4292733</v>
      </c>
      <c r="F32" s="14">
        <f t="shared" si="0"/>
        <v>5.830115458888244</v>
      </c>
      <c r="G32" s="1"/>
      <c r="H32" s="1"/>
      <c r="I32" s="1"/>
    </row>
    <row r="33" spans="1:9" x14ac:dyDescent="0.3">
      <c r="A33" s="9" t="s">
        <v>47</v>
      </c>
      <c r="B33" s="28">
        <v>17066</v>
      </c>
      <c r="C33" s="28">
        <v>17432</v>
      </c>
      <c r="D33" s="28">
        <v>155285</v>
      </c>
      <c r="E33" s="28">
        <v>158332</v>
      </c>
      <c r="F33" s="11">
        <f t="shared" si="0"/>
        <v>1.9621985381717479</v>
      </c>
      <c r="G33" s="1"/>
      <c r="H33" s="1"/>
      <c r="I33" s="1"/>
    </row>
    <row r="34" spans="1:9" x14ac:dyDescent="0.3">
      <c r="A34" s="12" t="s">
        <v>165</v>
      </c>
      <c r="B34" s="29">
        <v>3115</v>
      </c>
      <c r="C34" s="29">
        <v>2912</v>
      </c>
      <c r="D34" s="29">
        <v>28955</v>
      </c>
      <c r="E34" s="29">
        <v>29235</v>
      </c>
      <c r="F34" s="14">
        <f t="shared" si="0"/>
        <v>0.96701778621999779</v>
      </c>
      <c r="G34" s="1"/>
      <c r="H34" s="1"/>
      <c r="I34" s="1"/>
    </row>
    <row r="35" spans="1:9" x14ac:dyDescent="0.3">
      <c r="A35" s="15" t="s">
        <v>48</v>
      </c>
      <c r="B35" s="16">
        <f>SUM(B7:B34)</f>
        <v>1415019</v>
      </c>
      <c r="C35" s="16">
        <f t="shared" ref="C35:E35" si="1">SUM(C7:C34)</f>
        <v>1529827</v>
      </c>
      <c r="D35" s="16">
        <f t="shared" si="1"/>
        <v>13242392</v>
      </c>
      <c r="E35" s="16">
        <f t="shared" si="1"/>
        <v>14344884</v>
      </c>
      <c r="F35" s="17">
        <f t="shared" ref="F35" si="2">((E35*100)/D35)-100</f>
        <v>8.3254747329636558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4292733</v>
      </c>
      <c r="G39" s="36">
        <f>LOOKUP(E39,$A$39:$A$66,$C$39:$C$66)</f>
        <v>4056249</v>
      </c>
    </row>
    <row r="40" spans="1:9" x14ac:dyDescent="0.3">
      <c r="A40" s="36" t="str">
        <f t="shared" si="5"/>
        <v>ALICANTE</v>
      </c>
      <c r="B40" s="37">
        <f t="shared" si="3"/>
        <v>134464</v>
      </c>
      <c r="C40" s="37">
        <f t="shared" si="4"/>
        <v>136077</v>
      </c>
      <c r="D40" s="37">
        <f t="shared" ref="D40:D66" si="7">_xlfn.RANK.EQ(B40,$B$39:$B$66)+COUNTIF($B$39:$B$66,B40)-1</f>
        <v>9</v>
      </c>
      <c r="E40" s="36" t="str">
        <f t="shared" si="6"/>
        <v>BAHÍA DE ALGECIRAS</v>
      </c>
      <c r="F40" s="36">
        <f t="shared" ref="F40:F55" si="8">LOOKUP(E40,$A$39:$A$66,$B$39:$B$66)</f>
        <v>3994432</v>
      </c>
      <c r="G40" s="36">
        <f t="shared" ref="G40:G66" si="9">LOOKUP(E40,$A$39:$A$66,$C$39:$C$66)</f>
        <v>3597806</v>
      </c>
    </row>
    <row r="41" spans="1:9" x14ac:dyDescent="0.3">
      <c r="A41" s="36" t="str">
        <f t="shared" si="5"/>
        <v>ALMERÍA</v>
      </c>
      <c r="B41" s="37">
        <f t="shared" si="3"/>
        <v>7080</v>
      </c>
      <c r="C41" s="37">
        <f t="shared" si="4"/>
        <v>5433</v>
      </c>
      <c r="D41" s="37">
        <f t="shared" si="7"/>
        <v>23</v>
      </c>
      <c r="E41" s="36" t="str">
        <f t="shared" si="6"/>
        <v>BARCELONA</v>
      </c>
      <c r="F41" s="36">
        <f t="shared" si="8"/>
        <v>2891168</v>
      </c>
      <c r="G41" s="36">
        <f t="shared" si="9"/>
        <v>2518194</v>
      </c>
    </row>
    <row r="42" spans="1:9" x14ac:dyDescent="0.3">
      <c r="A42" s="36" t="str">
        <f t="shared" si="5"/>
        <v>AVILÉS</v>
      </c>
      <c r="B42" s="37">
        <f t="shared" si="3"/>
        <v>5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951715</v>
      </c>
      <c r="G42" s="36">
        <f t="shared" si="9"/>
        <v>979748</v>
      </c>
    </row>
    <row r="43" spans="1:9" x14ac:dyDescent="0.3">
      <c r="A43" s="36" t="str">
        <f t="shared" si="5"/>
        <v>BAHÍA DE ALGECIRAS</v>
      </c>
      <c r="B43" s="37">
        <f t="shared" si="3"/>
        <v>3994432</v>
      </c>
      <c r="C43" s="37">
        <f t="shared" si="4"/>
        <v>3597806</v>
      </c>
      <c r="D43" s="37">
        <f t="shared" si="7"/>
        <v>2</v>
      </c>
      <c r="E43" s="36" t="str">
        <f t="shared" si="6"/>
        <v>BILBAO</v>
      </c>
      <c r="F43" s="36">
        <f t="shared" si="8"/>
        <v>534997</v>
      </c>
      <c r="G43" s="36">
        <f t="shared" si="9"/>
        <v>489430</v>
      </c>
    </row>
    <row r="44" spans="1:9" x14ac:dyDescent="0.3">
      <c r="A44" s="36" t="str">
        <f t="shared" si="5"/>
        <v>BAHÍA DE CÁDIZ</v>
      </c>
      <c r="B44" s="37">
        <f t="shared" si="3"/>
        <v>56804</v>
      </c>
      <c r="C44" s="37">
        <f t="shared" si="4"/>
        <v>68305</v>
      </c>
      <c r="D44" s="37">
        <f t="shared" si="7"/>
        <v>17</v>
      </c>
      <c r="E44" s="36" t="str">
        <f t="shared" si="6"/>
        <v>SANTA CRUZ DE TENERIFE</v>
      </c>
      <c r="F44" s="36">
        <f t="shared" si="8"/>
        <v>438288</v>
      </c>
      <c r="G44" s="36">
        <f t="shared" si="9"/>
        <v>362396</v>
      </c>
    </row>
    <row r="45" spans="1:9" x14ac:dyDescent="0.3">
      <c r="A45" s="36" t="str">
        <f t="shared" si="5"/>
        <v>BALEARES</v>
      </c>
      <c r="B45" s="37">
        <f t="shared" si="3"/>
        <v>105106</v>
      </c>
      <c r="C45" s="37">
        <f t="shared" si="4"/>
        <v>104905</v>
      </c>
      <c r="D45" s="37">
        <f t="shared" si="7"/>
        <v>11</v>
      </c>
      <c r="E45" s="36" t="str">
        <f t="shared" si="6"/>
        <v>CASTELLÓN</v>
      </c>
      <c r="F45" s="36">
        <f t="shared" si="8"/>
        <v>199353</v>
      </c>
      <c r="G45" s="36">
        <f t="shared" si="9"/>
        <v>205068</v>
      </c>
    </row>
    <row r="46" spans="1:9" x14ac:dyDescent="0.3">
      <c r="A46" s="36" t="str">
        <f t="shared" si="5"/>
        <v>BARCELONA</v>
      </c>
      <c r="B46" s="37">
        <f t="shared" si="3"/>
        <v>2891168</v>
      </c>
      <c r="C46" s="37">
        <f t="shared" si="4"/>
        <v>2518194</v>
      </c>
      <c r="D46" s="37">
        <f t="shared" si="7"/>
        <v>3</v>
      </c>
      <c r="E46" s="36" t="str">
        <f t="shared" si="6"/>
        <v>VIGO</v>
      </c>
      <c r="F46" s="36">
        <f t="shared" si="8"/>
        <v>158332</v>
      </c>
      <c r="G46" s="36">
        <f t="shared" si="9"/>
        <v>155285</v>
      </c>
    </row>
    <row r="47" spans="1:9" x14ac:dyDescent="0.3">
      <c r="A47" s="36" t="str">
        <f t="shared" si="5"/>
        <v>BILBAO</v>
      </c>
      <c r="B47" s="37">
        <f t="shared" si="3"/>
        <v>534997</v>
      </c>
      <c r="C47" s="37">
        <f t="shared" si="4"/>
        <v>489430</v>
      </c>
      <c r="D47" s="37">
        <f t="shared" si="7"/>
        <v>5</v>
      </c>
      <c r="E47" s="36" t="str">
        <f t="shared" si="6"/>
        <v>ALICANTE</v>
      </c>
      <c r="F47" s="36">
        <f t="shared" si="8"/>
        <v>134464</v>
      </c>
      <c r="G47" s="36">
        <f t="shared" si="9"/>
        <v>136077</v>
      </c>
    </row>
    <row r="48" spans="1:9" x14ac:dyDescent="0.3">
      <c r="A48" s="36" t="str">
        <f t="shared" si="5"/>
        <v>CARTAGENA</v>
      </c>
      <c r="B48" s="37">
        <f t="shared" si="3"/>
        <v>73235</v>
      </c>
      <c r="C48" s="37">
        <f t="shared" si="4"/>
        <v>78201</v>
      </c>
      <c r="D48" s="37">
        <f t="shared" si="7"/>
        <v>13</v>
      </c>
      <c r="E48" s="36" t="str">
        <f t="shared" si="6"/>
        <v>SEVILLA</v>
      </c>
      <c r="F48" s="36">
        <f t="shared" si="8"/>
        <v>112385</v>
      </c>
      <c r="G48" s="36">
        <f t="shared" si="9"/>
        <v>86250</v>
      </c>
    </row>
    <row r="49" spans="1:7" x14ac:dyDescent="0.3">
      <c r="A49" s="36" t="str">
        <f t="shared" si="5"/>
        <v>CASTELLÓN</v>
      </c>
      <c r="B49" s="37">
        <f t="shared" si="3"/>
        <v>199353</v>
      </c>
      <c r="C49" s="37">
        <f t="shared" si="4"/>
        <v>205068</v>
      </c>
      <c r="D49" s="37">
        <f t="shared" si="7"/>
        <v>7</v>
      </c>
      <c r="E49" s="36" t="str">
        <f t="shared" si="6"/>
        <v>BALEARES</v>
      </c>
      <c r="F49" s="36">
        <f t="shared" si="8"/>
        <v>105106</v>
      </c>
      <c r="G49" s="36">
        <f t="shared" si="9"/>
        <v>104905</v>
      </c>
    </row>
    <row r="50" spans="1:7" x14ac:dyDescent="0.3">
      <c r="A50" s="36" t="str">
        <f t="shared" si="5"/>
        <v>CEUTA</v>
      </c>
      <c r="B50" s="37">
        <f t="shared" si="3"/>
        <v>9179</v>
      </c>
      <c r="C50" s="37">
        <f t="shared" si="4"/>
        <v>14477</v>
      </c>
      <c r="D50" s="37">
        <f t="shared" si="7"/>
        <v>21</v>
      </c>
      <c r="E50" s="36" t="str">
        <f t="shared" si="6"/>
        <v>MÁLAGA</v>
      </c>
      <c r="F50" s="36">
        <f t="shared" si="8"/>
        <v>78417</v>
      </c>
      <c r="G50" s="36">
        <f t="shared" si="9"/>
        <v>80269</v>
      </c>
    </row>
    <row r="51" spans="1:7" x14ac:dyDescent="0.3">
      <c r="A51" s="36" t="str">
        <f t="shared" si="5"/>
        <v>FERROL-SAN CIBRAO</v>
      </c>
      <c r="B51" s="37">
        <f t="shared" si="3"/>
        <v>3436</v>
      </c>
      <c r="C51" s="37">
        <f t="shared" si="4"/>
        <v>289</v>
      </c>
      <c r="D51" s="37">
        <f t="shared" si="7"/>
        <v>24</v>
      </c>
      <c r="E51" s="36" t="str">
        <f t="shared" si="6"/>
        <v>CARTAGENA</v>
      </c>
      <c r="F51" s="36">
        <f t="shared" si="8"/>
        <v>73235</v>
      </c>
      <c r="G51" s="36">
        <f t="shared" si="9"/>
        <v>78201</v>
      </c>
    </row>
    <row r="52" spans="1:7" x14ac:dyDescent="0.3">
      <c r="A52" s="36" t="str">
        <f t="shared" si="5"/>
        <v>GIJÓN</v>
      </c>
      <c r="B52" s="37">
        <f t="shared" si="3"/>
        <v>66984</v>
      </c>
      <c r="C52" s="37">
        <f t="shared" si="4"/>
        <v>64413</v>
      </c>
      <c r="D52" s="37">
        <f t="shared" si="7"/>
        <v>15</v>
      </c>
      <c r="E52" s="36" t="str">
        <f t="shared" si="6"/>
        <v>MARÍN Y RÍA DE PONTEVEDRA</v>
      </c>
      <c r="F52" s="36">
        <f t="shared" si="8"/>
        <v>73230</v>
      </c>
      <c r="G52" s="36">
        <f t="shared" si="9"/>
        <v>73689</v>
      </c>
    </row>
    <row r="53" spans="1:7" x14ac:dyDescent="0.3">
      <c r="A53" s="36" t="str">
        <f t="shared" si="5"/>
        <v>HUELVA</v>
      </c>
      <c r="B53" s="37">
        <f t="shared" si="3"/>
        <v>57572</v>
      </c>
      <c r="C53" s="37">
        <f t="shared" si="4"/>
        <v>45942</v>
      </c>
      <c r="D53" s="37">
        <f t="shared" si="7"/>
        <v>16</v>
      </c>
      <c r="E53" s="36" t="str">
        <f t="shared" si="6"/>
        <v>GIJÓN</v>
      </c>
      <c r="F53" s="36">
        <f t="shared" si="8"/>
        <v>66984</v>
      </c>
      <c r="G53" s="36">
        <f t="shared" si="9"/>
        <v>64413</v>
      </c>
    </row>
    <row r="54" spans="1:7" x14ac:dyDescent="0.3">
      <c r="A54" s="36" t="str">
        <f t="shared" si="5"/>
        <v>LAS PALMAS</v>
      </c>
      <c r="B54" s="37">
        <f t="shared" si="3"/>
        <v>951715</v>
      </c>
      <c r="C54" s="37">
        <f t="shared" si="4"/>
        <v>979748</v>
      </c>
      <c r="D54" s="37">
        <f t="shared" si="7"/>
        <v>4</v>
      </c>
      <c r="E54" s="36" t="str">
        <f t="shared" si="6"/>
        <v>HUELVA</v>
      </c>
      <c r="F54" s="36">
        <f t="shared" si="8"/>
        <v>57572</v>
      </c>
      <c r="G54" s="36">
        <f t="shared" si="9"/>
        <v>45942</v>
      </c>
    </row>
    <row r="55" spans="1:7" x14ac:dyDescent="0.3">
      <c r="A55" s="36" t="str">
        <f t="shared" si="5"/>
        <v>MÁLAGA</v>
      </c>
      <c r="B55" s="37">
        <f t="shared" si="3"/>
        <v>78417</v>
      </c>
      <c r="C55" s="37">
        <f t="shared" si="4"/>
        <v>80269</v>
      </c>
      <c r="D55" s="37">
        <f t="shared" si="7"/>
        <v>12</v>
      </c>
      <c r="E55" s="36" t="str">
        <f t="shared" si="6"/>
        <v>BAHÍA DE CÁDIZ</v>
      </c>
      <c r="F55" s="36">
        <f t="shared" si="8"/>
        <v>56804</v>
      </c>
      <c r="G55" s="36">
        <f t="shared" si="9"/>
        <v>68305</v>
      </c>
    </row>
    <row r="56" spans="1:7" x14ac:dyDescent="0.3">
      <c r="A56" s="36" t="str">
        <f t="shared" si="5"/>
        <v>MARÍN Y RÍA DE PONTEVEDRA</v>
      </c>
      <c r="B56" s="37">
        <f t="shared" si="3"/>
        <v>73230</v>
      </c>
      <c r="C56" s="37">
        <f t="shared" si="4"/>
        <v>73689</v>
      </c>
      <c r="D56" s="37">
        <f t="shared" si="7"/>
        <v>14</v>
      </c>
      <c r="E56" s="36" t="str">
        <f t="shared" si="6"/>
        <v>TARRAGONA</v>
      </c>
      <c r="F56" s="36">
        <f t="shared" ref="F56:F66" si="10">LOOKUP(E56,$A$39:$A$66,$B$39:$B$66)</f>
        <v>48382</v>
      </c>
      <c r="G56" s="36">
        <f t="shared" si="9"/>
        <v>52634</v>
      </c>
    </row>
    <row r="57" spans="1:7" x14ac:dyDescent="0.3">
      <c r="A57" s="36" t="str">
        <f t="shared" si="5"/>
        <v>MELILLA</v>
      </c>
      <c r="B57" s="37">
        <f t="shared" si="3"/>
        <v>19260</v>
      </c>
      <c r="C57" s="37">
        <f t="shared" si="4"/>
        <v>31623</v>
      </c>
      <c r="D57" s="37">
        <f t="shared" si="7"/>
        <v>20</v>
      </c>
      <c r="E57" s="36" t="str">
        <f t="shared" si="6"/>
        <v>VILAGARCÍA</v>
      </c>
      <c r="F57" s="36">
        <f t="shared" si="10"/>
        <v>29235</v>
      </c>
      <c r="G57" s="36">
        <f t="shared" si="9"/>
        <v>28955</v>
      </c>
    </row>
    <row r="58" spans="1:7" x14ac:dyDescent="0.3">
      <c r="A58" s="36" t="str">
        <f t="shared" si="5"/>
        <v>MOTRIL</v>
      </c>
      <c r="B58" s="37">
        <f t="shared" si="3"/>
        <v>293</v>
      </c>
      <c r="C58" s="37">
        <f t="shared" si="4"/>
        <v>1450</v>
      </c>
      <c r="D58" s="37">
        <f t="shared" si="7"/>
        <v>25</v>
      </c>
      <c r="E58" s="36" t="str">
        <f t="shared" si="6"/>
        <v>MELILLA</v>
      </c>
      <c r="F58" s="36">
        <f t="shared" si="10"/>
        <v>19260</v>
      </c>
      <c r="G58" s="36">
        <f t="shared" si="9"/>
        <v>31623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8</v>
      </c>
      <c r="D59" s="37">
        <f t="shared" si="7"/>
        <v>26</v>
      </c>
      <c r="E59" s="36" t="str">
        <f t="shared" si="6"/>
        <v>CEUTA</v>
      </c>
      <c r="F59" s="36">
        <f t="shared" si="10"/>
        <v>9179</v>
      </c>
      <c r="G59" s="36">
        <f t="shared" si="9"/>
        <v>14477</v>
      </c>
    </row>
    <row r="60" spans="1:7" x14ac:dyDescent="0.3">
      <c r="A60" s="36" t="str">
        <f t="shared" si="5"/>
        <v>SANTA CRUZ DE TENERIFE</v>
      </c>
      <c r="B60" s="37">
        <f t="shared" si="3"/>
        <v>438288</v>
      </c>
      <c r="C60" s="37">
        <f t="shared" si="4"/>
        <v>362396</v>
      </c>
      <c r="D60" s="37">
        <f t="shared" si="7"/>
        <v>6</v>
      </c>
      <c r="E60" s="36" t="str">
        <f t="shared" si="6"/>
        <v>SANTANDER</v>
      </c>
      <c r="F60" s="36">
        <f t="shared" si="10"/>
        <v>8777</v>
      </c>
      <c r="G60" s="36">
        <f t="shared" si="9"/>
        <v>5293</v>
      </c>
    </row>
    <row r="61" spans="1:7" x14ac:dyDescent="0.3">
      <c r="A61" s="36" t="str">
        <f t="shared" si="5"/>
        <v>SANTANDER</v>
      </c>
      <c r="B61" s="37">
        <f t="shared" si="3"/>
        <v>8777</v>
      </c>
      <c r="C61" s="37">
        <f t="shared" si="4"/>
        <v>5293</v>
      </c>
      <c r="D61" s="37">
        <f t="shared" si="7"/>
        <v>22</v>
      </c>
      <c r="E61" s="36" t="str">
        <f t="shared" si="6"/>
        <v>ALMERÍA</v>
      </c>
      <c r="F61" s="36">
        <f t="shared" si="10"/>
        <v>7080</v>
      </c>
      <c r="G61" s="36">
        <f t="shared" si="9"/>
        <v>5433</v>
      </c>
    </row>
    <row r="62" spans="1:7" x14ac:dyDescent="0.3">
      <c r="A62" s="36" t="str">
        <f t="shared" si="5"/>
        <v>SEVILLA</v>
      </c>
      <c r="B62" s="37">
        <f t="shared" si="3"/>
        <v>112385</v>
      </c>
      <c r="C62" s="37">
        <f t="shared" si="4"/>
        <v>86250</v>
      </c>
      <c r="D62" s="37">
        <f t="shared" si="7"/>
        <v>10</v>
      </c>
      <c r="E62" s="36" t="str">
        <f t="shared" si="6"/>
        <v>FERROL-SAN CIBRAO</v>
      </c>
      <c r="F62" s="36">
        <f t="shared" si="10"/>
        <v>3436</v>
      </c>
      <c r="G62" s="36">
        <f t="shared" si="9"/>
        <v>289</v>
      </c>
    </row>
    <row r="63" spans="1:7" x14ac:dyDescent="0.3">
      <c r="A63" s="36" t="str">
        <f t="shared" si="5"/>
        <v>TARRAGONA</v>
      </c>
      <c r="B63" s="37">
        <f t="shared" si="3"/>
        <v>48382</v>
      </c>
      <c r="C63" s="37">
        <f t="shared" si="4"/>
        <v>52634</v>
      </c>
      <c r="D63" s="37">
        <f t="shared" si="7"/>
        <v>18</v>
      </c>
      <c r="E63" s="36" t="str">
        <f t="shared" si="6"/>
        <v>MOTRIL</v>
      </c>
      <c r="F63" s="36">
        <f t="shared" si="10"/>
        <v>293</v>
      </c>
      <c r="G63" s="36">
        <f t="shared" si="9"/>
        <v>1450</v>
      </c>
    </row>
    <row r="64" spans="1:7" x14ac:dyDescent="0.3">
      <c r="A64" s="36" t="str">
        <f t="shared" si="5"/>
        <v>VALENCIA</v>
      </c>
      <c r="B64" s="37">
        <f t="shared" si="3"/>
        <v>4292733</v>
      </c>
      <c r="C64" s="37">
        <f t="shared" si="4"/>
        <v>4056249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8</v>
      </c>
    </row>
    <row r="65" spans="1:7" x14ac:dyDescent="0.3">
      <c r="A65" s="36" t="str">
        <f t="shared" si="5"/>
        <v>VIGO</v>
      </c>
      <c r="B65" s="37">
        <f t="shared" si="3"/>
        <v>158332</v>
      </c>
      <c r="C65" s="37">
        <f t="shared" si="4"/>
        <v>155285</v>
      </c>
      <c r="D65" s="37">
        <f t="shared" si="7"/>
        <v>8</v>
      </c>
      <c r="E65" s="36" t="str">
        <f t="shared" si="6"/>
        <v>A CORUÑA</v>
      </c>
      <c r="F65" s="36">
        <f t="shared" si="10"/>
        <v>10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29235</v>
      </c>
      <c r="C66" s="37">
        <f t="shared" si="4"/>
        <v>28955</v>
      </c>
      <c r="D66" s="37">
        <f t="shared" si="7"/>
        <v>19</v>
      </c>
      <c r="E66" s="36" t="str">
        <f t="shared" si="6"/>
        <v>AVILÉS</v>
      </c>
      <c r="F66" s="36">
        <f t="shared" si="10"/>
        <v>5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1652</v>
      </c>
      <c r="E8" s="31">
        <v>582</v>
      </c>
      <c r="F8" s="14">
        <f t="shared" ref="F8:F34" si="0">((E8*100)/D8)-100</f>
        <v>-64.769975786924931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14</v>
      </c>
      <c r="E9" s="30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353156</v>
      </c>
      <c r="C11" s="30">
        <v>346082</v>
      </c>
      <c r="D11" s="30">
        <v>3282778</v>
      </c>
      <c r="E11" s="30">
        <v>3523671</v>
      </c>
      <c r="F11" s="19">
        <f t="shared" si="0"/>
        <v>7.3380837814801936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126</v>
      </c>
      <c r="E12" s="31">
        <v>518</v>
      </c>
      <c r="F12" s="14">
        <f t="shared" si="0"/>
        <v>311.11111111111109</v>
      </c>
      <c r="G12" s="1"/>
      <c r="H12" s="1"/>
      <c r="I12" s="1"/>
    </row>
    <row r="13" spans="1:12" x14ac:dyDescent="0.3">
      <c r="A13" s="9" t="s">
        <v>32</v>
      </c>
      <c r="B13" s="30">
        <v>40</v>
      </c>
      <c r="C13" s="30">
        <v>2</v>
      </c>
      <c r="D13" s="30">
        <v>471</v>
      </c>
      <c r="E13" s="30">
        <v>33</v>
      </c>
      <c r="F13" s="11">
        <f t="shared" si="0"/>
        <v>-92.99363057324841</v>
      </c>
      <c r="G13" s="1"/>
      <c r="H13" s="1"/>
      <c r="I13" s="1"/>
    </row>
    <row r="14" spans="1:12" x14ac:dyDescent="0.3">
      <c r="A14" s="12" t="s">
        <v>33</v>
      </c>
      <c r="B14" s="31">
        <v>90503</v>
      </c>
      <c r="C14" s="31">
        <v>150153</v>
      </c>
      <c r="D14" s="31">
        <v>891923</v>
      </c>
      <c r="E14" s="31">
        <v>1207690</v>
      </c>
      <c r="F14" s="14">
        <f t="shared" si="0"/>
        <v>35.402943976105547</v>
      </c>
      <c r="G14" s="1"/>
      <c r="H14" s="1"/>
      <c r="I14" s="1"/>
    </row>
    <row r="15" spans="1:12" x14ac:dyDescent="0.3">
      <c r="A15" s="9" t="s">
        <v>34</v>
      </c>
      <c r="B15" s="30">
        <v>278</v>
      </c>
      <c r="C15" s="30">
        <v>122</v>
      </c>
      <c r="D15" s="30">
        <v>2288</v>
      </c>
      <c r="E15" s="30">
        <v>950</v>
      </c>
      <c r="F15" s="11">
        <f t="shared" si="0"/>
        <v>-58.47902097902098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50</v>
      </c>
      <c r="D16" s="31">
        <v>0</v>
      </c>
      <c r="E16" s="31">
        <v>130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2043</v>
      </c>
      <c r="C17" s="30">
        <v>208</v>
      </c>
      <c r="D17" s="30">
        <v>29699</v>
      </c>
      <c r="E17" s="30">
        <v>5960</v>
      </c>
      <c r="F17" s="11">
        <f t="shared" si="0"/>
        <v>-79.931984241893673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92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596</v>
      </c>
      <c r="E21" s="30">
        <v>1272</v>
      </c>
      <c r="F21" s="19">
        <f t="shared" si="0"/>
        <v>113.4228187919463</v>
      </c>
      <c r="G21" s="1"/>
      <c r="H21" s="1"/>
      <c r="I21" s="1"/>
    </row>
    <row r="22" spans="1:9" x14ac:dyDescent="0.3">
      <c r="A22" s="12" t="s">
        <v>59</v>
      </c>
      <c r="B22" s="31">
        <v>62122</v>
      </c>
      <c r="C22" s="31">
        <v>47916</v>
      </c>
      <c r="D22" s="31">
        <v>511331</v>
      </c>
      <c r="E22" s="31">
        <v>490232</v>
      </c>
      <c r="F22" s="18">
        <f t="shared" si="0"/>
        <v>-4.1262900156650062</v>
      </c>
      <c r="G22" s="1"/>
      <c r="H22" s="1"/>
      <c r="I22" s="1"/>
    </row>
    <row r="23" spans="1:9" x14ac:dyDescent="0.3">
      <c r="A23" s="9" t="s">
        <v>164</v>
      </c>
      <c r="B23" s="30">
        <v>301</v>
      </c>
      <c r="C23" s="30">
        <v>10220</v>
      </c>
      <c r="D23" s="30">
        <v>48906</v>
      </c>
      <c r="E23" s="30">
        <v>46610</v>
      </c>
      <c r="F23" s="11">
        <f t="shared" si="0"/>
        <v>-4.6947204841941641</v>
      </c>
      <c r="G23" s="1"/>
      <c r="H23" s="1"/>
      <c r="I23" s="1"/>
    </row>
    <row r="24" spans="1:9" x14ac:dyDescent="0.3">
      <c r="A24" s="12" t="s">
        <v>166</v>
      </c>
      <c r="B24" s="31">
        <v>159</v>
      </c>
      <c r="C24" s="31">
        <v>349</v>
      </c>
      <c r="D24" s="31">
        <v>10587</v>
      </c>
      <c r="E24" s="31">
        <v>6464</v>
      </c>
      <c r="F24" s="14">
        <f t="shared" si="0"/>
        <v>-38.943987909700574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4</v>
      </c>
      <c r="E25" s="30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11887</v>
      </c>
      <c r="C28" s="31">
        <v>2460</v>
      </c>
      <c r="D28" s="31">
        <v>35684</v>
      </c>
      <c r="E28" s="31">
        <v>102343</v>
      </c>
      <c r="F28" s="14">
        <f t="shared" si="0"/>
        <v>186.80360946082277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42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12</v>
      </c>
      <c r="C31" s="30">
        <v>7</v>
      </c>
      <c r="D31" s="30">
        <v>3819</v>
      </c>
      <c r="E31" s="30">
        <v>68</v>
      </c>
      <c r="F31" s="11">
        <f t="shared" si="0"/>
        <v>-98.219429169939772</v>
      </c>
      <c r="G31" s="1"/>
      <c r="H31" s="1"/>
      <c r="I31" s="1"/>
    </row>
    <row r="32" spans="1:9" x14ac:dyDescent="0.3">
      <c r="A32" s="12" t="s">
        <v>46</v>
      </c>
      <c r="B32" s="31">
        <v>234913</v>
      </c>
      <c r="C32" s="31">
        <v>260519</v>
      </c>
      <c r="D32" s="31">
        <v>2215770</v>
      </c>
      <c r="E32" s="31">
        <v>2339745</v>
      </c>
      <c r="F32" s="14">
        <f t="shared" si="0"/>
        <v>5.5951204321748236</v>
      </c>
      <c r="G32" s="1"/>
      <c r="H32" s="1"/>
      <c r="I32" s="1"/>
    </row>
    <row r="33" spans="1:9" x14ac:dyDescent="0.3">
      <c r="A33" s="9" t="s">
        <v>47</v>
      </c>
      <c r="B33" s="30">
        <v>924</v>
      </c>
      <c r="C33" s="30">
        <v>1099</v>
      </c>
      <c r="D33" s="30">
        <v>8263</v>
      </c>
      <c r="E33" s="30">
        <v>9196</v>
      </c>
      <c r="F33" s="11">
        <f t="shared" si="0"/>
        <v>11.291298559845089</v>
      </c>
      <c r="G33" s="1"/>
      <c r="H33" s="1"/>
      <c r="I33" s="1"/>
    </row>
    <row r="34" spans="1:9" x14ac:dyDescent="0.3">
      <c r="A34" s="12" t="s">
        <v>165</v>
      </c>
      <c r="B34" s="31">
        <v>16</v>
      </c>
      <c r="C34" s="31">
        <v>0</v>
      </c>
      <c r="D34" s="31">
        <v>16</v>
      </c>
      <c r="E34" s="31">
        <v>30</v>
      </c>
      <c r="F34" s="14">
        <f t="shared" si="0"/>
        <v>87.5</v>
      </c>
      <c r="G34" s="1"/>
      <c r="H34" s="1"/>
      <c r="I34" s="1"/>
    </row>
    <row r="35" spans="1:9" x14ac:dyDescent="0.3">
      <c r="A35" s="15" t="s">
        <v>48</v>
      </c>
      <c r="B35" s="16">
        <f>SUM(B7:B34)</f>
        <v>756354</v>
      </c>
      <c r="C35" s="16">
        <f t="shared" ref="C35:E35" si="1">SUM(C7:C34)</f>
        <v>819187</v>
      </c>
      <c r="D35" s="16">
        <f t="shared" si="1"/>
        <v>7043927</v>
      </c>
      <c r="E35" s="16">
        <f t="shared" si="1"/>
        <v>7735628</v>
      </c>
      <c r="F35" s="17">
        <f t="shared" ref="F35" si="2">((E35*100)/D35)-100</f>
        <v>9.8198206767333005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3523671</v>
      </c>
      <c r="G39" s="36">
        <f>LOOKUP(E39,$A$39:$A$66,$C$39:$C$66)</f>
        <v>3282778</v>
      </c>
    </row>
    <row r="40" spans="1:9" x14ac:dyDescent="0.3">
      <c r="A40" s="36" t="str">
        <f t="shared" si="5"/>
        <v>ALICANTE</v>
      </c>
      <c r="B40" s="37">
        <f t="shared" si="3"/>
        <v>582</v>
      </c>
      <c r="C40" s="37">
        <f t="shared" si="4"/>
        <v>1652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2339745</v>
      </c>
      <c r="G40" s="36">
        <f t="shared" ref="G40:G66" si="9">LOOKUP(E40,$A$39:$A$66,$C$39:$C$66)</f>
        <v>2215770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14</v>
      </c>
      <c r="D41" s="37">
        <f t="shared" si="7"/>
        <v>28</v>
      </c>
      <c r="E41" s="36" t="str">
        <f t="shared" si="6"/>
        <v>BARCELONA</v>
      </c>
      <c r="F41" s="36">
        <f t="shared" si="8"/>
        <v>1207690</v>
      </c>
      <c r="G41" s="36">
        <f t="shared" si="9"/>
        <v>891923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490232</v>
      </c>
      <c r="G42" s="36">
        <f t="shared" si="9"/>
        <v>511331</v>
      </c>
    </row>
    <row r="43" spans="1:9" x14ac:dyDescent="0.3">
      <c r="A43" s="36" t="str">
        <f t="shared" si="5"/>
        <v>BAHÍA DE ALGECIRAS</v>
      </c>
      <c r="B43" s="37">
        <f t="shared" si="3"/>
        <v>3523671</v>
      </c>
      <c r="C43" s="37">
        <f t="shared" si="4"/>
        <v>3282778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102343</v>
      </c>
      <c r="G43" s="36">
        <f t="shared" si="9"/>
        <v>35684</v>
      </c>
    </row>
    <row r="44" spans="1:9" x14ac:dyDescent="0.3">
      <c r="A44" s="36" t="str">
        <f t="shared" si="5"/>
        <v>BAHÍA DE CÁDIZ</v>
      </c>
      <c r="B44" s="37">
        <f t="shared" si="3"/>
        <v>518</v>
      </c>
      <c r="C44" s="37">
        <f t="shared" si="4"/>
        <v>126</v>
      </c>
      <c r="D44" s="37">
        <f t="shared" si="7"/>
        <v>13</v>
      </c>
      <c r="E44" s="36" t="str">
        <f t="shared" si="6"/>
        <v>MÁLAGA</v>
      </c>
      <c r="F44" s="36">
        <f t="shared" si="8"/>
        <v>46610</v>
      </c>
      <c r="G44" s="36">
        <f t="shared" si="9"/>
        <v>48906</v>
      </c>
    </row>
    <row r="45" spans="1:9" x14ac:dyDescent="0.3">
      <c r="A45" s="36" t="str">
        <f t="shared" si="5"/>
        <v>BALEARES</v>
      </c>
      <c r="B45" s="37">
        <f t="shared" si="3"/>
        <v>33</v>
      </c>
      <c r="C45" s="37">
        <f t="shared" si="4"/>
        <v>471</v>
      </c>
      <c r="D45" s="37">
        <f t="shared" si="7"/>
        <v>18</v>
      </c>
      <c r="E45" s="36" t="str">
        <f t="shared" si="6"/>
        <v>VIGO</v>
      </c>
      <c r="F45" s="36">
        <f t="shared" si="8"/>
        <v>9196</v>
      </c>
      <c r="G45" s="36">
        <f t="shared" si="9"/>
        <v>8263</v>
      </c>
    </row>
    <row r="46" spans="1:9" x14ac:dyDescent="0.3">
      <c r="A46" s="36" t="str">
        <f t="shared" si="5"/>
        <v>BARCELONA</v>
      </c>
      <c r="B46" s="37">
        <f t="shared" si="3"/>
        <v>1207690</v>
      </c>
      <c r="C46" s="37">
        <f t="shared" si="4"/>
        <v>891923</v>
      </c>
      <c r="D46" s="37">
        <f t="shared" si="7"/>
        <v>3</v>
      </c>
      <c r="E46" s="36" t="str">
        <f t="shared" si="6"/>
        <v>MARÍN Y RÍA DE PONTEVEDRA</v>
      </c>
      <c r="F46" s="36">
        <f t="shared" si="8"/>
        <v>6464</v>
      </c>
      <c r="G46" s="36">
        <f t="shared" si="9"/>
        <v>10587</v>
      </c>
    </row>
    <row r="47" spans="1:9" x14ac:dyDescent="0.3">
      <c r="A47" s="36" t="str">
        <f t="shared" si="5"/>
        <v>BILBAO</v>
      </c>
      <c r="B47" s="37">
        <f t="shared" si="3"/>
        <v>950</v>
      </c>
      <c r="C47" s="37">
        <f t="shared" si="4"/>
        <v>2288</v>
      </c>
      <c r="D47" s="37">
        <f t="shared" si="7"/>
        <v>11</v>
      </c>
      <c r="E47" s="36" t="str">
        <f t="shared" si="6"/>
        <v>CASTELLÓN</v>
      </c>
      <c r="F47" s="36">
        <f t="shared" si="8"/>
        <v>5960</v>
      </c>
      <c r="G47" s="36">
        <f t="shared" si="9"/>
        <v>29699</v>
      </c>
    </row>
    <row r="48" spans="1:9" x14ac:dyDescent="0.3">
      <c r="A48" s="36" t="str">
        <f t="shared" si="5"/>
        <v>CARTAGENA</v>
      </c>
      <c r="B48" s="37">
        <f t="shared" si="3"/>
        <v>130</v>
      </c>
      <c r="C48" s="37">
        <f t="shared" si="4"/>
        <v>0</v>
      </c>
      <c r="D48" s="37">
        <f t="shared" si="7"/>
        <v>14</v>
      </c>
      <c r="E48" s="36" t="str">
        <f t="shared" si="6"/>
        <v>HUELVA</v>
      </c>
      <c r="F48" s="36">
        <f t="shared" si="8"/>
        <v>1272</v>
      </c>
      <c r="G48" s="36">
        <f t="shared" si="9"/>
        <v>596</v>
      </c>
    </row>
    <row r="49" spans="1:7" x14ac:dyDescent="0.3">
      <c r="A49" s="36" t="str">
        <f t="shared" si="5"/>
        <v>CASTELLÓN</v>
      </c>
      <c r="B49" s="37">
        <f t="shared" si="3"/>
        <v>5960</v>
      </c>
      <c r="C49" s="37">
        <f t="shared" si="4"/>
        <v>29699</v>
      </c>
      <c r="D49" s="37">
        <f t="shared" si="7"/>
        <v>9</v>
      </c>
      <c r="E49" s="36" t="str">
        <f t="shared" si="6"/>
        <v>BILBAO</v>
      </c>
      <c r="F49" s="36">
        <f t="shared" si="8"/>
        <v>950</v>
      </c>
      <c r="G49" s="36">
        <f t="shared" si="9"/>
        <v>2288</v>
      </c>
    </row>
    <row r="50" spans="1:7" x14ac:dyDescent="0.3">
      <c r="A50" s="36" t="str">
        <f t="shared" si="5"/>
        <v>CEUTA</v>
      </c>
      <c r="B50" s="37">
        <f t="shared" si="3"/>
        <v>92</v>
      </c>
      <c r="C50" s="37">
        <f t="shared" si="4"/>
        <v>0</v>
      </c>
      <c r="D50" s="37">
        <f t="shared" si="7"/>
        <v>15</v>
      </c>
      <c r="E50" s="36" t="str">
        <f t="shared" si="6"/>
        <v>ALICANTE</v>
      </c>
      <c r="F50" s="36">
        <f t="shared" si="8"/>
        <v>582</v>
      </c>
      <c r="G50" s="36">
        <f t="shared" si="9"/>
        <v>1652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BAHÍA DE CÁDIZ</v>
      </c>
      <c r="F51" s="36">
        <f t="shared" si="8"/>
        <v>518</v>
      </c>
      <c r="G51" s="36">
        <f t="shared" si="9"/>
        <v>126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CARTAGENA</v>
      </c>
      <c r="F52" s="36">
        <f t="shared" si="8"/>
        <v>130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1272</v>
      </c>
      <c r="C53" s="37">
        <f t="shared" si="4"/>
        <v>596</v>
      </c>
      <c r="D53" s="37">
        <f t="shared" si="7"/>
        <v>10</v>
      </c>
      <c r="E53" s="36" t="str">
        <f t="shared" si="6"/>
        <v>CEUTA</v>
      </c>
      <c r="F53" s="36">
        <f t="shared" si="8"/>
        <v>92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490232</v>
      </c>
      <c r="C54" s="37">
        <f t="shared" si="4"/>
        <v>511331</v>
      </c>
      <c r="D54" s="37">
        <f t="shared" si="7"/>
        <v>4</v>
      </c>
      <c r="E54" s="36" t="str">
        <f t="shared" si="6"/>
        <v>TARRAGONA</v>
      </c>
      <c r="F54" s="36">
        <f t="shared" si="8"/>
        <v>68</v>
      </c>
      <c r="G54" s="36">
        <f t="shared" si="9"/>
        <v>3819</v>
      </c>
    </row>
    <row r="55" spans="1:7" x14ac:dyDescent="0.3">
      <c r="A55" s="36" t="str">
        <f t="shared" si="5"/>
        <v>MÁLAGA</v>
      </c>
      <c r="B55" s="37">
        <f t="shared" si="3"/>
        <v>46610</v>
      </c>
      <c r="C55" s="37">
        <f t="shared" si="4"/>
        <v>48906</v>
      </c>
      <c r="D55" s="37">
        <f t="shared" si="7"/>
        <v>6</v>
      </c>
      <c r="E55" s="36" t="str">
        <f t="shared" si="6"/>
        <v>SEVILLA</v>
      </c>
      <c r="F55" s="36">
        <f t="shared" si="8"/>
        <v>42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6464</v>
      </c>
      <c r="C56" s="37">
        <f t="shared" si="4"/>
        <v>10587</v>
      </c>
      <c r="D56" s="37">
        <f t="shared" si="7"/>
        <v>8</v>
      </c>
      <c r="E56" s="36" t="str">
        <f t="shared" si="6"/>
        <v>BALEARES</v>
      </c>
      <c r="F56" s="36">
        <f t="shared" ref="F56:F66" si="10">LOOKUP(E56,$A$39:$A$66,$B$39:$B$66)</f>
        <v>33</v>
      </c>
      <c r="G56" s="36">
        <f t="shared" si="9"/>
        <v>471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4</v>
      </c>
      <c r="D57" s="37">
        <f t="shared" si="7"/>
        <v>28</v>
      </c>
      <c r="E57" s="36" t="str">
        <f t="shared" si="6"/>
        <v>VILAGARCÍA</v>
      </c>
      <c r="F57" s="36">
        <f t="shared" si="10"/>
        <v>30</v>
      </c>
      <c r="G57" s="36">
        <f t="shared" si="9"/>
        <v>16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102343</v>
      </c>
      <c r="C60" s="37">
        <f t="shared" si="4"/>
        <v>35684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42</v>
      </c>
      <c r="C62" s="37">
        <f t="shared" si="4"/>
        <v>0</v>
      </c>
      <c r="D62" s="37">
        <f t="shared" si="7"/>
        <v>17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68</v>
      </c>
      <c r="C63" s="37">
        <f t="shared" si="4"/>
        <v>3819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2339745</v>
      </c>
      <c r="C64" s="37">
        <f t="shared" si="4"/>
        <v>2215770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9196</v>
      </c>
      <c r="C65" s="37">
        <f t="shared" si="4"/>
        <v>8263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30</v>
      </c>
      <c r="C66" s="37">
        <f t="shared" si="4"/>
        <v>16</v>
      </c>
      <c r="D66" s="37">
        <f t="shared" si="7"/>
        <v>19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12411</v>
      </c>
      <c r="C8" s="13">
        <v>13026</v>
      </c>
      <c r="D8" s="13">
        <v>119198</v>
      </c>
      <c r="E8" s="13">
        <v>122920</v>
      </c>
      <c r="F8" s="14">
        <f t="shared" ref="F8:F34" si="0">((E8*100)/D8)-100</f>
        <v>3.122535613013639</v>
      </c>
      <c r="G8" s="1"/>
      <c r="H8" s="1"/>
      <c r="I8" s="1"/>
    </row>
    <row r="9" spans="1:12" x14ac:dyDescent="0.3">
      <c r="A9" s="9" t="s">
        <v>157</v>
      </c>
      <c r="B9" s="10">
        <v>1</v>
      </c>
      <c r="C9" s="10">
        <v>538</v>
      </c>
      <c r="D9" s="10">
        <v>233</v>
      </c>
      <c r="E9" s="10">
        <v>2075</v>
      </c>
      <c r="F9" s="11">
        <f t="shared" si="0"/>
        <v>790.55793991416306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214</v>
      </c>
      <c r="C11" s="10">
        <v>98</v>
      </c>
      <c r="D11" s="10">
        <v>2468</v>
      </c>
      <c r="E11" s="10">
        <v>1424</v>
      </c>
      <c r="F11" s="11">
        <f t="shared" si="0"/>
        <v>-42.301458670988652</v>
      </c>
      <c r="G11" s="1"/>
      <c r="H11" s="1"/>
      <c r="I11" s="1"/>
    </row>
    <row r="12" spans="1:12" x14ac:dyDescent="0.3">
      <c r="A12" s="12" t="s">
        <v>161</v>
      </c>
      <c r="B12" s="13">
        <v>4167</v>
      </c>
      <c r="C12" s="13">
        <v>4702</v>
      </c>
      <c r="D12" s="13">
        <v>45154</v>
      </c>
      <c r="E12" s="13">
        <v>45441</v>
      </c>
      <c r="F12" s="14">
        <f t="shared" si="0"/>
        <v>0.63560260442042704</v>
      </c>
      <c r="G12" s="1"/>
      <c r="H12" s="1"/>
      <c r="I12" s="1"/>
    </row>
    <row r="13" spans="1:12" x14ac:dyDescent="0.3">
      <c r="A13" s="9" t="s">
        <v>32</v>
      </c>
      <c r="B13" s="10">
        <v>9064</v>
      </c>
      <c r="C13" s="10">
        <v>9698</v>
      </c>
      <c r="D13" s="10">
        <v>104387</v>
      </c>
      <c r="E13" s="10">
        <v>105024</v>
      </c>
      <c r="F13" s="11">
        <f t="shared" si="0"/>
        <v>0.61022924310498183</v>
      </c>
      <c r="G13" s="1"/>
      <c r="H13" s="1"/>
      <c r="I13" s="1"/>
    </row>
    <row r="14" spans="1:12" x14ac:dyDescent="0.3">
      <c r="A14" s="12" t="s">
        <v>33</v>
      </c>
      <c r="B14" s="13">
        <v>21188</v>
      </c>
      <c r="C14" s="13">
        <v>20607</v>
      </c>
      <c r="D14" s="13">
        <v>208467</v>
      </c>
      <c r="E14" s="13">
        <v>203812</v>
      </c>
      <c r="F14" s="14">
        <f t="shared" si="0"/>
        <v>-2.2329673281622462</v>
      </c>
      <c r="G14" s="1"/>
      <c r="H14" s="1"/>
      <c r="I14" s="1"/>
    </row>
    <row r="15" spans="1:12" x14ac:dyDescent="0.3">
      <c r="A15" s="9" t="s">
        <v>34</v>
      </c>
      <c r="B15" s="10">
        <v>7301</v>
      </c>
      <c r="C15" s="10">
        <v>6456</v>
      </c>
      <c r="D15" s="10">
        <v>58094</v>
      </c>
      <c r="E15" s="10">
        <v>58961</v>
      </c>
      <c r="F15" s="11">
        <f t="shared" si="0"/>
        <v>1.4924088546149363</v>
      </c>
      <c r="G15" s="1"/>
      <c r="H15" s="1"/>
      <c r="I15" s="1"/>
    </row>
    <row r="16" spans="1:12" x14ac:dyDescent="0.3">
      <c r="A16" s="12" t="s">
        <v>35</v>
      </c>
      <c r="B16" s="13">
        <v>721</v>
      </c>
      <c r="C16" s="13">
        <v>678</v>
      </c>
      <c r="D16" s="13">
        <v>13241</v>
      </c>
      <c r="E16" s="13">
        <v>13766</v>
      </c>
      <c r="F16" s="14">
        <f t="shared" si="0"/>
        <v>3.9649573295068308</v>
      </c>
      <c r="G16" s="1"/>
      <c r="H16" s="1"/>
      <c r="I16" s="1"/>
    </row>
    <row r="17" spans="1:9" x14ac:dyDescent="0.3">
      <c r="A17" s="9" t="s">
        <v>162</v>
      </c>
      <c r="B17" s="10">
        <v>1424</v>
      </c>
      <c r="C17" s="10">
        <v>215</v>
      </c>
      <c r="D17" s="10">
        <v>4482</v>
      </c>
      <c r="E17" s="10">
        <v>7424</v>
      </c>
      <c r="F17" s="11">
        <f t="shared" si="0"/>
        <v>65.640339134315042</v>
      </c>
      <c r="G17" s="1"/>
      <c r="H17" s="1"/>
      <c r="I17" s="1"/>
    </row>
    <row r="18" spans="1:9" x14ac:dyDescent="0.3">
      <c r="A18" s="12" t="s">
        <v>36</v>
      </c>
      <c r="B18" s="13">
        <v>832</v>
      </c>
      <c r="C18" s="13">
        <v>784</v>
      </c>
      <c r="D18" s="13">
        <v>14468</v>
      </c>
      <c r="E18" s="13">
        <v>7107</v>
      </c>
      <c r="F18" s="14">
        <f t="shared" si="0"/>
        <v>-50.877799281172244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138</v>
      </c>
      <c r="D19" s="10">
        <v>0</v>
      </c>
      <c r="E19" s="10">
        <v>626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2475</v>
      </c>
      <c r="C20" s="13">
        <v>1874</v>
      </c>
      <c r="D20" s="13">
        <v>16105</v>
      </c>
      <c r="E20" s="13">
        <v>18101</v>
      </c>
      <c r="F20" s="14">
        <f t="shared" si="0"/>
        <v>12.393666563179139</v>
      </c>
      <c r="G20" s="1"/>
      <c r="H20" s="1"/>
      <c r="I20" s="1"/>
    </row>
    <row r="21" spans="1:9" x14ac:dyDescent="0.3">
      <c r="A21" s="9" t="s">
        <v>38</v>
      </c>
      <c r="B21" s="10">
        <v>3538</v>
      </c>
      <c r="C21" s="10">
        <v>3635</v>
      </c>
      <c r="D21" s="10">
        <v>35873</v>
      </c>
      <c r="E21" s="10">
        <v>41357</v>
      </c>
      <c r="F21" s="11">
        <f t="shared" si="0"/>
        <v>15.28726340144398</v>
      </c>
      <c r="G21" s="1"/>
      <c r="H21" s="1"/>
      <c r="I21" s="1"/>
    </row>
    <row r="22" spans="1:9" x14ac:dyDescent="0.3">
      <c r="A22" s="12" t="s">
        <v>59</v>
      </c>
      <c r="B22" s="13">
        <v>39584</v>
      </c>
      <c r="C22" s="13">
        <v>42229</v>
      </c>
      <c r="D22" s="13">
        <v>384500</v>
      </c>
      <c r="E22" s="13">
        <v>392761</v>
      </c>
      <c r="F22" s="14">
        <f t="shared" si="0"/>
        <v>2.1485045513654057</v>
      </c>
      <c r="G22" s="1"/>
      <c r="H22" s="1"/>
      <c r="I22" s="1"/>
    </row>
    <row r="23" spans="1:9" x14ac:dyDescent="0.3">
      <c r="A23" s="9" t="s">
        <v>164</v>
      </c>
      <c r="B23" s="10">
        <v>1536</v>
      </c>
      <c r="C23" s="10">
        <v>1271</v>
      </c>
      <c r="D23" s="10">
        <v>13224</v>
      </c>
      <c r="E23" s="10">
        <v>12575</v>
      </c>
      <c r="F23" s="11">
        <f t="shared" si="0"/>
        <v>-4.9077434966727225</v>
      </c>
      <c r="G23" s="1"/>
      <c r="H23" s="1"/>
      <c r="I23" s="1"/>
    </row>
    <row r="24" spans="1:9" x14ac:dyDescent="0.3">
      <c r="A24" s="12" t="s">
        <v>166</v>
      </c>
      <c r="B24" s="13">
        <v>369</v>
      </c>
      <c r="C24" s="13">
        <v>1060</v>
      </c>
      <c r="D24" s="13">
        <v>3991</v>
      </c>
      <c r="E24" s="13">
        <v>5173</v>
      </c>
      <c r="F24" s="14">
        <f t="shared" si="0"/>
        <v>29.616637434227016</v>
      </c>
      <c r="G24" s="1"/>
      <c r="H24" s="1"/>
      <c r="I24" s="1"/>
    </row>
    <row r="25" spans="1:9" x14ac:dyDescent="0.3">
      <c r="A25" s="9" t="s">
        <v>39</v>
      </c>
      <c r="B25" s="10">
        <v>2092</v>
      </c>
      <c r="C25" s="10">
        <v>1225</v>
      </c>
      <c r="D25" s="10">
        <v>20615</v>
      </c>
      <c r="E25" s="10">
        <v>14061</v>
      </c>
      <c r="F25" s="11">
        <f t="shared" si="0"/>
        <v>-31.79238418627213</v>
      </c>
      <c r="G25" s="1"/>
      <c r="H25" s="1"/>
      <c r="I25" s="1"/>
    </row>
    <row r="26" spans="1:9" x14ac:dyDescent="0.3">
      <c r="A26" s="12" t="s">
        <v>40</v>
      </c>
      <c r="B26" s="13">
        <v>0</v>
      </c>
      <c r="C26" s="13">
        <v>0</v>
      </c>
      <c r="D26" s="13">
        <v>1276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29931</v>
      </c>
      <c r="C28" s="13">
        <v>32424</v>
      </c>
      <c r="D28" s="13">
        <v>286836</v>
      </c>
      <c r="E28" s="13">
        <v>297211</v>
      </c>
      <c r="F28" s="14">
        <f t="shared" si="0"/>
        <v>3.6170494638051025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7964</v>
      </c>
      <c r="C30" s="13">
        <v>12017</v>
      </c>
      <c r="D30" s="13">
        <v>82079</v>
      </c>
      <c r="E30" s="13">
        <v>107033</v>
      </c>
      <c r="F30" s="14">
        <f t="shared" si="0"/>
        <v>30.402417183445209</v>
      </c>
      <c r="G30" s="1"/>
      <c r="H30" s="1"/>
      <c r="I30" s="1"/>
    </row>
    <row r="31" spans="1:9" x14ac:dyDescent="0.3">
      <c r="A31" s="9" t="s">
        <v>45</v>
      </c>
      <c r="B31" s="10">
        <v>746</v>
      </c>
      <c r="C31" s="10">
        <v>785</v>
      </c>
      <c r="D31" s="10">
        <v>8628</v>
      </c>
      <c r="E31" s="10">
        <v>8007</v>
      </c>
      <c r="F31" s="11">
        <f t="shared" si="0"/>
        <v>-7.1974965229485406</v>
      </c>
      <c r="G31" s="1"/>
      <c r="H31" s="1"/>
      <c r="I31" s="1"/>
    </row>
    <row r="32" spans="1:9" x14ac:dyDescent="0.3">
      <c r="A32" s="12" t="s">
        <v>46</v>
      </c>
      <c r="B32" s="13">
        <v>16563</v>
      </c>
      <c r="C32" s="13">
        <v>17657</v>
      </c>
      <c r="D32" s="13">
        <v>165681</v>
      </c>
      <c r="E32" s="13">
        <v>185446</v>
      </c>
      <c r="F32" s="14">
        <f t="shared" si="0"/>
        <v>11.929551366783159</v>
      </c>
      <c r="G32" s="1"/>
      <c r="H32" s="1"/>
      <c r="I32" s="1"/>
    </row>
    <row r="33" spans="1:9" x14ac:dyDescent="0.3">
      <c r="A33" s="9" t="s">
        <v>47</v>
      </c>
      <c r="B33" s="10">
        <v>2235</v>
      </c>
      <c r="C33" s="10">
        <v>1997</v>
      </c>
      <c r="D33" s="10">
        <v>19655</v>
      </c>
      <c r="E33" s="10">
        <v>17788</v>
      </c>
      <c r="F33" s="11">
        <f t="shared" si="0"/>
        <v>-9.4988552531162611</v>
      </c>
      <c r="G33" s="1"/>
      <c r="H33" s="1"/>
      <c r="I33" s="1"/>
    </row>
    <row r="34" spans="1:9" x14ac:dyDescent="0.3">
      <c r="A34" s="12" t="s">
        <v>165</v>
      </c>
      <c r="B34" s="13">
        <v>3011</v>
      </c>
      <c r="C34" s="13">
        <v>2686</v>
      </c>
      <c r="D34" s="13">
        <v>28293</v>
      </c>
      <c r="E34" s="13">
        <v>28063</v>
      </c>
      <c r="F34" s="14">
        <f t="shared" si="0"/>
        <v>-0.81292192415085651</v>
      </c>
      <c r="G34" s="1"/>
      <c r="H34" s="1"/>
      <c r="I34" s="1"/>
    </row>
    <row r="35" spans="1:9" x14ac:dyDescent="0.3">
      <c r="A35" s="15" t="s">
        <v>48</v>
      </c>
      <c r="B35" s="16">
        <f>SUM(B7:B34)</f>
        <v>167367</v>
      </c>
      <c r="C35" s="16">
        <f t="shared" ref="C35:E35" si="1">SUM(C7:C34)</f>
        <v>175800</v>
      </c>
      <c r="D35" s="16">
        <f t="shared" si="1"/>
        <v>1636948</v>
      </c>
      <c r="E35" s="16">
        <f t="shared" si="1"/>
        <v>1696157</v>
      </c>
      <c r="F35" s="17">
        <f t="shared" ref="F35" si="2">((E35*100)/D35)-100</f>
        <v>3.6170360939993174</v>
      </c>
      <c r="G35" s="1"/>
      <c r="H35" s="1"/>
      <c r="I35" s="1"/>
    </row>
    <row r="36" spans="1:9" x14ac:dyDescent="0.3">
      <c r="A36" s="59" t="s">
        <v>120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24</v>
      </c>
      <c r="E39" s="36" t="str">
        <f t="shared" ref="E39:E66" si="6">INDEX($A$39:$B$66,MATCH(ROW()-38,$D$39:$D$66,0),1)</f>
        <v>LAS PALMAS</v>
      </c>
      <c r="F39" s="36">
        <f>LOOKUP(E39,$A$39:$A$66,$B$39:$B$66)</f>
        <v>392761</v>
      </c>
      <c r="G39" s="36">
        <f>LOOKUP(E39,$A$39:$A$66,$C$39:$C$66)</f>
        <v>384500</v>
      </c>
    </row>
    <row r="40" spans="1:9" x14ac:dyDescent="0.3">
      <c r="A40" s="36" t="str">
        <f t="shared" si="5"/>
        <v>ALICANTE</v>
      </c>
      <c r="B40" s="37">
        <f t="shared" si="3"/>
        <v>122920</v>
      </c>
      <c r="C40" s="37">
        <f t="shared" si="4"/>
        <v>119198</v>
      </c>
      <c r="D40" s="37">
        <f t="shared" ref="D40:D66" si="7">_xlfn.RANK.EQ(B40,$B$39:$B$66)+COUNTIF($B$39:$B$66,B40)-1</f>
        <v>5</v>
      </c>
      <c r="E40" s="36" t="str">
        <f t="shared" si="6"/>
        <v>SANTA CRUZ DE TENERIFE</v>
      </c>
      <c r="F40" s="36">
        <f t="shared" ref="F40:F55" si="8">LOOKUP(E40,$A$39:$A$66,$B$39:$B$66)</f>
        <v>297211</v>
      </c>
      <c r="G40" s="36">
        <f t="shared" ref="G40:G66" si="9">LOOKUP(E40,$A$39:$A$66,$C$39:$C$66)</f>
        <v>286836</v>
      </c>
    </row>
    <row r="41" spans="1:9" x14ac:dyDescent="0.3">
      <c r="A41" s="36" t="str">
        <f t="shared" si="5"/>
        <v>ALMERÍA</v>
      </c>
      <c r="B41" s="37">
        <f t="shared" si="3"/>
        <v>2075</v>
      </c>
      <c r="C41" s="37">
        <f t="shared" si="4"/>
        <v>233</v>
      </c>
      <c r="D41" s="37">
        <f t="shared" si="7"/>
        <v>21</v>
      </c>
      <c r="E41" s="36" t="str">
        <f t="shared" si="6"/>
        <v>BARCELONA</v>
      </c>
      <c r="F41" s="36">
        <f t="shared" si="8"/>
        <v>203812</v>
      </c>
      <c r="G41" s="36">
        <f t="shared" si="9"/>
        <v>208467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VALENCIA</v>
      </c>
      <c r="F42" s="36">
        <f t="shared" si="8"/>
        <v>185446</v>
      </c>
      <c r="G42" s="36">
        <f t="shared" si="9"/>
        <v>165681</v>
      </c>
    </row>
    <row r="43" spans="1:9" x14ac:dyDescent="0.3">
      <c r="A43" s="36" t="str">
        <f t="shared" si="5"/>
        <v>BAHÍA DE ALGECIRAS</v>
      </c>
      <c r="B43" s="37">
        <f t="shared" si="3"/>
        <v>1424</v>
      </c>
      <c r="C43" s="37">
        <f t="shared" si="4"/>
        <v>2468</v>
      </c>
      <c r="D43" s="37">
        <f t="shared" si="7"/>
        <v>22</v>
      </c>
      <c r="E43" s="36" t="str">
        <f t="shared" si="6"/>
        <v>ALICANTE</v>
      </c>
      <c r="F43" s="36">
        <f t="shared" si="8"/>
        <v>122920</v>
      </c>
      <c r="G43" s="36">
        <f t="shared" si="9"/>
        <v>119198</v>
      </c>
    </row>
    <row r="44" spans="1:9" x14ac:dyDescent="0.3">
      <c r="A44" s="36" t="str">
        <f t="shared" si="5"/>
        <v>BAHÍA DE CÁDIZ</v>
      </c>
      <c r="B44" s="37">
        <f t="shared" si="3"/>
        <v>45441</v>
      </c>
      <c r="C44" s="37">
        <f t="shared" si="4"/>
        <v>45154</v>
      </c>
      <c r="D44" s="37">
        <f t="shared" si="7"/>
        <v>9</v>
      </c>
      <c r="E44" s="36" t="str">
        <f t="shared" si="6"/>
        <v>SEVILLA</v>
      </c>
      <c r="F44" s="36">
        <f t="shared" si="8"/>
        <v>107033</v>
      </c>
      <c r="G44" s="36">
        <f t="shared" si="9"/>
        <v>82079</v>
      </c>
    </row>
    <row r="45" spans="1:9" x14ac:dyDescent="0.3">
      <c r="A45" s="36" t="str">
        <f t="shared" si="5"/>
        <v>BALEARES</v>
      </c>
      <c r="B45" s="37">
        <f t="shared" si="3"/>
        <v>105024</v>
      </c>
      <c r="C45" s="37">
        <f t="shared" si="4"/>
        <v>104387</v>
      </c>
      <c r="D45" s="37">
        <f t="shared" si="7"/>
        <v>7</v>
      </c>
      <c r="E45" s="36" t="str">
        <f t="shared" si="6"/>
        <v>BALEARES</v>
      </c>
      <c r="F45" s="36">
        <f t="shared" si="8"/>
        <v>105024</v>
      </c>
      <c r="G45" s="36">
        <f t="shared" si="9"/>
        <v>104387</v>
      </c>
    </row>
    <row r="46" spans="1:9" x14ac:dyDescent="0.3">
      <c r="A46" s="36" t="str">
        <f t="shared" si="5"/>
        <v>BARCELONA</v>
      </c>
      <c r="B46" s="37">
        <f t="shared" si="3"/>
        <v>203812</v>
      </c>
      <c r="C46" s="37">
        <f t="shared" si="4"/>
        <v>208467</v>
      </c>
      <c r="D46" s="37">
        <f t="shared" si="7"/>
        <v>3</v>
      </c>
      <c r="E46" s="36" t="str">
        <f t="shared" si="6"/>
        <v>BILBAO</v>
      </c>
      <c r="F46" s="36">
        <f t="shared" si="8"/>
        <v>58961</v>
      </c>
      <c r="G46" s="36">
        <f t="shared" si="9"/>
        <v>58094</v>
      </c>
    </row>
    <row r="47" spans="1:9" x14ac:dyDescent="0.3">
      <c r="A47" s="36" t="str">
        <f t="shared" si="5"/>
        <v>BILBAO</v>
      </c>
      <c r="B47" s="37">
        <f t="shared" si="3"/>
        <v>58961</v>
      </c>
      <c r="C47" s="37">
        <f t="shared" si="4"/>
        <v>58094</v>
      </c>
      <c r="D47" s="37">
        <f t="shared" si="7"/>
        <v>8</v>
      </c>
      <c r="E47" s="36" t="str">
        <f t="shared" si="6"/>
        <v>BAHÍA DE CÁDIZ</v>
      </c>
      <c r="F47" s="36">
        <f t="shared" si="8"/>
        <v>45441</v>
      </c>
      <c r="G47" s="36">
        <f t="shared" si="9"/>
        <v>45154</v>
      </c>
    </row>
    <row r="48" spans="1:9" x14ac:dyDescent="0.3">
      <c r="A48" s="36" t="str">
        <f t="shared" si="5"/>
        <v>CARTAGENA</v>
      </c>
      <c r="B48" s="37">
        <f t="shared" si="3"/>
        <v>13766</v>
      </c>
      <c r="C48" s="37">
        <f t="shared" si="4"/>
        <v>13241</v>
      </c>
      <c r="D48" s="37">
        <f t="shared" si="7"/>
        <v>15</v>
      </c>
      <c r="E48" s="36" t="str">
        <f t="shared" si="6"/>
        <v>HUELVA</v>
      </c>
      <c r="F48" s="36">
        <f t="shared" si="8"/>
        <v>41357</v>
      </c>
      <c r="G48" s="36">
        <f t="shared" si="9"/>
        <v>35873</v>
      </c>
    </row>
    <row r="49" spans="1:7" x14ac:dyDescent="0.3">
      <c r="A49" s="36" t="str">
        <f t="shared" si="5"/>
        <v>CASTELLÓN</v>
      </c>
      <c r="B49" s="37">
        <f t="shared" si="3"/>
        <v>7424</v>
      </c>
      <c r="C49" s="37">
        <f t="shared" si="4"/>
        <v>4482</v>
      </c>
      <c r="D49" s="37">
        <f t="shared" si="7"/>
        <v>18</v>
      </c>
      <c r="E49" s="36" t="str">
        <f t="shared" si="6"/>
        <v>VILAGARCÍA</v>
      </c>
      <c r="F49" s="36">
        <f t="shared" si="8"/>
        <v>28063</v>
      </c>
      <c r="G49" s="36">
        <f t="shared" si="9"/>
        <v>28293</v>
      </c>
    </row>
    <row r="50" spans="1:7" x14ac:dyDescent="0.3">
      <c r="A50" s="36" t="str">
        <f t="shared" si="5"/>
        <v>CEUTA</v>
      </c>
      <c r="B50" s="37">
        <f t="shared" si="3"/>
        <v>7107</v>
      </c>
      <c r="C50" s="37">
        <f t="shared" si="4"/>
        <v>14468</v>
      </c>
      <c r="D50" s="37">
        <f t="shared" si="7"/>
        <v>19</v>
      </c>
      <c r="E50" s="36" t="str">
        <f t="shared" si="6"/>
        <v>GIJÓN</v>
      </c>
      <c r="F50" s="36">
        <f t="shared" si="8"/>
        <v>18101</v>
      </c>
      <c r="G50" s="36">
        <f t="shared" si="9"/>
        <v>16105</v>
      </c>
    </row>
    <row r="51" spans="1:7" x14ac:dyDescent="0.3">
      <c r="A51" s="36" t="str">
        <f t="shared" si="5"/>
        <v>FERROL-SAN CIBRAO</v>
      </c>
      <c r="B51" s="37">
        <f t="shared" si="3"/>
        <v>626</v>
      </c>
      <c r="C51" s="37">
        <f t="shared" si="4"/>
        <v>0</v>
      </c>
      <c r="D51" s="37">
        <f t="shared" si="7"/>
        <v>23</v>
      </c>
      <c r="E51" s="36" t="str">
        <f t="shared" si="6"/>
        <v>VIGO</v>
      </c>
      <c r="F51" s="36">
        <f t="shared" si="8"/>
        <v>17788</v>
      </c>
      <c r="G51" s="36">
        <f t="shared" si="9"/>
        <v>19655</v>
      </c>
    </row>
    <row r="52" spans="1:7" x14ac:dyDescent="0.3">
      <c r="A52" s="36" t="str">
        <f t="shared" si="5"/>
        <v>GIJÓN</v>
      </c>
      <c r="B52" s="37">
        <f t="shared" si="3"/>
        <v>18101</v>
      </c>
      <c r="C52" s="37">
        <f t="shared" si="4"/>
        <v>16105</v>
      </c>
      <c r="D52" s="37">
        <f t="shared" si="7"/>
        <v>12</v>
      </c>
      <c r="E52" s="36" t="str">
        <f t="shared" si="6"/>
        <v>MELILLA</v>
      </c>
      <c r="F52" s="36">
        <f t="shared" si="8"/>
        <v>14061</v>
      </c>
      <c r="G52" s="36">
        <f t="shared" si="9"/>
        <v>20615</v>
      </c>
    </row>
    <row r="53" spans="1:7" x14ac:dyDescent="0.3">
      <c r="A53" s="36" t="str">
        <f t="shared" si="5"/>
        <v>HUELVA</v>
      </c>
      <c r="B53" s="37">
        <f t="shared" si="3"/>
        <v>41357</v>
      </c>
      <c r="C53" s="37">
        <f t="shared" si="4"/>
        <v>35873</v>
      </c>
      <c r="D53" s="37">
        <f t="shared" si="7"/>
        <v>10</v>
      </c>
      <c r="E53" s="36" t="str">
        <f t="shared" si="6"/>
        <v>CARTAGENA</v>
      </c>
      <c r="F53" s="36">
        <f t="shared" si="8"/>
        <v>13766</v>
      </c>
      <c r="G53" s="36">
        <f t="shared" si="9"/>
        <v>13241</v>
      </c>
    </row>
    <row r="54" spans="1:7" x14ac:dyDescent="0.3">
      <c r="A54" s="36" t="str">
        <f t="shared" si="5"/>
        <v>LAS PALMAS</v>
      </c>
      <c r="B54" s="37">
        <f t="shared" si="3"/>
        <v>392761</v>
      </c>
      <c r="C54" s="37">
        <f t="shared" si="4"/>
        <v>384500</v>
      </c>
      <c r="D54" s="37">
        <f t="shared" si="7"/>
        <v>1</v>
      </c>
      <c r="E54" s="36" t="str">
        <f t="shared" si="6"/>
        <v>MÁLAGA</v>
      </c>
      <c r="F54" s="36">
        <f t="shared" si="8"/>
        <v>12575</v>
      </c>
      <c r="G54" s="36">
        <f t="shared" si="9"/>
        <v>13224</v>
      </c>
    </row>
    <row r="55" spans="1:7" x14ac:dyDescent="0.3">
      <c r="A55" s="36" t="str">
        <f t="shared" si="5"/>
        <v>MÁLAGA</v>
      </c>
      <c r="B55" s="37">
        <f t="shared" si="3"/>
        <v>12575</v>
      </c>
      <c r="C55" s="37">
        <f t="shared" si="4"/>
        <v>13224</v>
      </c>
      <c r="D55" s="37">
        <f t="shared" si="7"/>
        <v>16</v>
      </c>
      <c r="E55" s="36" t="str">
        <f t="shared" si="6"/>
        <v>TARRAGONA</v>
      </c>
      <c r="F55" s="36">
        <f t="shared" si="8"/>
        <v>8007</v>
      </c>
      <c r="G55" s="36">
        <f t="shared" si="9"/>
        <v>8628</v>
      </c>
    </row>
    <row r="56" spans="1:7" x14ac:dyDescent="0.3">
      <c r="A56" s="36" t="str">
        <f t="shared" si="5"/>
        <v>MARÍN Y RÍA DE PONTEVEDRA</v>
      </c>
      <c r="B56" s="37">
        <f t="shared" si="3"/>
        <v>5173</v>
      </c>
      <c r="C56" s="37">
        <f t="shared" si="4"/>
        <v>3991</v>
      </c>
      <c r="D56" s="37">
        <f t="shared" si="7"/>
        <v>20</v>
      </c>
      <c r="E56" s="36" t="str">
        <f t="shared" si="6"/>
        <v>CASTELLÓN</v>
      </c>
      <c r="F56" s="36">
        <f t="shared" ref="F56:F66" si="10">LOOKUP(E56,$A$39:$A$66,$B$39:$B$66)</f>
        <v>7424</v>
      </c>
      <c r="G56" s="36">
        <f t="shared" si="9"/>
        <v>4482</v>
      </c>
    </row>
    <row r="57" spans="1:7" x14ac:dyDescent="0.3">
      <c r="A57" s="36" t="str">
        <f t="shared" si="5"/>
        <v>MELILLA</v>
      </c>
      <c r="B57" s="37">
        <f t="shared" si="3"/>
        <v>14061</v>
      </c>
      <c r="C57" s="37">
        <f t="shared" si="4"/>
        <v>20615</v>
      </c>
      <c r="D57" s="37">
        <f t="shared" si="7"/>
        <v>14</v>
      </c>
      <c r="E57" s="36" t="str">
        <f t="shared" si="6"/>
        <v>CEUTA</v>
      </c>
      <c r="F57" s="36">
        <f t="shared" si="10"/>
        <v>7107</v>
      </c>
      <c r="G57" s="36">
        <f t="shared" si="9"/>
        <v>14468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1276</v>
      </c>
      <c r="D58" s="37">
        <f t="shared" si="7"/>
        <v>28</v>
      </c>
      <c r="E58" s="36" t="str">
        <f t="shared" si="6"/>
        <v>MARÍN Y RÍA DE PONTEVEDRA</v>
      </c>
      <c r="F58" s="36">
        <f t="shared" si="10"/>
        <v>5173</v>
      </c>
      <c r="G58" s="36">
        <f t="shared" si="9"/>
        <v>3991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ALMERÍA</v>
      </c>
      <c r="F59" s="36">
        <f t="shared" si="10"/>
        <v>2075</v>
      </c>
      <c r="G59" s="36">
        <f t="shared" si="9"/>
        <v>233</v>
      </c>
    </row>
    <row r="60" spans="1:7" x14ac:dyDescent="0.3">
      <c r="A60" s="36" t="str">
        <f t="shared" si="5"/>
        <v>SANTA CRUZ DE TENERIFE</v>
      </c>
      <c r="B60" s="37">
        <f t="shared" si="3"/>
        <v>297211</v>
      </c>
      <c r="C60" s="37">
        <f t="shared" si="4"/>
        <v>286836</v>
      </c>
      <c r="D60" s="37">
        <f t="shared" si="7"/>
        <v>2</v>
      </c>
      <c r="E60" s="36" t="str">
        <f t="shared" si="6"/>
        <v>BAHÍA DE ALGECIRAS</v>
      </c>
      <c r="F60" s="36">
        <f t="shared" si="10"/>
        <v>1424</v>
      </c>
      <c r="G60" s="36">
        <f t="shared" si="9"/>
        <v>2468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str">
        <f t="shared" si="6"/>
        <v>FERROL-SAN CIBRAO</v>
      </c>
      <c r="F61" s="36">
        <f t="shared" si="10"/>
        <v>626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107033</v>
      </c>
      <c r="C62" s="37">
        <f t="shared" si="4"/>
        <v>82079</v>
      </c>
      <c r="D62" s="37">
        <f t="shared" si="7"/>
        <v>6</v>
      </c>
      <c r="E62" s="36" t="str">
        <f t="shared" si="6"/>
        <v>A CORUÑA</v>
      </c>
      <c r="F62" s="36">
        <f t="shared" si="10"/>
        <v>1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8007</v>
      </c>
      <c r="C63" s="37">
        <f t="shared" si="4"/>
        <v>8628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185446</v>
      </c>
      <c r="C64" s="37">
        <f t="shared" si="4"/>
        <v>165681</v>
      </c>
      <c r="D64" s="37">
        <f t="shared" si="7"/>
        <v>4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17788</v>
      </c>
      <c r="C65" s="37">
        <f t="shared" si="4"/>
        <v>19655</v>
      </c>
      <c r="D65" s="37">
        <f t="shared" si="7"/>
        <v>13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28063</v>
      </c>
      <c r="C66" s="37">
        <f t="shared" si="4"/>
        <v>28293</v>
      </c>
      <c r="D66" s="37">
        <f t="shared" si="7"/>
        <v>11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3</v>
      </c>
      <c r="E7" s="10">
        <v>9</v>
      </c>
      <c r="F7" s="11">
        <f>((E7*100)/D7)-100</f>
        <v>200</v>
      </c>
      <c r="G7" s="1"/>
      <c r="H7" s="1"/>
      <c r="I7" s="1"/>
    </row>
    <row r="8" spans="1:12" x14ac:dyDescent="0.3">
      <c r="A8" s="12" t="s">
        <v>31</v>
      </c>
      <c r="B8" s="13">
        <v>1297</v>
      </c>
      <c r="C8" s="13">
        <v>1112</v>
      </c>
      <c r="D8" s="13">
        <v>15227</v>
      </c>
      <c r="E8" s="13">
        <v>10962</v>
      </c>
      <c r="F8" s="14">
        <f t="shared" ref="F8:F34" si="0">((E8*100)/D8)-100</f>
        <v>-28.009456885794975</v>
      </c>
      <c r="G8" s="1"/>
      <c r="H8" s="1"/>
      <c r="I8" s="1"/>
    </row>
    <row r="9" spans="1:12" x14ac:dyDescent="0.3">
      <c r="A9" s="9" t="s">
        <v>157</v>
      </c>
      <c r="B9" s="10">
        <v>806</v>
      </c>
      <c r="C9" s="10">
        <v>770</v>
      </c>
      <c r="D9" s="10">
        <v>5186</v>
      </c>
      <c r="E9" s="10">
        <v>5005</v>
      </c>
      <c r="F9" s="11">
        <f t="shared" si="0"/>
        <v>-3.4901658310836865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5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36484</v>
      </c>
      <c r="C11" s="10">
        <v>63071</v>
      </c>
      <c r="D11" s="10">
        <v>312560</v>
      </c>
      <c r="E11" s="10">
        <v>469337</v>
      </c>
      <c r="F11" s="11">
        <f t="shared" si="0"/>
        <v>50.159009470181729</v>
      </c>
      <c r="G11" s="1"/>
      <c r="H11" s="1"/>
      <c r="I11" s="1"/>
    </row>
    <row r="12" spans="1:12" x14ac:dyDescent="0.3">
      <c r="A12" s="12" t="s">
        <v>161</v>
      </c>
      <c r="B12" s="13">
        <v>2048</v>
      </c>
      <c r="C12" s="13">
        <v>318</v>
      </c>
      <c r="D12" s="13">
        <v>23025</v>
      </c>
      <c r="E12" s="13">
        <v>10845</v>
      </c>
      <c r="F12" s="14">
        <f t="shared" si="0"/>
        <v>-52.899022801302934</v>
      </c>
      <c r="G12" s="1"/>
      <c r="H12" s="1"/>
      <c r="I12" s="1"/>
    </row>
    <row r="13" spans="1:12" x14ac:dyDescent="0.3">
      <c r="A13" s="9" t="s">
        <v>32</v>
      </c>
      <c r="B13" s="10">
        <v>2</v>
      </c>
      <c r="C13" s="10">
        <v>0</v>
      </c>
      <c r="D13" s="10">
        <v>47</v>
      </c>
      <c r="E13" s="10">
        <v>49</v>
      </c>
      <c r="F13" s="11">
        <f t="shared" si="0"/>
        <v>4.2553191489361666</v>
      </c>
      <c r="G13" s="1"/>
      <c r="H13" s="1"/>
      <c r="I13" s="1"/>
    </row>
    <row r="14" spans="1:12" x14ac:dyDescent="0.3">
      <c r="A14" s="12" t="s">
        <v>33</v>
      </c>
      <c r="B14" s="13">
        <v>145786</v>
      </c>
      <c r="C14" s="13">
        <v>156226</v>
      </c>
      <c r="D14" s="13">
        <v>1417804</v>
      </c>
      <c r="E14" s="13">
        <v>1479667</v>
      </c>
      <c r="F14" s="14">
        <f t="shared" si="0"/>
        <v>4.3632970424684885</v>
      </c>
      <c r="G14" s="1"/>
      <c r="H14" s="1"/>
      <c r="I14" s="1"/>
    </row>
    <row r="15" spans="1:12" x14ac:dyDescent="0.3">
      <c r="A15" s="9" t="s">
        <v>34</v>
      </c>
      <c r="B15" s="10">
        <v>49620</v>
      </c>
      <c r="C15" s="10">
        <v>49203</v>
      </c>
      <c r="D15" s="10">
        <v>429049</v>
      </c>
      <c r="E15" s="10">
        <v>475086</v>
      </c>
      <c r="F15" s="11">
        <f t="shared" si="0"/>
        <v>10.730009859013776</v>
      </c>
      <c r="G15" s="1"/>
      <c r="H15" s="1"/>
      <c r="I15" s="1"/>
    </row>
    <row r="16" spans="1:12" x14ac:dyDescent="0.3">
      <c r="A16" s="12" t="s">
        <v>35</v>
      </c>
      <c r="B16" s="13">
        <v>6550</v>
      </c>
      <c r="C16" s="13">
        <v>4484</v>
      </c>
      <c r="D16" s="13">
        <v>64960</v>
      </c>
      <c r="E16" s="13">
        <v>59339</v>
      </c>
      <c r="F16" s="14">
        <f t="shared" si="0"/>
        <v>-8.6530172413793167</v>
      </c>
      <c r="G16" s="1"/>
      <c r="H16" s="1"/>
      <c r="I16" s="1"/>
    </row>
    <row r="17" spans="1:9" x14ac:dyDescent="0.3">
      <c r="A17" s="9" t="s">
        <v>162</v>
      </c>
      <c r="B17" s="10">
        <v>16381</v>
      </c>
      <c r="C17" s="10">
        <v>18279</v>
      </c>
      <c r="D17" s="10">
        <v>170887</v>
      </c>
      <c r="E17" s="10">
        <v>185969</v>
      </c>
      <c r="F17" s="11">
        <f t="shared" si="0"/>
        <v>8.8257152387250102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222</v>
      </c>
      <c r="D18" s="13">
        <v>9</v>
      </c>
      <c r="E18" s="13">
        <v>1980</v>
      </c>
      <c r="F18" s="14">
        <f t="shared" si="0"/>
        <v>21900</v>
      </c>
      <c r="G18" s="1"/>
      <c r="H18" s="1"/>
      <c r="I18" s="1"/>
    </row>
    <row r="19" spans="1:9" x14ac:dyDescent="0.3">
      <c r="A19" s="9" t="s">
        <v>37</v>
      </c>
      <c r="B19" s="10">
        <v>8</v>
      </c>
      <c r="C19" s="10">
        <v>681</v>
      </c>
      <c r="D19" s="10">
        <v>289</v>
      </c>
      <c r="E19" s="10">
        <v>2810</v>
      </c>
      <c r="F19" s="11">
        <f t="shared" si="0"/>
        <v>872.31833910034607</v>
      </c>
      <c r="G19" s="1"/>
      <c r="H19" s="1"/>
      <c r="I19" s="1"/>
    </row>
    <row r="20" spans="1:9" x14ac:dyDescent="0.3">
      <c r="A20" s="12" t="s">
        <v>163</v>
      </c>
      <c r="B20" s="13">
        <v>4808</v>
      </c>
      <c r="C20" s="13">
        <v>5472</v>
      </c>
      <c r="D20" s="13">
        <v>48308</v>
      </c>
      <c r="E20" s="13">
        <v>48883</v>
      </c>
      <c r="F20" s="14">
        <f t="shared" si="0"/>
        <v>1.1902790428086405</v>
      </c>
      <c r="G20" s="1"/>
      <c r="H20" s="1"/>
      <c r="I20" s="1"/>
    </row>
    <row r="21" spans="1:9" x14ac:dyDescent="0.3">
      <c r="A21" s="9" t="s">
        <v>38</v>
      </c>
      <c r="B21" s="10">
        <v>1954</v>
      </c>
      <c r="C21" s="10">
        <v>1535</v>
      </c>
      <c r="D21" s="10">
        <v>9473</v>
      </c>
      <c r="E21" s="10">
        <v>14943</v>
      </c>
      <c r="F21" s="11">
        <f t="shared" si="0"/>
        <v>57.743059220943735</v>
      </c>
      <c r="G21" s="1"/>
      <c r="H21" s="1"/>
      <c r="I21" s="1"/>
    </row>
    <row r="22" spans="1:9" x14ac:dyDescent="0.3">
      <c r="A22" s="12" t="s">
        <v>59</v>
      </c>
      <c r="B22" s="13">
        <v>14629</v>
      </c>
      <c r="C22" s="13">
        <v>6836</v>
      </c>
      <c r="D22" s="13">
        <v>83917</v>
      </c>
      <c r="E22" s="13">
        <v>68722</v>
      </c>
      <c r="F22" s="14">
        <f t="shared" si="0"/>
        <v>-18.107177329980814</v>
      </c>
      <c r="G22" s="1"/>
      <c r="H22" s="1"/>
      <c r="I22" s="1"/>
    </row>
    <row r="23" spans="1:9" x14ac:dyDescent="0.3">
      <c r="A23" s="9" t="s">
        <v>164</v>
      </c>
      <c r="B23" s="10">
        <v>4051</v>
      </c>
      <c r="C23" s="10">
        <v>1944</v>
      </c>
      <c r="D23" s="10">
        <v>18139</v>
      </c>
      <c r="E23" s="10">
        <v>19232</v>
      </c>
      <c r="F23" s="11">
        <f t="shared" si="0"/>
        <v>6.0256905011301569</v>
      </c>
      <c r="G23" s="1"/>
      <c r="H23" s="1"/>
      <c r="I23" s="1"/>
    </row>
    <row r="24" spans="1:9" x14ac:dyDescent="0.3">
      <c r="A24" s="12" t="s">
        <v>166</v>
      </c>
      <c r="B24" s="13">
        <v>6342</v>
      </c>
      <c r="C24" s="13">
        <v>6265</v>
      </c>
      <c r="D24" s="13">
        <v>59111</v>
      </c>
      <c r="E24" s="13">
        <v>61593</v>
      </c>
      <c r="F24" s="14">
        <f t="shared" si="0"/>
        <v>4.1988800730828473</v>
      </c>
      <c r="G24" s="1"/>
      <c r="H24" s="1"/>
      <c r="I24" s="1"/>
    </row>
    <row r="25" spans="1:9" x14ac:dyDescent="0.3">
      <c r="A25" s="9" t="s">
        <v>39</v>
      </c>
      <c r="B25" s="10">
        <v>1105</v>
      </c>
      <c r="C25" s="10">
        <v>403</v>
      </c>
      <c r="D25" s="10">
        <v>11004</v>
      </c>
      <c r="E25" s="10">
        <v>5199</v>
      </c>
      <c r="F25" s="11">
        <f t="shared" si="0"/>
        <v>-52.753544165757909</v>
      </c>
      <c r="G25" s="1"/>
      <c r="H25" s="1"/>
      <c r="I25" s="1"/>
    </row>
    <row r="26" spans="1:9" x14ac:dyDescent="0.3">
      <c r="A26" s="12" t="s">
        <v>40</v>
      </c>
      <c r="B26" s="13">
        <v>0</v>
      </c>
      <c r="C26" s="13">
        <v>66</v>
      </c>
      <c r="D26" s="13">
        <v>174</v>
      </c>
      <c r="E26" s="13">
        <v>293</v>
      </c>
      <c r="F26" s="14">
        <f t="shared" si="0"/>
        <v>68.390804597701162</v>
      </c>
      <c r="G26" s="1"/>
      <c r="H26" s="1"/>
      <c r="I26" s="1"/>
    </row>
    <row r="27" spans="1:9" x14ac:dyDescent="0.3">
      <c r="A27" s="9" t="s">
        <v>41</v>
      </c>
      <c r="B27" s="10">
        <v>6</v>
      </c>
      <c r="C27" s="10">
        <v>0</v>
      </c>
      <c r="D27" s="10">
        <v>8</v>
      </c>
      <c r="E27" s="10">
        <v>12</v>
      </c>
      <c r="F27" s="19">
        <f t="shared" si="0"/>
        <v>50</v>
      </c>
      <c r="G27" s="1"/>
      <c r="H27" s="1"/>
      <c r="I27" s="1"/>
    </row>
    <row r="28" spans="1:9" x14ac:dyDescent="0.3">
      <c r="A28" s="12" t="s">
        <v>42</v>
      </c>
      <c r="B28" s="13">
        <v>6749</v>
      </c>
      <c r="C28" s="13">
        <v>4147</v>
      </c>
      <c r="D28" s="13">
        <v>39876</v>
      </c>
      <c r="E28" s="13">
        <v>38734</v>
      </c>
      <c r="F28" s="14">
        <f t="shared" si="0"/>
        <v>-2.8638780218677908</v>
      </c>
      <c r="G28" s="1"/>
      <c r="H28" s="1"/>
      <c r="I28" s="1"/>
    </row>
    <row r="29" spans="1:9" x14ac:dyDescent="0.3">
      <c r="A29" s="9" t="s">
        <v>43</v>
      </c>
      <c r="B29" s="10">
        <v>1000</v>
      </c>
      <c r="C29" s="10">
        <v>995</v>
      </c>
      <c r="D29" s="10">
        <v>5293</v>
      </c>
      <c r="E29" s="10">
        <v>8777</v>
      </c>
      <c r="F29" s="11">
        <f t="shared" si="0"/>
        <v>65.822784810126592</v>
      </c>
      <c r="G29" s="1"/>
      <c r="H29" s="1"/>
      <c r="I29" s="1"/>
    </row>
    <row r="30" spans="1:9" x14ac:dyDescent="0.3">
      <c r="A30" s="12" t="s">
        <v>44</v>
      </c>
      <c r="B30" s="13">
        <v>139</v>
      </c>
      <c r="C30" s="13">
        <v>583</v>
      </c>
      <c r="D30" s="13">
        <v>4171</v>
      </c>
      <c r="E30" s="13">
        <v>5310</v>
      </c>
      <c r="F30" s="14">
        <f t="shared" si="0"/>
        <v>27.30760009590027</v>
      </c>
      <c r="G30" s="1"/>
      <c r="H30" s="1"/>
      <c r="I30" s="1"/>
    </row>
    <row r="31" spans="1:9" x14ac:dyDescent="0.3">
      <c r="A31" s="9" t="s">
        <v>45</v>
      </c>
      <c r="B31" s="10">
        <v>4016</v>
      </c>
      <c r="C31" s="10">
        <v>3612</v>
      </c>
      <c r="D31" s="10">
        <v>40187</v>
      </c>
      <c r="E31" s="10">
        <v>40307</v>
      </c>
      <c r="F31" s="11">
        <f t="shared" si="0"/>
        <v>0.29860402617761395</v>
      </c>
      <c r="G31" s="1"/>
      <c r="H31" s="1"/>
      <c r="I31" s="1"/>
    </row>
    <row r="32" spans="1:9" x14ac:dyDescent="0.3">
      <c r="A32" s="12" t="s">
        <v>46</v>
      </c>
      <c r="B32" s="13">
        <v>173522</v>
      </c>
      <c r="C32" s="13">
        <v>194056</v>
      </c>
      <c r="D32" s="13">
        <v>1674798</v>
      </c>
      <c r="E32" s="13">
        <v>1767542</v>
      </c>
      <c r="F32" s="14">
        <f t="shared" si="0"/>
        <v>5.5376230446895676</v>
      </c>
      <c r="G32" s="1"/>
      <c r="H32" s="1"/>
      <c r="I32" s="1"/>
    </row>
    <row r="33" spans="1:9" x14ac:dyDescent="0.3">
      <c r="A33" s="9" t="s">
        <v>47</v>
      </c>
      <c r="B33" s="10">
        <v>13907</v>
      </c>
      <c r="C33" s="10">
        <v>14336</v>
      </c>
      <c r="D33" s="10">
        <v>127367</v>
      </c>
      <c r="E33" s="10">
        <v>131348</v>
      </c>
      <c r="F33" s="11">
        <f t="shared" si="0"/>
        <v>3.1256133849427243</v>
      </c>
      <c r="G33" s="1"/>
      <c r="H33" s="1"/>
      <c r="I33" s="1"/>
    </row>
    <row r="34" spans="1:9" x14ac:dyDescent="0.3">
      <c r="A34" s="12" t="s">
        <v>165</v>
      </c>
      <c r="B34" s="13">
        <v>88</v>
      </c>
      <c r="C34" s="13">
        <v>226</v>
      </c>
      <c r="D34" s="13">
        <v>646</v>
      </c>
      <c r="E34" s="13">
        <v>1142</v>
      </c>
      <c r="F34" s="14">
        <f t="shared" si="0"/>
        <v>76.780185758513937</v>
      </c>
      <c r="G34" s="1"/>
      <c r="H34" s="1"/>
      <c r="I34" s="1"/>
    </row>
    <row r="35" spans="1:9" x14ac:dyDescent="0.3">
      <c r="A35" s="15" t="s">
        <v>48</v>
      </c>
      <c r="B35" s="16">
        <f>SUM(B7:B34)</f>
        <v>491298</v>
      </c>
      <c r="C35" s="16">
        <f t="shared" ref="C35:E35" si="1">SUM(C7:C34)</f>
        <v>534842</v>
      </c>
      <c r="D35" s="16">
        <f t="shared" si="1"/>
        <v>4561518</v>
      </c>
      <c r="E35" s="16">
        <f t="shared" si="1"/>
        <v>4913100</v>
      </c>
      <c r="F35" s="17">
        <f t="shared" ref="F35" si="2">((E35*100)/D35)-100</f>
        <v>7.7075657708683849</v>
      </c>
      <c r="G35" s="1"/>
      <c r="H35" s="1"/>
      <c r="I35" s="1"/>
    </row>
    <row r="36" spans="1:9" x14ac:dyDescent="0.3">
      <c r="A36" s="59" t="s">
        <v>121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9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1767542</v>
      </c>
      <c r="G39" s="36">
        <f>LOOKUP(E39,$A$39:$A$66,$C$39:$C$66)</f>
        <v>1674798</v>
      </c>
    </row>
    <row r="40" spans="1:9" x14ac:dyDescent="0.3">
      <c r="A40" s="36" t="str">
        <f t="shared" si="5"/>
        <v>ALICANTE</v>
      </c>
      <c r="B40" s="37">
        <f t="shared" si="3"/>
        <v>10962</v>
      </c>
      <c r="C40" s="37">
        <f t="shared" si="4"/>
        <v>15227</v>
      </c>
      <c r="D40" s="37">
        <f t="shared" ref="D40:D66" si="7">_xlfn.RANK.EQ(B40,$B$39:$B$66)+COUNTIF($B$39:$B$66,B40)-1</f>
        <v>15</v>
      </c>
      <c r="E40" s="36" t="str">
        <f t="shared" si="6"/>
        <v>BARCELONA</v>
      </c>
      <c r="F40" s="36">
        <f t="shared" ref="F40:F55" si="8">LOOKUP(E40,$A$39:$A$66,$B$39:$B$66)</f>
        <v>1479667</v>
      </c>
      <c r="G40" s="36">
        <f t="shared" ref="G40:G66" si="9">LOOKUP(E40,$A$39:$A$66,$C$39:$C$66)</f>
        <v>1417804</v>
      </c>
    </row>
    <row r="41" spans="1:9" x14ac:dyDescent="0.3">
      <c r="A41" s="36" t="str">
        <f t="shared" si="5"/>
        <v>ALMERÍA</v>
      </c>
      <c r="B41" s="37">
        <f t="shared" si="3"/>
        <v>5005</v>
      </c>
      <c r="C41" s="37">
        <f t="shared" si="4"/>
        <v>5186</v>
      </c>
      <c r="D41" s="37">
        <f t="shared" si="7"/>
        <v>20</v>
      </c>
      <c r="E41" s="36" t="str">
        <f t="shared" si="6"/>
        <v>BILBAO</v>
      </c>
      <c r="F41" s="36">
        <f t="shared" si="8"/>
        <v>475086</v>
      </c>
      <c r="G41" s="36">
        <f t="shared" si="9"/>
        <v>429049</v>
      </c>
    </row>
    <row r="42" spans="1:9" x14ac:dyDescent="0.3">
      <c r="A42" s="36" t="str">
        <f t="shared" si="5"/>
        <v>AVILÉS</v>
      </c>
      <c r="B42" s="37">
        <f t="shared" si="3"/>
        <v>5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469337</v>
      </c>
      <c r="G42" s="36">
        <f t="shared" si="9"/>
        <v>312560</v>
      </c>
    </row>
    <row r="43" spans="1:9" x14ac:dyDescent="0.3">
      <c r="A43" s="36" t="str">
        <f t="shared" si="5"/>
        <v>BAHÍA DE ALGECIRAS</v>
      </c>
      <c r="B43" s="37">
        <f t="shared" si="3"/>
        <v>469337</v>
      </c>
      <c r="C43" s="37">
        <f t="shared" si="4"/>
        <v>312560</v>
      </c>
      <c r="D43" s="37">
        <f t="shared" si="7"/>
        <v>4</v>
      </c>
      <c r="E43" s="36" t="str">
        <f t="shared" si="6"/>
        <v>CASTELLÓN</v>
      </c>
      <c r="F43" s="36">
        <f t="shared" si="8"/>
        <v>185969</v>
      </c>
      <c r="G43" s="36">
        <f t="shared" si="9"/>
        <v>170887</v>
      </c>
    </row>
    <row r="44" spans="1:9" x14ac:dyDescent="0.3">
      <c r="A44" s="36" t="str">
        <f t="shared" si="5"/>
        <v>BAHÍA DE CÁDIZ</v>
      </c>
      <c r="B44" s="37">
        <f t="shared" si="3"/>
        <v>10845</v>
      </c>
      <c r="C44" s="37">
        <f t="shared" si="4"/>
        <v>23025</v>
      </c>
      <c r="D44" s="37">
        <f t="shared" si="7"/>
        <v>16</v>
      </c>
      <c r="E44" s="36" t="str">
        <f t="shared" si="6"/>
        <v>VIGO</v>
      </c>
      <c r="F44" s="36">
        <f t="shared" si="8"/>
        <v>131348</v>
      </c>
      <c r="G44" s="36">
        <f t="shared" si="9"/>
        <v>127367</v>
      </c>
    </row>
    <row r="45" spans="1:9" x14ac:dyDescent="0.3">
      <c r="A45" s="36" t="str">
        <f t="shared" si="5"/>
        <v>BALEARES</v>
      </c>
      <c r="B45" s="37">
        <f t="shared" si="3"/>
        <v>49</v>
      </c>
      <c r="C45" s="37">
        <f t="shared" si="4"/>
        <v>47</v>
      </c>
      <c r="D45" s="37">
        <f t="shared" si="7"/>
        <v>25</v>
      </c>
      <c r="E45" s="36" t="str">
        <f t="shared" si="6"/>
        <v>LAS PALMAS</v>
      </c>
      <c r="F45" s="36">
        <f t="shared" si="8"/>
        <v>68722</v>
      </c>
      <c r="G45" s="36">
        <f t="shared" si="9"/>
        <v>83917</v>
      </c>
    </row>
    <row r="46" spans="1:9" x14ac:dyDescent="0.3">
      <c r="A46" s="36" t="str">
        <f t="shared" si="5"/>
        <v>BARCELONA</v>
      </c>
      <c r="B46" s="37">
        <f t="shared" si="3"/>
        <v>1479667</v>
      </c>
      <c r="C46" s="37">
        <f t="shared" si="4"/>
        <v>1417804</v>
      </c>
      <c r="D46" s="37">
        <f t="shared" si="7"/>
        <v>2</v>
      </c>
      <c r="E46" s="36" t="str">
        <f t="shared" si="6"/>
        <v>MARÍN Y RÍA DE PONTEVEDRA</v>
      </c>
      <c r="F46" s="36">
        <f t="shared" si="8"/>
        <v>61593</v>
      </c>
      <c r="G46" s="36">
        <f t="shared" si="9"/>
        <v>59111</v>
      </c>
    </row>
    <row r="47" spans="1:9" x14ac:dyDescent="0.3">
      <c r="A47" s="36" t="str">
        <f t="shared" si="5"/>
        <v>BILBAO</v>
      </c>
      <c r="B47" s="37">
        <f t="shared" si="3"/>
        <v>475086</v>
      </c>
      <c r="C47" s="37">
        <f t="shared" si="4"/>
        <v>429049</v>
      </c>
      <c r="D47" s="37">
        <f t="shared" si="7"/>
        <v>3</v>
      </c>
      <c r="E47" s="36" t="str">
        <f t="shared" si="6"/>
        <v>CARTAGENA</v>
      </c>
      <c r="F47" s="36">
        <f t="shared" si="8"/>
        <v>59339</v>
      </c>
      <c r="G47" s="36">
        <f t="shared" si="9"/>
        <v>64960</v>
      </c>
    </row>
    <row r="48" spans="1:9" x14ac:dyDescent="0.3">
      <c r="A48" s="36" t="str">
        <f t="shared" si="5"/>
        <v>CARTAGENA</v>
      </c>
      <c r="B48" s="37">
        <f t="shared" si="3"/>
        <v>59339</v>
      </c>
      <c r="C48" s="37">
        <f t="shared" si="4"/>
        <v>64960</v>
      </c>
      <c r="D48" s="37">
        <f t="shared" si="7"/>
        <v>9</v>
      </c>
      <c r="E48" s="36" t="str">
        <f t="shared" si="6"/>
        <v>GIJÓN</v>
      </c>
      <c r="F48" s="36">
        <f t="shared" si="8"/>
        <v>48883</v>
      </c>
      <c r="G48" s="36">
        <f t="shared" si="9"/>
        <v>48308</v>
      </c>
    </row>
    <row r="49" spans="1:7" x14ac:dyDescent="0.3">
      <c r="A49" s="36" t="str">
        <f t="shared" si="5"/>
        <v>CASTELLÓN</v>
      </c>
      <c r="B49" s="37">
        <f t="shared" si="3"/>
        <v>185969</v>
      </c>
      <c r="C49" s="37">
        <f t="shared" si="4"/>
        <v>170887</v>
      </c>
      <c r="D49" s="37">
        <f t="shared" si="7"/>
        <v>5</v>
      </c>
      <c r="E49" s="36" t="str">
        <f t="shared" si="6"/>
        <v>TARRAGONA</v>
      </c>
      <c r="F49" s="36">
        <f t="shared" si="8"/>
        <v>40307</v>
      </c>
      <c r="G49" s="36">
        <f t="shared" si="9"/>
        <v>40187</v>
      </c>
    </row>
    <row r="50" spans="1:7" x14ac:dyDescent="0.3">
      <c r="A50" s="36" t="str">
        <f t="shared" si="5"/>
        <v>CEUTA</v>
      </c>
      <c r="B50" s="37">
        <f t="shared" si="3"/>
        <v>1980</v>
      </c>
      <c r="C50" s="37">
        <f t="shared" si="4"/>
        <v>9</v>
      </c>
      <c r="D50" s="37">
        <f t="shared" si="7"/>
        <v>22</v>
      </c>
      <c r="E50" s="36" t="str">
        <f t="shared" si="6"/>
        <v>SANTA CRUZ DE TENERIFE</v>
      </c>
      <c r="F50" s="36">
        <f t="shared" si="8"/>
        <v>38734</v>
      </c>
      <c r="G50" s="36">
        <f t="shared" si="9"/>
        <v>39876</v>
      </c>
    </row>
    <row r="51" spans="1:7" x14ac:dyDescent="0.3">
      <c r="A51" s="36" t="str">
        <f t="shared" si="5"/>
        <v>FERROL-SAN CIBRAO</v>
      </c>
      <c r="B51" s="37">
        <f t="shared" si="3"/>
        <v>2810</v>
      </c>
      <c r="C51" s="37">
        <f t="shared" si="4"/>
        <v>289</v>
      </c>
      <c r="D51" s="37">
        <f t="shared" si="7"/>
        <v>21</v>
      </c>
      <c r="E51" s="36" t="str">
        <f t="shared" si="6"/>
        <v>MÁLAGA</v>
      </c>
      <c r="F51" s="36">
        <f t="shared" si="8"/>
        <v>19232</v>
      </c>
      <c r="G51" s="36">
        <f t="shared" si="9"/>
        <v>18139</v>
      </c>
    </row>
    <row r="52" spans="1:7" x14ac:dyDescent="0.3">
      <c r="A52" s="36" t="str">
        <f t="shared" si="5"/>
        <v>GIJÓN</v>
      </c>
      <c r="B52" s="37">
        <f t="shared" si="3"/>
        <v>48883</v>
      </c>
      <c r="C52" s="37">
        <f t="shared" si="4"/>
        <v>48308</v>
      </c>
      <c r="D52" s="37">
        <f t="shared" si="7"/>
        <v>10</v>
      </c>
      <c r="E52" s="36" t="str">
        <f t="shared" si="6"/>
        <v>HUELVA</v>
      </c>
      <c r="F52" s="36">
        <f t="shared" si="8"/>
        <v>14943</v>
      </c>
      <c r="G52" s="36">
        <f t="shared" si="9"/>
        <v>9473</v>
      </c>
    </row>
    <row r="53" spans="1:7" x14ac:dyDescent="0.3">
      <c r="A53" s="36" t="str">
        <f t="shared" si="5"/>
        <v>HUELVA</v>
      </c>
      <c r="B53" s="37">
        <f t="shared" si="3"/>
        <v>14943</v>
      </c>
      <c r="C53" s="37">
        <f t="shared" si="4"/>
        <v>9473</v>
      </c>
      <c r="D53" s="37">
        <f t="shared" si="7"/>
        <v>14</v>
      </c>
      <c r="E53" s="36" t="str">
        <f t="shared" si="6"/>
        <v>ALICANTE</v>
      </c>
      <c r="F53" s="36">
        <f t="shared" si="8"/>
        <v>10962</v>
      </c>
      <c r="G53" s="36">
        <f t="shared" si="9"/>
        <v>15227</v>
      </c>
    </row>
    <row r="54" spans="1:7" x14ac:dyDescent="0.3">
      <c r="A54" s="36" t="str">
        <f t="shared" si="5"/>
        <v>LAS PALMAS</v>
      </c>
      <c r="B54" s="37">
        <f t="shared" si="3"/>
        <v>68722</v>
      </c>
      <c r="C54" s="37">
        <f t="shared" si="4"/>
        <v>83917</v>
      </c>
      <c r="D54" s="37">
        <f t="shared" si="7"/>
        <v>7</v>
      </c>
      <c r="E54" s="36" t="str">
        <f t="shared" si="6"/>
        <v>BAHÍA DE CÁDIZ</v>
      </c>
      <c r="F54" s="36">
        <f t="shared" si="8"/>
        <v>10845</v>
      </c>
      <c r="G54" s="36">
        <f t="shared" si="9"/>
        <v>23025</v>
      </c>
    </row>
    <row r="55" spans="1:7" x14ac:dyDescent="0.3">
      <c r="A55" s="36" t="str">
        <f t="shared" si="5"/>
        <v>MÁLAGA</v>
      </c>
      <c r="B55" s="37">
        <f t="shared" si="3"/>
        <v>19232</v>
      </c>
      <c r="C55" s="37">
        <f t="shared" si="4"/>
        <v>18139</v>
      </c>
      <c r="D55" s="37">
        <f t="shared" si="7"/>
        <v>13</v>
      </c>
      <c r="E55" s="36" t="str">
        <f t="shared" si="6"/>
        <v>SANTANDER</v>
      </c>
      <c r="F55" s="36">
        <f t="shared" si="8"/>
        <v>8777</v>
      </c>
      <c r="G55" s="36">
        <f t="shared" si="9"/>
        <v>5293</v>
      </c>
    </row>
    <row r="56" spans="1:7" x14ac:dyDescent="0.3">
      <c r="A56" s="36" t="str">
        <f t="shared" si="5"/>
        <v>MARÍN Y RÍA DE PONTEVEDRA</v>
      </c>
      <c r="B56" s="37">
        <f t="shared" si="3"/>
        <v>61593</v>
      </c>
      <c r="C56" s="37">
        <f t="shared" si="4"/>
        <v>59111</v>
      </c>
      <c r="D56" s="37">
        <f t="shared" si="7"/>
        <v>8</v>
      </c>
      <c r="E56" s="36" t="str">
        <f t="shared" si="6"/>
        <v>SEVILLA</v>
      </c>
      <c r="F56" s="36">
        <f t="shared" ref="F56:F66" si="10">LOOKUP(E56,$A$39:$A$66,$B$39:$B$66)</f>
        <v>5310</v>
      </c>
      <c r="G56" s="36">
        <f t="shared" si="9"/>
        <v>4171</v>
      </c>
    </row>
    <row r="57" spans="1:7" x14ac:dyDescent="0.3">
      <c r="A57" s="36" t="str">
        <f t="shared" si="5"/>
        <v>MELILLA</v>
      </c>
      <c r="B57" s="37">
        <f t="shared" si="3"/>
        <v>5199</v>
      </c>
      <c r="C57" s="37">
        <f t="shared" si="4"/>
        <v>11004</v>
      </c>
      <c r="D57" s="37">
        <f t="shared" si="7"/>
        <v>19</v>
      </c>
      <c r="E57" s="36" t="str">
        <f t="shared" si="6"/>
        <v>MELILLA</v>
      </c>
      <c r="F57" s="36">
        <f t="shared" si="10"/>
        <v>5199</v>
      </c>
      <c r="G57" s="36">
        <f t="shared" si="9"/>
        <v>11004</v>
      </c>
    </row>
    <row r="58" spans="1:7" x14ac:dyDescent="0.3">
      <c r="A58" s="36" t="str">
        <f t="shared" si="5"/>
        <v>MOTRIL</v>
      </c>
      <c r="B58" s="37">
        <f t="shared" si="3"/>
        <v>293</v>
      </c>
      <c r="C58" s="37">
        <f t="shared" si="4"/>
        <v>174</v>
      </c>
      <c r="D58" s="37">
        <f t="shared" si="7"/>
        <v>24</v>
      </c>
      <c r="E58" s="36" t="str">
        <f t="shared" si="6"/>
        <v>ALMERÍA</v>
      </c>
      <c r="F58" s="36">
        <f t="shared" si="10"/>
        <v>5005</v>
      </c>
      <c r="G58" s="36">
        <f t="shared" si="9"/>
        <v>5186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8</v>
      </c>
      <c r="D59" s="37">
        <f t="shared" si="7"/>
        <v>26</v>
      </c>
      <c r="E59" s="36" t="str">
        <f t="shared" si="6"/>
        <v>FERROL-SAN CIBRAO</v>
      </c>
      <c r="F59" s="36">
        <f t="shared" si="10"/>
        <v>2810</v>
      </c>
      <c r="G59" s="36">
        <f t="shared" si="9"/>
        <v>289</v>
      </c>
    </row>
    <row r="60" spans="1:7" x14ac:dyDescent="0.3">
      <c r="A60" s="36" t="str">
        <f t="shared" si="5"/>
        <v>SANTA CRUZ DE TENERIFE</v>
      </c>
      <c r="B60" s="37">
        <f t="shared" si="3"/>
        <v>38734</v>
      </c>
      <c r="C60" s="37">
        <f t="shared" si="4"/>
        <v>39876</v>
      </c>
      <c r="D60" s="37">
        <f t="shared" si="7"/>
        <v>12</v>
      </c>
      <c r="E60" s="36" t="str">
        <f t="shared" si="6"/>
        <v>CEUTA</v>
      </c>
      <c r="F60" s="36">
        <f t="shared" si="10"/>
        <v>1980</v>
      </c>
      <c r="G60" s="36">
        <f t="shared" si="9"/>
        <v>9</v>
      </c>
    </row>
    <row r="61" spans="1:7" x14ac:dyDescent="0.3">
      <c r="A61" s="36" t="str">
        <f t="shared" si="5"/>
        <v>SANTANDER</v>
      </c>
      <c r="B61" s="37">
        <f t="shared" si="3"/>
        <v>8777</v>
      </c>
      <c r="C61" s="37">
        <f t="shared" si="4"/>
        <v>5293</v>
      </c>
      <c r="D61" s="37">
        <f t="shared" si="7"/>
        <v>17</v>
      </c>
      <c r="E61" s="36" t="str">
        <f t="shared" si="6"/>
        <v>VILAGARCÍA</v>
      </c>
      <c r="F61" s="36">
        <f t="shared" si="10"/>
        <v>1142</v>
      </c>
      <c r="G61" s="36">
        <f t="shared" si="9"/>
        <v>646</v>
      </c>
    </row>
    <row r="62" spans="1:7" x14ac:dyDescent="0.3">
      <c r="A62" s="36" t="str">
        <f t="shared" si="5"/>
        <v>SEVILLA</v>
      </c>
      <c r="B62" s="37">
        <f t="shared" si="3"/>
        <v>5310</v>
      </c>
      <c r="C62" s="37">
        <f t="shared" si="4"/>
        <v>4171</v>
      </c>
      <c r="D62" s="37">
        <f t="shared" si="7"/>
        <v>18</v>
      </c>
      <c r="E62" s="36" t="str">
        <f t="shared" si="6"/>
        <v>MOTRIL</v>
      </c>
      <c r="F62" s="36">
        <f t="shared" si="10"/>
        <v>293</v>
      </c>
      <c r="G62" s="36">
        <f t="shared" si="9"/>
        <v>174</v>
      </c>
    </row>
    <row r="63" spans="1:7" x14ac:dyDescent="0.3">
      <c r="A63" s="36" t="str">
        <f t="shared" si="5"/>
        <v>TARRAGONA</v>
      </c>
      <c r="B63" s="37">
        <f t="shared" si="3"/>
        <v>40307</v>
      </c>
      <c r="C63" s="37">
        <f t="shared" si="4"/>
        <v>40187</v>
      </c>
      <c r="D63" s="37">
        <f t="shared" si="7"/>
        <v>11</v>
      </c>
      <c r="E63" s="36" t="str">
        <f t="shared" si="6"/>
        <v>BALEARES</v>
      </c>
      <c r="F63" s="36">
        <f t="shared" si="10"/>
        <v>49</v>
      </c>
      <c r="G63" s="36">
        <f t="shared" si="9"/>
        <v>47</v>
      </c>
    </row>
    <row r="64" spans="1:7" x14ac:dyDescent="0.3">
      <c r="A64" s="36" t="str">
        <f t="shared" si="5"/>
        <v>VALENCIA</v>
      </c>
      <c r="B64" s="37">
        <f t="shared" si="3"/>
        <v>1767542</v>
      </c>
      <c r="C64" s="37">
        <f t="shared" si="4"/>
        <v>1674798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8</v>
      </c>
    </row>
    <row r="65" spans="1:7" x14ac:dyDescent="0.3">
      <c r="A65" s="36" t="str">
        <f t="shared" si="5"/>
        <v>VIGO</v>
      </c>
      <c r="B65" s="37">
        <f t="shared" si="3"/>
        <v>131348</v>
      </c>
      <c r="C65" s="37">
        <f t="shared" si="4"/>
        <v>127367</v>
      </c>
      <c r="D65" s="37">
        <f t="shared" si="7"/>
        <v>6</v>
      </c>
      <c r="E65" s="36" t="str">
        <f t="shared" si="6"/>
        <v>A CORUÑA</v>
      </c>
      <c r="F65" s="36">
        <f t="shared" si="10"/>
        <v>9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1142</v>
      </c>
      <c r="C66" s="37">
        <f t="shared" si="4"/>
        <v>646</v>
      </c>
      <c r="D66" s="37">
        <f t="shared" si="7"/>
        <v>23</v>
      </c>
      <c r="E66" s="36" t="str">
        <f t="shared" si="6"/>
        <v>AVILÉS</v>
      </c>
      <c r="F66" s="36">
        <f t="shared" si="10"/>
        <v>5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3</v>
      </c>
      <c r="E7" s="10">
        <v>10</v>
      </c>
      <c r="F7" s="11">
        <f>((E7*100)/D7)-100</f>
        <v>233.33333333333331</v>
      </c>
      <c r="G7" s="1"/>
      <c r="H7" s="1"/>
      <c r="I7" s="1"/>
    </row>
    <row r="8" spans="1:12" x14ac:dyDescent="0.3">
      <c r="A8" s="12" t="s">
        <v>31</v>
      </c>
      <c r="B8" s="13">
        <v>13708</v>
      </c>
      <c r="C8" s="13">
        <v>14138</v>
      </c>
      <c r="D8" s="13">
        <v>134425</v>
      </c>
      <c r="E8" s="13">
        <v>133882</v>
      </c>
      <c r="F8" s="14">
        <f t="shared" ref="F8:F34" si="0">((E8*100)/D8)-100</f>
        <v>-0.40394271898829004</v>
      </c>
      <c r="G8" s="1"/>
      <c r="H8" s="1"/>
      <c r="I8" s="1"/>
    </row>
    <row r="9" spans="1:12" x14ac:dyDescent="0.3">
      <c r="A9" s="9" t="s">
        <v>157</v>
      </c>
      <c r="B9" s="10">
        <v>807</v>
      </c>
      <c r="C9" s="10">
        <v>1308</v>
      </c>
      <c r="D9" s="10">
        <v>5419</v>
      </c>
      <c r="E9" s="10">
        <v>7080</v>
      </c>
      <c r="F9" s="11">
        <f t="shared" si="0"/>
        <v>30.651411699575561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5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36698</v>
      </c>
      <c r="C11" s="10">
        <v>63169</v>
      </c>
      <c r="D11" s="10">
        <v>315028</v>
      </c>
      <c r="E11" s="10">
        <v>470761</v>
      </c>
      <c r="F11" s="11">
        <f t="shared" si="0"/>
        <v>49.434653427631844</v>
      </c>
      <c r="G11" s="1"/>
      <c r="H11" s="1"/>
      <c r="I11" s="1"/>
    </row>
    <row r="12" spans="1:12" x14ac:dyDescent="0.3">
      <c r="A12" s="12" t="s">
        <v>161</v>
      </c>
      <c r="B12" s="13">
        <v>6215</v>
      </c>
      <c r="C12" s="13">
        <v>5020</v>
      </c>
      <c r="D12" s="13">
        <v>68179</v>
      </c>
      <c r="E12" s="13">
        <v>56286</v>
      </c>
      <c r="F12" s="14">
        <f t="shared" si="0"/>
        <v>-17.443787676557292</v>
      </c>
      <c r="G12" s="1"/>
      <c r="H12" s="1"/>
      <c r="I12" s="1"/>
    </row>
    <row r="13" spans="1:12" x14ac:dyDescent="0.3">
      <c r="A13" s="9" t="s">
        <v>32</v>
      </c>
      <c r="B13" s="10">
        <v>9066</v>
      </c>
      <c r="C13" s="10">
        <v>9698</v>
      </c>
      <c r="D13" s="10">
        <v>104434</v>
      </c>
      <c r="E13" s="10">
        <v>105073</v>
      </c>
      <c r="F13" s="11">
        <f t="shared" si="0"/>
        <v>0.61186969760805709</v>
      </c>
      <c r="G13" s="1"/>
      <c r="H13" s="1"/>
      <c r="I13" s="1"/>
    </row>
    <row r="14" spans="1:12" x14ac:dyDescent="0.3">
      <c r="A14" s="12" t="s">
        <v>33</v>
      </c>
      <c r="B14" s="13">
        <v>166974</v>
      </c>
      <c r="C14" s="13">
        <v>176833</v>
      </c>
      <c r="D14" s="13">
        <v>1626271</v>
      </c>
      <c r="E14" s="13">
        <v>1683478</v>
      </c>
      <c r="F14" s="14">
        <f t="shared" si="0"/>
        <v>3.5176794027563716</v>
      </c>
      <c r="G14" s="1"/>
      <c r="H14" s="1"/>
      <c r="I14" s="1"/>
    </row>
    <row r="15" spans="1:12" x14ac:dyDescent="0.3">
      <c r="A15" s="9" t="s">
        <v>34</v>
      </c>
      <c r="B15" s="10">
        <v>56920</v>
      </c>
      <c r="C15" s="10">
        <v>55659</v>
      </c>
      <c r="D15" s="10">
        <v>487143</v>
      </c>
      <c r="E15" s="10">
        <v>534047</v>
      </c>
      <c r="F15" s="11">
        <f t="shared" si="0"/>
        <v>9.6283842732010925</v>
      </c>
      <c r="G15" s="1"/>
      <c r="H15" s="1"/>
      <c r="I15" s="1"/>
    </row>
    <row r="16" spans="1:12" x14ac:dyDescent="0.3">
      <c r="A16" s="12" t="s">
        <v>35</v>
      </c>
      <c r="B16" s="13">
        <v>7271</v>
      </c>
      <c r="C16" s="13">
        <v>5162</v>
      </c>
      <c r="D16" s="13">
        <v>78201</v>
      </c>
      <c r="E16" s="13">
        <v>73105</v>
      </c>
      <c r="F16" s="14">
        <f t="shared" si="0"/>
        <v>-6.5165407091980967</v>
      </c>
      <c r="G16" s="1"/>
      <c r="H16" s="1"/>
      <c r="I16" s="1"/>
    </row>
    <row r="17" spans="1:9" x14ac:dyDescent="0.3">
      <c r="A17" s="9" t="s">
        <v>162</v>
      </c>
      <c r="B17" s="10">
        <v>17805</v>
      </c>
      <c r="C17" s="10">
        <v>18494</v>
      </c>
      <c r="D17" s="10">
        <v>175369</v>
      </c>
      <c r="E17" s="10">
        <v>193393</v>
      </c>
      <c r="F17" s="11">
        <f t="shared" si="0"/>
        <v>10.277757186275792</v>
      </c>
      <c r="G17" s="1"/>
      <c r="H17" s="1"/>
      <c r="I17" s="1"/>
    </row>
    <row r="18" spans="1:9" x14ac:dyDescent="0.3">
      <c r="A18" s="12" t="s">
        <v>36</v>
      </c>
      <c r="B18" s="13">
        <v>832</v>
      </c>
      <c r="C18" s="13">
        <v>1006</v>
      </c>
      <c r="D18" s="13">
        <v>14477</v>
      </c>
      <c r="E18" s="13">
        <v>9087</v>
      </c>
      <c r="F18" s="14">
        <f t="shared" si="0"/>
        <v>-37.231470608551497</v>
      </c>
      <c r="G18" s="1"/>
      <c r="H18" s="1"/>
      <c r="I18" s="1"/>
    </row>
    <row r="19" spans="1:9" x14ac:dyDescent="0.3">
      <c r="A19" s="9" t="s">
        <v>37</v>
      </c>
      <c r="B19" s="10">
        <v>8</v>
      </c>
      <c r="C19" s="10">
        <v>819</v>
      </c>
      <c r="D19" s="10">
        <v>289</v>
      </c>
      <c r="E19" s="10">
        <v>3436</v>
      </c>
      <c r="F19" s="11">
        <f t="shared" si="0"/>
        <v>1088.9273356401384</v>
      </c>
      <c r="G19" s="1"/>
      <c r="H19" s="1"/>
      <c r="I19" s="1"/>
    </row>
    <row r="20" spans="1:9" x14ac:dyDescent="0.3">
      <c r="A20" s="12" t="s">
        <v>163</v>
      </c>
      <c r="B20" s="13">
        <v>7283</v>
      </c>
      <c r="C20" s="13">
        <v>7346</v>
      </c>
      <c r="D20" s="13">
        <v>64413</v>
      </c>
      <c r="E20" s="13">
        <v>66984</v>
      </c>
      <c r="F20" s="14">
        <f t="shared" si="0"/>
        <v>3.9914303013366919</v>
      </c>
      <c r="G20" s="1"/>
      <c r="H20" s="1"/>
      <c r="I20" s="1"/>
    </row>
    <row r="21" spans="1:9" x14ac:dyDescent="0.3">
      <c r="A21" s="9" t="s">
        <v>38</v>
      </c>
      <c r="B21" s="10">
        <v>5492</v>
      </c>
      <c r="C21" s="10">
        <v>5170</v>
      </c>
      <c r="D21" s="10">
        <v>45346</v>
      </c>
      <c r="E21" s="10">
        <v>56300</v>
      </c>
      <c r="F21" s="11">
        <f t="shared" si="0"/>
        <v>24.156485687822524</v>
      </c>
      <c r="G21" s="1"/>
      <c r="H21" s="1"/>
      <c r="I21" s="1"/>
    </row>
    <row r="22" spans="1:9" x14ac:dyDescent="0.3">
      <c r="A22" s="12" t="s">
        <v>59</v>
      </c>
      <c r="B22" s="13">
        <v>54213</v>
      </c>
      <c r="C22" s="13">
        <v>49065</v>
      </c>
      <c r="D22" s="13">
        <v>468417</v>
      </c>
      <c r="E22" s="13">
        <v>461483</v>
      </c>
      <c r="F22" s="14">
        <f t="shared" si="0"/>
        <v>-1.480304941964107</v>
      </c>
      <c r="G22" s="1"/>
      <c r="H22" s="1"/>
      <c r="I22" s="1"/>
    </row>
    <row r="23" spans="1:9" x14ac:dyDescent="0.3">
      <c r="A23" s="9" t="s">
        <v>164</v>
      </c>
      <c r="B23" s="10">
        <v>5587</v>
      </c>
      <c r="C23" s="10">
        <v>3215</v>
      </c>
      <c r="D23" s="10">
        <v>31363</v>
      </c>
      <c r="E23" s="10">
        <v>31807</v>
      </c>
      <c r="F23" s="11">
        <f t="shared" si="0"/>
        <v>1.4156808978732869</v>
      </c>
      <c r="G23" s="1"/>
      <c r="H23" s="1"/>
      <c r="I23" s="1"/>
    </row>
    <row r="24" spans="1:9" x14ac:dyDescent="0.3">
      <c r="A24" s="12" t="s">
        <v>166</v>
      </c>
      <c r="B24" s="13">
        <v>6711</v>
      </c>
      <c r="C24" s="13">
        <v>7325</v>
      </c>
      <c r="D24" s="13">
        <v>63102</v>
      </c>
      <c r="E24" s="13">
        <v>66766</v>
      </c>
      <c r="F24" s="14">
        <f t="shared" si="0"/>
        <v>5.8064720611074137</v>
      </c>
      <c r="G24" s="1"/>
      <c r="H24" s="1"/>
      <c r="I24" s="1"/>
    </row>
    <row r="25" spans="1:9" x14ac:dyDescent="0.3">
      <c r="A25" s="9" t="s">
        <v>39</v>
      </c>
      <c r="B25" s="10">
        <v>3197</v>
      </c>
      <c r="C25" s="10">
        <v>1628</v>
      </c>
      <c r="D25" s="10">
        <v>31619</v>
      </c>
      <c r="E25" s="10">
        <v>19260</v>
      </c>
      <c r="F25" s="11">
        <f t="shared" si="0"/>
        <v>-39.087257661532625</v>
      </c>
      <c r="G25" s="1"/>
      <c r="H25" s="1"/>
      <c r="I25" s="1"/>
    </row>
    <row r="26" spans="1:9" x14ac:dyDescent="0.3">
      <c r="A26" s="12" t="s">
        <v>40</v>
      </c>
      <c r="B26" s="13">
        <v>0</v>
      </c>
      <c r="C26" s="13">
        <v>66</v>
      </c>
      <c r="D26" s="13">
        <v>1450</v>
      </c>
      <c r="E26" s="13">
        <v>293</v>
      </c>
      <c r="F26" s="14">
        <f t="shared" si="0"/>
        <v>-79.793103448275858</v>
      </c>
      <c r="G26" s="1"/>
      <c r="H26" s="1"/>
      <c r="I26" s="1"/>
    </row>
    <row r="27" spans="1:9" x14ac:dyDescent="0.3">
      <c r="A27" s="9" t="s">
        <v>41</v>
      </c>
      <c r="B27" s="10">
        <v>6</v>
      </c>
      <c r="C27" s="10">
        <v>0</v>
      </c>
      <c r="D27" s="10">
        <v>8</v>
      </c>
      <c r="E27" s="10">
        <v>12</v>
      </c>
      <c r="F27" s="19">
        <f t="shared" si="0"/>
        <v>50</v>
      </c>
      <c r="G27" s="1"/>
      <c r="H27" s="1"/>
      <c r="I27" s="1"/>
    </row>
    <row r="28" spans="1:9" x14ac:dyDescent="0.3">
      <c r="A28" s="12" t="s">
        <v>42</v>
      </c>
      <c r="B28" s="13">
        <v>36680</v>
      </c>
      <c r="C28" s="13">
        <v>36571</v>
      </c>
      <c r="D28" s="13">
        <v>326712</v>
      </c>
      <c r="E28" s="13">
        <v>335945</v>
      </c>
      <c r="F28" s="14">
        <f t="shared" si="0"/>
        <v>2.8260363867871376</v>
      </c>
      <c r="G28" s="1"/>
      <c r="H28" s="1"/>
      <c r="I28" s="1"/>
    </row>
    <row r="29" spans="1:9" x14ac:dyDescent="0.3">
      <c r="A29" s="9" t="s">
        <v>43</v>
      </c>
      <c r="B29" s="10">
        <v>1000</v>
      </c>
      <c r="C29" s="10">
        <v>995</v>
      </c>
      <c r="D29" s="10">
        <v>5293</v>
      </c>
      <c r="E29" s="10">
        <v>8777</v>
      </c>
      <c r="F29" s="11">
        <f t="shared" si="0"/>
        <v>65.822784810126592</v>
      </c>
      <c r="G29" s="1"/>
      <c r="H29" s="1"/>
      <c r="I29" s="1"/>
    </row>
    <row r="30" spans="1:9" x14ac:dyDescent="0.3">
      <c r="A30" s="12" t="s">
        <v>44</v>
      </c>
      <c r="B30" s="13">
        <v>8103</v>
      </c>
      <c r="C30" s="13">
        <v>12600</v>
      </c>
      <c r="D30" s="13">
        <v>86250</v>
      </c>
      <c r="E30" s="13">
        <v>112343</v>
      </c>
      <c r="F30" s="14">
        <f t="shared" si="0"/>
        <v>30.252753623188397</v>
      </c>
      <c r="G30" s="1"/>
      <c r="H30" s="1"/>
      <c r="I30" s="1"/>
    </row>
    <row r="31" spans="1:9" x14ac:dyDescent="0.3">
      <c r="A31" s="9" t="s">
        <v>45</v>
      </c>
      <c r="B31" s="10">
        <v>4762</v>
      </c>
      <c r="C31" s="10">
        <v>4397</v>
      </c>
      <c r="D31" s="10">
        <v>48815</v>
      </c>
      <c r="E31" s="10">
        <v>48314</v>
      </c>
      <c r="F31" s="11">
        <f t="shared" si="0"/>
        <v>-1.0263238758578268</v>
      </c>
      <c r="G31" s="1"/>
      <c r="H31" s="1"/>
      <c r="I31" s="1"/>
    </row>
    <row r="32" spans="1:9" x14ac:dyDescent="0.3">
      <c r="A32" s="12" t="s">
        <v>46</v>
      </c>
      <c r="B32" s="13">
        <v>190085</v>
      </c>
      <c r="C32" s="13">
        <v>211713</v>
      </c>
      <c r="D32" s="13">
        <v>1840479</v>
      </c>
      <c r="E32" s="13">
        <v>1952988</v>
      </c>
      <c r="F32" s="14">
        <f t="shared" si="0"/>
        <v>6.113028184510668</v>
      </c>
      <c r="G32" s="1"/>
      <c r="H32" s="1"/>
      <c r="I32" s="1"/>
    </row>
    <row r="33" spans="1:9" x14ac:dyDescent="0.3">
      <c r="A33" s="9" t="s">
        <v>47</v>
      </c>
      <c r="B33" s="10">
        <v>16142</v>
      </c>
      <c r="C33" s="10">
        <v>16333</v>
      </c>
      <c r="D33" s="10">
        <v>147022</v>
      </c>
      <c r="E33" s="10">
        <v>149136</v>
      </c>
      <c r="F33" s="11">
        <f t="shared" si="0"/>
        <v>1.4378800451633111</v>
      </c>
      <c r="G33" s="1"/>
      <c r="H33" s="1"/>
      <c r="I33" s="1"/>
    </row>
    <row r="34" spans="1:9" x14ac:dyDescent="0.3">
      <c r="A34" s="12" t="s">
        <v>165</v>
      </c>
      <c r="B34" s="13">
        <v>3099</v>
      </c>
      <c r="C34" s="13">
        <v>2912</v>
      </c>
      <c r="D34" s="13">
        <v>28939</v>
      </c>
      <c r="E34" s="13">
        <v>29205</v>
      </c>
      <c r="F34" s="14">
        <f t="shared" si="0"/>
        <v>0.91917481599226392</v>
      </c>
      <c r="G34" s="1"/>
      <c r="H34" s="1"/>
      <c r="I34" s="1"/>
    </row>
    <row r="35" spans="1:9" x14ac:dyDescent="0.3">
      <c r="A35" s="15" t="s">
        <v>48</v>
      </c>
      <c r="B35" s="16">
        <f>SUM(B7:B34)</f>
        <v>658664</v>
      </c>
      <c r="C35" s="16">
        <f t="shared" ref="C35:E35" si="1">SUM(C7:C34)</f>
        <v>710642</v>
      </c>
      <c r="D35" s="16">
        <f t="shared" si="1"/>
        <v>6198466</v>
      </c>
      <c r="E35" s="16">
        <f t="shared" si="1"/>
        <v>6609256</v>
      </c>
      <c r="F35" s="17">
        <f t="shared" ref="F35" si="2">((E35*100)/D35)-100</f>
        <v>6.6272848798396211</v>
      </c>
      <c r="G35" s="1"/>
      <c r="H35" s="1"/>
      <c r="I35" s="1"/>
    </row>
    <row r="36" spans="1:9" x14ac:dyDescent="0.3">
      <c r="A36" s="59" t="s">
        <v>122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1952988</v>
      </c>
      <c r="G39" s="36">
        <f>LOOKUP(E39,$A$39:$A$66,$C$39:$C$66)</f>
        <v>1840479</v>
      </c>
    </row>
    <row r="40" spans="1:9" x14ac:dyDescent="0.3">
      <c r="A40" s="36" t="str">
        <f t="shared" si="5"/>
        <v>ALICANTE</v>
      </c>
      <c r="B40" s="37">
        <f t="shared" si="3"/>
        <v>133882</v>
      </c>
      <c r="C40" s="37">
        <f t="shared" si="4"/>
        <v>134425</v>
      </c>
      <c r="D40" s="37">
        <f t="shared" ref="D40:D66" si="7">_xlfn.RANK.EQ(B40,$B$39:$B$66)+COUNTIF($B$39:$B$66,B40)-1</f>
        <v>9</v>
      </c>
      <c r="E40" s="36" t="str">
        <f t="shared" si="6"/>
        <v>BARCELONA</v>
      </c>
      <c r="F40" s="36">
        <f t="shared" ref="F40:F55" si="8">LOOKUP(E40,$A$39:$A$66,$B$39:$B$66)</f>
        <v>1683478</v>
      </c>
      <c r="G40" s="36">
        <f t="shared" ref="G40:G66" si="9">LOOKUP(E40,$A$39:$A$66,$C$39:$C$66)</f>
        <v>1626271</v>
      </c>
    </row>
    <row r="41" spans="1:9" x14ac:dyDescent="0.3">
      <c r="A41" s="36" t="str">
        <f t="shared" si="5"/>
        <v>ALMERÍA</v>
      </c>
      <c r="B41" s="37">
        <f t="shared" si="3"/>
        <v>7080</v>
      </c>
      <c r="C41" s="37">
        <f t="shared" si="4"/>
        <v>5419</v>
      </c>
      <c r="D41" s="37">
        <f t="shared" si="7"/>
        <v>23</v>
      </c>
      <c r="E41" s="36" t="str">
        <f t="shared" si="6"/>
        <v>BILBAO</v>
      </c>
      <c r="F41" s="36">
        <f t="shared" si="8"/>
        <v>534047</v>
      </c>
      <c r="G41" s="36">
        <f t="shared" si="9"/>
        <v>487143</v>
      </c>
    </row>
    <row r="42" spans="1:9" x14ac:dyDescent="0.3">
      <c r="A42" s="36" t="str">
        <f t="shared" si="5"/>
        <v>AVILÉS</v>
      </c>
      <c r="B42" s="37">
        <f t="shared" si="3"/>
        <v>5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470761</v>
      </c>
      <c r="G42" s="36">
        <f t="shared" si="9"/>
        <v>315028</v>
      </c>
    </row>
    <row r="43" spans="1:9" x14ac:dyDescent="0.3">
      <c r="A43" s="36" t="str">
        <f t="shared" si="5"/>
        <v>BAHÍA DE ALGECIRAS</v>
      </c>
      <c r="B43" s="37">
        <f t="shared" si="3"/>
        <v>470761</v>
      </c>
      <c r="C43" s="37">
        <f t="shared" si="4"/>
        <v>315028</v>
      </c>
      <c r="D43" s="37">
        <f t="shared" si="7"/>
        <v>4</v>
      </c>
      <c r="E43" s="36" t="str">
        <f t="shared" si="6"/>
        <v>LAS PALMAS</v>
      </c>
      <c r="F43" s="36">
        <f t="shared" si="8"/>
        <v>461483</v>
      </c>
      <c r="G43" s="36">
        <f t="shared" si="9"/>
        <v>468417</v>
      </c>
    </row>
    <row r="44" spans="1:9" x14ac:dyDescent="0.3">
      <c r="A44" s="36" t="str">
        <f t="shared" si="5"/>
        <v>BAHÍA DE CÁDIZ</v>
      </c>
      <c r="B44" s="37">
        <f t="shared" si="3"/>
        <v>56286</v>
      </c>
      <c r="C44" s="37">
        <f t="shared" si="4"/>
        <v>68179</v>
      </c>
      <c r="D44" s="37">
        <f t="shared" si="7"/>
        <v>16</v>
      </c>
      <c r="E44" s="36" t="str">
        <f t="shared" si="6"/>
        <v>SANTA CRUZ DE TENERIFE</v>
      </c>
      <c r="F44" s="36">
        <f t="shared" si="8"/>
        <v>335945</v>
      </c>
      <c r="G44" s="36">
        <f t="shared" si="9"/>
        <v>326712</v>
      </c>
    </row>
    <row r="45" spans="1:9" x14ac:dyDescent="0.3">
      <c r="A45" s="36" t="str">
        <f t="shared" si="5"/>
        <v>BALEARES</v>
      </c>
      <c r="B45" s="37">
        <f t="shared" si="3"/>
        <v>105073</v>
      </c>
      <c r="C45" s="37">
        <f t="shared" si="4"/>
        <v>104434</v>
      </c>
      <c r="D45" s="37">
        <f t="shared" si="7"/>
        <v>11</v>
      </c>
      <c r="E45" s="36" t="str">
        <f t="shared" si="6"/>
        <v>CASTELLÓN</v>
      </c>
      <c r="F45" s="36">
        <f t="shared" si="8"/>
        <v>193393</v>
      </c>
      <c r="G45" s="36">
        <f t="shared" si="9"/>
        <v>175369</v>
      </c>
    </row>
    <row r="46" spans="1:9" x14ac:dyDescent="0.3">
      <c r="A46" s="36" t="str">
        <f t="shared" si="5"/>
        <v>BARCELONA</v>
      </c>
      <c r="B46" s="37">
        <f t="shared" si="3"/>
        <v>1683478</v>
      </c>
      <c r="C46" s="37">
        <f t="shared" si="4"/>
        <v>1626271</v>
      </c>
      <c r="D46" s="37">
        <f t="shared" si="7"/>
        <v>2</v>
      </c>
      <c r="E46" s="36" t="str">
        <f t="shared" si="6"/>
        <v>VIGO</v>
      </c>
      <c r="F46" s="36">
        <f t="shared" si="8"/>
        <v>149136</v>
      </c>
      <c r="G46" s="36">
        <f t="shared" si="9"/>
        <v>147022</v>
      </c>
    </row>
    <row r="47" spans="1:9" x14ac:dyDescent="0.3">
      <c r="A47" s="36" t="str">
        <f t="shared" si="5"/>
        <v>BILBAO</v>
      </c>
      <c r="B47" s="37">
        <f t="shared" si="3"/>
        <v>534047</v>
      </c>
      <c r="C47" s="37">
        <f t="shared" si="4"/>
        <v>487143</v>
      </c>
      <c r="D47" s="37">
        <f t="shared" si="7"/>
        <v>3</v>
      </c>
      <c r="E47" s="36" t="str">
        <f t="shared" si="6"/>
        <v>ALICANTE</v>
      </c>
      <c r="F47" s="36">
        <f t="shared" si="8"/>
        <v>133882</v>
      </c>
      <c r="G47" s="36">
        <f t="shared" si="9"/>
        <v>134425</v>
      </c>
    </row>
    <row r="48" spans="1:9" x14ac:dyDescent="0.3">
      <c r="A48" s="36" t="str">
        <f t="shared" si="5"/>
        <v>CARTAGENA</v>
      </c>
      <c r="B48" s="37">
        <f t="shared" si="3"/>
        <v>73105</v>
      </c>
      <c r="C48" s="37">
        <f t="shared" si="4"/>
        <v>78201</v>
      </c>
      <c r="D48" s="37">
        <f t="shared" si="7"/>
        <v>12</v>
      </c>
      <c r="E48" s="36" t="str">
        <f t="shared" si="6"/>
        <v>SEVILLA</v>
      </c>
      <c r="F48" s="36">
        <f t="shared" si="8"/>
        <v>112343</v>
      </c>
      <c r="G48" s="36">
        <f t="shared" si="9"/>
        <v>86250</v>
      </c>
    </row>
    <row r="49" spans="1:7" x14ac:dyDescent="0.3">
      <c r="A49" s="36" t="str">
        <f t="shared" si="5"/>
        <v>CASTELLÓN</v>
      </c>
      <c r="B49" s="37">
        <f t="shared" si="3"/>
        <v>193393</v>
      </c>
      <c r="C49" s="37">
        <f t="shared" si="4"/>
        <v>175369</v>
      </c>
      <c r="D49" s="37">
        <f t="shared" si="7"/>
        <v>7</v>
      </c>
      <c r="E49" s="36" t="str">
        <f t="shared" si="6"/>
        <v>BALEARES</v>
      </c>
      <c r="F49" s="36">
        <f t="shared" si="8"/>
        <v>105073</v>
      </c>
      <c r="G49" s="36">
        <f t="shared" si="9"/>
        <v>104434</v>
      </c>
    </row>
    <row r="50" spans="1:7" x14ac:dyDescent="0.3">
      <c r="A50" s="36" t="str">
        <f t="shared" si="5"/>
        <v>CEUTA</v>
      </c>
      <c r="B50" s="37">
        <f t="shared" si="3"/>
        <v>9087</v>
      </c>
      <c r="C50" s="37">
        <f t="shared" si="4"/>
        <v>14477</v>
      </c>
      <c r="D50" s="37">
        <f t="shared" si="7"/>
        <v>21</v>
      </c>
      <c r="E50" s="36" t="str">
        <f t="shared" si="6"/>
        <v>CARTAGENA</v>
      </c>
      <c r="F50" s="36">
        <f t="shared" si="8"/>
        <v>73105</v>
      </c>
      <c r="G50" s="36">
        <f t="shared" si="9"/>
        <v>78201</v>
      </c>
    </row>
    <row r="51" spans="1:7" x14ac:dyDescent="0.3">
      <c r="A51" s="36" t="str">
        <f t="shared" si="5"/>
        <v>FERROL-SAN CIBRAO</v>
      </c>
      <c r="B51" s="37">
        <f t="shared" si="3"/>
        <v>3436</v>
      </c>
      <c r="C51" s="37">
        <f t="shared" si="4"/>
        <v>289</v>
      </c>
      <c r="D51" s="37">
        <f t="shared" si="7"/>
        <v>24</v>
      </c>
      <c r="E51" s="36" t="str">
        <f t="shared" si="6"/>
        <v>GIJÓN</v>
      </c>
      <c r="F51" s="36">
        <f t="shared" si="8"/>
        <v>66984</v>
      </c>
      <c r="G51" s="36">
        <f t="shared" si="9"/>
        <v>64413</v>
      </c>
    </row>
    <row r="52" spans="1:7" x14ac:dyDescent="0.3">
      <c r="A52" s="36" t="str">
        <f t="shared" si="5"/>
        <v>GIJÓN</v>
      </c>
      <c r="B52" s="37">
        <f t="shared" si="3"/>
        <v>66984</v>
      </c>
      <c r="C52" s="37">
        <f t="shared" si="4"/>
        <v>64413</v>
      </c>
      <c r="D52" s="37">
        <f t="shared" si="7"/>
        <v>13</v>
      </c>
      <c r="E52" s="36" t="str">
        <f t="shared" si="6"/>
        <v>MARÍN Y RÍA DE PONTEVEDRA</v>
      </c>
      <c r="F52" s="36">
        <f t="shared" si="8"/>
        <v>66766</v>
      </c>
      <c r="G52" s="36">
        <f t="shared" si="9"/>
        <v>63102</v>
      </c>
    </row>
    <row r="53" spans="1:7" x14ac:dyDescent="0.3">
      <c r="A53" s="36" t="str">
        <f t="shared" si="5"/>
        <v>HUELVA</v>
      </c>
      <c r="B53" s="37">
        <f t="shared" si="3"/>
        <v>56300</v>
      </c>
      <c r="C53" s="37">
        <f t="shared" si="4"/>
        <v>45346</v>
      </c>
      <c r="D53" s="37">
        <f t="shared" si="7"/>
        <v>15</v>
      </c>
      <c r="E53" s="36" t="str">
        <f t="shared" si="6"/>
        <v>HUELVA</v>
      </c>
      <c r="F53" s="36">
        <f t="shared" si="8"/>
        <v>56300</v>
      </c>
      <c r="G53" s="36">
        <f t="shared" si="9"/>
        <v>45346</v>
      </c>
    </row>
    <row r="54" spans="1:7" x14ac:dyDescent="0.3">
      <c r="A54" s="36" t="str">
        <f t="shared" si="5"/>
        <v>LAS PALMAS</v>
      </c>
      <c r="B54" s="37">
        <f t="shared" si="3"/>
        <v>461483</v>
      </c>
      <c r="C54" s="37">
        <f t="shared" si="4"/>
        <v>468417</v>
      </c>
      <c r="D54" s="37">
        <f t="shared" si="7"/>
        <v>5</v>
      </c>
      <c r="E54" s="36" t="str">
        <f t="shared" si="6"/>
        <v>BAHÍA DE CÁDIZ</v>
      </c>
      <c r="F54" s="36">
        <f t="shared" si="8"/>
        <v>56286</v>
      </c>
      <c r="G54" s="36">
        <f t="shared" si="9"/>
        <v>68179</v>
      </c>
    </row>
    <row r="55" spans="1:7" x14ac:dyDescent="0.3">
      <c r="A55" s="36" t="str">
        <f t="shared" si="5"/>
        <v>MÁLAGA</v>
      </c>
      <c r="B55" s="37">
        <f t="shared" si="3"/>
        <v>31807</v>
      </c>
      <c r="C55" s="37">
        <f t="shared" si="4"/>
        <v>31363</v>
      </c>
      <c r="D55" s="37">
        <f t="shared" si="7"/>
        <v>18</v>
      </c>
      <c r="E55" s="36" t="str">
        <f t="shared" si="6"/>
        <v>TARRAGONA</v>
      </c>
      <c r="F55" s="36">
        <f t="shared" si="8"/>
        <v>48314</v>
      </c>
      <c r="G55" s="36">
        <f t="shared" si="9"/>
        <v>48815</v>
      </c>
    </row>
    <row r="56" spans="1:7" x14ac:dyDescent="0.3">
      <c r="A56" s="36" t="str">
        <f t="shared" si="5"/>
        <v>MARÍN Y RÍA DE PONTEVEDRA</v>
      </c>
      <c r="B56" s="37">
        <f t="shared" si="3"/>
        <v>66766</v>
      </c>
      <c r="C56" s="37">
        <f t="shared" si="4"/>
        <v>63102</v>
      </c>
      <c r="D56" s="37">
        <f t="shared" si="7"/>
        <v>14</v>
      </c>
      <c r="E56" s="36" t="str">
        <f t="shared" si="6"/>
        <v>MÁLAGA</v>
      </c>
      <c r="F56" s="36">
        <f t="shared" ref="F56:F66" si="10">LOOKUP(E56,$A$39:$A$66,$B$39:$B$66)</f>
        <v>31807</v>
      </c>
      <c r="G56" s="36">
        <f t="shared" si="9"/>
        <v>31363</v>
      </c>
    </row>
    <row r="57" spans="1:7" x14ac:dyDescent="0.3">
      <c r="A57" s="36" t="str">
        <f t="shared" si="5"/>
        <v>MELILLA</v>
      </c>
      <c r="B57" s="37">
        <f t="shared" si="3"/>
        <v>19260</v>
      </c>
      <c r="C57" s="37">
        <f t="shared" si="4"/>
        <v>31619</v>
      </c>
      <c r="D57" s="37">
        <f t="shared" si="7"/>
        <v>20</v>
      </c>
      <c r="E57" s="36" t="str">
        <f t="shared" si="6"/>
        <v>VILAGARCÍA</v>
      </c>
      <c r="F57" s="36">
        <f t="shared" si="10"/>
        <v>29205</v>
      </c>
      <c r="G57" s="36">
        <f t="shared" si="9"/>
        <v>28939</v>
      </c>
    </row>
    <row r="58" spans="1:7" x14ac:dyDescent="0.3">
      <c r="A58" s="36" t="str">
        <f t="shared" si="5"/>
        <v>MOTRIL</v>
      </c>
      <c r="B58" s="37">
        <f t="shared" si="3"/>
        <v>293</v>
      </c>
      <c r="C58" s="37">
        <f t="shared" si="4"/>
        <v>1450</v>
      </c>
      <c r="D58" s="37">
        <f t="shared" si="7"/>
        <v>25</v>
      </c>
      <c r="E58" s="36" t="str">
        <f t="shared" si="6"/>
        <v>MELILLA</v>
      </c>
      <c r="F58" s="36">
        <f t="shared" si="10"/>
        <v>19260</v>
      </c>
      <c r="G58" s="36">
        <f t="shared" si="9"/>
        <v>31619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8</v>
      </c>
      <c r="D59" s="37">
        <f t="shared" si="7"/>
        <v>26</v>
      </c>
      <c r="E59" s="36" t="str">
        <f t="shared" si="6"/>
        <v>CEUTA</v>
      </c>
      <c r="F59" s="36">
        <f t="shared" si="10"/>
        <v>9087</v>
      </c>
      <c r="G59" s="36">
        <f t="shared" si="9"/>
        <v>14477</v>
      </c>
    </row>
    <row r="60" spans="1:7" x14ac:dyDescent="0.3">
      <c r="A60" s="36" t="str">
        <f t="shared" si="5"/>
        <v>SANTA CRUZ DE TENERIFE</v>
      </c>
      <c r="B60" s="37">
        <f t="shared" si="3"/>
        <v>335945</v>
      </c>
      <c r="C60" s="37">
        <f t="shared" si="4"/>
        <v>326712</v>
      </c>
      <c r="D60" s="37">
        <f t="shared" si="7"/>
        <v>6</v>
      </c>
      <c r="E60" s="36" t="str">
        <f t="shared" si="6"/>
        <v>SANTANDER</v>
      </c>
      <c r="F60" s="36">
        <f t="shared" si="10"/>
        <v>8777</v>
      </c>
      <c r="G60" s="36">
        <f t="shared" si="9"/>
        <v>5293</v>
      </c>
    </row>
    <row r="61" spans="1:7" x14ac:dyDescent="0.3">
      <c r="A61" s="36" t="str">
        <f t="shared" si="5"/>
        <v>SANTANDER</v>
      </c>
      <c r="B61" s="37">
        <f t="shared" si="3"/>
        <v>8777</v>
      </c>
      <c r="C61" s="37">
        <f t="shared" si="4"/>
        <v>5293</v>
      </c>
      <c r="D61" s="37">
        <f t="shared" si="7"/>
        <v>22</v>
      </c>
      <c r="E61" s="36" t="str">
        <f t="shared" si="6"/>
        <v>ALMERÍA</v>
      </c>
      <c r="F61" s="36">
        <f t="shared" si="10"/>
        <v>7080</v>
      </c>
      <c r="G61" s="36">
        <f t="shared" si="9"/>
        <v>5419</v>
      </c>
    </row>
    <row r="62" spans="1:7" x14ac:dyDescent="0.3">
      <c r="A62" s="36" t="str">
        <f t="shared" si="5"/>
        <v>SEVILLA</v>
      </c>
      <c r="B62" s="37">
        <f t="shared" si="3"/>
        <v>112343</v>
      </c>
      <c r="C62" s="37">
        <f t="shared" si="4"/>
        <v>86250</v>
      </c>
      <c r="D62" s="37">
        <f t="shared" si="7"/>
        <v>10</v>
      </c>
      <c r="E62" s="36" t="str">
        <f t="shared" si="6"/>
        <v>FERROL-SAN CIBRAO</v>
      </c>
      <c r="F62" s="36">
        <f t="shared" si="10"/>
        <v>3436</v>
      </c>
      <c r="G62" s="36">
        <f t="shared" si="9"/>
        <v>289</v>
      </c>
    </row>
    <row r="63" spans="1:7" x14ac:dyDescent="0.3">
      <c r="A63" s="36" t="str">
        <f t="shared" si="5"/>
        <v>TARRAGONA</v>
      </c>
      <c r="B63" s="37">
        <f t="shared" si="3"/>
        <v>48314</v>
      </c>
      <c r="C63" s="37">
        <f t="shared" si="4"/>
        <v>48815</v>
      </c>
      <c r="D63" s="37">
        <f t="shared" si="7"/>
        <v>17</v>
      </c>
      <c r="E63" s="36" t="str">
        <f t="shared" si="6"/>
        <v>MOTRIL</v>
      </c>
      <c r="F63" s="36">
        <f t="shared" si="10"/>
        <v>293</v>
      </c>
      <c r="G63" s="36">
        <f t="shared" si="9"/>
        <v>1450</v>
      </c>
    </row>
    <row r="64" spans="1:7" x14ac:dyDescent="0.3">
      <c r="A64" s="36" t="str">
        <f t="shared" si="5"/>
        <v>VALENCIA</v>
      </c>
      <c r="B64" s="37">
        <f t="shared" si="3"/>
        <v>1952988</v>
      </c>
      <c r="C64" s="37">
        <f t="shared" si="4"/>
        <v>1840479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8</v>
      </c>
    </row>
    <row r="65" spans="1:7" x14ac:dyDescent="0.3">
      <c r="A65" s="36" t="str">
        <f t="shared" si="5"/>
        <v>VIGO</v>
      </c>
      <c r="B65" s="37">
        <f t="shared" si="3"/>
        <v>149136</v>
      </c>
      <c r="C65" s="37">
        <f t="shared" si="4"/>
        <v>147022</v>
      </c>
      <c r="D65" s="37">
        <f t="shared" si="7"/>
        <v>8</v>
      </c>
      <c r="E65" s="36" t="str">
        <f t="shared" si="6"/>
        <v>A CORUÑA</v>
      </c>
      <c r="F65" s="36">
        <f t="shared" si="10"/>
        <v>10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29205</v>
      </c>
      <c r="C66" s="37">
        <f t="shared" si="4"/>
        <v>28939</v>
      </c>
      <c r="D66" s="37">
        <f t="shared" si="7"/>
        <v>19</v>
      </c>
      <c r="E66" s="36" t="str">
        <f t="shared" si="6"/>
        <v>AVILÉS</v>
      </c>
      <c r="F66" s="36">
        <f t="shared" si="10"/>
        <v>5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148</v>
      </c>
    </row>
    <row r="2" spans="1:12" s="2" customFormat="1" ht="21" x14ac:dyDescent="0.4">
      <c r="I2" s="2" t="s">
        <v>172</v>
      </c>
    </row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27763</v>
      </c>
      <c r="C7" s="10">
        <v>30990</v>
      </c>
      <c r="D7" s="10">
        <v>161612</v>
      </c>
      <c r="E7" s="10">
        <v>164922</v>
      </c>
      <c r="F7" s="11">
        <f>((E7*100)/D7)-100</f>
        <v>2.048115238967398</v>
      </c>
      <c r="G7" s="1"/>
      <c r="H7" s="1"/>
      <c r="I7" s="1"/>
    </row>
    <row r="8" spans="1:12" x14ac:dyDescent="0.3">
      <c r="A8" s="12" t="s">
        <v>31</v>
      </c>
      <c r="B8" s="13">
        <v>26106</v>
      </c>
      <c r="C8" s="13">
        <v>24376</v>
      </c>
      <c r="D8" s="13">
        <v>201586</v>
      </c>
      <c r="E8" s="13">
        <v>206427</v>
      </c>
      <c r="F8" s="14">
        <f t="shared" ref="F8:F34" si="0">((E8*100)/D8)-100</f>
        <v>2.4014564503487321</v>
      </c>
      <c r="G8" s="1"/>
      <c r="H8" s="1"/>
      <c r="I8" s="1"/>
    </row>
    <row r="9" spans="1:12" x14ac:dyDescent="0.3">
      <c r="A9" s="9" t="s">
        <v>157</v>
      </c>
      <c r="B9" s="10">
        <v>46199</v>
      </c>
      <c r="C9" s="10">
        <v>50915</v>
      </c>
      <c r="D9" s="10">
        <v>863807</v>
      </c>
      <c r="E9" s="10">
        <v>867238</v>
      </c>
      <c r="F9" s="11">
        <f t="shared" si="0"/>
        <v>0.39719520679966536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1506</v>
      </c>
      <c r="E10" s="13">
        <v>1986</v>
      </c>
      <c r="F10" s="18">
        <f t="shared" si="0"/>
        <v>31.872509960159363</v>
      </c>
      <c r="G10" s="1"/>
      <c r="H10" s="1"/>
      <c r="I10" s="1"/>
    </row>
    <row r="11" spans="1:12" x14ac:dyDescent="0.3">
      <c r="A11" s="9" t="s">
        <v>160</v>
      </c>
      <c r="B11" s="10">
        <v>337507</v>
      </c>
      <c r="C11" s="10">
        <v>375448</v>
      </c>
      <c r="D11" s="10">
        <v>4875841</v>
      </c>
      <c r="E11" s="10">
        <v>5261731</v>
      </c>
      <c r="F11" s="11">
        <f t="shared" si="0"/>
        <v>7.9143269848216988</v>
      </c>
      <c r="G11" s="1"/>
      <c r="H11" s="1"/>
      <c r="I11" s="1"/>
    </row>
    <row r="12" spans="1:12" x14ac:dyDescent="0.3">
      <c r="A12" s="12" t="s">
        <v>161</v>
      </c>
      <c r="B12" s="13">
        <v>55792</v>
      </c>
      <c r="C12" s="13">
        <v>66599</v>
      </c>
      <c r="D12" s="13">
        <v>331208</v>
      </c>
      <c r="E12" s="13">
        <v>376324</v>
      </c>
      <c r="F12" s="14">
        <f t="shared" si="0"/>
        <v>13.62165165092631</v>
      </c>
      <c r="G12" s="1"/>
      <c r="H12" s="1"/>
      <c r="I12" s="1"/>
    </row>
    <row r="13" spans="1:12" x14ac:dyDescent="0.3">
      <c r="A13" s="9" t="s">
        <v>32</v>
      </c>
      <c r="B13" s="10">
        <v>731865</v>
      </c>
      <c r="C13" s="10">
        <v>778337</v>
      </c>
      <c r="D13" s="10">
        <v>7651244</v>
      </c>
      <c r="E13" s="10">
        <v>8230372</v>
      </c>
      <c r="F13" s="11">
        <f t="shared" si="0"/>
        <v>7.5690698140067099</v>
      </c>
      <c r="G13" s="1"/>
      <c r="H13" s="1"/>
      <c r="I13" s="1"/>
    </row>
    <row r="14" spans="1:12" x14ac:dyDescent="0.3">
      <c r="A14" s="12" t="s">
        <v>33</v>
      </c>
      <c r="B14" s="13">
        <v>446404</v>
      </c>
      <c r="C14" s="13">
        <v>505381</v>
      </c>
      <c r="D14" s="13">
        <v>3692534</v>
      </c>
      <c r="E14" s="13">
        <v>4044230</v>
      </c>
      <c r="F14" s="14">
        <f t="shared" si="0"/>
        <v>9.5245162265262877</v>
      </c>
      <c r="G14" s="1"/>
      <c r="H14" s="1"/>
      <c r="I14" s="1"/>
    </row>
    <row r="15" spans="1:12" x14ac:dyDescent="0.3">
      <c r="A15" s="9" t="s">
        <v>34</v>
      </c>
      <c r="B15" s="10">
        <v>24835</v>
      </c>
      <c r="C15" s="10">
        <v>20244</v>
      </c>
      <c r="D15" s="10">
        <v>177713</v>
      </c>
      <c r="E15" s="10">
        <v>185272</v>
      </c>
      <c r="F15" s="11">
        <f t="shared" si="0"/>
        <v>4.2534873644584223</v>
      </c>
      <c r="G15" s="1"/>
      <c r="H15" s="1"/>
      <c r="I15" s="1"/>
    </row>
    <row r="16" spans="1:12" x14ac:dyDescent="0.3">
      <c r="A16" s="12" t="s">
        <v>35</v>
      </c>
      <c r="B16" s="13">
        <v>43253</v>
      </c>
      <c r="C16" s="13">
        <v>41647</v>
      </c>
      <c r="D16" s="13">
        <v>214250</v>
      </c>
      <c r="E16" s="13">
        <v>194104</v>
      </c>
      <c r="F16" s="14">
        <f t="shared" si="0"/>
        <v>-9.4030338389731583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411</v>
      </c>
      <c r="E17" s="10">
        <v>568</v>
      </c>
      <c r="F17" s="11">
        <f t="shared" si="0"/>
        <v>38.199513381995132</v>
      </c>
      <c r="G17" s="1"/>
      <c r="H17" s="1"/>
      <c r="I17" s="1"/>
    </row>
    <row r="18" spans="1:9" x14ac:dyDescent="0.3">
      <c r="A18" s="12" t="s">
        <v>36</v>
      </c>
      <c r="B18" s="13">
        <v>130875</v>
      </c>
      <c r="C18" s="13">
        <v>149134</v>
      </c>
      <c r="D18" s="13">
        <v>1586180</v>
      </c>
      <c r="E18" s="13">
        <v>1719789</v>
      </c>
      <c r="F18" s="14">
        <f t="shared" si="0"/>
        <v>8.4233189171468581</v>
      </c>
      <c r="G18" s="1"/>
      <c r="H18" s="1"/>
      <c r="I18" s="1"/>
    </row>
    <row r="19" spans="1:9" x14ac:dyDescent="0.3">
      <c r="A19" s="9" t="s">
        <v>37</v>
      </c>
      <c r="B19" s="10">
        <v>3788</v>
      </c>
      <c r="C19" s="10">
        <v>3751</v>
      </c>
      <c r="D19" s="10">
        <v>19681</v>
      </c>
      <c r="E19" s="10">
        <v>15481</v>
      </c>
      <c r="F19" s="11">
        <f t="shared" si="0"/>
        <v>-21.340379045780196</v>
      </c>
      <c r="G19" s="1"/>
      <c r="H19" s="1"/>
      <c r="I19" s="1"/>
    </row>
    <row r="20" spans="1:9" x14ac:dyDescent="0.3">
      <c r="A20" s="12" t="s">
        <v>163</v>
      </c>
      <c r="B20" s="13">
        <v>4599</v>
      </c>
      <c r="C20" s="13">
        <v>3283</v>
      </c>
      <c r="D20" s="13">
        <v>21813</v>
      </c>
      <c r="E20" s="13">
        <v>28771</v>
      </c>
      <c r="F20" s="14">
        <f t="shared" si="0"/>
        <v>31.898409205519641</v>
      </c>
      <c r="G20" s="1"/>
      <c r="H20" s="1"/>
      <c r="I20" s="1"/>
    </row>
    <row r="21" spans="1:9" x14ac:dyDescent="0.3">
      <c r="A21" s="9" t="s">
        <v>38</v>
      </c>
      <c r="B21" s="10">
        <v>3519</v>
      </c>
      <c r="C21" s="10">
        <v>4079</v>
      </c>
      <c r="D21" s="10">
        <v>38371</v>
      </c>
      <c r="E21" s="10">
        <v>43921</v>
      </c>
      <c r="F21" s="11">
        <f t="shared" si="0"/>
        <v>14.464048369862653</v>
      </c>
      <c r="G21" s="1"/>
      <c r="H21" s="1"/>
      <c r="I21" s="1"/>
    </row>
    <row r="22" spans="1:9" x14ac:dyDescent="0.3">
      <c r="A22" s="12" t="s">
        <v>59</v>
      </c>
      <c r="B22" s="13">
        <v>254401</v>
      </c>
      <c r="C22" s="13">
        <v>239188</v>
      </c>
      <c r="D22" s="13">
        <v>1973098</v>
      </c>
      <c r="E22" s="13">
        <v>2143542</v>
      </c>
      <c r="F22" s="14">
        <f t="shared" si="0"/>
        <v>8.6383950518423376</v>
      </c>
      <c r="G22" s="1"/>
      <c r="H22" s="1"/>
      <c r="I22" s="1"/>
    </row>
    <row r="23" spans="1:9" x14ac:dyDescent="0.3">
      <c r="A23" s="9" t="s">
        <v>164</v>
      </c>
      <c r="B23" s="10">
        <v>104240</v>
      </c>
      <c r="C23" s="10">
        <v>125924</v>
      </c>
      <c r="D23" s="10">
        <v>690133</v>
      </c>
      <c r="E23" s="10">
        <v>732626</v>
      </c>
      <c r="F23" s="11">
        <f t="shared" si="0"/>
        <v>6.1572189708360554</v>
      </c>
      <c r="G23" s="1"/>
      <c r="H23" s="1"/>
      <c r="I23" s="1"/>
    </row>
    <row r="24" spans="1:9" x14ac:dyDescent="0.3">
      <c r="A24" s="12" t="s">
        <v>166</v>
      </c>
      <c r="B24" s="13">
        <v>143</v>
      </c>
      <c r="C24" s="13">
        <v>0</v>
      </c>
      <c r="D24" s="13">
        <v>143</v>
      </c>
      <c r="E24" s="13">
        <v>0</v>
      </c>
      <c r="F24" s="18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0">
        <v>53282</v>
      </c>
      <c r="C25" s="10">
        <v>44117</v>
      </c>
      <c r="D25" s="10">
        <v>725981</v>
      </c>
      <c r="E25" s="10">
        <v>720055</v>
      </c>
      <c r="F25" s="11">
        <f t="shared" si="0"/>
        <v>-0.8162748060899645</v>
      </c>
      <c r="G25" s="1"/>
      <c r="H25" s="1"/>
      <c r="I25" s="1"/>
    </row>
    <row r="26" spans="1:9" x14ac:dyDescent="0.3">
      <c r="A26" s="12" t="s">
        <v>40</v>
      </c>
      <c r="B26" s="13">
        <v>16851</v>
      </c>
      <c r="C26" s="13">
        <v>8782</v>
      </c>
      <c r="D26" s="13">
        <v>315169</v>
      </c>
      <c r="E26" s="13">
        <v>246718</v>
      </c>
      <c r="F26" s="14">
        <f t="shared" si="0"/>
        <v>-21.718823869098799</v>
      </c>
      <c r="G26" s="1"/>
      <c r="H26" s="1"/>
      <c r="I26" s="1"/>
    </row>
    <row r="27" spans="1:9" x14ac:dyDescent="0.3">
      <c r="A27" s="9" t="s">
        <v>41</v>
      </c>
      <c r="B27" s="10">
        <v>110</v>
      </c>
      <c r="C27" s="10">
        <v>163</v>
      </c>
      <c r="D27" s="10">
        <v>814</v>
      </c>
      <c r="E27" s="10">
        <v>1390</v>
      </c>
      <c r="F27" s="19">
        <f t="shared" si="0"/>
        <v>70.761670761670757</v>
      </c>
      <c r="G27" s="1"/>
      <c r="H27" s="1"/>
      <c r="I27" s="1"/>
    </row>
    <row r="28" spans="1:9" x14ac:dyDescent="0.3">
      <c r="A28" s="12" t="s">
        <v>42</v>
      </c>
      <c r="B28" s="13">
        <v>545841</v>
      </c>
      <c r="C28" s="13">
        <v>528398</v>
      </c>
      <c r="D28" s="13">
        <v>4764607</v>
      </c>
      <c r="E28" s="13">
        <v>4995716</v>
      </c>
      <c r="F28" s="14">
        <f t="shared" si="0"/>
        <v>4.8505364660716026</v>
      </c>
      <c r="G28" s="1"/>
      <c r="H28" s="1"/>
      <c r="I28" s="1"/>
    </row>
    <row r="29" spans="1:9" x14ac:dyDescent="0.3">
      <c r="A29" s="9" t="s">
        <v>43</v>
      </c>
      <c r="B29" s="10">
        <v>21148</v>
      </c>
      <c r="C29" s="10">
        <v>26705</v>
      </c>
      <c r="D29" s="10">
        <v>216943</v>
      </c>
      <c r="E29" s="10">
        <v>236889</v>
      </c>
      <c r="F29" s="11">
        <f t="shared" si="0"/>
        <v>9.194120114500123</v>
      </c>
      <c r="G29" s="1"/>
      <c r="H29" s="1"/>
      <c r="I29" s="1"/>
    </row>
    <row r="30" spans="1:9" x14ac:dyDescent="0.3">
      <c r="A30" s="12" t="s">
        <v>44</v>
      </c>
      <c r="B30" s="13">
        <v>4305</v>
      </c>
      <c r="C30" s="13">
        <v>2604</v>
      </c>
      <c r="D30" s="13">
        <v>20977</v>
      </c>
      <c r="E30" s="13">
        <v>13957</v>
      </c>
      <c r="F30" s="14">
        <f t="shared" si="0"/>
        <v>-33.465223816560993</v>
      </c>
      <c r="G30" s="1"/>
      <c r="H30" s="1"/>
      <c r="I30" s="1"/>
    </row>
    <row r="31" spans="1:9" x14ac:dyDescent="0.3">
      <c r="A31" s="9" t="s">
        <v>45</v>
      </c>
      <c r="B31" s="10">
        <v>7104</v>
      </c>
      <c r="C31" s="10">
        <v>7352</v>
      </c>
      <c r="D31" s="10">
        <v>50740</v>
      </c>
      <c r="E31" s="10">
        <v>92425</v>
      </c>
      <c r="F31" s="11">
        <f t="shared" si="0"/>
        <v>82.154119038234143</v>
      </c>
      <c r="G31" s="1"/>
      <c r="H31" s="1"/>
      <c r="I31" s="1"/>
    </row>
    <row r="32" spans="1:9" x14ac:dyDescent="0.3">
      <c r="A32" s="12" t="s">
        <v>46</v>
      </c>
      <c r="B32" s="13">
        <v>116858</v>
      </c>
      <c r="C32" s="13">
        <v>126740</v>
      </c>
      <c r="D32" s="13">
        <v>909377</v>
      </c>
      <c r="E32" s="13">
        <v>913578</v>
      </c>
      <c r="F32" s="14">
        <f t="shared" si="0"/>
        <v>0.46196461973417513</v>
      </c>
      <c r="G32" s="1"/>
      <c r="H32" s="1"/>
      <c r="I32" s="1"/>
    </row>
    <row r="33" spans="1:9" x14ac:dyDescent="0.3">
      <c r="A33" s="9" t="s">
        <v>47</v>
      </c>
      <c r="B33" s="10">
        <v>16155</v>
      </c>
      <c r="C33" s="10">
        <v>21932</v>
      </c>
      <c r="D33" s="10">
        <v>132036</v>
      </c>
      <c r="E33" s="10">
        <v>148831</v>
      </c>
      <c r="F33" s="11">
        <f t="shared" si="0"/>
        <v>12.720015753279412</v>
      </c>
      <c r="G33" s="1"/>
      <c r="H33" s="1"/>
      <c r="I33" s="1"/>
    </row>
    <row r="34" spans="1:9" x14ac:dyDescent="0.3">
      <c r="A34" s="12" t="s">
        <v>165</v>
      </c>
      <c r="B34" s="13">
        <v>590</v>
      </c>
      <c r="C34" s="13">
        <v>656</v>
      </c>
      <c r="D34" s="13">
        <v>1596</v>
      </c>
      <c r="E34" s="13">
        <v>1158</v>
      </c>
      <c r="F34" s="14">
        <f t="shared" si="0"/>
        <v>-27.443609022556387</v>
      </c>
      <c r="G34" s="1"/>
      <c r="H34" s="1"/>
      <c r="I34" s="1"/>
    </row>
    <row r="35" spans="1:9" x14ac:dyDescent="0.3">
      <c r="A35" s="15" t="s">
        <v>48</v>
      </c>
      <c r="B35" s="16">
        <f>SUM(B7:B34)</f>
        <v>3023533</v>
      </c>
      <c r="C35" s="16">
        <f t="shared" ref="C35:E35" si="1">SUM(C7:C34)</f>
        <v>3186745</v>
      </c>
      <c r="D35" s="16">
        <f t="shared" si="1"/>
        <v>29639371</v>
      </c>
      <c r="E35" s="16">
        <f t="shared" si="1"/>
        <v>31588021</v>
      </c>
      <c r="F35" s="17">
        <f t="shared" ref="F35" si="2">((E35*100)/D35)-100</f>
        <v>6.5745322328196494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164922</v>
      </c>
      <c r="C39" s="37">
        <f t="shared" si="4"/>
        <v>161612</v>
      </c>
      <c r="D39" s="37">
        <f>_xlfn.RANK.EQ(B39,$B$39:$B$66)+COUNTIF($B$39:$B$66,B39)-1</f>
        <v>17</v>
      </c>
      <c r="E39" s="36" t="str">
        <f t="shared" ref="E39:E66" si="6">INDEX($A$39:$B$66,MATCH(ROW()-38,$D$39:$D$66,0),1)</f>
        <v>BALEARES</v>
      </c>
      <c r="F39" s="36">
        <f>LOOKUP(E39,$A$39:$A$66,$B$39:$B$66)</f>
        <v>8230372</v>
      </c>
      <c r="G39" s="36">
        <f>LOOKUP(E39,$A$39:$A$66,$C$39:$C$66)</f>
        <v>7651244</v>
      </c>
    </row>
    <row r="40" spans="1:9" x14ac:dyDescent="0.3">
      <c r="A40" s="36" t="str">
        <f t="shared" si="5"/>
        <v>ALICANTE</v>
      </c>
      <c r="B40" s="37">
        <f t="shared" si="3"/>
        <v>206427</v>
      </c>
      <c r="C40" s="37">
        <f t="shared" si="4"/>
        <v>201586</v>
      </c>
      <c r="D40" s="37">
        <f t="shared" ref="D40:D66" si="7">_xlfn.RANK.EQ(B40,$B$39:$B$66)+COUNTIF($B$39:$B$66,B40)-1</f>
        <v>14</v>
      </c>
      <c r="E40" s="36" t="str">
        <f t="shared" si="6"/>
        <v>BAHÍA DE ALGECIRAS</v>
      </c>
      <c r="F40" s="36">
        <f t="shared" ref="F40:F55" si="8">LOOKUP(E40,$A$39:$A$66,$B$39:$B$66)</f>
        <v>5261731</v>
      </c>
      <c r="G40" s="36">
        <f t="shared" ref="G40:G66" si="9">LOOKUP(E40,$A$39:$A$66,$C$39:$C$66)</f>
        <v>4875841</v>
      </c>
    </row>
    <row r="41" spans="1:9" x14ac:dyDescent="0.3">
      <c r="A41" s="36" t="str">
        <f t="shared" si="5"/>
        <v>ALMERÍA</v>
      </c>
      <c r="B41" s="37">
        <f t="shared" si="3"/>
        <v>867238</v>
      </c>
      <c r="C41" s="37">
        <f t="shared" si="4"/>
        <v>863807</v>
      </c>
      <c r="D41" s="37">
        <f t="shared" si="7"/>
        <v>8</v>
      </c>
      <c r="E41" s="36" t="str">
        <f t="shared" si="6"/>
        <v>SANTA CRUZ DE TENERIFE</v>
      </c>
      <c r="F41" s="36">
        <f t="shared" si="8"/>
        <v>4995716</v>
      </c>
      <c r="G41" s="36">
        <f t="shared" si="9"/>
        <v>4764607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1506</v>
      </c>
      <c r="D42" s="37">
        <f t="shared" si="7"/>
        <v>24</v>
      </c>
      <c r="E42" s="36" t="str">
        <f t="shared" si="6"/>
        <v>BARCELONA</v>
      </c>
      <c r="F42" s="36">
        <f t="shared" si="8"/>
        <v>4044230</v>
      </c>
      <c r="G42" s="36">
        <f t="shared" si="9"/>
        <v>3692534</v>
      </c>
    </row>
    <row r="43" spans="1:9" x14ac:dyDescent="0.3">
      <c r="A43" s="36" t="str">
        <f t="shared" si="5"/>
        <v>BAHÍA DE ALGECIRAS</v>
      </c>
      <c r="B43" s="37">
        <f t="shared" si="3"/>
        <v>5261731</v>
      </c>
      <c r="C43" s="37">
        <f t="shared" si="4"/>
        <v>4875841</v>
      </c>
      <c r="D43" s="37">
        <f t="shared" si="7"/>
        <v>2</v>
      </c>
      <c r="E43" s="36" t="str">
        <f t="shared" si="6"/>
        <v>LAS PALMAS</v>
      </c>
      <c r="F43" s="36">
        <f t="shared" si="8"/>
        <v>2143542</v>
      </c>
      <c r="G43" s="36">
        <f t="shared" si="9"/>
        <v>1973098</v>
      </c>
    </row>
    <row r="44" spans="1:9" x14ac:dyDescent="0.3">
      <c r="A44" s="36" t="str">
        <f t="shared" si="5"/>
        <v>BAHÍA DE CÁDIZ</v>
      </c>
      <c r="B44" s="37">
        <f t="shared" si="3"/>
        <v>376324</v>
      </c>
      <c r="C44" s="37">
        <f t="shared" si="4"/>
        <v>331208</v>
      </c>
      <c r="D44" s="37">
        <f t="shared" si="7"/>
        <v>11</v>
      </c>
      <c r="E44" s="36" t="str">
        <f t="shared" si="6"/>
        <v>CEUTA</v>
      </c>
      <c r="F44" s="36">
        <f t="shared" si="8"/>
        <v>1719789</v>
      </c>
      <c r="G44" s="36">
        <f t="shared" si="9"/>
        <v>1586180</v>
      </c>
    </row>
    <row r="45" spans="1:9" x14ac:dyDescent="0.3">
      <c r="A45" s="36" t="str">
        <f t="shared" si="5"/>
        <v>BALEARES</v>
      </c>
      <c r="B45" s="37">
        <f t="shared" si="3"/>
        <v>8230372</v>
      </c>
      <c r="C45" s="37">
        <f t="shared" si="4"/>
        <v>7651244</v>
      </c>
      <c r="D45" s="37">
        <f t="shared" si="7"/>
        <v>1</v>
      </c>
      <c r="E45" s="36" t="str">
        <f t="shared" si="6"/>
        <v>VALENCIA</v>
      </c>
      <c r="F45" s="36">
        <f t="shared" si="8"/>
        <v>913578</v>
      </c>
      <c r="G45" s="36">
        <f t="shared" si="9"/>
        <v>909377</v>
      </c>
    </row>
    <row r="46" spans="1:9" x14ac:dyDescent="0.3">
      <c r="A46" s="36" t="str">
        <f t="shared" si="5"/>
        <v>BARCELONA</v>
      </c>
      <c r="B46" s="37">
        <f t="shared" si="3"/>
        <v>4044230</v>
      </c>
      <c r="C46" s="37">
        <f t="shared" si="4"/>
        <v>3692534</v>
      </c>
      <c r="D46" s="37">
        <f t="shared" si="7"/>
        <v>4</v>
      </c>
      <c r="E46" s="36" t="str">
        <f t="shared" si="6"/>
        <v>ALMERÍA</v>
      </c>
      <c r="F46" s="36">
        <f t="shared" si="8"/>
        <v>867238</v>
      </c>
      <c r="G46" s="36">
        <f t="shared" si="9"/>
        <v>863807</v>
      </c>
    </row>
    <row r="47" spans="1:9" x14ac:dyDescent="0.3">
      <c r="A47" s="36" t="str">
        <f t="shared" si="5"/>
        <v>BILBAO</v>
      </c>
      <c r="B47" s="37">
        <f t="shared" si="3"/>
        <v>185272</v>
      </c>
      <c r="C47" s="37">
        <f t="shared" si="4"/>
        <v>177713</v>
      </c>
      <c r="D47" s="37">
        <f t="shared" si="7"/>
        <v>16</v>
      </c>
      <c r="E47" s="36" t="str">
        <f t="shared" si="6"/>
        <v>MÁLAGA</v>
      </c>
      <c r="F47" s="36">
        <f t="shared" si="8"/>
        <v>732626</v>
      </c>
      <c r="G47" s="36">
        <f t="shared" si="9"/>
        <v>690133</v>
      </c>
    </row>
    <row r="48" spans="1:9" x14ac:dyDescent="0.3">
      <c r="A48" s="36" t="str">
        <f t="shared" si="5"/>
        <v>CARTAGENA</v>
      </c>
      <c r="B48" s="37">
        <f t="shared" si="3"/>
        <v>194104</v>
      </c>
      <c r="C48" s="37">
        <f t="shared" si="4"/>
        <v>214250</v>
      </c>
      <c r="D48" s="37">
        <f t="shared" si="7"/>
        <v>15</v>
      </c>
      <c r="E48" s="36" t="str">
        <f t="shared" si="6"/>
        <v>MELILLA</v>
      </c>
      <c r="F48" s="36">
        <f t="shared" si="8"/>
        <v>720055</v>
      </c>
      <c r="G48" s="36">
        <f t="shared" si="9"/>
        <v>725981</v>
      </c>
    </row>
    <row r="49" spans="1:7" x14ac:dyDescent="0.3">
      <c r="A49" s="36" t="str">
        <f t="shared" si="5"/>
        <v>CASTELLÓN</v>
      </c>
      <c r="B49" s="37">
        <f t="shared" si="3"/>
        <v>568</v>
      </c>
      <c r="C49" s="37">
        <f t="shared" si="4"/>
        <v>411</v>
      </c>
      <c r="D49" s="37">
        <f t="shared" si="7"/>
        <v>27</v>
      </c>
      <c r="E49" s="36" t="str">
        <f t="shared" si="6"/>
        <v>BAHÍA DE CÁDIZ</v>
      </c>
      <c r="F49" s="36">
        <f t="shared" si="8"/>
        <v>376324</v>
      </c>
      <c r="G49" s="36">
        <f t="shared" si="9"/>
        <v>331208</v>
      </c>
    </row>
    <row r="50" spans="1:7" x14ac:dyDescent="0.3">
      <c r="A50" s="36" t="str">
        <f t="shared" si="5"/>
        <v>CEUTA</v>
      </c>
      <c r="B50" s="37">
        <f t="shared" si="3"/>
        <v>1719789</v>
      </c>
      <c r="C50" s="37">
        <f t="shared" si="4"/>
        <v>1586180</v>
      </c>
      <c r="D50" s="37">
        <f t="shared" si="7"/>
        <v>6</v>
      </c>
      <c r="E50" s="36" t="str">
        <f t="shared" si="6"/>
        <v>MOTRIL</v>
      </c>
      <c r="F50" s="36">
        <f t="shared" si="8"/>
        <v>246718</v>
      </c>
      <c r="G50" s="36">
        <f t="shared" si="9"/>
        <v>315169</v>
      </c>
    </row>
    <row r="51" spans="1:7" x14ac:dyDescent="0.3">
      <c r="A51" s="36" t="str">
        <f t="shared" si="5"/>
        <v>FERROL-SAN CIBRAO</v>
      </c>
      <c r="B51" s="37">
        <f t="shared" si="3"/>
        <v>15481</v>
      </c>
      <c r="C51" s="37">
        <f t="shared" si="4"/>
        <v>19681</v>
      </c>
      <c r="D51" s="37">
        <f t="shared" si="7"/>
        <v>22</v>
      </c>
      <c r="E51" s="36" t="str">
        <f t="shared" si="6"/>
        <v>SANTANDER</v>
      </c>
      <c r="F51" s="36">
        <f t="shared" si="8"/>
        <v>236889</v>
      </c>
      <c r="G51" s="36">
        <f t="shared" si="9"/>
        <v>216943</v>
      </c>
    </row>
    <row r="52" spans="1:7" x14ac:dyDescent="0.3">
      <c r="A52" s="36" t="str">
        <f t="shared" si="5"/>
        <v>GIJÓN</v>
      </c>
      <c r="B52" s="37">
        <f t="shared" si="3"/>
        <v>28771</v>
      </c>
      <c r="C52" s="37">
        <f t="shared" si="4"/>
        <v>21813</v>
      </c>
      <c r="D52" s="37">
        <f t="shared" si="7"/>
        <v>21</v>
      </c>
      <c r="E52" s="36" t="str">
        <f t="shared" si="6"/>
        <v>ALICANTE</v>
      </c>
      <c r="F52" s="36">
        <f t="shared" si="8"/>
        <v>206427</v>
      </c>
      <c r="G52" s="36">
        <f t="shared" si="9"/>
        <v>201586</v>
      </c>
    </row>
    <row r="53" spans="1:7" x14ac:dyDescent="0.3">
      <c r="A53" s="36" t="str">
        <f t="shared" si="5"/>
        <v>HUELVA</v>
      </c>
      <c r="B53" s="37">
        <f t="shared" si="3"/>
        <v>43921</v>
      </c>
      <c r="C53" s="37">
        <f t="shared" si="4"/>
        <v>38371</v>
      </c>
      <c r="D53" s="37">
        <f t="shared" si="7"/>
        <v>20</v>
      </c>
      <c r="E53" s="36" t="str">
        <f t="shared" si="6"/>
        <v>CARTAGENA</v>
      </c>
      <c r="F53" s="36">
        <f t="shared" si="8"/>
        <v>194104</v>
      </c>
      <c r="G53" s="36">
        <f t="shared" si="9"/>
        <v>214250</v>
      </c>
    </row>
    <row r="54" spans="1:7" x14ac:dyDescent="0.3">
      <c r="A54" s="36" t="str">
        <f t="shared" si="5"/>
        <v>LAS PALMAS</v>
      </c>
      <c r="B54" s="37">
        <f t="shared" si="3"/>
        <v>2143542</v>
      </c>
      <c r="C54" s="37">
        <f t="shared" si="4"/>
        <v>1973098</v>
      </c>
      <c r="D54" s="37">
        <f t="shared" si="7"/>
        <v>5</v>
      </c>
      <c r="E54" s="36" t="str">
        <f t="shared" si="6"/>
        <v>BILBAO</v>
      </c>
      <c r="F54" s="36">
        <f t="shared" si="8"/>
        <v>185272</v>
      </c>
      <c r="G54" s="36">
        <f t="shared" si="9"/>
        <v>177713</v>
      </c>
    </row>
    <row r="55" spans="1:7" x14ac:dyDescent="0.3">
      <c r="A55" s="36" t="str">
        <f t="shared" si="5"/>
        <v>MÁLAGA</v>
      </c>
      <c r="B55" s="37">
        <f t="shared" si="3"/>
        <v>732626</v>
      </c>
      <c r="C55" s="37">
        <f t="shared" si="4"/>
        <v>690133</v>
      </c>
      <c r="D55" s="37">
        <f t="shared" si="7"/>
        <v>9</v>
      </c>
      <c r="E55" s="36" t="str">
        <f t="shared" si="6"/>
        <v>A CORUÑA</v>
      </c>
      <c r="F55" s="36">
        <f t="shared" si="8"/>
        <v>164922</v>
      </c>
      <c r="G55" s="36">
        <f t="shared" si="9"/>
        <v>161612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143</v>
      </c>
      <c r="D56" s="37">
        <f t="shared" si="7"/>
        <v>28</v>
      </c>
      <c r="E56" s="36" t="str">
        <f t="shared" si="6"/>
        <v>VIGO</v>
      </c>
      <c r="F56" s="36">
        <f t="shared" ref="F56:F66" si="10">LOOKUP(E56,$A$39:$A$66,$B$39:$B$66)</f>
        <v>148831</v>
      </c>
      <c r="G56" s="36">
        <f t="shared" si="9"/>
        <v>132036</v>
      </c>
    </row>
    <row r="57" spans="1:7" x14ac:dyDescent="0.3">
      <c r="A57" s="36" t="str">
        <f t="shared" si="5"/>
        <v>MELILLA</v>
      </c>
      <c r="B57" s="37">
        <f t="shared" si="3"/>
        <v>720055</v>
      </c>
      <c r="C57" s="37">
        <f t="shared" si="4"/>
        <v>725981</v>
      </c>
      <c r="D57" s="37">
        <f t="shared" si="7"/>
        <v>10</v>
      </c>
      <c r="E57" s="36" t="str">
        <f t="shared" si="6"/>
        <v>TARRAGONA</v>
      </c>
      <c r="F57" s="36">
        <f t="shared" si="10"/>
        <v>92425</v>
      </c>
      <c r="G57" s="36">
        <f t="shared" si="9"/>
        <v>50740</v>
      </c>
    </row>
    <row r="58" spans="1:7" x14ac:dyDescent="0.3">
      <c r="A58" s="36" t="str">
        <f t="shared" si="5"/>
        <v>MOTRIL</v>
      </c>
      <c r="B58" s="37">
        <f t="shared" si="3"/>
        <v>246718</v>
      </c>
      <c r="C58" s="37">
        <f t="shared" si="4"/>
        <v>315169</v>
      </c>
      <c r="D58" s="37">
        <f t="shared" si="7"/>
        <v>12</v>
      </c>
      <c r="E58" s="36" t="str">
        <f t="shared" si="6"/>
        <v>HUELVA</v>
      </c>
      <c r="F58" s="36">
        <f t="shared" si="10"/>
        <v>43921</v>
      </c>
      <c r="G58" s="36">
        <f t="shared" si="9"/>
        <v>38371</v>
      </c>
    </row>
    <row r="59" spans="1:7" x14ac:dyDescent="0.3">
      <c r="A59" s="36" t="str">
        <f t="shared" si="5"/>
        <v>PASAIA</v>
      </c>
      <c r="B59" s="37">
        <f t="shared" si="3"/>
        <v>1390</v>
      </c>
      <c r="C59" s="37">
        <f t="shared" si="4"/>
        <v>814</v>
      </c>
      <c r="D59" s="37">
        <f t="shared" si="7"/>
        <v>25</v>
      </c>
      <c r="E59" s="36" t="str">
        <f t="shared" si="6"/>
        <v>GIJÓN</v>
      </c>
      <c r="F59" s="36">
        <f t="shared" si="10"/>
        <v>28771</v>
      </c>
      <c r="G59" s="36">
        <f t="shared" si="9"/>
        <v>21813</v>
      </c>
    </row>
    <row r="60" spans="1:7" x14ac:dyDescent="0.3">
      <c r="A60" s="36" t="str">
        <f t="shared" si="5"/>
        <v>SANTA CRUZ DE TENERIFE</v>
      </c>
      <c r="B60" s="37">
        <f t="shared" si="3"/>
        <v>4995716</v>
      </c>
      <c r="C60" s="37">
        <f t="shared" si="4"/>
        <v>4764607</v>
      </c>
      <c r="D60" s="37">
        <f t="shared" si="7"/>
        <v>3</v>
      </c>
      <c r="E60" s="36" t="str">
        <f t="shared" si="6"/>
        <v>FERROL-SAN CIBRAO</v>
      </c>
      <c r="F60" s="36">
        <f t="shared" si="10"/>
        <v>15481</v>
      </c>
      <c r="G60" s="36">
        <f t="shared" si="9"/>
        <v>19681</v>
      </c>
    </row>
    <row r="61" spans="1:7" x14ac:dyDescent="0.3">
      <c r="A61" s="36" t="str">
        <f t="shared" si="5"/>
        <v>SANTANDER</v>
      </c>
      <c r="B61" s="37">
        <f t="shared" si="3"/>
        <v>236889</v>
      </c>
      <c r="C61" s="37">
        <f t="shared" si="4"/>
        <v>216943</v>
      </c>
      <c r="D61" s="37">
        <f t="shared" si="7"/>
        <v>13</v>
      </c>
      <c r="E61" s="36" t="str">
        <f t="shared" si="6"/>
        <v>SEVILLA</v>
      </c>
      <c r="F61" s="36">
        <f t="shared" si="10"/>
        <v>13957</v>
      </c>
      <c r="G61" s="36">
        <f t="shared" si="9"/>
        <v>20977</v>
      </c>
    </row>
    <row r="62" spans="1:7" x14ac:dyDescent="0.3">
      <c r="A62" s="36" t="str">
        <f t="shared" si="5"/>
        <v>SEVILLA</v>
      </c>
      <c r="B62" s="37">
        <f t="shared" si="3"/>
        <v>13957</v>
      </c>
      <c r="C62" s="37">
        <f t="shared" si="4"/>
        <v>20977</v>
      </c>
      <c r="D62" s="37">
        <f t="shared" si="7"/>
        <v>23</v>
      </c>
      <c r="E62" s="36" t="str">
        <f t="shared" si="6"/>
        <v>AVILÉS</v>
      </c>
      <c r="F62" s="36">
        <f t="shared" si="10"/>
        <v>1986</v>
      </c>
      <c r="G62" s="36">
        <f t="shared" si="9"/>
        <v>1506</v>
      </c>
    </row>
    <row r="63" spans="1:7" x14ac:dyDescent="0.3">
      <c r="A63" s="36" t="str">
        <f t="shared" si="5"/>
        <v>TARRAGONA</v>
      </c>
      <c r="B63" s="37">
        <f t="shared" si="3"/>
        <v>92425</v>
      </c>
      <c r="C63" s="37">
        <f t="shared" si="4"/>
        <v>50740</v>
      </c>
      <c r="D63" s="37">
        <f t="shared" si="7"/>
        <v>19</v>
      </c>
      <c r="E63" s="36" t="str">
        <f t="shared" si="6"/>
        <v>PASAIA</v>
      </c>
      <c r="F63" s="36">
        <f t="shared" si="10"/>
        <v>1390</v>
      </c>
      <c r="G63" s="36">
        <f t="shared" si="9"/>
        <v>814</v>
      </c>
    </row>
    <row r="64" spans="1:7" x14ac:dyDescent="0.3">
      <c r="A64" s="36" t="str">
        <f t="shared" si="5"/>
        <v>VALENCIA</v>
      </c>
      <c r="B64" s="37">
        <f t="shared" si="3"/>
        <v>913578</v>
      </c>
      <c r="C64" s="37">
        <f t="shared" si="4"/>
        <v>909377</v>
      </c>
      <c r="D64" s="37">
        <f t="shared" si="7"/>
        <v>7</v>
      </c>
      <c r="E64" s="36" t="str">
        <f t="shared" si="6"/>
        <v>VILAGARCÍA</v>
      </c>
      <c r="F64" s="36">
        <f t="shared" si="10"/>
        <v>1158</v>
      </c>
      <c r="G64" s="36">
        <f t="shared" si="9"/>
        <v>1596</v>
      </c>
    </row>
    <row r="65" spans="1:7" x14ac:dyDescent="0.3">
      <c r="A65" s="36" t="str">
        <f t="shared" si="5"/>
        <v>VIGO</v>
      </c>
      <c r="B65" s="37">
        <f t="shared" si="3"/>
        <v>148831</v>
      </c>
      <c r="C65" s="37">
        <f t="shared" si="4"/>
        <v>132036</v>
      </c>
      <c r="D65" s="37">
        <f t="shared" si="7"/>
        <v>18</v>
      </c>
      <c r="E65" s="36" t="str">
        <f t="shared" si="6"/>
        <v>CASTELLÓN</v>
      </c>
      <c r="F65" s="36">
        <f t="shared" si="10"/>
        <v>568</v>
      </c>
      <c r="G65" s="36">
        <f t="shared" si="9"/>
        <v>411</v>
      </c>
    </row>
    <row r="66" spans="1:7" x14ac:dyDescent="0.3">
      <c r="A66" s="36" t="str">
        <f t="shared" si="5"/>
        <v>VILAGARCÍA</v>
      </c>
      <c r="B66" s="37">
        <f t="shared" si="3"/>
        <v>1158</v>
      </c>
      <c r="C66" s="37">
        <f t="shared" si="4"/>
        <v>1596</v>
      </c>
      <c r="D66" s="37">
        <f t="shared" si="7"/>
        <v>26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143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173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27763</v>
      </c>
      <c r="C7" s="10">
        <v>30990</v>
      </c>
      <c r="D7" s="10">
        <v>161612</v>
      </c>
      <c r="E7" s="10">
        <v>164922</v>
      </c>
      <c r="F7" s="11">
        <f>((E7*100)/D7)-100</f>
        <v>2.048115238967398</v>
      </c>
      <c r="G7" s="1"/>
      <c r="H7" s="1"/>
      <c r="I7" s="1"/>
    </row>
    <row r="8" spans="1:12" x14ac:dyDescent="0.3">
      <c r="A8" s="12" t="s">
        <v>31</v>
      </c>
      <c r="B8" s="13">
        <v>21421</v>
      </c>
      <c r="C8" s="13">
        <v>19481</v>
      </c>
      <c r="D8" s="13">
        <v>69243</v>
      </c>
      <c r="E8" s="13">
        <v>89805</v>
      </c>
      <c r="F8" s="14">
        <f t="shared" ref="F8:F34" si="0">((E8*100)/D8)-100</f>
        <v>29.695420475715963</v>
      </c>
      <c r="G8" s="1"/>
      <c r="H8" s="1"/>
      <c r="I8" s="1"/>
    </row>
    <row r="9" spans="1:12" x14ac:dyDescent="0.3">
      <c r="A9" s="9" t="s">
        <v>157</v>
      </c>
      <c r="B9" s="10">
        <v>906</v>
      </c>
      <c r="C9" s="10">
        <v>3585</v>
      </c>
      <c r="D9" s="10">
        <v>24719</v>
      </c>
      <c r="E9" s="10">
        <v>23151</v>
      </c>
      <c r="F9" s="11">
        <f t="shared" si="0"/>
        <v>-6.3432986771309459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1506</v>
      </c>
      <c r="E10" s="13">
        <v>1986</v>
      </c>
      <c r="F10" s="18">
        <f t="shared" si="0"/>
        <v>31.872509960159363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381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54172</v>
      </c>
      <c r="C12" s="13">
        <v>64254</v>
      </c>
      <c r="D12" s="13">
        <v>312762</v>
      </c>
      <c r="E12" s="13">
        <v>357026</v>
      </c>
      <c r="F12" s="14">
        <f t="shared" si="0"/>
        <v>14.152614448046762</v>
      </c>
      <c r="G12" s="1"/>
      <c r="H12" s="1"/>
      <c r="I12" s="1"/>
    </row>
    <row r="13" spans="1:12" x14ac:dyDescent="0.3">
      <c r="A13" s="9" t="s">
        <v>32</v>
      </c>
      <c r="B13" s="10">
        <v>254153</v>
      </c>
      <c r="C13" s="10">
        <v>297264</v>
      </c>
      <c r="D13" s="10">
        <v>1978193</v>
      </c>
      <c r="E13" s="10">
        <v>2276170</v>
      </c>
      <c r="F13" s="11">
        <f t="shared" si="0"/>
        <v>15.063090406244484</v>
      </c>
      <c r="G13" s="1"/>
      <c r="H13" s="1"/>
      <c r="I13" s="1"/>
    </row>
    <row r="14" spans="1:12" x14ac:dyDescent="0.3">
      <c r="A14" s="12" t="s">
        <v>33</v>
      </c>
      <c r="B14" s="13">
        <v>362808</v>
      </c>
      <c r="C14" s="13">
        <v>419446</v>
      </c>
      <c r="D14" s="13">
        <v>2398436</v>
      </c>
      <c r="E14" s="13">
        <v>2736957</v>
      </c>
      <c r="F14" s="14">
        <f t="shared" si="0"/>
        <v>14.114239446039008</v>
      </c>
      <c r="G14" s="1"/>
      <c r="H14" s="1"/>
      <c r="I14" s="1"/>
    </row>
    <row r="15" spans="1:12" x14ac:dyDescent="0.3">
      <c r="A15" s="9" t="s">
        <v>34</v>
      </c>
      <c r="B15" s="10">
        <v>15174</v>
      </c>
      <c r="C15" s="10">
        <v>9584</v>
      </c>
      <c r="D15" s="10">
        <v>83674</v>
      </c>
      <c r="E15" s="10">
        <v>83522</v>
      </c>
      <c r="F15" s="11">
        <f t="shared" si="0"/>
        <v>-0.18165738461171088</v>
      </c>
      <c r="G15" s="1"/>
      <c r="H15" s="1"/>
      <c r="I15" s="1"/>
    </row>
    <row r="16" spans="1:12" x14ac:dyDescent="0.3">
      <c r="A16" s="12" t="s">
        <v>35</v>
      </c>
      <c r="B16" s="13">
        <v>43253</v>
      </c>
      <c r="C16" s="13">
        <v>41647</v>
      </c>
      <c r="D16" s="13">
        <v>214250</v>
      </c>
      <c r="E16" s="13">
        <v>194104</v>
      </c>
      <c r="F16" s="14">
        <f t="shared" si="0"/>
        <v>-9.4030338389731583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411</v>
      </c>
      <c r="E17" s="10">
        <v>568</v>
      </c>
      <c r="F17" s="11">
        <f t="shared" si="0"/>
        <v>38.199513381995132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7278</v>
      </c>
      <c r="D18" s="13">
        <v>12529</v>
      </c>
      <c r="E18" s="13">
        <v>15499</v>
      </c>
      <c r="F18" s="14">
        <f t="shared" si="0"/>
        <v>23.705004389815628</v>
      </c>
      <c r="G18" s="1"/>
      <c r="H18" s="1"/>
      <c r="I18" s="1"/>
    </row>
    <row r="19" spans="1:9" x14ac:dyDescent="0.3">
      <c r="A19" s="9" t="s">
        <v>37</v>
      </c>
      <c r="B19" s="10">
        <v>3788</v>
      </c>
      <c r="C19" s="10">
        <v>3751</v>
      </c>
      <c r="D19" s="10">
        <v>19681</v>
      </c>
      <c r="E19" s="10">
        <v>15481</v>
      </c>
      <c r="F19" s="11">
        <f t="shared" si="0"/>
        <v>-21.340379045780196</v>
      </c>
      <c r="G19" s="1"/>
      <c r="H19" s="1"/>
      <c r="I19" s="1"/>
    </row>
    <row r="20" spans="1:9" x14ac:dyDescent="0.3">
      <c r="A20" s="12" t="s">
        <v>163</v>
      </c>
      <c r="B20" s="13">
        <v>4595</v>
      </c>
      <c r="C20" s="13">
        <v>3283</v>
      </c>
      <c r="D20" s="13">
        <v>21776</v>
      </c>
      <c r="E20" s="13">
        <v>28717</v>
      </c>
      <c r="F20" s="14">
        <f t="shared" si="0"/>
        <v>31.874540778839076</v>
      </c>
      <c r="G20" s="1"/>
      <c r="H20" s="1"/>
      <c r="I20" s="1"/>
    </row>
    <row r="21" spans="1:9" x14ac:dyDescent="0.3">
      <c r="A21" s="9" t="s">
        <v>38</v>
      </c>
      <c r="B21" s="10">
        <v>843</v>
      </c>
      <c r="C21" s="10">
        <v>1649</v>
      </c>
      <c r="D21" s="10">
        <v>5711</v>
      </c>
      <c r="E21" s="10">
        <v>11533</v>
      </c>
      <c r="F21" s="19">
        <f t="shared" si="0"/>
        <v>101.94361758010857</v>
      </c>
      <c r="G21" s="1"/>
      <c r="H21" s="1"/>
      <c r="I21" s="1"/>
    </row>
    <row r="22" spans="1:9" x14ac:dyDescent="0.3">
      <c r="A22" s="12" t="s">
        <v>59</v>
      </c>
      <c r="B22" s="13">
        <v>152274</v>
      </c>
      <c r="C22" s="13">
        <v>114292</v>
      </c>
      <c r="D22" s="13">
        <v>812218</v>
      </c>
      <c r="E22" s="13">
        <v>957050</v>
      </c>
      <c r="F22" s="14">
        <f t="shared" si="0"/>
        <v>17.831665882804856</v>
      </c>
      <c r="G22" s="1"/>
      <c r="H22" s="1"/>
      <c r="I22" s="1"/>
    </row>
    <row r="23" spans="1:9" x14ac:dyDescent="0.3">
      <c r="A23" s="9" t="s">
        <v>164</v>
      </c>
      <c r="B23" s="10">
        <v>84688</v>
      </c>
      <c r="C23" s="10">
        <v>99923</v>
      </c>
      <c r="D23" s="10">
        <v>433537</v>
      </c>
      <c r="E23" s="10">
        <v>426300</v>
      </c>
      <c r="F23" s="11">
        <f t="shared" si="0"/>
        <v>-1.6692923556697536</v>
      </c>
      <c r="G23" s="1"/>
      <c r="H23" s="1"/>
      <c r="I23" s="1"/>
    </row>
    <row r="24" spans="1:9" x14ac:dyDescent="0.3">
      <c r="A24" s="12" t="s">
        <v>166</v>
      </c>
      <c r="B24" s="13">
        <v>143</v>
      </c>
      <c r="C24" s="13">
        <v>0</v>
      </c>
      <c r="D24" s="13">
        <v>143</v>
      </c>
      <c r="E24" s="13">
        <v>0</v>
      </c>
      <c r="F24" s="18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666</v>
      </c>
      <c r="C26" s="13">
        <v>1813</v>
      </c>
      <c r="D26" s="13">
        <v>3287</v>
      </c>
      <c r="E26" s="13">
        <v>4815</v>
      </c>
      <c r="F26" s="14">
        <f t="shared" si="0"/>
        <v>46.486157590508071</v>
      </c>
      <c r="G26" s="1"/>
      <c r="H26" s="1"/>
      <c r="I26" s="1"/>
    </row>
    <row r="27" spans="1:9" x14ac:dyDescent="0.3">
      <c r="A27" s="9" t="s">
        <v>41</v>
      </c>
      <c r="B27" s="10">
        <v>110</v>
      </c>
      <c r="C27" s="10">
        <v>162</v>
      </c>
      <c r="D27" s="10">
        <v>807</v>
      </c>
      <c r="E27" s="10">
        <v>1371</v>
      </c>
      <c r="F27" s="19">
        <f t="shared" si="0"/>
        <v>69.88847583643124</v>
      </c>
      <c r="G27" s="1"/>
      <c r="H27" s="1"/>
      <c r="I27" s="1"/>
    </row>
    <row r="28" spans="1:9" x14ac:dyDescent="0.3">
      <c r="A28" s="12" t="s">
        <v>42</v>
      </c>
      <c r="B28" s="13">
        <v>136520</v>
      </c>
      <c r="C28" s="13">
        <v>90280</v>
      </c>
      <c r="D28" s="13">
        <v>624314</v>
      </c>
      <c r="E28" s="13">
        <v>710857</v>
      </c>
      <c r="F28" s="14">
        <f t="shared" si="0"/>
        <v>13.862095035510976</v>
      </c>
      <c r="G28" s="1"/>
      <c r="H28" s="1"/>
      <c r="I28" s="1"/>
    </row>
    <row r="29" spans="1:9" x14ac:dyDescent="0.3">
      <c r="A29" s="9" t="s">
        <v>43</v>
      </c>
      <c r="B29" s="10">
        <v>374</v>
      </c>
      <c r="C29" s="10">
        <v>920</v>
      </c>
      <c r="D29" s="10">
        <v>14560</v>
      </c>
      <c r="E29" s="10">
        <v>12305</v>
      </c>
      <c r="F29" s="11">
        <f t="shared" si="0"/>
        <v>-15.487637362637358</v>
      </c>
      <c r="G29" s="1"/>
      <c r="H29" s="1"/>
      <c r="I29" s="1"/>
    </row>
    <row r="30" spans="1:9" x14ac:dyDescent="0.3">
      <c r="A30" s="12" t="s">
        <v>44</v>
      </c>
      <c r="B30" s="13">
        <v>4305</v>
      </c>
      <c r="C30" s="13">
        <v>2604</v>
      </c>
      <c r="D30" s="13">
        <v>20977</v>
      </c>
      <c r="E30" s="13">
        <v>13957</v>
      </c>
      <c r="F30" s="14">
        <f t="shared" si="0"/>
        <v>-33.465223816560993</v>
      </c>
      <c r="G30" s="1"/>
      <c r="H30" s="1"/>
      <c r="I30" s="1"/>
    </row>
    <row r="31" spans="1:9" x14ac:dyDescent="0.3">
      <c r="A31" s="9" t="s">
        <v>45</v>
      </c>
      <c r="B31" s="10">
        <v>7104</v>
      </c>
      <c r="C31" s="10">
        <v>7352</v>
      </c>
      <c r="D31" s="10">
        <v>50740</v>
      </c>
      <c r="E31" s="10">
        <v>92425</v>
      </c>
      <c r="F31" s="11">
        <f t="shared" si="0"/>
        <v>82.154119038234143</v>
      </c>
      <c r="G31" s="1"/>
      <c r="H31" s="1"/>
      <c r="I31" s="1"/>
    </row>
    <row r="32" spans="1:9" x14ac:dyDescent="0.3">
      <c r="A32" s="12" t="s">
        <v>46</v>
      </c>
      <c r="B32" s="13">
        <v>70729</v>
      </c>
      <c r="C32" s="13">
        <v>79426</v>
      </c>
      <c r="D32" s="13">
        <v>351450</v>
      </c>
      <c r="E32" s="13">
        <v>356900</v>
      </c>
      <c r="F32" s="14">
        <f t="shared" si="0"/>
        <v>1.5507184521269011</v>
      </c>
      <c r="G32" s="1"/>
      <c r="H32" s="1"/>
      <c r="I32" s="1"/>
    </row>
    <row r="33" spans="1:9" x14ac:dyDescent="0.3">
      <c r="A33" s="9" t="s">
        <v>47</v>
      </c>
      <c r="B33" s="10">
        <v>16155</v>
      </c>
      <c r="C33" s="10">
        <v>21932</v>
      </c>
      <c r="D33" s="10">
        <v>132036</v>
      </c>
      <c r="E33" s="10">
        <v>148831</v>
      </c>
      <c r="F33" s="11">
        <f t="shared" si="0"/>
        <v>12.720015753279412</v>
      </c>
      <c r="G33" s="1"/>
      <c r="H33" s="1"/>
      <c r="I33" s="1"/>
    </row>
    <row r="34" spans="1:9" x14ac:dyDescent="0.3">
      <c r="A34" s="12" t="s">
        <v>165</v>
      </c>
      <c r="B34" s="13">
        <v>590</v>
      </c>
      <c r="C34" s="13">
        <v>656</v>
      </c>
      <c r="D34" s="13">
        <v>1596</v>
      </c>
      <c r="E34" s="13">
        <v>1158</v>
      </c>
      <c r="F34" s="14">
        <f t="shared" si="0"/>
        <v>-27.443609022556387</v>
      </c>
      <c r="G34" s="1"/>
      <c r="H34" s="1"/>
      <c r="I34" s="1"/>
    </row>
    <row r="35" spans="1:9" x14ac:dyDescent="0.3">
      <c r="A35" s="15" t="s">
        <v>48</v>
      </c>
      <c r="B35" s="16">
        <f>SUM(B7:B34)</f>
        <v>1262534</v>
      </c>
      <c r="C35" s="16">
        <f t="shared" ref="C35:E35" si="1">SUM(C7:C34)</f>
        <v>1321572</v>
      </c>
      <c r="D35" s="16">
        <f t="shared" si="1"/>
        <v>7750549</v>
      </c>
      <c r="E35" s="16">
        <f t="shared" si="1"/>
        <v>8725410</v>
      </c>
      <c r="F35" s="17">
        <f t="shared" ref="F35" si="2">((E35*100)/D35)-100</f>
        <v>12.577960606403494</v>
      </c>
      <c r="G35" s="1"/>
      <c r="H35" s="1"/>
      <c r="I35" s="1"/>
    </row>
    <row r="36" spans="1:9" x14ac:dyDescent="0.3">
      <c r="A36" s="59" t="s">
        <v>124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164922</v>
      </c>
      <c r="C39" s="37">
        <f t="shared" si="4"/>
        <v>161612</v>
      </c>
      <c r="D39" s="37">
        <f>_xlfn.RANK.EQ(B39,$B$39:$B$66)+COUNTIF($B$39:$B$66,B39)-1</f>
        <v>9</v>
      </c>
      <c r="E39" s="36" t="str">
        <f t="shared" ref="E39:E66" si="6">INDEX($A$39:$B$66,MATCH(ROW()-38,$D$39:$D$66,0),1)</f>
        <v>BARCELONA</v>
      </c>
      <c r="F39" s="36">
        <f>LOOKUP(E39,$A$39:$A$66,$B$39:$B$66)</f>
        <v>2736957</v>
      </c>
      <c r="G39" s="36">
        <f>LOOKUP(E39,$A$39:$A$66,$C$39:$C$66)</f>
        <v>2398436</v>
      </c>
    </row>
    <row r="40" spans="1:9" x14ac:dyDescent="0.3">
      <c r="A40" s="36" t="str">
        <f t="shared" si="5"/>
        <v>ALICANTE</v>
      </c>
      <c r="B40" s="37">
        <f t="shared" si="3"/>
        <v>89805</v>
      </c>
      <c r="C40" s="37">
        <f t="shared" si="4"/>
        <v>69243</v>
      </c>
      <c r="D40" s="37">
        <f t="shared" ref="D40:D66" si="7">_xlfn.RANK.EQ(B40,$B$39:$B$66)+COUNTIF($B$39:$B$66,B40)-1</f>
        <v>12</v>
      </c>
      <c r="E40" s="36" t="str">
        <f t="shared" si="6"/>
        <v>BALEARES</v>
      </c>
      <c r="F40" s="36">
        <f t="shared" ref="F40:F55" si="8">LOOKUP(E40,$A$39:$A$66,$B$39:$B$66)</f>
        <v>2276170</v>
      </c>
      <c r="G40" s="36">
        <f t="shared" ref="G40:G66" si="9">LOOKUP(E40,$A$39:$A$66,$C$39:$C$66)</f>
        <v>1978193</v>
      </c>
    </row>
    <row r="41" spans="1:9" x14ac:dyDescent="0.3">
      <c r="A41" s="36" t="str">
        <f t="shared" si="5"/>
        <v>ALMERÍA</v>
      </c>
      <c r="B41" s="37">
        <f t="shared" si="3"/>
        <v>23151</v>
      </c>
      <c r="C41" s="37">
        <f t="shared" si="4"/>
        <v>24719</v>
      </c>
      <c r="D41" s="37">
        <f t="shared" si="7"/>
        <v>15</v>
      </c>
      <c r="E41" s="36" t="str">
        <f t="shared" si="6"/>
        <v>LAS PALMAS</v>
      </c>
      <c r="F41" s="36">
        <f t="shared" si="8"/>
        <v>957050</v>
      </c>
      <c r="G41" s="36">
        <f t="shared" si="9"/>
        <v>812218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1506</v>
      </c>
      <c r="D42" s="37">
        <f t="shared" si="7"/>
        <v>22</v>
      </c>
      <c r="E42" s="36" t="str">
        <f t="shared" si="6"/>
        <v>SANTA CRUZ DE TENERIFE</v>
      </c>
      <c r="F42" s="36">
        <f t="shared" si="8"/>
        <v>710857</v>
      </c>
      <c r="G42" s="36">
        <f t="shared" si="9"/>
        <v>624314</v>
      </c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381</v>
      </c>
      <c r="D43" s="37">
        <f t="shared" si="7"/>
        <v>28</v>
      </c>
      <c r="E43" s="36" t="str">
        <f t="shared" si="6"/>
        <v>MÁLAGA</v>
      </c>
      <c r="F43" s="36">
        <f t="shared" si="8"/>
        <v>426300</v>
      </c>
      <c r="G43" s="36">
        <f t="shared" si="9"/>
        <v>433537</v>
      </c>
    </row>
    <row r="44" spans="1:9" x14ac:dyDescent="0.3">
      <c r="A44" s="36" t="str">
        <f t="shared" si="5"/>
        <v>BAHÍA DE CÁDIZ</v>
      </c>
      <c r="B44" s="37">
        <f t="shared" si="3"/>
        <v>357026</v>
      </c>
      <c r="C44" s="37">
        <f t="shared" si="4"/>
        <v>312762</v>
      </c>
      <c r="D44" s="37">
        <f t="shared" si="7"/>
        <v>6</v>
      </c>
      <c r="E44" s="36" t="str">
        <f t="shared" si="6"/>
        <v>BAHÍA DE CÁDIZ</v>
      </c>
      <c r="F44" s="36">
        <f t="shared" si="8"/>
        <v>357026</v>
      </c>
      <c r="G44" s="36">
        <f t="shared" si="9"/>
        <v>312762</v>
      </c>
    </row>
    <row r="45" spans="1:9" x14ac:dyDescent="0.3">
      <c r="A45" s="36" t="str">
        <f t="shared" si="5"/>
        <v>BALEARES</v>
      </c>
      <c r="B45" s="37">
        <f t="shared" si="3"/>
        <v>2276170</v>
      </c>
      <c r="C45" s="37">
        <f t="shared" si="4"/>
        <v>1978193</v>
      </c>
      <c r="D45" s="37">
        <f t="shared" si="7"/>
        <v>2</v>
      </c>
      <c r="E45" s="36" t="str">
        <f t="shared" si="6"/>
        <v>VALENCIA</v>
      </c>
      <c r="F45" s="36">
        <f t="shared" si="8"/>
        <v>356900</v>
      </c>
      <c r="G45" s="36">
        <f t="shared" si="9"/>
        <v>351450</v>
      </c>
    </row>
    <row r="46" spans="1:9" x14ac:dyDescent="0.3">
      <c r="A46" s="36" t="str">
        <f t="shared" si="5"/>
        <v>BARCELONA</v>
      </c>
      <c r="B46" s="37">
        <f t="shared" si="3"/>
        <v>2736957</v>
      </c>
      <c r="C46" s="37">
        <f t="shared" si="4"/>
        <v>2398436</v>
      </c>
      <c r="D46" s="37">
        <f t="shared" si="7"/>
        <v>1</v>
      </c>
      <c r="E46" s="36" t="str">
        <f t="shared" si="6"/>
        <v>CARTAGENA</v>
      </c>
      <c r="F46" s="36">
        <f t="shared" si="8"/>
        <v>194104</v>
      </c>
      <c r="G46" s="36">
        <f t="shared" si="9"/>
        <v>214250</v>
      </c>
    </row>
    <row r="47" spans="1:9" x14ac:dyDescent="0.3">
      <c r="A47" s="36" t="str">
        <f t="shared" si="5"/>
        <v>BILBAO</v>
      </c>
      <c r="B47" s="37">
        <f t="shared" si="3"/>
        <v>83522</v>
      </c>
      <c r="C47" s="37">
        <f t="shared" si="4"/>
        <v>83674</v>
      </c>
      <c r="D47" s="37">
        <f t="shared" si="7"/>
        <v>13</v>
      </c>
      <c r="E47" s="36" t="str">
        <f t="shared" si="6"/>
        <v>A CORUÑA</v>
      </c>
      <c r="F47" s="36">
        <f t="shared" si="8"/>
        <v>164922</v>
      </c>
      <c r="G47" s="36">
        <f t="shared" si="9"/>
        <v>161612</v>
      </c>
    </row>
    <row r="48" spans="1:9" x14ac:dyDescent="0.3">
      <c r="A48" s="36" t="str">
        <f t="shared" si="5"/>
        <v>CARTAGENA</v>
      </c>
      <c r="B48" s="37">
        <f t="shared" si="3"/>
        <v>194104</v>
      </c>
      <c r="C48" s="37">
        <f t="shared" si="4"/>
        <v>214250</v>
      </c>
      <c r="D48" s="37">
        <f t="shared" si="7"/>
        <v>8</v>
      </c>
      <c r="E48" s="36" t="str">
        <f t="shared" si="6"/>
        <v>VIGO</v>
      </c>
      <c r="F48" s="36">
        <f t="shared" si="8"/>
        <v>148831</v>
      </c>
      <c r="G48" s="36">
        <f t="shared" si="9"/>
        <v>132036</v>
      </c>
    </row>
    <row r="49" spans="1:7" x14ac:dyDescent="0.3">
      <c r="A49" s="36" t="str">
        <f t="shared" si="5"/>
        <v>CASTELLÓN</v>
      </c>
      <c r="B49" s="37">
        <f t="shared" si="3"/>
        <v>568</v>
      </c>
      <c r="C49" s="37">
        <f t="shared" si="4"/>
        <v>411</v>
      </c>
      <c r="D49" s="37">
        <f t="shared" si="7"/>
        <v>25</v>
      </c>
      <c r="E49" s="36" t="str">
        <f t="shared" si="6"/>
        <v>TARRAGONA</v>
      </c>
      <c r="F49" s="36">
        <f t="shared" si="8"/>
        <v>92425</v>
      </c>
      <c r="G49" s="36">
        <f t="shared" si="9"/>
        <v>50740</v>
      </c>
    </row>
    <row r="50" spans="1:7" x14ac:dyDescent="0.3">
      <c r="A50" s="36" t="str">
        <f t="shared" si="5"/>
        <v>CEUTA</v>
      </c>
      <c r="B50" s="37">
        <f t="shared" si="3"/>
        <v>15499</v>
      </c>
      <c r="C50" s="37">
        <f t="shared" si="4"/>
        <v>12529</v>
      </c>
      <c r="D50" s="37">
        <f t="shared" si="7"/>
        <v>16</v>
      </c>
      <c r="E50" s="36" t="str">
        <f t="shared" si="6"/>
        <v>ALICANTE</v>
      </c>
      <c r="F50" s="36">
        <f t="shared" si="8"/>
        <v>89805</v>
      </c>
      <c r="G50" s="36">
        <f t="shared" si="9"/>
        <v>69243</v>
      </c>
    </row>
    <row r="51" spans="1:7" x14ac:dyDescent="0.3">
      <c r="A51" s="36" t="str">
        <f t="shared" si="5"/>
        <v>FERROL-SAN CIBRAO</v>
      </c>
      <c r="B51" s="37">
        <f t="shared" si="3"/>
        <v>15481</v>
      </c>
      <c r="C51" s="37">
        <f t="shared" si="4"/>
        <v>19681</v>
      </c>
      <c r="D51" s="37">
        <f t="shared" si="7"/>
        <v>17</v>
      </c>
      <c r="E51" s="36" t="str">
        <f t="shared" si="6"/>
        <v>BILBAO</v>
      </c>
      <c r="F51" s="36">
        <f t="shared" si="8"/>
        <v>83522</v>
      </c>
      <c r="G51" s="36">
        <f t="shared" si="9"/>
        <v>83674</v>
      </c>
    </row>
    <row r="52" spans="1:7" x14ac:dyDescent="0.3">
      <c r="A52" s="36" t="str">
        <f t="shared" si="5"/>
        <v>GIJÓN</v>
      </c>
      <c r="B52" s="37">
        <f t="shared" si="3"/>
        <v>28717</v>
      </c>
      <c r="C52" s="37">
        <f t="shared" si="4"/>
        <v>21776</v>
      </c>
      <c r="D52" s="37">
        <f t="shared" si="7"/>
        <v>14</v>
      </c>
      <c r="E52" s="36" t="str">
        <f t="shared" si="6"/>
        <v>GIJÓN</v>
      </c>
      <c r="F52" s="36">
        <f t="shared" si="8"/>
        <v>28717</v>
      </c>
      <c r="G52" s="36">
        <f t="shared" si="9"/>
        <v>21776</v>
      </c>
    </row>
    <row r="53" spans="1:7" x14ac:dyDescent="0.3">
      <c r="A53" s="36" t="str">
        <f t="shared" si="5"/>
        <v>HUELVA</v>
      </c>
      <c r="B53" s="37">
        <f t="shared" si="3"/>
        <v>11533</v>
      </c>
      <c r="C53" s="37">
        <f t="shared" si="4"/>
        <v>5711</v>
      </c>
      <c r="D53" s="37">
        <f t="shared" si="7"/>
        <v>20</v>
      </c>
      <c r="E53" s="36" t="str">
        <f t="shared" si="6"/>
        <v>ALMERÍA</v>
      </c>
      <c r="F53" s="36">
        <f t="shared" si="8"/>
        <v>23151</v>
      </c>
      <c r="G53" s="36">
        <f t="shared" si="9"/>
        <v>24719</v>
      </c>
    </row>
    <row r="54" spans="1:7" x14ac:dyDescent="0.3">
      <c r="A54" s="36" t="str">
        <f t="shared" si="5"/>
        <v>LAS PALMAS</v>
      </c>
      <c r="B54" s="37">
        <f t="shared" si="3"/>
        <v>957050</v>
      </c>
      <c r="C54" s="37">
        <f t="shared" si="4"/>
        <v>812218</v>
      </c>
      <c r="D54" s="37">
        <f t="shared" si="7"/>
        <v>3</v>
      </c>
      <c r="E54" s="36" t="str">
        <f t="shared" si="6"/>
        <v>CEUTA</v>
      </c>
      <c r="F54" s="36">
        <f t="shared" si="8"/>
        <v>15499</v>
      </c>
      <c r="G54" s="36">
        <f t="shared" si="9"/>
        <v>12529</v>
      </c>
    </row>
    <row r="55" spans="1:7" x14ac:dyDescent="0.3">
      <c r="A55" s="36" t="str">
        <f t="shared" si="5"/>
        <v>MÁLAGA</v>
      </c>
      <c r="B55" s="37">
        <f t="shared" si="3"/>
        <v>426300</v>
      </c>
      <c r="C55" s="37">
        <f t="shared" si="4"/>
        <v>433537</v>
      </c>
      <c r="D55" s="37">
        <f t="shared" si="7"/>
        <v>5</v>
      </c>
      <c r="E55" s="36" t="str">
        <f t="shared" si="6"/>
        <v>FERROL-SAN CIBRAO</v>
      </c>
      <c r="F55" s="36">
        <f t="shared" si="8"/>
        <v>15481</v>
      </c>
      <c r="G55" s="36">
        <f t="shared" si="9"/>
        <v>19681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143</v>
      </c>
      <c r="D56" s="37">
        <f t="shared" si="7"/>
        <v>28</v>
      </c>
      <c r="E56" s="36" t="str">
        <f t="shared" si="6"/>
        <v>SEVILLA</v>
      </c>
      <c r="F56" s="36">
        <f t="shared" ref="F56:F66" si="10">LOOKUP(E56,$A$39:$A$66,$B$39:$B$66)</f>
        <v>13957</v>
      </c>
      <c r="G56" s="36">
        <f t="shared" si="9"/>
        <v>20977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SANTANDER</v>
      </c>
      <c r="F57" s="36">
        <f t="shared" si="10"/>
        <v>12305</v>
      </c>
      <c r="G57" s="36">
        <f t="shared" si="9"/>
        <v>14560</v>
      </c>
    </row>
    <row r="58" spans="1:7" x14ac:dyDescent="0.3">
      <c r="A58" s="36" t="str">
        <f t="shared" si="5"/>
        <v>MOTRIL</v>
      </c>
      <c r="B58" s="37">
        <f t="shared" si="3"/>
        <v>4815</v>
      </c>
      <c r="C58" s="37">
        <f t="shared" si="4"/>
        <v>3287</v>
      </c>
      <c r="D58" s="37">
        <f t="shared" si="7"/>
        <v>21</v>
      </c>
      <c r="E58" s="36" t="str">
        <f t="shared" si="6"/>
        <v>HUELVA</v>
      </c>
      <c r="F58" s="36">
        <f t="shared" si="10"/>
        <v>11533</v>
      </c>
      <c r="G58" s="36">
        <f t="shared" si="9"/>
        <v>5711</v>
      </c>
    </row>
    <row r="59" spans="1:7" x14ac:dyDescent="0.3">
      <c r="A59" s="36" t="str">
        <f t="shared" si="5"/>
        <v>PASAIA</v>
      </c>
      <c r="B59" s="37">
        <f t="shared" si="3"/>
        <v>1371</v>
      </c>
      <c r="C59" s="37">
        <f t="shared" si="4"/>
        <v>807</v>
      </c>
      <c r="D59" s="37">
        <f t="shared" si="7"/>
        <v>23</v>
      </c>
      <c r="E59" s="36" t="str">
        <f t="shared" si="6"/>
        <v>MOTRIL</v>
      </c>
      <c r="F59" s="36">
        <f t="shared" si="10"/>
        <v>4815</v>
      </c>
      <c r="G59" s="36">
        <f t="shared" si="9"/>
        <v>3287</v>
      </c>
    </row>
    <row r="60" spans="1:7" x14ac:dyDescent="0.3">
      <c r="A60" s="36" t="str">
        <f t="shared" si="5"/>
        <v>SANTA CRUZ DE TENERIFE</v>
      </c>
      <c r="B60" s="37">
        <f t="shared" si="3"/>
        <v>710857</v>
      </c>
      <c r="C60" s="37">
        <f t="shared" si="4"/>
        <v>624314</v>
      </c>
      <c r="D60" s="37">
        <f t="shared" si="7"/>
        <v>4</v>
      </c>
      <c r="E60" s="36" t="str">
        <f t="shared" si="6"/>
        <v>AVILÉS</v>
      </c>
      <c r="F60" s="36">
        <f t="shared" si="10"/>
        <v>1986</v>
      </c>
      <c r="G60" s="36">
        <f t="shared" si="9"/>
        <v>1506</v>
      </c>
    </row>
    <row r="61" spans="1:7" x14ac:dyDescent="0.3">
      <c r="A61" s="36" t="str">
        <f t="shared" si="5"/>
        <v>SANTANDER</v>
      </c>
      <c r="B61" s="37">
        <f t="shared" si="3"/>
        <v>12305</v>
      </c>
      <c r="C61" s="37">
        <f t="shared" si="4"/>
        <v>14560</v>
      </c>
      <c r="D61" s="37">
        <f t="shared" si="7"/>
        <v>19</v>
      </c>
      <c r="E61" s="36" t="str">
        <f t="shared" si="6"/>
        <v>PASAIA</v>
      </c>
      <c r="F61" s="36">
        <f t="shared" si="10"/>
        <v>1371</v>
      </c>
      <c r="G61" s="36">
        <f t="shared" si="9"/>
        <v>807</v>
      </c>
    </row>
    <row r="62" spans="1:7" x14ac:dyDescent="0.3">
      <c r="A62" s="36" t="str">
        <f t="shared" si="5"/>
        <v>SEVILLA</v>
      </c>
      <c r="B62" s="37">
        <f t="shared" si="3"/>
        <v>13957</v>
      </c>
      <c r="C62" s="37">
        <f t="shared" si="4"/>
        <v>20977</v>
      </c>
      <c r="D62" s="37">
        <f t="shared" si="7"/>
        <v>18</v>
      </c>
      <c r="E62" s="36" t="str">
        <f t="shared" si="6"/>
        <v>VILAGARCÍA</v>
      </c>
      <c r="F62" s="36">
        <f t="shared" si="10"/>
        <v>1158</v>
      </c>
      <c r="G62" s="36">
        <f t="shared" si="9"/>
        <v>1596</v>
      </c>
    </row>
    <row r="63" spans="1:7" x14ac:dyDescent="0.3">
      <c r="A63" s="36" t="str">
        <f t="shared" si="5"/>
        <v>TARRAGONA</v>
      </c>
      <c r="B63" s="37">
        <f t="shared" si="3"/>
        <v>92425</v>
      </c>
      <c r="C63" s="37">
        <f t="shared" si="4"/>
        <v>50740</v>
      </c>
      <c r="D63" s="37">
        <f t="shared" si="7"/>
        <v>11</v>
      </c>
      <c r="E63" s="36" t="str">
        <f t="shared" si="6"/>
        <v>CASTELLÓN</v>
      </c>
      <c r="F63" s="36">
        <f t="shared" si="10"/>
        <v>568</v>
      </c>
      <c r="G63" s="36">
        <f t="shared" si="9"/>
        <v>411</v>
      </c>
    </row>
    <row r="64" spans="1:7" x14ac:dyDescent="0.3">
      <c r="A64" s="36" t="str">
        <f t="shared" si="5"/>
        <v>VALENCIA</v>
      </c>
      <c r="B64" s="37">
        <f t="shared" si="3"/>
        <v>356900</v>
      </c>
      <c r="C64" s="37">
        <f t="shared" si="4"/>
        <v>351450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148831</v>
      </c>
      <c r="C65" s="37">
        <f t="shared" si="4"/>
        <v>132036</v>
      </c>
      <c r="D65" s="37">
        <f t="shared" si="7"/>
        <v>10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1158</v>
      </c>
      <c r="C66" s="37">
        <f t="shared" si="4"/>
        <v>1596</v>
      </c>
      <c r="D66" s="37">
        <f t="shared" si="7"/>
        <v>24</v>
      </c>
      <c r="E66" s="36" t="str">
        <f t="shared" si="6"/>
        <v>BAHÍA DE ALGECIRAS</v>
      </c>
      <c r="F66" s="36">
        <f t="shared" si="10"/>
        <v>0</v>
      </c>
      <c r="G66" s="36">
        <f t="shared" si="9"/>
        <v>381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154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1509</v>
      </c>
      <c r="C8" s="13">
        <v>1550</v>
      </c>
      <c r="D8" s="13">
        <v>36429</v>
      </c>
      <c r="E8" s="13">
        <v>31908</v>
      </c>
      <c r="F8" s="14">
        <f t="shared" si="0"/>
        <v>-12.410442230091405</v>
      </c>
      <c r="G8" s="1"/>
      <c r="H8" s="1"/>
      <c r="I8" s="1"/>
    </row>
    <row r="9" spans="1:12" x14ac:dyDescent="0.3">
      <c r="A9" s="9" t="s">
        <v>157</v>
      </c>
      <c r="B9" s="10">
        <v>10935</v>
      </c>
      <c r="C9" s="10">
        <v>12225</v>
      </c>
      <c r="D9" s="10">
        <v>184933</v>
      </c>
      <c r="E9" s="10">
        <v>193465</v>
      </c>
      <c r="F9" s="11">
        <f t="shared" si="0"/>
        <v>4.6135627497526173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67395</v>
      </c>
      <c r="C11" s="10">
        <v>68499</v>
      </c>
      <c r="D11" s="10">
        <v>1065308</v>
      </c>
      <c r="E11" s="10">
        <v>1077794</v>
      </c>
      <c r="F11" s="11">
        <f t="shared" si="0"/>
        <v>1.1720554055728485</v>
      </c>
      <c r="G11" s="1"/>
      <c r="H11" s="1"/>
      <c r="I11" s="1"/>
    </row>
    <row r="12" spans="1:12" x14ac:dyDescent="0.3">
      <c r="A12" s="12" t="s">
        <v>161</v>
      </c>
      <c r="B12" s="13">
        <v>944</v>
      </c>
      <c r="C12" s="13">
        <v>1353</v>
      </c>
      <c r="D12" s="13">
        <v>9658</v>
      </c>
      <c r="E12" s="13">
        <v>10320</v>
      </c>
      <c r="F12" s="14">
        <f t="shared" si="0"/>
        <v>6.8544212052184719</v>
      </c>
      <c r="G12" s="1"/>
      <c r="H12" s="1"/>
      <c r="I12" s="1"/>
    </row>
    <row r="13" spans="1:12" x14ac:dyDescent="0.3">
      <c r="A13" s="9" t="s">
        <v>32</v>
      </c>
      <c r="B13" s="10">
        <v>57140</v>
      </c>
      <c r="C13" s="10">
        <v>63545</v>
      </c>
      <c r="D13" s="10">
        <v>553774</v>
      </c>
      <c r="E13" s="10">
        <v>629004</v>
      </c>
      <c r="F13" s="11">
        <f t="shared" si="0"/>
        <v>13.584964263399868</v>
      </c>
      <c r="G13" s="1"/>
      <c r="H13" s="1"/>
      <c r="I13" s="1"/>
    </row>
    <row r="14" spans="1:12" x14ac:dyDescent="0.3">
      <c r="A14" s="12" t="s">
        <v>33</v>
      </c>
      <c r="B14" s="13">
        <v>25217</v>
      </c>
      <c r="C14" s="13">
        <v>26052</v>
      </c>
      <c r="D14" s="13">
        <v>333129</v>
      </c>
      <c r="E14" s="13">
        <v>354703</v>
      </c>
      <c r="F14" s="14">
        <f t="shared" si="0"/>
        <v>6.4761698921438864</v>
      </c>
      <c r="G14" s="1"/>
      <c r="H14" s="1"/>
      <c r="I14" s="1"/>
    </row>
    <row r="15" spans="1:12" x14ac:dyDescent="0.3">
      <c r="A15" s="9" t="s">
        <v>34</v>
      </c>
      <c r="B15" s="10">
        <v>4721</v>
      </c>
      <c r="C15" s="10">
        <v>5203</v>
      </c>
      <c r="D15" s="10">
        <v>40804</v>
      </c>
      <c r="E15" s="10">
        <v>45504</v>
      </c>
      <c r="F15" s="11">
        <f t="shared" si="0"/>
        <v>11.518478580531323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9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27164</v>
      </c>
      <c r="C18" s="13">
        <v>27180</v>
      </c>
      <c r="D18" s="13">
        <v>316755</v>
      </c>
      <c r="E18" s="13">
        <v>368199</v>
      </c>
      <c r="F18" s="14">
        <f t="shared" si="0"/>
        <v>16.240943315811904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1575</v>
      </c>
      <c r="C21" s="10">
        <v>1531</v>
      </c>
      <c r="D21" s="10">
        <v>17601</v>
      </c>
      <c r="E21" s="10">
        <v>18520</v>
      </c>
      <c r="F21" s="11">
        <f t="shared" si="0"/>
        <v>5.2212942446451933</v>
      </c>
      <c r="G21" s="1"/>
      <c r="H21" s="1"/>
      <c r="I21" s="1"/>
    </row>
    <row r="22" spans="1:9" x14ac:dyDescent="0.3">
      <c r="A22" s="12" t="s">
        <v>59</v>
      </c>
      <c r="B22" s="13">
        <v>38767</v>
      </c>
      <c r="C22" s="13">
        <v>48532</v>
      </c>
      <c r="D22" s="13">
        <v>401131</v>
      </c>
      <c r="E22" s="13">
        <v>439981</v>
      </c>
      <c r="F22" s="14">
        <f t="shared" si="0"/>
        <v>9.6851153363863745</v>
      </c>
      <c r="G22" s="1"/>
      <c r="H22" s="1"/>
      <c r="I22" s="1"/>
    </row>
    <row r="23" spans="1:9" x14ac:dyDescent="0.3">
      <c r="A23" s="9" t="s">
        <v>164</v>
      </c>
      <c r="B23" s="10">
        <v>2369</v>
      </c>
      <c r="C23" s="10">
        <v>3475</v>
      </c>
      <c r="D23" s="10">
        <v>32986</v>
      </c>
      <c r="E23" s="10">
        <v>44995</v>
      </c>
      <c r="F23" s="11">
        <f t="shared" si="0"/>
        <v>36.406354210877339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9696</v>
      </c>
      <c r="C25" s="10">
        <v>7590</v>
      </c>
      <c r="D25" s="10">
        <v>132291</v>
      </c>
      <c r="E25" s="10">
        <v>136512</v>
      </c>
      <c r="F25" s="11">
        <f t="shared" si="0"/>
        <v>3.1906932444383926</v>
      </c>
      <c r="G25" s="1"/>
      <c r="H25" s="1"/>
      <c r="I25" s="1"/>
    </row>
    <row r="26" spans="1:9" x14ac:dyDescent="0.3">
      <c r="A26" s="12" t="s">
        <v>40</v>
      </c>
      <c r="B26" s="13">
        <v>3704</v>
      </c>
      <c r="C26" s="13">
        <v>1574</v>
      </c>
      <c r="D26" s="13">
        <v>70711</v>
      </c>
      <c r="E26" s="13">
        <v>52951</v>
      </c>
      <c r="F26" s="14">
        <f t="shared" si="0"/>
        <v>-25.116318536012784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109953</v>
      </c>
      <c r="C28" s="13">
        <v>119669</v>
      </c>
      <c r="D28" s="13">
        <v>1067392</v>
      </c>
      <c r="E28" s="13">
        <v>1153707</v>
      </c>
      <c r="F28" s="14">
        <f t="shared" si="0"/>
        <v>8.0865324079625793</v>
      </c>
      <c r="G28" s="1"/>
      <c r="H28" s="1"/>
      <c r="I28" s="1"/>
    </row>
    <row r="29" spans="1:9" x14ac:dyDescent="0.3">
      <c r="A29" s="9" t="s">
        <v>43</v>
      </c>
      <c r="B29" s="10">
        <v>9397</v>
      </c>
      <c r="C29" s="10">
        <v>11942</v>
      </c>
      <c r="D29" s="10">
        <v>84353</v>
      </c>
      <c r="E29" s="10">
        <v>94368</v>
      </c>
      <c r="F29" s="11">
        <f t="shared" si="0"/>
        <v>11.872725332827528</v>
      </c>
      <c r="G29" s="1"/>
      <c r="H29" s="1"/>
      <c r="I29" s="1"/>
    </row>
    <row r="30" spans="1:9" x14ac:dyDescent="0.3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13838</v>
      </c>
      <c r="C32" s="13">
        <v>13372</v>
      </c>
      <c r="D32" s="13">
        <v>131765</v>
      </c>
      <c r="E32" s="13">
        <v>129925</v>
      </c>
      <c r="F32" s="14">
        <f t="shared" si="0"/>
        <v>-1.3964254544074635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384324</v>
      </c>
      <c r="C35" s="16">
        <f t="shared" ref="C35:E35" si="1">SUM(C7:C34)</f>
        <v>413292</v>
      </c>
      <c r="D35" s="16">
        <f t="shared" si="1"/>
        <v>4479020</v>
      </c>
      <c r="E35" s="16">
        <f t="shared" si="1"/>
        <v>4781856</v>
      </c>
      <c r="F35" s="17">
        <f t="shared" ref="F35" si="2">((E35*100)/D35)-100</f>
        <v>6.7612111577979164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1153707</v>
      </c>
      <c r="G39" s="36">
        <f>LOOKUP(E39,$A$39:$A$66,$C$39:$C$66)</f>
        <v>1067392</v>
      </c>
    </row>
    <row r="40" spans="1:9" x14ac:dyDescent="0.3">
      <c r="A40" s="36" t="str">
        <f t="shared" si="5"/>
        <v>ALICANTE</v>
      </c>
      <c r="B40" s="37">
        <f t="shared" si="3"/>
        <v>31908</v>
      </c>
      <c r="C40" s="37">
        <f t="shared" si="4"/>
        <v>36429</v>
      </c>
      <c r="D40" s="37">
        <f t="shared" ref="D40:D66" si="7">_xlfn.RANK.EQ(B40,$B$39:$B$66)+COUNTIF($B$39:$B$66,B40)-1</f>
        <v>14</v>
      </c>
      <c r="E40" s="36" t="str">
        <f t="shared" si="6"/>
        <v>BAHÍA DE ALGECIRAS</v>
      </c>
      <c r="F40" s="36">
        <f t="shared" ref="F40:F55" si="8">LOOKUP(E40,$A$39:$A$66,$B$39:$B$66)</f>
        <v>1077794</v>
      </c>
      <c r="G40" s="36">
        <f t="shared" ref="G40:G66" si="9">LOOKUP(E40,$A$39:$A$66,$C$39:$C$66)</f>
        <v>1065308</v>
      </c>
    </row>
    <row r="41" spans="1:9" x14ac:dyDescent="0.3">
      <c r="A41" s="36" t="str">
        <f t="shared" si="5"/>
        <v>ALMERÍA</v>
      </c>
      <c r="B41" s="37">
        <f t="shared" si="3"/>
        <v>193465</v>
      </c>
      <c r="C41" s="37">
        <f t="shared" si="4"/>
        <v>184933</v>
      </c>
      <c r="D41" s="37">
        <f t="shared" si="7"/>
        <v>7</v>
      </c>
      <c r="E41" s="36" t="str">
        <f t="shared" si="6"/>
        <v>BALEARES</v>
      </c>
      <c r="F41" s="36">
        <f t="shared" si="8"/>
        <v>629004</v>
      </c>
      <c r="G41" s="36">
        <f t="shared" si="9"/>
        <v>553774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439981</v>
      </c>
      <c r="G42" s="36">
        <f t="shared" si="9"/>
        <v>401131</v>
      </c>
    </row>
    <row r="43" spans="1:9" x14ac:dyDescent="0.3">
      <c r="A43" s="36" t="str">
        <f t="shared" si="5"/>
        <v>BAHÍA DE ALGECIRAS</v>
      </c>
      <c r="B43" s="37">
        <f t="shared" si="3"/>
        <v>1077794</v>
      </c>
      <c r="C43" s="37">
        <f t="shared" si="4"/>
        <v>1065308</v>
      </c>
      <c r="D43" s="37">
        <f t="shared" si="7"/>
        <v>2</v>
      </c>
      <c r="E43" s="36" t="str">
        <f t="shared" si="6"/>
        <v>CEUTA</v>
      </c>
      <c r="F43" s="36">
        <f t="shared" si="8"/>
        <v>368199</v>
      </c>
      <c r="G43" s="36">
        <f t="shared" si="9"/>
        <v>316755</v>
      </c>
    </row>
    <row r="44" spans="1:9" x14ac:dyDescent="0.3">
      <c r="A44" s="36" t="str">
        <f t="shared" si="5"/>
        <v>BAHÍA DE CÁDIZ</v>
      </c>
      <c r="B44" s="37">
        <f t="shared" si="3"/>
        <v>10320</v>
      </c>
      <c r="C44" s="37">
        <f t="shared" si="4"/>
        <v>9658</v>
      </c>
      <c r="D44" s="37">
        <f t="shared" si="7"/>
        <v>16</v>
      </c>
      <c r="E44" s="36" t="str">
        <f t="shared" si="6"/>
        <v>BARCELONA</v>
      </c>
      <c r="F44" s="36">
        <f t="shared" si="8"/>
        <v>354703</v>
      </c>
      <c r="G44" s="36">
        <f t="shared" si="9"/>
        <v>333129</v>
      </c>
    </row>
    <row r="45" spans="1:9" x14ac:dyDescent="0.3">
      <c r="A45" s="36" t="str">
        <f t="shared" si="5"/>
        <v>BALEARES</v>
      </c>
      <c r="B45" s="37">
        <f t="shared" si="3"/>
        <v>629004</v>
      </c>
      <c r="C45" s="37">
        <f t="shared" si="4"/>
        <v>553774</v>
      </c>
      <c r="D45" s="37">
        <f t="shared" si="7"/>
        <v>3</v>
      </c>
      <c r="E45" s="36" t="str">
        <f t="shared" si="6"/>
        <v>ALMERÍA</v>
      </c>
      <c r="F45" s="36">
        <f t="shared" si="8"/>
        <v>193465</v>
      </c>
      <c r="G45" s="36">
        <f t="shared" si="9"/>
        <v>184933</v>
      </c>
    </row>
    <row r="46" spans="1:9" x14ac:dyDescent="0.3">
      <c r="A46" s="36" t="str">
        <f t="shared" si="5"/>
        <v>BARCELONA</v>
      </c>
      <c r="B46" s="37">
        <f t="shared" si="3"/>
        <v>354703</v>
      </c>
      <c r="C46" s="37">
        <f t="shared" si="4"/>
        <v>333129</v>
      </c>
      <c r="D46" s="37">
        <f t="shared" si="7"/>
        <v>6</v>
      </c>
      <c r="E46" s="36" t="str">
        <f t="shared" si="6"/>
        <v>MELILLA</v>
      </c>
      <c r="F46" s="36">
        <f t="shared" si="8"/>
        <v>136512</v>
      </c>
      <c r="G46" s="36">
        <f t="shared" si="9"/>
        <v>132291</v>
      </c>
    </row>
    <row r="47" spans="1:9" x14ac:dyDescent="0.3">
      <c r="A47" s="36" t="str">
        <f t="shared" si="5"/>
        <v>BILBAO</v>
      </c>
      <c r="B47" s="37">
        <f t="shared" si="3"/>
        <v>45504</v>
      </c>
      <c r="C47" s="37">
        <f t="shared" si="4"/>
        <v>40804</v>
      </c>
      <c r="D47" s="37">
        <f t="shared" si="7"/>
        <v>12</v>
      </c>
      <c r="E47" s="36" t="str">
        <f t="shared" si="6"/>
        <v>VALENCIA</v>
      </c>
      <c r="F47" s="36">
        <f t="shared" si="8"/>
        <v>129925</v>
      </c>
      <c r="G47" s="36">
        <f t="shared" si="9"/>
        <v>131765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94368</v>
      </c>
      <c r="G48" s="36">
        <f t="shared" si="9"/>
        <v>84353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MOTRIL</v>
      </c>
      <c r="F49" s="36">
        <f t="shared" si="8"/>
        <v>52951</v>
      </c>
      <c r="G49" s="36">
        <f t="shared" si="9"/>
        <v>70711</v>
      </c>
    </row>
    <row r="50" spans="1:7" x14ac:dyDescent="0.3">
      <c r="A50" s="36" t="str">
        <f t="shared" si="5"/>
        <v>CEUTA</v>
      </c>
      <c r="B50" s="37">
        <f t="shared" si="3"/>
        <v>368199</v>
      </c>
      <c r="C50" s="37">
        <f t="shared" si="4"/>
        <v>316755</v>
      </c>
      <c r="D50" s="37">
        <f t="shared" si="7"/>
        <v>5</v>
      </c>
      <c r="E50" s="36" t="str">
        <f t="shared" si="6"/>
        <v>BILBAO</v>
      </c>
      <c r="F50" s="36">
        <f t="shared" si="8"/>
        <v>45504</v>
      </c>
      <c r="G50" s="36">
        <f t="shared" si="9"/>
        <v>40804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MÁLAGA</v>
      </c>
      <c r="F51" s="36">
        <f t="shared" si="8"/>
        <v>44995</v>
      </c>
      <c r="G51" s="36">
        <f t="shared" si="9"/>
        <v>32986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ALICANTE</v>
      </c>
      <c r="F52" s="36">
        <f t="shared" si="8"/>
        <v>31908</v>
      </c>
      <c r="G52" s="36">
        <f t="shared" si="9"/>
        <v>36429</v>
      </c>
    </row>
    <row r="53" spans="1:7" x14ac:dyDescent="0.3">
      <c r="A53" s="36" t="str">
        <f t="shared" si="5"/>
        <v>HUELVA</v>
      </c>
      <c r="B53" s="37">
        <f t="shared" si="3"/>
        <v>18520</v>
      </c>
      <c r="C53" s="37">
        <f t="shared" si="4"/>
        <v>17601</v>
      </c>
      <c r="D53" s="37">
        <f t="shared" si="7"/>
        <v>15</v>
      </c>
      <c r="E53" s="36" t="str">
        <f t="shared" si="6"/>
        <v>HUELVA</v>
      </c>
      <c r="F53" s="36">
        <f t="shared" si="8"/>
        <v>18520</v>
      </c>
      <c r="G53" s="36">
        <f t="shared" si="9"/>
        <v>17601</v>
      </c>
    </row>
    <row r="54" spans="1:7" x14ac:dyDescent="0.3">
      <c r="A54" s="36" t="str">
        <f t="shared" si="5"/>
        <v>LAS PALMAS</v>
      </c>
      <c r="B54" s="37">
        <f t="shared" si="3"/>
        <v>439981</v>
      </c>
      <c r="C54" s="37">
        <f t="shared" si="4"/>
        <v>401131</v>
      </c>
      <c r="D54" s="37">
        <f t="shared" si="7"/>
        <v>4</v>
      </c>
      <c r="E54" s="36" t="str">
        <f t="shared" si="6"/>
        <v>BAHÍA DE CÁDIZ</v>
      </c>
      <c r="F54" s="36">
        <f t="shared" si="8"/>
        <v>10320</v>
      </c>
      <c r="G54" s="36">
        <f t="shared" si="9"/>
        <v>9658</v>
      </c>
    </row>
    <row r="55" spans="1:7" x14ac:dyDescent="0.3">
      <c r="A55" s="36" t="str">
        <f t="shared" si="5"/>
        <v>MÁLAGA</v>
      </c>
      <c r="B55" s="37">
        <f t="shared" si="3"/>
        <v>44995</v>
      </c>
      <c r="C55" s="37">
        <f t="shared" si="4"/>
        <v>32986</v>
      </c>
      <c r="D55" s="37">
        <f t="shared" si="7"/>
        <v>13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136512</v>
      </c>
      <c r="C57" s="37">
        <f t="shared" si="4"/>
        <v>132291</v>
      </c>
      <c r="D57" s="37">
        <f t="shared" si="7"/>
        <v>8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52951</v>
      </c>
      <c r="C58" s="37">
        <f t="shared" si="4"/>
        <v>70711</v>
      </c>
      <c r="D58" s="37">
        <f t="shared" si="7"/>
        <v>11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1153707</v>
      </c>
      <c r="C60" s="37">
        <f t="shared" si="4"/>
        <v>1067392</v>
      </c>
      <c r="D60" s="37">
        <f t="shared" si="7"/>
        <v>1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94368</v>
      </c>
      <c r="C61" s="37">
        <f t="shared" si="4"/>
        <v>84353</v>
      </c>
      <c r="D61" s="37">
        <f t="shared" si="7"/>
        <v>10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129925</v>
      </c>
      <c r="C64" s="37">
        <f t="shared" si="4"/>
        <v>131765</v>
      </c>
      <c r="D64" s="37">
        <f t="shared" si="7"/>
        <v>9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0</v>
      </c>
      <c r="C65" s="37">
        <f t="shared" si="4"/>
        <v>0</v>
      </c>
      <c r="D65" s="37">
        <f t="shared" si="7"/>
        <v>28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4" t="s">
        <v>116</v>
      </c>
    </row>
    <row r="2" spans="1:12" s="2" customFormat="1" ht="21" x14ac:dyDescent="0.4">
      <c r="F2" s="3"/>
      <c r="H2" s="35" t="s">
        <v>58</v>
      </c>
    </row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si="0"/>
        <v>#DIV/0!</v>
      </c>
      <c r="G8" s="1"/>
      <c r="H8" s="1"/>
      <c r="I8" s="1"/>
    </row>
    <row r="9" spans="1:12" x14ac:dyDescent="0.3">
      <c r="A9" s="9" t="s">
        <v>157</v>
      </c>
      <c r="B9" s="30">
        <v>22</v>
      </c>
      <c r="C9" s="30">
        <v>34</v>
      </c>
      <c r="D9" s="30">
        <v>304</v>
      </c>
      <c r="E9" s="30">
        <v>345</v>
      </c>
      <c r="F9" s="11">
        <f t="shared" si="0"/>
        <v>13.486842105263165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968</v>
      </c>
      <c r="C11" s="30">
        <v>427</v>
      </c>
      <c r="D11" s="30">
        <v>10469</v>
      </c>
      <c r="E11" s="30">
        <v>4363</v>
      </c>
      <c r="F11" s="11">
        <f t="shared" si="0"/>
        <v>-58.324577323526604</v>
      </c>
      <c r="G11" s="1"/>
      <c r="H11" s="1"/>
      <c r="I11" s="1"/>
    </row>
    <row r="12" spans="1:12" x14ac:dyDescent="0.3">
      <c r="A12" s="12" t="s">
        <v>161</v>
      </c>
      <c r="B12" s="31">
        <v>1005</v>
      </c>
      <c r="C12" s="31">
        <v>531</v>
      </c>
      <c r="D12" s="31">
        <v>12014</v>
      </c>
      <c r="E12" s="31">
        <v>11675</v>
      </c>
      <c r="F12" s="14">
        <f t="shared" si="0"/>
        <v>-2.8217080073247871</v>
      </c>
      <c r="G12" s="1"/>
      <c r="H12" s="1"/>
      <c r="I12" s="1"/>
    </row>
    <row r="13" spans="1:12" x14ac:dyDescent="0.3">
      <c r="A13" s="9" t="s">
        <v>32</v>
      </c>
      <c r="B13" s="30">
        <v>14748</v>
      </c>
      <c r="C13" s="30">
        <v>15235</v>
      </c>
      <c r="D13" s="30">
        <v>123031</v>
      </c>
      <c r="E13" s="30">
        <v>133176</v>
      </c>
      <c r="F13" s="11">
        <f t="shared" si="0"/>
        <v>8.2458892474254526</v>
      </c>
      <c r="G13" s="1"/>
      <c r="H13" s="1"/>
      <c r="I13" s="1"/>
    </row>
    <row r="14" spans="1:12" x14ac:dyDescent="0.3">
      <c r="A14" s="12" t="s">
        <v>33</v>
      </c>
      <c r="B14" s="31">
        <v>71537</v>
      </c>
      <c r="C14" s="31">
        <v>66673</v>
      </c>
      <c r="D14" s="31">
        <v>688780</v>
      </c>
      <c r="E14" s="31">
        <v>674079</v>
      </c>
      <c r="F14" s="14">
        <f t="shared" si="0"/>
        <v>-2.1343534945846301</v>
      </c>
      <c r="G14" s="1"/>
      <c r="H14" s="1"/>
      <c r="I14" s="1"/>
    </row>
    <row r="15" spans="1:12" x14ac:dyDescent="0.3">
      <c r="A15" s="9" t="s">
        <v>34</v>
      </c>
      <c r="B15" s="30">
        <v>1982</v>
      </c>
      <c r="C15" s="30">
        <v>1041</v>
      </c>
      <c r="D15" s="30">
        <v>7048</v>
      </c>
      <c r="E15" s="30">
        <v>9166</v>
      </c>
      <c r="F15" s="11">
        <f t="shared" si="0"/>
        <v>30.051078320090795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1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4</v>
      </c>
      <c r="D17" s="30">
        <v>0</v>
      </c>
      <c r="E17" s="30">
        <v>105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134</v>
      </c>
      <c r="C18" s="31">
        <v>68</v>
      </c>
      <c r="D18" s="31">
        <v>1127</v>
      </c>
      <c r="E18" s="31">
        <v>926</v>
      </c>
      <c r="F18" s="14">
        <f t="shared" si="0"/>
        <v>-17.83496007098492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0</v>
      </c>
      <c r="E21" s="30">
        <v>0</v>
      </c>
      <c r="F21" s="11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7399</v>
      </c>
      <c r="C22" s="31">
        <v>8868</v>
      </c>
      <c r="D22" s="31">
        <v>83681</v>
      </c>
      <c r="E22" s="31">
        <v>87550</v>
      </c>
      <c r="F22" s="14">
        <f t="shared" si="0"/>
        <v>4.6235107133040998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109</v>
      </c>
      <c r="C25" s="30">
        <v>119</v>
      </c>
      <c r="D25" s="30">
        <v>1111</v>
      </c>
      <c r="E25" s="30">
        <v>1250</v>
      </c>
      <c r="F25" s="11">
        <f t="shared" si="0"/>
        <v>12.511251125112508</v>
      </c>
      <c r="G25" s="1"/>
      <c r="H25" s="1"/>
      <c r="I25" s="1"/>
    </row>
    <row r="26" spans="1:9" x14ac:dyDescent="0.3">
      <c r="A26" s="12" t="s">
        <v>40</v>
      </c>
      <c r="B26" s="31">
        <v>25</v>
      </c>
      <c r="C26" s="31">
        <v>2</v>
      </c>
      <c r="D26" s="31">
        <v>301</v>
      </c>
      <c r="E26" s="31">
        <v>12</v>
      </c>
      <c r="F26" s="14">
        <f t="shared" si="0"/>
        <v>-96.013289036544847</v>
      </c>
      <c r="G26" s="1"/>
      <c r="H26" s="1"/>
      <c r="I26" s="1"/>
    </row>
    <row r="27" spans="1:9" x14ac:dyDescent="0.3">
      <c r="A27" s="9" t="s">
        <v>41</v>
      </c>
      <c r="B27" s="30">
        <v>19793</v>
      </c>
      <c r="C27" s="30">
        <v>19203</v>
      </c>
      <c r="D27" s="30">
        <v>194821</v>
      </c>
      <c r="E27" s="30">
        <v>216395</v>
      </c>
      <c r="F27" s="11">
        <f t="shared" si="0"/>
        <v>11.073754882687183</v>
      </c>
      <c r="G27" s="1"/>
      <c r="H27" s="1"/>
      <c r="I27" s="1"/>
    </row>
    <row r="28" spans="1:9" x14ac:dyDescent="0.3">
      <c r="A28" s="12" t="s">
        <v>42</v>
      </c>
      <c r="B28" s="31">
        <v>6345</v>
      </c>
      <c r="C28" s="31">
        <v>7094</v>
      </c>
      <c r="D28" s="31">
        <v>60854</v>
      </c>
      <c r="E28" s="31">
        <v>61741</v>
      </c>
      <c r="F28" s="14">
        <f t="shared" si="0"/>
        <v>1.4575870115358072</v>
      </c>
      <c r="G28" s="1"/>
      <c r="H28" s="1"/>
      <c r="I28" s="1"/>
    </row>
    <row r="29" spans="1:9" x14ac:dyDescent="0.3">
      <c r="A29" s="9" t="s">
        <v>43</v>
      </c>
      <c r="B29" s="30">
        <v>46205</v>
      </c>
      <c r="C29" s="30">
        <v>41041</v>
      </c>
      <c r="D29" s="30">
        <v>412098</v>
      </c>
      <c r="E29" s="30">
        <v>399479</v>
      </c>
      <c r="F29" s="11">
        <f t="shared" si="0"/>
        <v>-3.0621357055845948</v>
      </c>
      <c r="G29" s="1"/>
      <c r="H29" s="1"/>
      <c r="I29" s="1"/>
    </row>
    <row r="30" spans="1:9" x14ac:dyDescent="0.3">
      <c r="A30" s="12" t="s">
        <v>44</v>
      </c>
      <c r="B30" s="31">
        <v>599</v>
      </c>
      <c r="C30" s="31">
        <v>373</v>
      </c>
      <c r="D30" s="31">
        <v>2486</v>
      </c>
      <c r="E30" s="31">
        <v>1356</v>
      </c>
      <c r="F30" s="14">
        <f t="shared" si="0"/>
        <v>-45.454545454545453</v>
      </c>
      <c r="G30" s="1"/>
      <c r="H30" s="1"/>
      <c r="I30" s="1"/>
    </row>
    <row r="31" spans="1:9" x14ac:dyDescent="0.3">
      <c r="A31" s="9" t="s">
        <v>45</v>
      </c>
      <c r="B31" s="30">
        <v>16593</v>
      </c>
      <c r="C31" s="30">
        <v>17359</v>
      </c>
      <c r="D31" s="30">
        <v>166181</v>
      </c>
      <c r="E31" s="30">
        <v>157420</v>
      </c>
      <c r="F31" s="11">
        <f t="shared" si="0"/>
        <v>-5.2719624987212796</v>
      </c>
      <c r="G31" s="1"/>
      <c r="H31" s="1"/>
      <c r="I31" s="1"/>
    </row>
    <row r="32" spans="1:9" x14ac:dyDescent="0.3">
      <c r="A32" s="12" t="s">
        <v>46</v>
      </c>
      <c r="B32" s="31">
        <v>81879</v>
      </c>
      <c r="C32" s="31">
        <v>71617</v>
      </c>
      <c r="D32" s="31">
        <v>653430</v>
      </c>
      <c r="E32" s="31">
        <v>682153</v>
      </c>
      <c r="F32" s="14">
        <f t="shared" si="0"/>
        <v>4.3957271628177494</v>
      </c>
      <c r="G32" s="1"/>
      <c r="H32" s="1"/>
      <c r="I32" s="1"/>
    </row>
    <row r="33" spans="1:9" x14ac:dyDescent="0.3">
      <c r="A33" s="9" t="s">
        <v>47</v>
      </c>
      <c r="B33" s="30">
        <v>48386</v>
      </c>
      <c r="C33" s="30">
        <v>40241</v>
      </c>
      <c r="D33" s="30">
        <v>408656</v>
      </c>
      <c r="E33" s="30">
        <v>365916</v>
      </c>
      <c r="F33" s="11">
        <f t="shared" si="0"/>
        <v>-10.458674288399038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317729</v>
      </c>
      <c r="C35" s="16">
        <f t="shared" ref="C35:E35" si="1">SUM(C7:C34)</f>
        <v>289930</v>
      </c>
      <c r="D35" s="16">
        <f t="shared" si="1"/>
        <v>2826392</v>
      </c>
      <c r="E35" s="16">
        <f t="shared" si="1"/>
        <v>2807108</v>
      </c>
      <c r="F35" s="17">
        <f t="shared" ref="F35" si="2">((E35*100)/D35)-100</f>
        <v>-0.68228327846951231</v>
      </c>
      <c r="G35" s="1"/>
      <c r="H35" s="1"/>
      <c r="I35" s="1"/>
    </row>
    <row r="36" spans="1:9" x14ac:dyDescent="0.3">
      <c r="A36" s="59" t="s">
        <v>125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VALENCIA</v>
      </c>
      <c r="F39" s="36">
        <f>LOOKUP(E39,$A$39:$A$66,$B$39:$B$66)</f>
        <v>682153</v>
      </c>
      <c r="G39" s="36">
        <f>LOOKUP(E39,$A$39:$A$66,$C$39:$C$66)</f>
        <v>653430</v>
      </c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BARCELONA</v>
      </c>
      <c r="F40" s="36">
        <f t="shared" ref="F40:F66" si="8">LOOKUP(E40,$A$39:$A$66,$B$39:$B$66)</f>
        <v>674079</v>
      </c>
      <c r="G40" s="36">
        <f t="shared" ref="G40:G66" si="9">LOOKUP(E40,$A$39:$A$66,$C$39:$C$66)</f>
        <v>688780</v>
      </c>
    </row>
    <row r="41" spans="1:9" x14ac:dyDescent="0.3">
      <c r="A41" s="36" t="str">
        <f t="shared" si="5"/>
        <v>ALMERÍA</v>
      </c>
      <c r="B41" s="37">
        <f t="shared" si="3"/>
        <v>345</v>
      </c>
      <c r="C41" s="37">
        <f t="shared" si="4"/>
        <v>304</v>
      </c>
      <c r="D41" s="37">
        <f t="shared" si="7"/>
        <v>16</v>
      </c>
      <c r="E41" s="36" t="str">
        <f t="shared" si="6"/>
        <v>SANTANDER</v>
      </c>
      <c r="F41" s="36">
        <f t="shared" si="8"/>
        <v>399479</v>
      </c>
      <c r="G41" s="36">
        <f t="shared" si="9"/>
        <v>412098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VIGO</v>
      </c>
      <c r="F42" s="36">
        <f t="shared" si="8"/>
        <v>365916</v>
      </c>
      <c r="G42" s="36">
        <f t="shared" si="9"/>
        <v>408656</v>
      </c>
    </row>
    <row r="43" spans="1:9" x14ac:dyDescent="0.3">
      <c r="A43" s="36" t="str">
        <f t="shared" si="5"/>
        <v>BAHÍA DE ALGECIRAS</v>
      </c>
      <c r="B43" s="37">
        <f t="shared" si="3"/>
        <v>4363</v>
      </c>
      <c r="C43" s="37">
        <f t="shared" si="4"/>
        <v>10469</v>
      </c>
      <c r="D43" s="37">
        <f t="shared" si="7"/>
        <v>12</v>
      </c>
      <c r="E43" s="36" t="str">
        <f t="shared" si="6"/>
        <v>PASAIA</v>
      </c>
      <c r="F43" s="36">
        <f t="shared" si="8"/>
        <v>216395</v>
      </c>
      <c r="G43" s="36">
        <f t="shared" si="9"/>
        <v>194821</v>
      </c>
    </row>
    <row r="44" spans="1:9" x14ac:dyDescent="0.3">
      <c r="A44" s="36" t="str">
        <f t="shared" si="5"/>
        <v>BAHÍA DE CÁDIZ</v>
      </c>
      <c r="B44" s="37">
        <f t="shared" si="3"/>
        <v>11675</v>
      </c>
      <c r="C44" s="37">
        <f t="shared" si="4"/>
        <v>12014</v>
      </c>
      <c r="D44" s="37">
        <f t="shared" si="7"/>
        <v>10</v>
      </c>
      <c r="E44" s="36" t="str">
        <f t="shared" si="6"/>
        <v>TARRAGONA</v>
      </c>
      <c r="F44" s="36">
        <f t="shared" si="8"/>
        <v>157420</v>
      </c>
      <c r="G44" s="36">
        <f t="shared" si="9"/>
        <v>166181</v>
      </c>
    </row>
    <row r="45" spans="1:9" x14ac:dyDescent="0.3">
      <c r="A45" s="36" t="str">
        <f t="shared" si="5"/>
        <v>BALEARES</v>
      </c>
      <c r="B45" s="37">
        <f t="shared" si="3"/>
        <v>133176</v>
      </c>
      <c r="C45" s="37">
        <f t="shared" si="4"/>
        <v>123031</v>
      </c>
      <c r="D45" s="37">
        <f t="shared" si="7"/>
        <v>7</v>
      </c>
      <c r="E45" s="36" t="str">
        <f t="shared" si="6"/>
        <v>BALEARES</v>
      </c>
      <c r="F45" s="36">
        <f t="shared" si="8"/>
        <v>133176</v>
      </c>
      <c r="G45" s="36">
        <f t="shared" si="9"/>
        <v>123031</v>
      </c>
    </row>
    <row r="46" spans="1:9" x14ac:dyDescent="0.3">
      <c r="A46" s="36" t="str">
        <f t="shared" si="5"/>
        <v>BARCELONA</v>
      </c>
      <c r="B46" s="37">
        <f t="shared" si="3"/>
        <v>674079</v>
      </c>
      <c r="C46" s="37">
        <f t="shared" si="4"/>
        <v>688780</v>
      </c>
      <c r="D46" s="37">
        <f t="shared" si="7"/>
        <v>2</v>
      </c>
      <c r="E46" s="36" t="str">
        <f t="shared" si="6"/>
        <v>LAS PALMAS</v>
      </c>
      <c r="F46" s="36">
        <f t="shared" si="8"/>
        <v>87550</v>
      </c>
      <c r="G46" s="36">
        <f t="shared" si="9"/>
        <v>83681</v>
      </c>
    </row>
    <row r="47" spans="1:9" x14ac:dyDescent="0.3">
      <c r="A47" s="36" t="str">
        <f t="shared" si="5"/>
        <v>BILBAO</v>
      </c>
      <c r="B47" s="37">
        <f t="shared" si="3"/>
        <v>9166</v>
      </c>
      <c r="C47" s="37">
        <f t="shared" si="4"/>
        <v>7048</v>
      </c>
      <c r="D47" s="37">
        <f t="shared" si="7"/>
        <v>11</v>
      </c>
      <c r="E47" s="36" t="str">
        <f t="shared" si="6"/>
        <v>SANTA CRUZ DE TENERIFE</v>
      </c>
      <c r="F47" s="36">
        <f t="shared" si="8"/>
        <v>61741</v>
      </c>
      <c r="G47" s="36">
        <f t="shared" si="9"/>
        <v>60854</v>
      </c>
    </row>
    <row r="48" spans="1:9" x14ac:dyDescent="0.3">
      <c r="A48" s="36" t="str">
        <f t="shared" si="5"/>
        <v>CARTAGENA</v>
      </c>
      <c r="B48" s="37">
        <f t="shared" si="3"/>
        <v>1</v>
      </c>
      <c r="C48" s="37">
        <f t="shared" si="4"/>
        <v>0</v>
      </c>
      <c r="D48" s="37">
        <f t="shared" si="7"/>
        <v>19</v>
      </c>
      <c r="E48" s="36" t="str">
        <f t="shared" si="6"/>
        <v>BAHÍA DE CÁDIZ</v>
      </c>
      <c r="F48" s="36">
        <f t="shared" si="8"/>
        <v>11675</v>
      </c>
      <c r="G48" s="36">
        <f t="shared" si="9"/>
        <v>12014</v>
      </c>
    </row>
    <row r="49" spans="1:7" x14ac:dyDescent="0.3">
      <c r="A49" s="36" t="str">
        <f t="shared" si="5"/>
        <v>CASTELLÓN</v>
      </c>
      <c r="B49" s="37">
        <f t="shared" si="3"/>
        <v>105</v>
      </c>
      <c r="C49" s="37">
        <f t="shared" si="4"/>
        <v>0</v>
      </c>
      <c r="D49" s="37">
        <f t="shared" si="7"/>
        <v>17</v>
      </c>
      <c r="E49" s="36" t="str">
        <f t="shared" si="6"/>
        <v>BILBAO</v>
      </c>
      <c r="F49" s="36">
        <f t="shared" si="8"/>
        <v>9166</v>
      </c>
      <c r="G49" s="36">
        <f t="shared" si="9"/>
        <v>7048</v>
      </c>
    </row>
    <row r="50" spans="1:7" x14ac:dyDescent="0.3">
      <c r="A50" s="36" t="str">
        <f t="shared" si="5"/>
        <v>CEUTA</v>
      </c>
      <c r="B50" s="37">
        <f t="shared" si="3"/>
        <v>926</v>
      </c>
      <c r="C50" s="37">
        <f t="shared" si="4"/>
        <v>1127</v>
      </c>
      <c r="D50" s="37">
        <f t="shared" si="7"/>
        <v>15</v>
      </c>
      <c r="E50" s="36" t="str">
        <f t="shared" si="6"/>
        <v>BAHÍA DE ALGECIRAS</v>
      </c>
      <c r="F50" s="36">
        <f t="shared" si="8"/>
        <v>4363</v>
      </c>
      <c r="G50" s="36">
        <f t="shared" si="9"/>
        <v>10469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SEVILLA</v>
      </c>
      <c r="F51" s="36">
        <f t="shared" si="8"/>
        <v>1356</v>
      </c>
      <c r="G51" s="36">
        <f t="shared" si="9"/>
        <v>2486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MELILLA</v>
      </c>
      <c r="F52" s="36">
        <f t="shared" si="8"/>
        <v>1250</v>
      </c>
      <c r="G52" s="36">
        <f t="shared" si="9"/>
        <v>1111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str">
        <f t="shared" si="6"/>
        <v>CEUTA</v>
      </c>
      <c r="F53" s="36">
        <f t="shared" si="8"/>
        <v>926</v>
      </c>
      <c r="G53" s="36">
        <f t="shared" si="9"/>
        <v>1127</v>
      </c>
    </row>
    <row r="54" spans="1:7" x14ac:dyDescent="0.3">
      <c r="A54" s="36" t="str">
        <f t="shared" si="5"/>
        <v>LAS PALMAS</v>
      </c>
      <c r="B54" s="37">
        <f t="shared" si="3"/>
        <v>87550</v>
      </c>
      <c r="C54" s="37">
        <f t="shared" si="4"/>
        <v>83681</v>
      </c>
      <c r="D54" s="37">
        <f t="shared" si="7"/>
        <v>8</v>
      </c>
      <c r="E54" s="36" t="str">
        <f t="shared" si="6"/>
        <v>ALMERÍA</v>
      </c>
      <c r="F54" s="36">
        <f t="shared" si="8"/>
        <v>345</v>
      </c>
      <c r="G54" s="36">
        <f t="shared" si="9"/>
        <v>304</v>
      </c>
    </row>
    <row r="55" spans="1:7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str">
        <f t="shared" si="6"/>
        <v>CASTELLÓN</v>
      </c>
      <c r="F55" s="36">
        <f t="shared" si="8"/>
        <v>105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MOTRIL</v>
      </c>
      <c r="F56" s="36">
        <f t="shared" si="8"/>
        <v>12</v>
      </c>
      <c r="G56" s="36">
        <f t="shared" si="9"/>
        <v>301</v>
      </c>
    </row>
    <row r="57" spans="1:7" x14ac:dyDescent="0.3">
      <c r="A57" s="36" t="str">
        <f t="shared" si="5"/>
        <v>MELILLA</v>
      </c>
      <c r="B57" s="37">
        <f t="shared" si="3"/>
        <v>1250</v>
      </c>
      <c r="C57" s="37">
        <f t="shared" si="4"/>
        <v>1111</v>
      </c>
      <c r="D57" s="37">
        <f t="shared" si="7"/>
        <v>14</v>
      </c>
      <c r="E57" s="36" t="str">
        <f t="shared" si="6"/>
        <v>CARTAGENA</v>
      </c>
      <c r="F57" s="36">
        <f t="shared" si="8"/>
        <v>1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12</v>
      </c>
      <c r="C58" s="37">
        <f t="shared" si="4"/>
        <v>301</v>
      </c>
      <c r="D58" s="37">
        <f t="shared" si="7"/>
        <v>18</v>
      </c>
      <c r="E58" s="36" t="e">
        <f t="shared" si="6"/>
        <v>#N/A</v>
      </c>
      <c r="F58" s="36" t="e">
        <f t="shared" si="8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216395</v>
      </c>
      <c r="C59" s="37">
        <f t="shared" si="4"/>
        <v>194821</v>
      </c>
      <c r="D59" s="37">
        <f t="shared" si="7"/>
        <v>5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61741</v>
      </c>
      <c r="C60" s="37">
        <f t="shared" si="4"/>
        <v>60854</v>
      </c>
      <c r="D60" s="37">
        <f t="shared" si="7"/>
        <v>9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399479</v>
      </c>
      <c r="C61" s="37">
        <f t="shared" si="4"/>
        <v>412098</v>
      </c>
      <c r="D61" s="37">
        <f t="shared" si="7"/>
        <v>3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1356</v>
      </c>
      <c r="C62" s="37">
        <f t="shared" si="4"/>
        <v>2486</v>
      </c>
      <c r="D62" s="37">
        <f t="shared" si="7"/>
        <v>13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157420</v>
      </c>
      <c r="C63" s="37">
        <f t="shared" si="4"/>
        <v>166181</v>
      </c>
      <c r="D63" s="37">
        <f t="shared" si="7"/>
        <v>6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682153</v>
      </c>
      <c r="C64" s="37">
        <f t="shared" si="4"/>
        <v>653430</v>
      </c>
      <c r="D64" s="37">
        <f t="shared" si="7"/>
        <v>1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365916</v>
      </c>
      <c r="C65" s="37">
        <f t="shared" si="4"/>
        <v>408656</v>
      </c>
      <c r="D65" s="37">
        <f t="shared" si="7"/>
        <v>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7" priority="2">
      <formula>ISERROR(F7)</formula>
    </cfRule>
  </conditionalFormatting>
  <conditionalFormatting sqref="F8 F10 F12 F14 F16 F18 F20 F22 F24 F26 F28 F30 F32 F34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149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117</v>
      </c>
      <c r="C7" s="10">
        <v>115</v>
      </c>
      <c r="D7" s="10">
        <v>998</v>
      </c>
      <c r="E7" s="10">
        <v>1015</v>
      </c>
      <c r="F7" s="11">
        <f>((E7*100)/D7)-100</f>
        <v>1.7034068136272538</v>
      </c>
      <c r="G7" s="1"/>
      <c r="H7" s="1"/>
      <c r="I7" s="1"/>
    </row>
    <row r="8" spans="1:12" x14ac:dyDescent="0.3">
      <c r="A8" s="12" t="s">
        <v>31</v>
      </c>
      <c r="B8" s="13">
        <v>74</v>
      </c>
      <c r="C8" s="13">
        <v>68</v>
      </c>
      <c r="D8" s="13">
        <v>713</v>
      </c>
      <c r="E8" s="13">
        <v>632</v>
      </c>
      <c r="F8" s="14">
        <f t="shared" ref="F8:F34" si="0">((E8*100)/D8)-100</f>
        <v>-11.360448807854141</v>
      </c>
      <c r="G8" s="1"/>
      <c r="H8" s="1"/>
      <c r="I8" s="1"/>
    </row>
    <row r="9" spans="1:12" x14ac:dyDescent="0.3">
      <c r="A9" s="9" t="s">
        <v>157</v>
      </c>
      <c r="B9" s="10">
        <v>156</v>
      </c>
      <c r="C9" s="10">
        <v>152</v>
      </c>
      <c r="D9" s="10">
        <v>1763</v>
      </c>
      <c r="E9" s="10">
        <v>1716</v>
      </c>
      <c r="F9" s="11">
        <f t="shared" si="0"/>
        <v>-2.6659103800340347</v>
      </c>
      <c r="G9" s="1"/>
      <c r="H9" s="1"/>
      <c r="I9" s="1"/>
    </row>
    <row r="10" spans="1:12" x14ac:dyDescent="0.3">
      <c r="A10" s="12" t="s">
        <v>159</v>
      </c>
      <c r="B10" s="13">
        <v>73</v>
      </c>
      <c r="C10" s="13">
        <v>60</v>
      </c>
      <c r="D10" s="13">
        <v>714</v>
      </c>
      <c r="E10" s="13">
        <v>683</v>
      </c>
      <c r="F10" s="14">
        <f t="shared" si="0"/>
        <v>-4.341736694677877</v>
      </c>
      <c r="G10" s="1"/>
      <c r="H10" s="1"/>
      <c r="I10" s="1"/>
    </row>
    <row r="11" spans="1:12" x14ac:dyDescent="0.3">
      <c r="A11" s="9" t="s">
        <v>160</v>
      </c>
      <c r="B11" s="10">
        <v>2279</v>
      </c>
      <c r="C11" s="10">
        <v>2415</v>
      </c>
      <c r="D11" s="10">
        <v>23864</v>
      </c>
      <c r="E11" s="10">
        <v>24207</v>
      </c>
      <c r="F11" s="11">
        <f t="shared" si="0"/>
        <v>1.4373114314448543</v>
      </c>
      <c r="G11" s="1"/>
      <c r="H11" s="1"/>
      <c r="I11" s="1"/>
    </row>
    <row r="12" spans="1:12" x14ac:dyDescent="0.3">
      <c r="A12" s="12" t="s">
        <v>161</v>
      </c>
      <c r="B12" s="13">
        <v>101</v>
      </c>
      <c r="C12" s="13">
        <v>120</v>
      </c>
      <c r="D12" s="13">
        <v>951</v>
      </c>
      <c r="E12" s="13">
        <v>1008</v>
      </c>
      <c r="F12" s="14">
        <f t="shared" si="0"/>
        <v>5.9936908517350105</v>
      </c>
      <c r="G12" s="1"/>
      <c r="H12" s="1"/>
      <c r="I12" s="1"/>
    </row>
    <row r="13" spans="1:12" x14ac:dyDescent="0.3">
      <c r="A13" s="9" t="s">
        <v>32</v>
      </c>
      <c r="B13" s="10">
        <v>3696</v>
      </c>
      <c r="C13" s="10">
        <v>4276</v>
      </c>
      <c r="D13" s="10">
        <v>39905</v>
      </c>
      <c r="E13" s="10">
        <v>44566</v>
      </c>
      <c r="F13" s="11">
        <f t="shared" si="0"/>
        <v>11.680240571356975</v>
      </c>
      <c r="G13" s="1"/>
      <c r="H13" s="1"/>
      <c r="I13" s="1"/>
    </row>
    <row r="14" spans="1:12" x14ac:dyDescent="0.3">
      <c r="A14" s="12" t="s">
        <v>33</v>
      </c>
      <c r="B14" s="13">
        <v>803</v>
      </c>
      <c r="C14" s="13">
        <v>782</v>
      </c>
      <c r="D14" s="13">
        <v>7551</v>
      </c>
      <c r="E14" s="13">
        <v>7647</v>
      </c>
      <c r="F14" s="14">
        <f t="shared" si="0"/>
        <v>1.2713547874453752</v>
      </c>
      <c r="G14" s="1"/>
      <c r="H14" s="1"/>
      <c r="I14" s="1"/>
    </row>
    <row r="15" spans="1:12" x14ac:dyDescent="0.3">
      <c r="A15" s="9" t="s">
        <v>34</v>
      </c>
      <c r="B15" s="10">
        <v>252</v>
      </c>
      <c r="C15" s="10">
        <v>254</v>
      </c>
      <c r="D15" s="10">
        <v>2401</v>
      </c>
      <c r="E15" s="10">
        <v>2472</v>
      </c>
      <c r="F15" s="11">
        <f t="shared" si="0"/>
        <v>2.957101207830064</v>
      </c>
      <c r="G15" s="1"/>
      <c r="H15" s="1"/>
      <c r="I15" s="1"/>
    </row>
    <row r="16" spans="1:12" x14ac:dyDescent="0.3">
      <c r="A16" s="12" t="s">
        <v>35</v>
      </c>
      <c r="B16" s="13">
        <v>220</v>
      </c>
      <c r="C16" s="13">
        <v>217</v>
      </c>
      <c r="D16" s="13">
        <v>1765</v>
      </c>
      <c r="E16" s="13">
        <v>1840</v>
      </c>
      <c r="F16" s="14">
        <f t="shared" si="0"/>
        <v>4.2492917847025495</v>
      </c>
      <c r="G16" s="1"/>
      <c r="H16" s="1"/>
      <c r="I16" s="1"/>
    </row>
    <row r="17" spans="1:9" x14ac:dyDescent="0.3">
      <c r="A17" s="9" t="s">
        <v>162</v>
      </c>
      <c r="B17" s="10">
        <v>148</v>
      </c>
      <c r="C17" s="10">
        <v>146</v>
      </c>
      <c r="D17" s="10">
        <v>1428</v>
      </c>
      <c r="E17" s="10">
        <v>1577</v>
      </c>
      <c r="F17" s="11">
        <f t="shared" si="0"/>
        <v>10.434173669467782</v>
      </c>
      <c r="G17" s="1"/>
      <c r="H17" s="1"/>
      <c r="I17" s="1"/>
    </row>
    <row r="18" spans="1:9" x14ac:dyDescent="0.3">
      <c r="A18" s="12" t="s">
        <v>36</v>
      </c>
      <c r="B18" s="13">
        <v>969</v>
      </c>
      <c r="C18" s="13">
        <v>947</v>
      </c>
      <c r="D18" s="13">
        <v>8932</v>
      </c>
      <c r="E18" s="13">
        <v>9315</v>
      </c>
      <c r="F18" s="14">
        <f t="shared" si="0"/>
        <v>4.2879534258844672</v>
      </c>
      <c r="G18" s="1"/>
      <c r="H18" s="1"/>
      <c r="I18" s="1"/>
    </row>
    <row r="19" spans="1:9" x14ac:dyDescent="0.3">
      <c r="A19" s="9" t="s">
        <v>37</v>
      </c>
      <c r="B19" s="10">
        <v>90</v>
      </c>
      <c r="C19" s="10">
        <v>97</v>
      </c>
      <c r="D19" s="10">
        <v>929</v>
      </c>
      <c r="E19" s="10">
        <v>968</v>
      </c>
      <c r="F19" s="11">
        <f t="shared" si="0"/>
        <v>4.1980624327233613</v>
      </c>
      <c r="G19" s="1"/>
      <c r="H19" s="1"/>
      <c r="I19" s="1"/>
    </row>
    <row r="20" spans="1:9" x14ac:dyDescent="0.3">
      <c r="A20" s="12" t="s">
        <v>163</v>
      </c>
      <c r="B20" s="13">
        <v>113</v>
      </c>
      <c r="C20" s="13">
        <v>92</v>
      </c>
      <c r="D20" s="13">
        <v>1078</v>
      </c>
      <c r="E20" s="13">
        <v>1018</v>
      </c>
      <c r="F20" s="14">
        <f t="shared" si="0"/>
        <v>-5.5658627087198482</v>
      </c>
      <c r="G20" s="1"/>
      <c r="H20" s="1"/>
      <c r="I20" s="1"/>
    </row>
    <row r="21" spans="1:9" x14ac:dyDescent="0.3">
      <c r="A21" s="9" t="s">
        <v>38</v>
      </c>
      <c r="B21" s="10">
        <v>188</v>
      </c>
      <c r="C21" s="10">
        <v>209</v>
      </c>
      <c r="D21" s="10">
        <v>1906</v>
      </c>
      <c r="E21" s="10">
        <v>1995</v>
      </c>
      <c r="F21" s="11">
        <f t="shared" si="0"/>
        <v>4.6694648478489</v>
      </c>
      <c r="G21" s="1"/>
      <c r="H21" s="1"/>
      <c r="I21" s="1"/>
    </row>
    <row r="22" spans="1:9" x14ac:dyDescent="0.3">
      <c r="A22" s="12" t="s">
        <v>59</v>
      </c>
      <c r="B22" s="13">
        <v>1005</v>
      </c>
      <c r="C22" s="13">
        <v>1116</v>
      </c>
      <c r="D22" s="13">
        <v>9420</v>
      </c>
      <c r="E22" s="13">
        <v>10035</v>
      </c>
      <c r="F22" s="14">
        <f t="shared" si="0"/>
        <v>6.5286624203821617</v>
      </c>
      <c r="G22" s="1"/>
      <c r="H22" s="1"/>
      <c r="I22" s="1"/>
    </row>
    <row r="23" spans="1:9" x14ac:dyDescent="0.3">
      <c r="A23" s="9" t="s">
        <v>164</v>
      </c>
      <c r="B23" s="10">
        <v>167</v>
      </c>
      <c r="C23" s="10">
        <v>207</v>
      </c>
      <c r="D23" s="10">
        <v>1309</v>
      </c>
      <c r="E23" s="10">
        <v>1423</v>
      </c>
      <c r="F23" s="11">
        <f t="shared" si="0"/>
        <v>8.7089381207028254</v>
      </c>
      <c r="G23" s="1"/>
      <c r="H23" s="1"/>
      <c r="I23" s="1"/>
    </row>
    <row r="24" spans="1:9" x14ac:dyDescent="0.3">
      <c r="A24" s="12" t="s">
        <v>166</v>
      </c>
      <c r="B24" s="13">
        <v>47</v>
      </c>
      <c r="C24" s="13">
        <v>38</v>
      </c>
      <c r="D24" s="13">
        <v>451</v>
      </c>
      <c r="E24" s="13">
        <v>421</v>
      </c>
      <c r="F24" s="14">
        <f t="shared" si="0"/>
        <v>-6.6518847006651924</v>
      </c>
      <c r="G24" s="1"/>
      <c r="H24" s="1"/>
      <c r="I24" s="1"/>
    </row>
    <row r="25" spans="1:9" x14ac:dyDescent="0.3">
      <c r="A25" s="9" t="s">
        <v>39</v>
      </c>
      <c r="B25" s="10">
        <v>147</v>
      </c>
      <c r="C25" s="10">
        <v>129</v>
      </c>
      <c r="D25" s="10">
        <v>1587</v>
      </c>
      <c r="E25" s="10">
        <v>1522</v>
      </c>
      <c r="F25" s="11">
        <f t="shared" si="0"/>
        <v>-4.095778197857598</v>
      </c>
      <c r="G25" s="1"/>
      <c r="H25" s="1"/>
      <c r="I25" s="1"/>
    </row>
    <row r="26" spans="1:9" x14ac:dyDescent="0.3">
      <c r="A26" s="12" t="s">
        <v>40</v>
      </c>
      <c r="B26" s="13">
        <v>108</v>
      </c>
      <c r="C26" s="13">
        <v>118</v>
      </c>
      <c r="D26" s="13">
        <v>1128</v>
      </c>
      <c r="E26" s="13">
        <v>1138</v>
      </c>
      <c r="F26" s="14">
        <f t="shared" si="0"/>
        <v>0.88652482269503707</v>
      </c>
      <c r="G26" s="1"/>
      <c r="H26" s="1"/>
      <c r="I26" s="1"/>
    </row>
    <row r="27" spans="1:9" x14ac:dyDescent="0.3">
      <c r="A27" s="9" t="s">
        <v>41</v>
      </c>
      <c r="B27" s="10">
        <v>78</v>
      </c>
      <c r="C27" s="10">
        <v>75</v>
      </c>
      <c r="D27" s="10">
        <v>724</v>
      </c>
      <c r="E27" s="10">
        <v>769</v>
      </c>
      <c r="F27" s="11">
        <f t="shared" si="0"/>
        <v>6.2154696132596712</v>
      </c>
      <c r="G27" s="1"/>
      <c r="H27" s="1"/>
      <c r="I27" s="1"/>
    </row>
    <row r="28" spans="1:9" x14ac:dyDescent="0.3">
      <c r="A28" s="12" t="s">
        <v>42</v>
      </c>
      <c r="B28" s="13">
        <v>1224</v>
      </c>
      <c r="C28" s="13">
        <v>1505</v>
      </c>
      <c r="D28" s="13">
        <v>10783</v>
      </c>
      <c r="E28" s="13">
        <v>13619</v>
      </c>
      <c r="F28" s="14">
        <f t="shared" si="0"/>
        <v>26.3006584438468</v>
      </c>
      <c r="G28" s="1"/>
      <c r="H28" s="1"/>
      <c r="I28" s="1"/>
    </row>
    <row r="29" spans="1:9" x14ac:dyDescent="0.3">
      <c r="A29" s="9" t="s">
        <v>43</v>
      </c>
      <c r="B29" s="10">
        <v>135</v>
      </c>
      <c r="C29" s="10">
        <v>144</v>
      </c>
      <c r="D29" s="10">
        <v>1284</v>
      </c>
      <c r="E29" s="10">
        <v>1357</v>
      </c>
      <c r="F29" s="11">
        <f t="shared" si="0"/>
        <v>5.6853582554517175</v>
      </c>
      <c r="G29" s="1"/>
      <c r="H29" s="1"/>
      <c r="I29" s="1"/>
    </row>
    <row r="30" spans="1:9" x14ac:dyDescent="0.3">
      <c r="A30" s="12" t="s">
        <v>44</v>
      </c>
      <c r="B30" s="13">
        <v>101</v>
      </c>
      <c r="C30" s="13">
        <v>102</v>
      </c>
      <c r="D30" s="13">
        <v>831</v>
      </c>
      <c r="E30" s="13">
        <v>835</v>
      </c>
      <c r="F30" s="14">
        <f t="shared" si="0"/>
        <v>0.4813477737665437</v>
      </c>
      <c r="G30" s="1"/>
      <c r="H30" s="1"/>
      <c r="I30" s="1"/>
    </row>
    <row r="31" spans="1:9" x14ac:dyDescent="0.3">
      <c r="A31" s="9" t="s">
        <v>45</v>
      </c>
      <c r="B31" s="10">
        <v>220</v>
      </c>
      <c r="C31" s="10">
        <v>216</v>
      </c>
      <c r="D31" s="10">
        <v>2214</v>
      </c>
      <c r="E31" s="10">
        <v>2156</v>
      </c>
      <c r="F31" s="11">
        <f t="shared" si="0"/>
        <v>-2.6196928635953043</v>
      </c>
      <c r="G31" s="1"/>
      <c r="H31" s="1"/>
      <c r="I31" s="1"/>
    </row>
    <row r="32" spans="1:9" x14ac:dyDescent="0.3">
      <c r="A32" s="12" t="s">
        <v>46</v>
      </c>
      <c r="B32" s="13">
        <v>696</v>
      </c>
      <c r="C32" s="13">
        <v>666</v>
      </c>
      <c r="D32" s="13">
        <v>6448</v>
      </c>
      <c r="E32" s="13">
        <v>6438</v>
      </c>
      <c r="F32" s="14">
        <f t="shared" si="0"/>
        <v>-0.1550868486352357</v>
      </c>
      <c r="G32" s="1"/>
      <c r="H32" s="1"/>
      <c r="I32" s="1"/>
    </row>
    <row r="33" spans="1:9" x14ac:dyDescent="0.3">
      <c r="A33" s="9" t="s">
        <v>47</v>
      </c>
      <c r="B33" s="10">
        <v>183</v>
      </c>
      <c r="C33" s="10">
        <v>160</v>
      </c>
      <c r="D33" s="10">
        <v>1422</v>
      </c>
      <c r="E33" s="10">
        <v>1442</v>
      </c>
      <c r="F33" s="11">
        <f t="shared" si="0"/>
        <v>1.4064697609001371</v>
      </c>
      <c r="G33" s="1"/>
      <c r="H33" s="1"/>
      <c r="I33" s="1"/>
    </row>
    <row r="34" spans="1:9" x14ac:dyDescent="0.3">
      <c r="A34" s="12" t="s">
        <v>165</v>
      </c>
      <c r="B34" s="13">
        <v>29</v>
      </c>
      <c r="C34" s="13">
        <v>31</v>
      </c>
      <c r="D34" s="13">
        <v>269</v>
      </c>
      <c r="E34" s="13">
        <v>281</v>
      </c>
      <c r="F34" s="14">
        <f t="shared" si="0"/>
        <v>4.4609665427509242</v>
      </c>
      <c r="G34" s="1"/>
      <c r="H34" s="1"/>
      <c r="I34" s="1"/>
    </row>
    <row r="35" spans="1:9" x14ac:dyDescent="0.3">
      <c r="A35" s="15" t="s">
        <v>48</v>
      </c>
      <c r="B35" s="16">
        <f>SUM(B7:B34)</f>
        <v>13419</v>
      </c>
      <c r="C35" s="16">
        <f t="shared" ref="C35:E35" si="1">SUM(C7:C34)</f>
        <v>14457</v>
      </c>
      <c r="D35" s="16">
        <f t="shared" si="1"/>
        <v>132768</v>
      </c>
      <c r="E35" s="16">
        <f t="shared" si="1"/>
        <v>142095</v>
      </c>
      <c r="F35" s="17">
        <f t="shared" ref="F35" si="2">((E35*100)/D35)-100</f>
        <v>7.0250361532899461</v>
      </c>
      <c r="G35" s="1"/>
      <c r="H35" s="1"/>
      <c r="I35" s="1"/>
    </row>
    <row r="36" spans="1:9" x14ac:dyDescent="0.3">
      <c r="A36" s="59" t="s">
        <v>126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1015</v>
      </c>
      <c r="C39" s="37">
        <f t="shared" si="4"/>
        <v>998</v>
      </c>
      <c r="D39" s="37">
        <f>_xlfn.RANK.EQ(B39,$B$39:$B$66)+COUNTIF($B$39:$B$66,B39)-1</f>
        <v>20</v>
      </c>
      <c r="E39" s="36" t="str">
        <f t="shared" ref="E39:E66" si="6">INDEX($A$39:$B$66,MATCH(ROW()-38,$D$39:$D$66,0),1)</f>
        <v>BALEARES</v>
      </c>
      <c r="F39" s="36">
        <f>LOOKUP(E39,$A$39:$A$66,$B$39:$B$66)</f>
        <v>44566</v>
      </c>
      <c r="G39" s="36">
        <f>LOOKUP(E39,$A$39:$A$66,$C$39:$C$66)</f>
        <v>39905</v>
      </c>
    </row>
    <row r="40" spans="1:9" x14ac:dyDescent="0.3">
      <c r="A40" s="36" t="str">
        <f t="shared" si="5"/>
        <v>ALICANTE</v>
      </c>
      <c r="B40" s="37">
        <f t="shared" si="3"/>
        <v>632</v>
      </c>
      <c r="C40" s="37">
        <f t="shared" si="4"/>
        <v>713</v>
      </c>
      <c r="D40" s="37">
        <f t="shared" ref="D40:D66" si="7">_xlfn.RANK.EQ(B40,$B$39:$B$66)+COUNTIF($B$39:$B$66,B40)-1</f>
        <v>26</v>
      </c>
      <c r="E40" s="36" t="str">
        <f t="shared" si="6"/>
        <v>BAHÍA DE ALGECIRAS</v>
      </c>
      <c r="F40" s="36">
        <f t="shared" ref="F40:F55" si="8">LOOKUP(E40,$A$39:$A$66,$B$39:$B$66)</f>
        <v>24207</v>
      </c>
      <c r="G40" s="36">
        <f t="shared" ref="G40:G66" si="9">LOOKUP(E40,$A$39:$A$66,$C$39:$C$66)</f>
        <v>23864</v>
      </c>
    </row>
    <row r="41" spans="1:9" x14ac:dyDescent="0.3">
      <c r="A41" s="36" t="str">
        <f t="shared" si="5"/>
        <v>ALMERÍA</v>
      </c>
      <c r="B41" s="37">
        <f t="shared" si="3"/>
        <v>1716</v>
      </c>
      <c r="C41" s="37">
        <f t="shared" si="4"/>
        <v>1763</v>
      </c>
      <c r="D41" s="37">
        <f t="shared" si="7"/>
        <v>12</v>
      </c>
      <c r="E41" s="36" t="str">
        <f t="shared" si="6"/>
        <v>SANTA CRUZ DE TENERIFE</v>
      </c>
      <c r="F41" s="36">
        <f t="shared" si="8"/>
        <v>13619</v>
      </c>
      <c r="G41" s="36">
        <f t="shared" si="9"/>
        <v>10783</v>
      </c>
    </row>
    <row r="42" spans="1:9" x14ac:dyDescent="0.3">
      <c r="A42" s="36" t="str">
        <f t="shared" si="5"/>
        <v>AVILÉS</v>
      </c>
      <c r="B42" s="37">
        <f t="shared" si="3"/>
        <v>683</v>
      </c>
      <c r="C42" s="37">
        <f t="shared" si="4"/>
        <v>714</v>
      </c>
      <c r="D42" s="37">
        <f t="shared" si="7"/>
        <v>25</v>
      </c>
      <c r="E42" s="36" t="str">
        <f t="shared" si="6"/>
        <v>LAS PALMAS</v>
      </c>
      <c r="F42" s="36">
        <f t="shared" si="8"/>
        <v>10035</v>
      </c>
      <c r="G42" s="36">
        <f t="shared" si="9"/>
        <v>9420</v>
      </c>
    </row>
    <row r="43" spans="1:9" x14ac:dyDescent="0.3">
      <c r="A43" s="36" t="str">
        <f t="shared" si="5"/>
        <v>BAHÍA DE ALGECIRAS</v>
      </c>
      <c r="B43" s="37">
        <f t="shared" si="3"/>
        <v>24207</v>
      </c>
      <c r="C43" s="37">
        <f t="shared" si="4"/>
        <v>23864</v>
      </c>
      <c r="D43" s="37">
        <f t="shared" si="7"/>
        <v>2</v>
      </c>
      <c r="E43" s="36" t="str">
        <f t="shared" si="6"/>
        <v>CEUTA</v>
      </c>
      <c r="F43" s="36">
        <f t="shared" si="8"/>
        <v>9315</v>
      </c>
      <c r="G43" s="36">
        <f t="shared" si="9"/>
        <v>8932</v>
      </c>
    </row>
    <row r="44" spans="1:9" x14ac:dyDescent="0.3">
      <c r="A44" s="36" t="str">
        <f t="shared" si="5"/>
        <v>BAHÍA DE CÁDIZ</v>
      </c>
      <c r="B44" s="37">
        <f t="shared" si="3"/>
        <v>1008</v>
      </c>
      <c r="C44" s="37">
        <f t="shared" si="4"/>
        <v>951</v>
      </c>
      <c r="D44" s="37">
        <f t="shared" si="7"/>
        <v>21</v>
      </c>
      <c r="E44" s="36" t="str">
        <f t="shared" si="6"/>
        <v>BARCELONA</v>
      </c>
      <c r="F44" s="36">
        <f t="shared" si="8"/>
        <v>7647</v>
      </c>
      <c r="G44" s="36">
        <f t="shared" si="9"/>
        <v>7551</v>
      </c>
    </row>
    <row r="45" spans="1:9" x14ac:dyDescent="0.3">
      <c r="A45" s="36" t="str">
        <f t="shared" si="5"/>
        <v>BALEARES</v>
      </c>
      <c r="B45" s="37">
        <f t="shared" si="3"/>
        <v>44566</v>
      </c>
      <c r="C45" s="37">
        <f t="shared" si="4"/>
        <v>39905</v>
      </c>
      <c r="D45" s="37">
        <f t="shared" si="7"/>
        <v>1</v>
      </c>
      <c r="E45" s="36" t="str">
        <f t="shared" si="6"/>
        <v>VALENCIA</v>
      </c>
      <c r="F45" s="36">
        <f t="shared" si="8"/>
        <v>6438</v>
      </c>
      <c r="G45" s="36">
        <f t="shared" si="9"/>
        <v>6448</v>
      </c>
    </row>
    <row r="46" spans="1:9" x14ac:dyDescent="0.3">
      <c r="A46" s="36" t="str">
        <f t="shared" si="5"/>
        <v>BARCELONA</v>
      </c>
      <c r="B46" s="37">
        <f t="shared" si="3"/>
        <v>7647</v>
      </c>
      <c r="C46" s="37">
        <f t="shared" si="4"/>
        <v>7551</v>
      </c>
      <c r="D46" s="37">
        <f t="shared" si="7"/>
        <v>6</v>
      </c>
      <c r="E46" s="36" t="str">
        <f t="shared" si="6"/>
        <v>BILBAO</v>
      </c>
      <c r="F46" s="36">
        <f t="shared" si="8"/>
        <v>2472</v>
      </c>
      <c r="G46" s="36">
        <f t="shared" si="9"/>
        <v>2401</v>
      </c>
    </row>
    <row r="47" spans="1:9" x14ac:dyDescent="0.3">
      <c r="A47" s="36" t="str">
        <f t="shared" si="5"/>
        <v>BILBAO</v>
      </c>
      <c r="B47" s="37">
        <f t="shared" si="3"/>
        <v>2472</v>
      </c>
      <c r="C47" s="37">
        <f t="shared" si="4"/>
        <v>2401</v>
      </c>
      <c r="D47" s="37">
        <f t="shared" si="7"/>
        <v>8</v>
      </c>
      <c r="E47" s="36" t="str">
        <f t="shared" si="6"/>
        <v>TARRAGONA</v>
      </c>
      <c r="F47" s="36">
        <f t="shared" si="8"/>
        <v>2156</v>
      </c>
      <c r="G47" s="36">
        <f t="shared" si="9"/>
        <v>2214</v>
      </c>
    </row>
    <row r="48" spans="1:9" x14ac:dyDescent="0.3">
      <c r="A48" s="36" t="str">
        <f t="shared" si="5"/>
        <v>CARTAGENA</v>
      </c>
      <c r="B48" s="37">
        <f t="shared" si="3"/>
        <v>1840</v>
      </c>
      <c r="C48" s="37">
        <f t="shared" si="4"/>
        <v>1765</v>
      </c>
      <c r="D48" s="37">
        <f t="shared" si="7"/>
        <v>11</v>
      </c>
      <c r="E48" s="36" t="str">
        <f t="shared" si="6"/>
        <v>HUELVA</v>
      </c>
      <c r="F48" s="36">
        <f t="shared" si="8"/>
        <v>1995</v>
      </c>
      <c r="G48" s="36">
        <f t="shared" si="9"/>
        <v>1906</v>
      </c>
    </row>
    <row r="49" spans="1:7" x14ac:dyDescent="0.3">
      <c r="A49" s="36" t="str">
        <f t="shared" si="5"/>
        <v>CASTELLÓN</v>
      </c>
      <c r="B49" s="37">
        <f t="shared" si="3"/>
        <v>1577</v>
      </c>
      <c r="C49" s="37">
        <f t="shared" si="4"/>
        <v>1428</v>
      </c>
      <c r="D49" s="37">
        <f t="shared" si="7"/>
        <v>13</v>
      </c>
      <c r="E49" s="36" t="str">
        <f t="shared" si="6"/>
        <v>CARTAGENA</v>
      </c>
      <c r="F49" s="36">
        <f t="shared" si="8"/>
        <v>1840</v>
      </c>
      <c r="G49" s="36">
        <f t="shared" si="9"/>
        <v>1765</v>
      </c>
    </row>
    <row r="50" spans="1:7" x14ac:dyDescent="0.3">
      <c r="A50" s="36" t="str">
        <f t="shared" si="5"/>
        <v>CEUTA</v>
      </c>
      <c r="B50" s="37">
        <f t="shared" si="3"/>
        <v>9315</v>
      </c>
      <c r="C50" s="37">
        <f t="shared" si="4"/>
        <v>8932</v>
      </c>
      <c r="D50" s="37">
        <f t="shared" si="7"/>
        <v>5</v>
      </c>
      <c r="E50" s="36" t="str">
        <f t="shared" si="6"/>
        <v>ALMERÍA</v>
      </c>
      <c r="F50" s="36">
        <f t="shared" si="8"/>
        <v>1716</v>
      </c>
      <c r="G50" s="36">
        <f t="shared" si="9"/>
        <v>1763</v>
      </c>
    </row>
    <row r="51" spans="1:7" x14ac:dyDescent="0.3">
      <c r="A51" s="36" t="str">
        <f t="shared" si="5"/>
        <v>FERROL-SAN CIBRAO</v>
      </c>
      <c r="B51" s="37">
        <f t="shared" si="3"/>
        <v>968</v>
      </c>
      <c r="C51" s="37">
        <f t="shared" si="4"/>
        <v>929</v>
      </c>
      <c r="D51" s="37">
        <f t="shared" si="7"/>
        <v>22</v>
      </c>
      <c r="E51" s="36" t="str">
        <f t="shared" si="6"/>
        <v>CASTELLÓN</v>
      </c>
      <c r="F51" s="36">
        <f t="shared" si="8"/>
        <v>1577</v>
      </c>
      <c r="G51" s="36">
        <f t="shared" si="9"/>
        <v>1428</v>
      </c>
    </row>
    <row r="52" spans="1:7" x14ac:dyDescent="0.3">
      <c r="A52" s="36" t="str">
        <f t="shared" si="5"/>
        <v>GIJÓN</v>
      </c>
      <c r="B52" s="37">
        <f t="shared" si="3"/>
        <v>1018</v>
      </c>
      <c r="C52" s="37">
        <f t="shared" si="4"/>
        <v>1078</v>
      </c>
      <c r="D52" s="37">
        <f t="shared" si="7"/>
        <v>19</v>
      </c>
      <c r="E52" s="36" t="str">
        <f t="shared" si="6"/>
        <v>MELILLA</v>
      </c>
      <c r="F52" s="36">
        <f t="shared" si="8"/>
        <v>1522</v>
      </c>
      <c r="G52" s="36">
        <f t="shared" si="9"/>
        <v>1587</v>
      </c>
    </row>
    <row r="53" spans="1:7" x14ac:dyDescent="0.3">
      <c r="A53" s="36" t="str">
        <f t="shared" si="5"/>
        <v>HUELVA</v>
      </c>
      <c r="B53" s="37">
        <f t="shared" si="3"/>
        <v>1995</v>
      </c>
      <c r="C53" s="37">
        <f t="shared" si="4"/>
        <v>1906</v>
      </c>
      <c r="D53" s="37">
        <f t="shared" si="7"/>
        <v>10</v>
      </c>
      <c r="E53" s="36" t="str">
        <f t="shared" si="6"/>
        <v>VIGO</v>
      </c>
      <c r="F53" s="36">
        <f t="shared" si="8"/>
        <v>1442</v>
      </c>
      <c r="G53" s="36">
        <f t="shared" si="9"/>
        <v>1422</v>
      </c>
    </row>
    <row r="54" spans="1:7" x14ac:dyDescent="0.3">
      <c r="A54" s="36" t="str">
        <f t="shared" si="5"/>
        <v>LAS PALMAS</v>
      </c>
      <c r="B54" s="37">
        <f t="shared" si="3"/>
        <v>10035</v>
      </c>
      <c r="C54" s="37">
        <f t="shared" si="4"/>
        <v>9420</v>
      </c>
      <c r="D54" s="37">
        <f t="shared" si="7"/>
        <v>4</v>
      </c>
      <c r="E54" s="36" t="str">
        <f t="shared" si="6"/>
        <v>MÁLAGA</v>
      </c>
      <c r="F54" s="36">
        <f t="shared" si="8"/>
        <v>1423</v>
      </c>
      <c r="G54" s="36">
        <f t="shared" si="9"/>
        <v>1309</v>
      </c>
    </row>
    <row r="55" spans="1:7" x14ac:dyDescent="0.3">
      <c r="A55" s="36" t="str">
        <f t="shared" si="5"/>
        <v>MÁLAGA</v>
      </c>
      <c r="B55" s="37">
        <f t="shared" si="3"/>
        <v>1423</v>
      </c>
      <c r="C55" s="37">
        <f t="shared" si="4"/>
        <v>1309</v>
      </c>
      <c r="D55" s="37">
        <f t="shared" si="7"/>
        <v>16</v>
      </c>
      <c r="E55" s="36" t="str">
        <f t="shared" si="6"/>
        <v>SANTANDER</v>
      </c>
      <c r="F55" s="36">
        <f t="shared" si="8"/>
        <v>1357</v>
      </c>
      <c r="G55" s="36">
        <f t="shared" si="9"/>
        <v>1284</v>
      </c>
    </row>
    <row r="56" spans="1:7" x14ac:dyDescent="0.3">
      <c r="A56" s="36" t="str">
        <f t="shared" si="5"/>
        <v>MARÍN Y RÍA DE PONTEVEDRA</v>
      </c>
      <c r="B56" s="37">
        <f t="shared" si="3"/>
        <v>421</v>
      </c>
      <c r="C56" s="37">
        <f t="shared" si="4"/>
        <v>451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1138</v>
      </c>
      <c r="G56" s="36">
        <f t="shared" si="9"/>
        <v>1128</v>
      </c>
    </row>
    <row r="57" spans="1:7" x14ac:dyDescent="0.3">
      <c r="A57" s="36" t="str">
        <f t="shared" si="5"/>
        <v>MELILLA</v>
      </c>
      <c r="B57" s="37">
        <f t="shared" si="3"/>
        <v>1522</v>
      </c>
      <c r="C57" s="37">
        <f t="shared" si="4"/>
        <v>1587</v>
      </c>
      <c r="D57" s="37">
        <f t="shared" si="7"/>
        <v>14</v>
      </c>
      <c r="E57" s="36" t="str">
        <f t="shared" si="6"/>
        <v>GIJÓN</v>
      </c>
      <c r="F57" s="36">
        <f t="shared" si="10"/>
        <v>1018</v>
      </c>
      <c r="G57" s="36">
        <f t="shared" si="9"/>
        <v>1078</v>
      </c>
    </row>
    <row r="58" spans="1:7" x14ac:dyDescent="0.3">
      <c r="A58" s="36" t="str">
        <f t="shared" si="5"/>
        <v>MOTRIL</v>
      </c>
      <c r="B58" s="37">
        <f t="shared" si="3"/>
        <v>1138</v>
      </c>
      <c r="C58" s="37">
        <f t="shared" si="4"/>
        <v>1128</v>
      </c>
      <c r="D58" s="37">
        <f t="shared" si="7"/>
        <v>18</v>
      </c>
      <c r="E58" s="36" t="str">
        <f t="shared" si="6"/>
        <v>A CORUÑA</v>
      </c>
      <c r="F58" s="36">
        <f t="shared" si="10"/>
        <v>1015</v>
      </c>
      <c r="G58" s="36">
        <f t="shared" si="9"/>
        <v>998</v>
      </c>
    </row>
    <row r="59" spans="1:7" x14ac:dyDescent="0.3">
      <c r="A59" s="36" t="str">
        <f t="shared" si="5"/>
        <v>PASAIA</v>
      </c>
      <c r="B59" s="37">
        <f t="shared" si="3"/>
        <v>769</v>
      </c>
      <c r="C59" s="37">
        <f t="shared" si="4"/>
        <v>724</v>
      </c>
      <c r="D59" s="37">
        <f t="shared" si="7"/>
        <v>24</v>
      </c>
      <c r="E59" s="36" t="str">
        <f t="shared" si="6"/>
        <v>BAHÍA DE CÁDIZ</v>
      </c>
      <c r="F59" s="36">
        <f t="shared" si="10"/>
        <v>1008</v>
      </c>
      <c r="G59" s="36">
        <f t="shared" si="9"/>
        <v>951</v>
      </c>
    </row>
    <row r="60" spans="1:7" x14ac:dyDescent="0.3">
      <c r="A60" s="36" t="str">
        <f t="shared" si="5"/>
        <v>SANTA CRUZ DE TENERIFE</v>
      </c>
      <c r="B60" s="37">
        <f t="shared" si="3"/>
        <v>13619</v>
      </c>
      <c r="C60" s="37">
        <f t="shared" si="4"/>
        <v>10783</v>
      </c>
      <c r="D60" s="37">
        <f t="shared" si="7"/>
        <v>3</v>
      </c>
      <c r="E60" s="36" t="str">
        <f t="shared" si="6"/>
        <v>FERROL-SAN CIBRAO</v>
      </c>
      <c r="F60" s="36">
        <f t="shared" si="10"/>
        <v>968</v>
      </c>
      <c r="G60" s="36">
        <f t="shared" si="9"/>
        <v>929</v>
      </c>
    </row>
    <row r="61" spans="1:7" x14ac:dyDescent="0.3">
      <c r="A61" s="36" t="str">
        <f t="shared" si="5"/>
        <v>SANTANDER</v>
      </c>
      <c r="B61" s="37">
        <f t="shared" si="3"/>
        <v>1357</v>
      </c>
      <c r="C61" s="37">
        <f t="shared" si="4"/>
        <v>1284</v>
      </c>
      <c r="D61" s="37">
        <f t="shared" si="7"/>
        <v>17</v>
      </c>
      <c r="E61" s="36" t="str">
        <f t="shared" si="6"/>
        <v>SEVILLA</v>
      </c>
      <c r="F61" s="36">
        <f t="shared" si="10"/>
        <v>835</v>
      </c>
      <c r="G61" s="36">
        <f t="shared" si="9"/>
        <v>831</v>
      </c>
    </row>
    <row r="62" spans="1:7" x14ac:dyDescent="0.3">
      <c r="A62" s="36" t="str">
        <f t="shared" si="5"/>
        <v>SEVILLA</v>
      </c>
      <c r="B62" s="37">
        <f t="shared" si="3"/>
        <v>835</v>
      </c>
      <c r="C62" s="37">
        <f t="shared" si="4"/>
        <v>831</v>
      </c>
      <c r="D62" s="37">
        <f t="shared" si="7"/>
        <v>23</v>
      </c>
      <c r="E62" s="36" t="str">
        <f t="shared" si="6"/>
        <v>PASAIA</v>
      </c>
      <c r="F62" s="36">
        <f t="shared" si="10"/>
        <v>769</v>
      </c>
      <c r="G62" s="36">
        <f t="shared" si="9"/>
        <v>724</v>
      </c>
    </row>
    <row r="63" spans="1:7" x14ac:dyDescent="0.3">
      <c r="A63" s="36" t="str">
        <f t="shared" si="5"/>
        <v>TARRAGONA</v>
      </c>
      <c r="B63" s="37">
        <f t="shared" si="3"/>
        <v>2156</v>
      </c>
      <c r="C63" s="37">
        <f t="shared" si="4"/>
        <v>2214</v>
      </c>
      <c r="D63" s="37">
        <f t="shared" si="7"/>
        <v>9</v>
      </c>
      <c r="E63" s="36" t="str">
        <f t="shared" si="6"/>
        <v>AVILÉS</v>
      </c>
      <c r="F63" s="36">
        <f t="shared" si="10"/>
        <v>683</v>
      </c>
      <c r="G63" s="36">
        <f t="shared" si="9"/>
        <v>714</v>
      </c>
    </row>
    <row r="64" spans="1:7" x14ac:dyDescent="0.3">
      <c r="A64" s="36" t="str">
        <f t="shared" si="5"/>
        <v>VALENCIA</v>
      </c>
      <c r="B64" s="37">
        <f t="shared" si="3"/>
        <v>6438</v>
      </c>
      <c r="C64" s="37">
        <f t="shared" si="4"/>
        <v>6448</v>
      </c>
      <c r="D64" s="37">
        <f t="shared" si="7"/>
        <v>7</v>
      </c>
      <c r="E64" s="36" t="str">
        <f t="shared" si="6"/>
        <v>ALICANTE</v>
      </c>
      <c r="F64" s="36">
        <f t="shared" si="10"/>
        <v>632</v>
      </c>
      <c r="G64" s="36">
        <f t="shared" si="9"/>
        <v>713</v>
      </c>
    </row>
    <row r="65" spans="1:7" x14ac:dyDescent="0.3">
      <c r="A65" s="36" t="str">
        <f t="shared" si="5"/>
        <v>VIGO</v>
      </c>
      <c r="B65" s="37">
        <f t="shared" si="3"/>
        <v>1442</v>
      </c>
      <c r="C65" s="37">
        <f t="shared" si="4"/>
        <v>1422</v>
      </c>
      <c r="D65" s="37">
        <f t="shared" si="7"/>
        <v>15</v>
      </c>
      <c r="E65" s="36" t="str">
        <f t="shared" si="6"/>
        <v>MARÍN Y RÍA DE PONTEVEDRA</v>
      </c>
      <c r="F65" s="36">
        <f t="shared" si="10"/>
        <v>421</v>
      </c>
      <c r="G65" s="36">
        <f t="shared" si="9"/>
        <v>451</v>
      </c>
    </row>
    <row r="66" spans="1:7" x14ac:dyDescent="0.3">
      <c r="A66" s="36" t="str">
        <f t="shared" si="5"/>
        <v>VILAGARCÍA</v>
      </c>
      <c r="B66" s="37">
        <f t="shared" si="3"/>
        <v>281</v>
      </c>
      <c r="C66" s="37">
        <f t="shared" si="4"/>
        <v>269</v>
      </c>
      <c r="D66" s="37">
        <f t="shared" si="7"/>
        <v>28</v>
      </c>
      <c r="E66" s="36" t="str">
        <f t="shared" si="6"/>
        <v>VILAGARCÍA</v>
      </c>
      <c r="F66" s="36">
        <f t="shared" si="10"/>
        <v>281</v>
      </c>
      <c r="G66" s="36">
        <f t="shared" si="9"/>
        <v>269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138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2503822</v>
      </c>
      <c r="C7" s="10">
        <v>2643034</v>
      </c>
      <c r="D7" s="10">
        <v>18303706</v>
      </c>
      <c r="E7" s="10">
        <v>18924927</v>
      </c>
      <c r="F7" s="11">
        <f>((E7*100)/D7)-100</f>
        <v>3.3939629493611818</v>
      </c>
      <c r="G7" s="1"/>
      <c r="H7" s="1"/>
      <c r="I7" s="1"/>
    </row>
    <row r="8" spans="1:12" x14ac:dyDescent="0.3">
      <c r="A8" s="12" t="s">
        <v>31</v>
      </c>
      <c r="B8" s="13">
        <v>1527748</v>
      </c>
      <c r="C8" s="13">
        <v>1434691</v>
      </c>
      <c r="D8" s="13">
        <v>10366346</v>
      </c>
      <c r="E8" s="13">
        <v>10251058</v>
      </c>
      <c r="F8" s="14">
        <f t="shared" ref="F8:F34" si="0">((E8*100)/D8)-100</f>
        <v>-1.1121372950507293</v>
      </c>
      <c r="G8" s="1"/>
      <c r="H8" s="1"/>
      <c r="I8" s="1"/>
    </row>
    <row r="9" spans="1:12" x14ac:dyDescent="0.3">
      <c r="A9" s="9" t="s">
        <v>157</v>
      </c>
      <c r="B9" s="10">
        <v>2549122</v>
      </c>
      <c r="C9" s="10">
        <v>2760174</v>
      </c>
      <c r="D9" s="10">
        <v>28363487</v>
      </c>
      <c r="E9" s="10">
        <v>30705235</v>
      </c>
      <c r="F9" s="11">
        <f t="shared" si="0"/>
        <v>8.2562062979068855</v>
      </c>
      <c r="G9" s="1"/>
      <c r="H9" s="1"/>
      <c r="I9" s="1"/>
    </row>
    <row r="10" spans="1:12" x14ac:dyDescent="0.3">
      <c r="A10" s="12" t="s">
        <v>159</v>
      </c>
      <c r="B10" s="13">
        <v>510476</v>
      </c>
      <c r="C10" s="13">
        <v>443670</v>
      </c>
      <c r="D10" s="13">
        <v>5053584</v>
      </c>
      <c r="E10" s="13">
        <v>4583952</v>
      </c>
      <c r="F10" s="14">
        <f t="shared" si="0"/>
        <v>-9.2930482604029123</v>
      </c>
      <c r="G10" s="1"/>
      <c r="H10" s="1"/>
      <c r="I10" s="1"/>
    </row>
    <row r="11" spans="1:12" x14ac:dyDescent="0.3">
      <c r="A11" s="9" t="s">
        <v>160</v>
      </c>
      <c r="B11" s="10">
        <v>33774320</v>
      </c>
      <c r="C11" s="10">
        <v>35966922</v>
      </c>
      <c r="D11" s="10">
        <v>339826989</v>
      </c>
      <c r="E11" s="10">
        <v>342710016</v>
      </c>
      <c r="F11" s="11">
        <f t="shared" si="0"/>
        <v>0.84838082121841296</v>
      </c>
      <c r="G11" s="1"/>
      <c r="H11" s="1"/>
      <c r="I11" s="1"/>
    </row>
    <row r="12" spans="1:12" x14ac:dyDescent="0.3">
      <c r="A12" s="12" t="s">
        <v>161</v>
      </c>
      <c r="B12" s="13">
        <v>3050686</v>
      </c>
      <c r="C12" s="13">
        <v>3335919</v>
      </c>
      <c r="D12" s="13">
        <v>21659965</v>
      </c>
      <c r="E12" s="13">
        <v>22567377</v>
      </c>
      <c r="F12" s="14">
        <f t="shared" si="0"/>
        <v>4.1893511831621169</v>
      </c>
      <c r="G12" s="1"/>
      <c r="H12" s="1"/>
      <c r="I12" s="1"/>
    </row>
    <row r="13" spans="1:12" x14ac:dyDescent="0.3">
      <c r="A13" s="9" t="s">
        <v>32</v>
      </c>
      <c r="B13" s="10">
        <v>19793857</v>
      </c>
      <c r="C13" s="10">
        <v>21858304</v>
      </c>
      <c r="D13" s="10">
        <v>195472696</v>
      </c>
      <c r="E13" s="10">
        <v>208846542</v>
      </c>
      <c r="F13" s="11">
        <f t="shared" si="0"/>
        <v>6.8417974856191677</v>
      </c>
      <c r="G13" s="1"/>
      <c r="H13" s="1"/>
      <c r="I13" s="1"/>
    </row>
    <row r="14" spans="1:12" x14ac:dyDescent="0.3">
      <c r="A14" s="12" t="s">
        <v>33</v>
      </c>
      <c r="B14" s="13">
        <v>32520174</v>
      </c>
      <c r="C14" s="13">
        <v>32724595</v>
      </c>
      <c r="D14" s="13">
        <v>277225765</v>
      </c>
      <c r="E14" s="13">
        <v>293163540</v>
      </c>
      <c r="F14" s="14">
        <f t="shared" si="0"/>
        <v>5.7490237244002174</v>
      </c>
      <c r="G14" s="1"/>
      <c r="H14" s="1"/>
      <c r="I14" s="1"/>
    </row>
    <row r="15" spans="1:12" x14ac:dyDescent="0.3">
      <c r="A15" s="9" t="s">
        <v>34</v>
      </c>
      <c r="B15" s="10">
        <v>4545122</v>
      </c>
      <c r="C15" s="10">
        <v>4393186</v>
      </c>
      <c r="D15" s="10">
        <v>39689104</v>
      </c>
      <c r="E15" s="10">
        <v>40915868</v>
      </c>
      <c r="F15" s="11">
        <f t="shared" si="0"/>
        <v>3.0909339752290634</v>
      </c>
      <c r="G15" s="1"/>
      <c r="H15" s="1"/>
      <c r="I15" s="1"/>
    </row>
    <row r="16" spans="1:12" x14ac:dyDescent="0.3">
      <c r="A16" s="12" t="s">
        <v>35</v>
      </c>
      <c r="B16" s="13">
        <v>4984309</v>
      </c>
      <c r="C16" s="13">
        <v>5208748</v>
      </c>
      <c r="D16" s="13">
        <v>35699068</v>
      </c>
      <c r="E16" s="13">
        <v>36126088</v>
      </c>
      <c r="F16" s="14">
        <f t="shared" si="0"/>
        <v>1.1961656814121824</v>
      </c>
      <c r="G16" s="1"/>
      <c r="H16" s="1"/>
      <c r="I16" s="1"/>
    </row>
    <row r="17" spans="1:9" x14ac:dyDescent="0.3">
      <c r="A17" s="9" t="s">
        <v>162</v>
      </c>
      <c r="B17" s="10">
        <v>1930097</v>
      </c>
      <c r="C17" s="10">
        <v>2481057</v>
      </c>
      <c r="D17" s="10">
        <v>20666877</v>
      </c>
      <c r="E17" s="10">
        <v>24207971</v>
      </c>
      <c r="F17" s="11">
        <f t="shared" si="0"/>
        <v>17.134151425007275</v>
      </c>
      <c r="G17" s="1"/>
      <c r="H17" s="1"/>
      <c r="I17" s="1"/>
    </row>
    <row r="18" spans="1:9" x14ac:dyDescent="0.3">
      <c r="A18" s="12" t="s">
        <v>36</v>
      </c>
      <c r="B18" s="13">
        <v>6375671</v>
      </c>
      <c r="C18" s="13">
        <v>6271502</v>
      </c>
      <c r="D18" s="13">
        <v>52624957</v>
      </c>
      <c r="E18" s="13">
        <v>59179842</v>
      </c>
      <c r="F18" s="14">
        <f t="shared" si="0"/>
        <v>12.455848657510543</v>
      </c>
      <c r="G18" s="1"/>
      <c r="H18" s="1"/>
      <c r="I18" s="1"/>
    </row>
    <row r="19" spans="1:9" x14ac:dyDescent="0.3">
      <c r="A19" s="9" t="s">
        <v>37</v>
      </c>
      <c r="B19" s="10">
        <v>1133933</v>
      </c>
      <c r="C19" s="10">
        <v>1606727</v>
      </c>
      <c r="D19" s="10">
        <v>12696409</v>
      </c>
      <c r="E19" s="10">
        <v>13945450</v>
      </c>
      <c r="F19" s="11">
        <f t="shared" si="0"/>
        <v>9.8377501858990257</v>
      </c>
      <c r="G19" s="1"/>
      <c r="H19" s="1"/>
      <c r="I19" s="1"/>
    </row>
    <row r="20" spans="1:9" x14ac:dyDescent="0.3">
      <c r="A20" s="12" t="s">
        <v>163</v>
      </c>
      <c r="B20" s="13">
        <v>1655401</v>
      </c>
      <c r="C20" s="13">
        <v>1630398</v>
      </c>
      <c r="D20" s="13">
        <v>16636883</v>
      </c>
      <c r="E20" s="13">
        <v>15199386</v>
      </c>
      <c r="F20" s="14">
        <f t="shared" si="0"/>
        <v>-8.6404226080089614</v>
      </c>
      <c r="G20" s="1"/>
      <c r="H20" s="1"/>
      <c r="I20" s="1"/>
    </row>
    <row r="21" spans="1:9" x14ac:dyDescent="0.3">
      <c r="A21" s="9" t="s">
        <v>38</v>
      </c>
      <c r="B21" s="10">
        <v>2954280</v>
      </c>
      <c r="C21" s="10">
        <v>3321514</v>
      </c>
      <c r="D21" s="10">
        <v>28911313</v>
      </c>
      <c r="E21" s="10">
        <v>30270485</v>
      </c>
      <c r="F21" s="11">
        <f t="shared" si="0"/>
        <v>4.7011770098438603</v>
      </c>
      <c r="G21" s="1"/>
      <c r="H21" s="1"/>
      <c r="I21" s="1"/>
    </row>
    <row r="22" spans="1:9" x14ac:dyDescent="0.3">
      <c r="A22" s="12" t="s">
        <v>59</v>
      </c>
      <c r="B22" s="13">
        <v>22801270</v>
      </c>
      <c r="C22" s="13">
        <v>22145342</v>
      </c>
      <c r="D22" s="13">
        <v>193022042</v>
      </c>
      <c r="E22" s="13">
        <v>201793625</v>
      </c>
      <c r="F22" s="14">
        <f t="shared" si="0"/>
        <v>4.5443426611350475</v>
      </c>
      <c r="G22" s="1"/>
      <c r="H22" s="1"/>
      <c r="I22" s="1"/>
    </row>
    <row r="23" spans="1:9" x14ac:dyDescent="0.3">
      <c r="A23" s="9" t="s">
        <v>164</v>
      </c>
      <c r="B23" s="10">
        <v>4550614</v>
      </c>
      <c r="C23" s="10">
        <v>6712775</v>
      </c>
      <c r="D23" s="10">
        <v>32001885</v>
      </c>
      <c r="E23" s="10">
        <v>34830916</v>
      </c>
      <c r="F23" s="11">
        <f t="shared" si="0"/>
        <v>8.8402011319020772</v>
      </c>
      <c r="G23" s="1"/>
      <c r="H23" s="1"/>
      <c r="I23" s="1"/>
    </row>
    <row r="24" spans="1:9" x14ac:dyDescent="0.3">
      <c r="A24" s="12" t="s">
        <v>166</v>
      </c>
      <c r="B24" s="13">
        <v>432142</v>
      </c>
      <c r="C24" s="13">
        <v>453490</v>
      </c>
      <c r="D24" s="13">
        <v>4056105</v>
      </c>
      <c r="E24" s="13">
        <v>3768993</v>
      </c>
      <c r="F24" s="14">
        <f t="shared" si="0"/>
        <v>-7.0785149792719864</v>
      </c>
      <c r="G24" s="1"/>
      <c r="H24" s="1"/>
      <c r="I24" s="1"/>
    </row>
    <row r="25" spans="1:9" x14ac:dyDescent="0.3">
      <c r="A25" s="9" t="s">
        <v>39</v>
      </c>
      <c r="B25" s="10">
        <v>3317682</v>
      </c>
      <c r="C25" s="10">
        <v>2575606</v>
      </c>
      <c r="D25" s="10">
        <v>31479529</v>
      </c>
      <c r="E25" s="10">
        <v>30272161</v>
      </c>
      <c r="F25" s="11">
        <f t="shared" si="0"/>
        <v>-3.8354068131070136</v>
      </c>
      <c r="G25" s="1"/>
      <c r="H25" s="1"/>
      <c r="I25" s="1"/>
    </row>
    <row r="26" spans="1:9" x14ac:dyDescent="0.3">
      <c r="A26" s="12" t="s">
        <v>40</v>
      </c>
      <c r="B26" s="13">
        <v>1701260</v>
      </c>
      <c r="C26" s="13">
        <v>1481962</v>
      </c>
      <c r="D26" s="13">
        <v>17850921</v>
      </c>
      <c r="E26" s="13">
        <v>16304324</v>
      </c>
      <c r="F26" s="14">
        <f t="shared" si="0"/>
        <v>-8.6639619322722865</v>
      </c>
      <c r="G26" s="1"/>
      <c r="H26" s="1"/>
      <c r="I26" s="1"/>
    </row>
    <row r="27" spans="1:9" x14ac:dyDescent="0.3">
      <c r="A27" s="9" t="s">
        <v>41</v>
      </c>
      <c r="B27" s="10">
        <v>528324</v>
      </c>
      <c r="C27" s="10">
        <v>570727</v>
      </c>
      <c r="D27" s="10">
        <v>5300481</v>
      </c>
      <c r="E27" s="10">
        <v>5559392</v>
      </c>
      <c r="F27" s="11">
        <f t="shared" si="0"/>
        <v>4.8846699007127796</v>
      </c>
      <c r="G27" s="1"/>
      <c r="H27" s="1"/>
      <c r="I27" s="1"/>
    </row>
    <row r="28" spans="1:9" x14ac:dyDescent="0.3">
      <c r="A28" s="12" t="s">
        <v>42</v>
      </c>
      <c r="B28" s="13">
        <v>18470593</v>
      </c>
      <c r="C28" s="13">
        <v>18120427</v>
      </c>
      <c r="D28" s="13">
        <v>147529325</v>
      </c>
      <c r="E28" s="13">
        <v>159467816</v>
      </c>
      <c r="F28" s="14">
        <f t="shared" si="0"/>
        <v>8.0922833477344227</v>
      </c>
      <c r="G28" s="1"/>
      <c r="H28" s="1"/>
      <c r="I28" s="1"/>
    </row>
    <row r="29" spans="1:9" x14ac:dyDescent="0.3">
      <c r="A29" s="9" t="s">
        <v>43</v>
      </c>
      <c r="B29" s="10">
        <v>2434561</v>
      </c>
      <c r="C29" s="10">
        <v>2764988</v>
      </c>
      <c r="D29" s="10">
        <v>24272681</v>
      </c>
      <c r="E29" s="10">
        <v>26004950</v>
      </c>
      <c r="F29" s="11">
        <f t="shared" si="0"/>
        <v>7.1367023692191225</v>
      </c>
      <c r="G29" s="1"/>
      <c r="H29" s="1"/>
      <c r="I29" s="1"/>
    </row>
    <row r="30" spans="1:9" x14ac:dyDescent="0.3">
      <c r="A30" s="12" t="s">
        <v>44</v>
      </c>
      <c r="B30" s="13">
        <v>547225</v>
      </c>
      <c r="C30" s="13">
        <v>515473</v>
      </c>
      <c r="D30" s="13">
        <v>4392435</v>
      </c>
      <c r="E30" s="13">
        <v>4232571</v>
      </c>
      <c r="F30" s="14">
        <f t="shared" si="0"/>
        <v>-3.6395302377838306</v>
      </c>
      <c r="G30" s="1"/>
      <c r="H30" s="1"/>
      <c r="I30" s="1"/>
    </row>
    <row r="31" spans="1:9" x14ac:dyDescent="0.3">
      <c r="A31" s="9" t="s">
        <v>45</v>
      </c>
      <c r="B31" s="10">
        <v>3936339</v>
      </c>
      <c r="C31" s="10">
        <v>4295622</v>
      </c>
      <c r="D31" s="10">
        <v>40409536</v>
      </c>
      <c r="E31" s="10">
        <v>38761989</v>
      </c>
      <c r="F31" s="11">
        <f t="shared" si="0"/>
        <v>-4.0771242708651698</v>
      </c>
      <c r="G31" s="1"/>
      <c r="H31" s="1"/>
      <c r="I31" s="1"/>
    </row>
    <row r="32" spans="1:9" x14ac:dyDescent="0.3">
      <c r="A32" s="12" t="s">
        <v>46</v>
      </c>
      <c r="B32" s="13">
        <v>24257343</v>
      </c>
      <c r="C32" s="13">
        <v>24202961</v>
      </c>
      <c r="D32" s="13">
        <v>212074168</v>
      </c>
      <c r="E32" s="13">
        <v>218017707</v>
      </c>
      <c r="F32" s="14">
        <f t="shared" si="0"/>
        <v>2.8025756536269881</v>
      </c>
      <c r="G32" s="1"/>
      <c r="H32" s="1"/>
      <c r="I32" s="1"/>
    </row>
    <row r="33" spans="1:9" x14ac:dyDescent="0.3">
      <c r="A33" s="9" t="s">
        <v>47</v>
      </c>
      <c r="B33" s="10">
        <v>3739535</v>
      </c>
      <c r="C33" s="10">
        <v>3617785</v>
      </c>
      <c r="D33" s="10">
        <v>30881899</v>
      </c>
      <c r="E33" s="10">
        <v>31424806</v>
      </c>
      <c r="F33" s="11">
        <f t="shared" si="0"/>
        <v>1.7580104125073461</v>
      </c>
      <c r="G33" s="1"/>
      <c r="H33" s="1"/>
      <c r="I33" s="1"/>
    </row>
    <row r="34" spans="1:9" x14ac:dyDescent="0.3">
      <c r="A34" s="12" t="s">
        <v>165</v>
      </c>
      <c r="B34" s="13">
        <v>255688</v>
      </c>
      <c r="C34" s="13">
        <v>266287</v>
      </c>
      <c r="D34" s="13">
        <v>1893936</v>
      </c>
      <c r="E34" s="13">
        <v>2233144</v>
      </c>
      <c r="F34" s="14">
        <f t="shared" si="0"/>
        <v>17.91021449510437</v>
      </c>
      <c r="G34" s="1"/>
      <c r="H34" s="1"/>
      <c r="I34" s="1"/>
    </row>
    <row r="35" spans="1:9" x14ac:dyDescent="0.3">
      <c r="A35" s="15" t="s">
        <v>48</v>
      </c>
      <c r="B35" s="16">
        <f>SUM(B7:B34)</f>
        <v>206781594</v>
      </c>
      <c r="C35" s="16">
        <f t="shared" ref="C35:E35" si="1">SUM(C7:C34)</f>
        <v>213803886</v>
      </c>
      <c r="D35" s="16">
        <f t="shared" si="1"/>
        <v>1848362092</v>
      </c>
      <c r="E35" s="16">
        <f t="shared" si="1"/>
        <v>1924270131</v>
      </c>
      <c r="F35" s="17">
        <f t="shared" ref="F35" si="2">((E35*100)/D35)-100</f>
        <v>4.1067731982029869</v>
      </c>
      <c r="G35" s="1"/>
      <c r="H35" s="1"/>
      <c r="I35" s="1"/>
    </row>
    <row r="36" spans="1:9" x14ac:dyDescent="0.3">
      <c r="A36" s="59" t="s">
        <v>127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18924927</v>
      </c>
      <c r="C39" s="37">
        <f t="shared" si="4"/>
        <v>18303706</v>
      </c>
      <c r="D39" s="37">
        <f>_xlfn.RANK.EQ(B39,$B$39:$B$66)+COUNTIF($B$39:$B$66,B39)-1</f>
        <v>19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342710016</v>
      </c>
      <c r="G39" s="36">
        <f>LOOKUP(E39,$A$39:$A$66,$C$39:$C$66)</f>
        <v>339826989</v>
      </c>
    </row>
    <row r="40" spans="1:9" x14ac:dyDescent="0.3">
      <c r="A40" s="36" t="str">
        <f t="shared" si="5"/>
        <v>ALICANTE</v>
      </c>
      <c r="B40" s="37">
        <f t="shared" si="3"/>
        <v>10251058</v>
      </c>
      <c r="C40" s="37">
        <f t="shared" si="4"/>
        <v>10366346</v>
      </c>
      <c r="D40" s="37">
        <f t="shared" ref="D40:D66" si="7">_xlfn.RANK.EQ(B40,$B$39:$B$66)+COUNTIF($B$39:$B$66,B40)-1</f>
        <v>23</v>
      </c>
      <c r="E40" s="36" t="str">
        <f t="shared" si="6"/>
        <v>BARCELONA</v>
      </c>
      <c r="F40" s="36">
        <f t="shared" ref="F40:F55" si="8">LOOKUP(E40,$A$39:$A$66,$B$39:$B$66)</f>
        <v>293163540</v>
      </c>
      <c r="G40" s="36">
        <f t="shared" ref="G40:G66" si="9">LOOKUP(E40,$A$39:$A$66,$C$39:$C$66)</f>
        <v>277225765</v>
      </c>
    </row>
    <row r="41" spans="1:9" x14ac:dyDescent="0.3">
      <c r="A41" s="36" t="str">
        <f t="shared" si="5"/>
        <v>ALMERÍA</v>
      </c>
      <c r="B41" s="37">
        <f t="shared" si="3"/>
        <v>30705235</v>
      </c>
      <c r="C41" s="37">
        <f t="shared" si="4"/>
        <v>28363487</v>
      </c>
      <c r="D41" s="37">
        <f t="shared" si="7"/>
        <v>13</v>
      </c>
      <c r="E41" s="36" t="str">
        <f t="shared" si="6"/>
        <v>VALENCIA</v>
      </c>
      <c r="F41" s="36">
        <f t="shared" si="8"/>
        <v>218017707</v>
      </c>
      <c r="G41" s="36">
        <f t="shared" si="9"/>
        <v>212074168</v>
      </c>
    </row>
    <row r="42" spans="1:9" x14ac:dyDescent="0.3">
      <c r="A42" s="36" t="str">
        <f t="shared" si="5"/>
        <v>AVILÉS</v>
      </c>
      <c r="B42" s="37">
        <f t="shared" si="3"/>
        <v>4583952</v>
      </c>
      <c r="C42" s="37">
        <f t="shared" si="4"/>
        <v>5053584</v>
      </c>
      <c r="D42" s="37">
        <f t="shared" si="7"/>
        <v>25</v>
      </c>
      <c r="E42" s="36" t="str">
        <f t="shared" si="6"/>
        <v>BALEARES</v>
      </c>
      <c r="F42" s="36">
        <f t="shared" si="8"/>
        <v>208846542</v>
      </c>
      <c r="G42" s="36">
        <f t="shared" si="9"/>
        <v>195472696</v>
      </c>
    </row>
    <row r="43" spans="1:9" x14ac:dyDescent="0.3">
      <c r="A43" s="36" t="str">
        <f t="shared" si="5"/>
        <v>BAHÍA DE ALGECIRAS</v>
      </c>
      <c r="B43" s="37">
        <f t="shared" si="3"/>
        <v>342710016</v>
      </c>
      <c r="C43" s="37">
        <f t="shared" si="4"/>
        <v>339826989</v>
      </c>
      <c r="D43" s="37">
        <f t="shared" si="7"/>
        <v>1</v>
      </c>
      <c r="E43" s="36" t="str">
        <f t="shared" si="6"/>
        <v>LAS PALMAS</v>
      </c>
      <c r="F43" s="36">
        <f t="shared" si="8"/>
        <v>201793625</v>
      </c>
      <c r="G43" s="36">
        <f t="shared" si="9"/>
        <v>193022042</v>
      </c>
    </row>
    <row r="44" spans="1:9" x14ac:dyDescent="0.3">
      <c r="A44" s="36" t="str">
        <f t="shared" si="5"/>
        <v>BAHÍA DE CÁDIZ</v>
      </c>
      <c r="B44" s="37">
        <f t="shared" si="3"/>
        <v>22567377</v>
      </c>
      <c r="C44" s="37">
        <f t="shared" si="4"/>
        <v>21659965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159467816</v>
      </c>
      <c r="G44" s="36">
        <f t="shared" si="9"/>
        <v>147529325</v>
      </c>
    </row>
    <row r="45" spans="1:9" x14ac:dyDescent="0.3">
      <c r="A45" s="36" t="str">
        <f t="shared" si="5"/>
        <v>BALEARES</v>
      </c>
      <c r="B45" s="37">
        <f t="shared" si="3"/>
        <v>208846542</v>
      </c>
      <c r="C45" s="37">
        <f t="shared" si="4"/>
        <v>195472696</v>
      </c>
      <c r="D45" s="37">
        <f t="shared" si="7"/>
        <v>4</v>
      </c>
      <c r="E45" s="36" t="str">
        <f t="shared" si="6"/>
        <v>CEUTA</v>
      </c>
      <c r="F45" s="36">
        <f t="shared" si="8"/>
        <v>59179842</v>
      </c>
      <c r="G45" s="36">
        <f t="shared" si="9"/>
        <v>52624957</v>
      </c>
    </row>
    <row r="46" spans="1:9" x14ac:dyDescent="0.3">
      <c r="A46" s="36" t="str">
        <f t="shared" si="5"/>
        <v>BARCELONA</v>
      </c>
      <c r="B46" s="37">
        <f t="shared" si="3"/>
        <v>293163540</v>
      </c>
      <c r="C46" s="37">
        <f t="shared" si="4"/>
        <v>277225765</v>
      </c>
      <c r="D46" s="37">
        <f t="shared" si="7"/>
        <v>2</v>
      </c>
      <c r="E46" s="36" t="str">
        <f t="shared" si="6"/>
        <v>BILBAO</v>
      </c>
      <c r="F46" s="36">
        <f t="shared" si="8"/>
        <v>40915868</v>
      </c>
      <c r="G46" s="36">
        <f t="shared" si="9"/>
        <v>39689104</v>
      </c>
    </row>
    <row r="47" spans="1:9" x14ac:dyDescent="0.3">
      <c r="A47" s="36" t="str">
        <f t="shared" si="5"/>
        <v>BILBAO</v>
      </c>
      <c r="B47" s="37">
        <f t="shared" si="3"/>
        <v>40915868</v>
      </c>
      <c r="C47" s="37">
        <f t="shared" si="4"/>
        <v>39689104</v>
      </c>
      <c r="D47" s="37">
        <f t="shared" si="7"/>
        <v>8</v>
      </c>
      <c r="E47" s="36" t="str">
        <f t="shared" si="6"/>
        <v>TARRAGONA</v>
      </c>
      <c r="F47" s="36">
        <f t="shared" si="8"/>
        <v>38761989</v>
      </c>
      <c r="G47" s="36">
        <f t="shared" si="9"/>
        <v>40409536</v>
      </c>
    </row>
    <row r="48" spans="1:9" x14ac:dyDescent="0.3">
      <c r="A48" s="36" t="str">
        <f t="shared" si="5"/>
        <v>CARTAGENA</v>
      </c>
      <c r="B48" s="37">
        <f t="shared" si="3"/>
        <v>36126088</v>
      </c>
      <c r="C48" s="37">
        <f t="shared" si="4"/>
        <v>35699068</v>
      </c>
      <c r="D48" s="37">
        <f t="shared" si="7"/>
        <v>10</v>
      </c>
      <c r="E48" s="36" t="str">
        <f t="shared" si="6"/>
        <v>CARTAGENA</v>
      </c>
      <c r="F48" s="36">
        <f t="shared" si="8"/>
        <v>36126088</v>
      </c>
      <c r="G48" s="36">
        <f t="shared" si="9"/>
        <v>35699068</v>
      </c>
    </row>
    <row r="49" spans="1:7" x14ac:dyDescent="0.3">
      <c r="A49" s="36" t="str">
        <f t="shared" si="5"/>
        <v>CASTELLÓN</v>
      </c>
      <c r="B49" s="37">
        <f t="shared" si="3"/>
        <v>24207971</v>
      </c>
      <c r="C49" s="37">
        <f t="shared" si="4"/>
        <v>20666877</v>
      </c>
      <c r="D49" s="37">
        <f t="shared" si="7"/>
        <v>17</v>
      </c>
      <c r="E49" s="36" t="str">
        <f t="shared" si="6"/>
        <v>MÁLAGA</v>
      </c>
      <c r="F49" s="36">
        <f t="shared" si="8"/>
        <v>34830916</v>
      </c>
      <c r="G49" s="36">
        <f t="shared" si="9"/>
        <v>32001885</v>
      </c>
    </row>
    <row r="50" spans="1:7" x14ac:dyDescent="0.3">
      <c r="A50" s="36" t="str">
        <f t="shared" si="5"/>
        <v>CEUTA</v>
      </c>
      <c r="B50" s="37">
        <f t="shared" si="3"/>
        <v>59179842</v>
      </c>
      <c r="C50" s="37">
        <f t="shared" si="4"/>
        <v>52624957</v>
      </c>
      <c r="D50" s="37">
        <f t="shared" si="7"/>
        <v>7</v>
      </c>
      <c r="E50" s="36" t="str">
        <f t="shared" si="6"/>
        <v>VIGO</v>
      </c>
      <c r="F50" s="36">
        <f t="shared" si="8"/>
        <v>31424806</v>
      </c>
      <c r="G50" s="36">
        <f t="shared" si="9"/>
        <v>30881899</v>
      </c>
    </row>
    <row r="51" spans="1:7" x14ac:dyDescent="0.3">
      <c r="A51" s="36" t="str">
        <f t="shared" si="5"/>
        <v>FERROL-SAN CIBRAO</v>
      </c>
      <c r="B51" s="37">
        <f t="shared" si="3"/>
        <v>13945450</v>
      </c>
      <c r="C51" s="37">
        <f t="shared" si="4"/>
        <v>12696409</v>
      </c>
      <c r="D51" s="37">
        <f t="shared" si="7"/>
        <v>22</v>
      </c>
      <c r="E51" s="36" t="str">
        <f t="shared" si="6"/>
        <v>ALMERÍA</v>
      </c>
      <c r="F51" s="36">
        <f t="shared" si="8"/>
        <v>30705235</v>
      </c>
      <c r="G51" s="36">
        <f t="shared" si="9"/>
        <v>28363487</v>
      </c>
    </row>
    <row r="52" spans="1:7" x14ac:dyDescent="0.3">
      <c r="A52" s="36" t="str">
        <f t="shared" si="5"/>
        <v>GIJÓN</v>
      </c>
      <c r="B52" s="37">
        <f t="shared" si="3"/>
        <v>15199386</v>
      </c>
      <c r="C52" s="37">
        <f t="shared" si="4"/>
        <v>16636883</v>
      </c>
      <c r="D52" s="37">
        <f t="shared" si="7"/>
        <v>21</v>
      </c>
      <c r="E52" s="36" t="str">
        <f t="shared" si="6"/>
        <v>MELILLA</v>
      </c>
      <c r="F52" s="36">
        <f t="shared" si="8"/>
        <v>30272161</v>
      </c>
      <c r="G52" s="36">
        <f t="shared" si="9"/>
        <v>31479529</v>
      </c>
    </row>
    <row r="53" spans="1:7" x14ac:dyDescent="0.3">
      <c r="A53" s="36" t="str">
        <f t="shared" si="5"/>
        <v>HUELVA</v>
      </c>
      <c r="B53" s="37">
        <f t="shared" si="3"/>
        <v>30270485</v>
      </c>
      <c r="C53" s="37">
        <f t="shared" si="4"/>
        <v>28911313</v>
      </c>
      <c r="D53" s="37">
        <f t="shared" si="7"/>
        <v>15</v>
      </c>
      <c r="E53" s="36" t="str">
        <f t="shared" si="6"/>
        <v>HUELVA</v>
      </c>
      <c r="F53" s="36">
        <f t="shared" si="8"/>
        <v>30270485</v>
      </c>
      <c r="G53" s="36">
        <f t="shared" si="9"/>
        <v>28911313</v>
      </c>
    </row>
    <row r="54" spans="1:7" x14ac:dyDescent="0.3">
      <c r="A54" s="36" t="str">
        <f t="shared" si="5"/>
        <v>LAS PALMAS</v>
      </c>
      <c r="B54" s="37">
        <f t="shared" si="3"/>
        <v>201793625</v>
      </c>
      <c r="C54" s="37">
        <f t="shared" si="4"/>
        <v>193022042</v>
      </c>
      <c r="D54" s="37">
        <f t="shared" si="7"/>
        <v>5</v>
      </c>
      <c r="E54" s="36" t="str">
        <f t="shared" si="6"/>
        <v>SANTANDER</v>
      </c>
      <c r="F54" s="36">
        <f t="shared" si="8"/>
        <v>26004950</v>
      </c>
      <c r="G54" s="36">
        <f t="shared" si="9"/>
        <v>24272681</v>
      </c>
    </row>
    <row r="55" spans="1:7" x14ac:dyDescent="0.3">
      <c r="A55" s="36" t="str">
        <f t="shared" si="5"/>
        <v>MÁLAGA</v>
      </c>
      <c r="B55" s="37">
        <f t="shared" si="3"/>
        <v>34830916</v>
      </c>
      <c r="C55" s="37">
        <f t="shared" si="4"/>
        <v>32001885</v>
      </c>
      <c r="D55" s="37">
        <f t="shared" si="7"/>
        <v>11</v>
      </c>
      <c r="E55" s="36" t="str">
        <f t="shared" si="6"/>
        <v>CASTELLÓN</v>
      </c>
      <c r="F55" s="36">
        <f t="shared" si="8"/>
        <v>24207971</v>
      </c>
      <c r="G55" s="36">
        <f t="shared" si="9"/>
        <v>20666877</v>
      </c>
    </row>
    <row r="56" spans="1:7" x14ac:dyDescent="0.3">
      <c r="A56" s="36" t="str">
        <f t="shared" si="5"/>
        <v>MARÍN Y RÍA DE PONTEVEDRA</v>
      </c>
      <c r="B56" s="37">
        <f t="shared" si="3"/>
        <v>3768993</v>
      </c>
      <c r="C56" s="37">
        <f t="shared" si="4"/>
        <v>4056105</v>
      </c>
      <c r="D56" s="37">
        <f t="shared" si="7"/>
        <v>27</v>
      </c>
      <c r="E56" s="36" t="str">
        <f t="shared" si="6"/>
        <v>BAHÍA DE CÁDIZ</v>
      </c>
      <c r="F56" s="36">
        <f t="shared" ref="F56:F66" si="10">LOOKUP(E56,$A$39:$A$66,$B$39:$B$66)</f>
        <v>22567377</v>
      </c>
      <c r="G56" s="36">
        <f t="shared" si="9"/>
        <v>21659965</v>
      </c>
    </row>
    <row r="57" spans="1:7" x14ac:dyDescent="0.3">
      <c r="A57" s="36" t="str">
        <f t="shared" si="5"/>
        <v>MELILLA</v>
      </c>
      <c r="B57" s="37">
        <f t="shared" si="3"/>
        <v>30272161</v>
      </c>
      <c r="C57" s="37">
        <f t="shared" si="4"/>
        <v>31479529</v>
      </c>
      <c r="D57" s="37">
        <f t="shared" si="7"/>
        <v>14</v>
      </c>
      <c r="E57" s="36" t="str">
        <f t="shared" si="6"/>
        <v>A CORUÑA</v>
      </c>
      <c r="F57" s="36">
        <f t="shared" si="10"/>
        <v>18924927</v>
      </c>
      <c r="G57" s="36">
        <f t="shared" si="9"/>
        <v>18303706</v>
      </c>
    </row>
    <row r="58" spans="1:7" x14ac:dyDescent="0.3">
      <c r="A58" s="36" t="str">
        <f t="shared" si="5"/>
        <v>MOTRIL</v>
      </c>
      <c r="B58" s="37">
        <f t="shared" si="3"/>
        <v>16304324</v>
      </c>
      <c r="C58" s="37">
        <f t="shared" si="4"/>
        <v>17850921</v>
      </c>
      <c r="D58" s="37">
        <f t="shared" si="7"/>
        <v>20</v>
      </c>
      <c r="E58" s="36" t="str">
        <f t="shared" si="6"/>
        <v>MOTRIL</v>
      </c>
      <c r="F58" s="36">
        <f t="shared" si="10"/>
        <v>16304324</v>
      </c>
      <c r="G58" s="36">
        <f t="shared" si="9"/>
        <v>17850921</v>
      </c>
    </row>
    <row r="59" spans="1:7" x14ac:dyDescent="0.3">
      <c r="A59" s="36" t="str">
        <f t="shared" si="5"/>
        <v>PASAIA</v>
      </c>
      <c r="B59" s="37">
        <f t="shared" si="3"/>
        <v>5559392</v>
      </c>
      <c r="C59" s="37">
        <f t="shared" si="4"/>
        <v>5300481</v>
      </c>
      <c r="D59" s="37">
        <f t="shared" si="7"/>
        <v>24</v>
      </c>
      <c r="E59" s="36" t="str">
        <f t="shared" si="6"/>
        <v>GIJÓN</v>
      </c>
      <c r="F59" s="36">
        <f t="shared" si="10"/>
        <v>15199386</v>
      </c>
      <c r="G59" s="36">
        <f t="shared" si="9"/>
        <v>16636883</v>
      </c>
    </row>
    <row r="60" spans="1:7" x14ac:dyDescent="0.3">
      <c r="A60" s="36" t="str">
        <f t="shared" si="5"/>
        <v>SANTA CRUZ DE TENERIFE</v>
      </c>
      <c r="B60" s="37">
        <f t="shared" si="3"/>
        <v>159467816</v>
      </c>
      <c r="C60" s="37">
        <f t="shared" si="4"/>
        <v>147529325</v>
      </c>
      <c r="D60" s="37">
        <f t="shared" si="7"/>
        <v>6</v>
      </c>
      <c r="E60" s="36" t="str">
        <f t="shared" si="6"/>
        <v>FERROL-SAN CIBRAO</v>
      </c>
      <c r="F60" s="36">
        <f t="shared" si="10"/>
        <v>13945450</v>
      </c>
      <c r="G60" s="36">
        <f t="shared" si="9"/>
        <v>12696409</v>
      </c>
    </row>
    <row r="61" spans="1:7" x14ac:dyDescent="0.3">
      <c r="A61" s="36" t="str">
        <f t="shared" si="5"/>
        <v>SANTANDER</v>
      </c>
      <c r="B61" s="37">
        <f t="shared" si="3"/>
        <v>26004950</v>
      </c>
      <c r="C61" s="37">
        <f t="shared" si="4"/>
        <v>24272681</v>
      </c>
      <c r="D61" s="37">
        <f t="shared" si="7"/>
        <v>16</v>
      </c>
      <c r="E61" s="36" t="str">
        <f t="shared" si="6"/>
        <v>ALICANTE</v>
      </c>
      <c r="F61" s="36">
        <f t="shared" si="10"/>
        <v>10251058</v>
      </c>
      <c r="G61" s="36">
        <f t="shared" si="9"/>
        <v>10366346</v>
      </c>
    </row>
    <row r="62" spans="1:7" x14ac:dyDescent="0.3">
      <c r="A62" s="36" t="str">
        <f t="shared" si="5"/>
        <v>SEVILLA</v>
      </c>
      <c r="B62" s="37">
        <f t="shared" si="3"/>
        <v>4232571</v>
      </c>
      <c r="C62" s="37">
        <f t="shared" si="4"/>
        <v>4392435</v>
      </c>
      <c r="D62" s="37">
        <f t="shared" si="7"/>
        <v>26</v>
      </c>
      <c r="E62" s="36" t="str">
        <f t="shared" si="6"/>
        <v>PASAIA</v>
      </c>
      <c r="F62" s="36">
        <f t="shared" si="10"/>
        <v>5559392</v>
      </c>
      <c r="G62" s="36">
        <f t="shared" si="9"/>
        <v>5300481</v>
      </c>
    </row>
    <row r="63" spans="1:7" x14ac:dyDescent="0.3">
      <c r="A63" s="36" t="str">
        <f t="shared" si="5"/>
        <v>TARRAGONA</v>
      </c>
      <c r="B63" s="37">
        <f t="shared" si="3"/>
        <v>38761989</v>
      </c>
      <c r="C63" s="37">
        <f t="shared" si="4"/>
        <v>40409536</v>
      </c>
      <c r="D63" s="37">
        <f t="shared" si="7"/>
        <v>9</v>
      </c>
      <c r="E63" s="36" t="str">
        <f t="shared" si="6"/>
        <v>AVILÉS</v>
      </c>
      <c r="F63" s="36">
        <f t="shared" si="10"/>
        <v>4583952</v>
      </c>
      <c r="G63" s="36">
        <f t="shared" si="9"/>
        <v>5053584</v>
      </c>
    </row>
    <row r="64" spans="1:7" x14ac:dyDescent="0.3">
      <c r="A64" s="36" t="str">
        <f t="shared" si="5"/>
        <v>VALENCIA</v>
      </c>
      <c r="B64" s="37">
        <f t="shared" si="3"/>
        <v>218017707</v>
      </c>
      <c r="C64" s="37">
        <f t="shared" si="4"/>
        <v>212074168</v>
      </c>
      <c r="D64" s="37">
        <f t="shared" si="7"/>
        <v>3</v>
      </c>
      <c r="E64" s="36" t="str">
        <f t="shared" si="6"/>
        <v>SEVILLA</v>
      </c>
      <c r="F64" s="36">
        <f t="shared" si="10"/>
        <v>4232571</v>
      </c>
      <c r="G64" s="36">
        <f t="shared" si="9"/>
        <v>4392435</v>
      </c>
    </row>
    <row r="65" spans="1:7" x14ac:dyDescent="0.3">
      <c r="A65" s="36" t="str">
        <f t="shared" si="5"/>
        <v>VIGO</v>
      </c>
      <c r="B65" s="37">
        <f t="shared" si="3"/>
        <v>31424806</v>
      </c>
      <c r="C65" s="37">
        <f t="shared" si="4"/>
        <v>30881899</v>
      </c>
      <c r="D65" s="37">
        <f t="shared" si="7"/>
        <v>12</v>
      </c>
      <c r="E65" s="36" t="str">
        <f t="shared" si="6"/>
        <v>MARÍN Y RÍA DE PONTEVEDRA</v>
      </c>
      <c r="F65" s="36">
        <f t="shared" si="10"/>
        <v>3768993</v>
      </c>
      <c r="G65" s="36">
        <f t="shared" si="9"/>
        <v>4056105</v>
      </c>
    </row>
    <row r="66" spans="1:7" x14ac:dyDescent="0.3">
      <c r="A66" s="36" t="str">
        <f t="shared" si="5"/>
        <v>VILAGARCÍA</v>
      </c>
      <c r="B66" s="37">
        <f t="shared" si="3"/>
        <v>2233144</v>
      </c>
      <c r="C66" s="37">
        <f t="shared" si="4"/>
        <v>1893936</v>
      </c>
      <c r="D66" s="37">
        <f t="shared" si="7"/>
        <v>28</v>
      </c>
      <c r="E66" s="36" t="str">
        <f t="shared" si="6"/>
        <v>VILAGARCÍA</v>
      </c>
      <c r="F66" s="36">
        <f t="shared" si="10"/>
        <v>2233144</v>
      </c>
      <c r="G66" s="36">
        <f t="shared" si="9"/>
        <v>1893936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topLeftCell="A10" workbookViewId="0">
      <selection activeCell="H38" sqref="H38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150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octubre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14</v>
      </c>
      <c r="C7" s="10">
        <v>14</v>
      </c>
      <c r="D7" s="10">
        <v>109</v>
      </c>
      <c r="E7" s="10">
        <v>87</v>
      </c>
      <c r="F7" s="11">
        <f>((E7*100)/D7)-100</f>
        <v>-20.183486238532112</v>
      </c>
      <c r="G7" s="1"/>
      <c r="H7" s="1"/>
      <c r="I7" s="1"/>
    </row>
    <row r="8" spans="1:12" x14ac:dyDescent="0.3">
      <c r="A8" s="12" t="s">
        <v>31</v>
      </c>
      <c r="B8" s="13">
        <v>12</v>
      </c>
      <c r="C8" s="13">
        <v>11</v>
      </c>
      <c r="D8" s="13">
        <v>46</v>
      </c>
      <c r="E8" s="13">
        <v>47</v>
      </c>
      <c r="F8" s="14">
        <f t="shared" ref="F8:F34" si="0">((E8*100)/D8)-100</f>
        <v>2.1739130434782652</v>
      </c>
      <c r="G8" s="1"/>
      <c r="H8" s="1"/>
      <c r="I8" s="1"/>
    </row>
    <row r="9" spans="1:12" x14ac:dyDescent="0.3">
      <c r="A9" s="9" t="s">
        <v>157</v>
      </c>
      <c r="B9" s="10">
        <v>5</v>
      </c>
      <c r="C9" s="10">
        <v>5</v>
      </c>
      <c r="D9" s="10">
        <v>35</v>
      </c>
      <c r="E9" s="10">
        <v>32</v>
      </c>
      <c r="F9" s="11">
        <f t="shared" si="0"/>
        <v>-8.5714285714285694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2</v>
      </c>
      <c r="E10" s="13">
        <v>4</v>
      </c>
      <c r="F10" s="14">
        <f t="shared" si="0"/>
        <v>100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2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37</v>
      </c>
      <c r="C12" s="13">
        <v>48</v>
      </c>
      <c r="D12" s="13">
        <v>245</v>
      </c>
      <c r="E12" s="13">
        <v>281</v>
      </c>
      <c r="F12" s="14">
        <f t="shared" si="0"/>
        <v>14.693877551020407</v>
      </c>
      <c r="G12" s="1"/>
      <c r="H12" s="1"/>
      <c r="I12" s="1"/>
    </row>
    <row r="13" spans="1:12" x14ac:dyDescent="0.3">
      <c r="A13" s="9" t="s">
        <v>32</v>
      </c>
      <c r="B13" s="10">
        <v>109</v>
      </c>
      <c r="C13" s="10">
        <v>117</v>
      </c>
      <c r="D13" s="10">
        <v>775</v>
      </c>
      <c r="E13" s="10">
        <v>801</v>
      </c>
      <c r="F13" s="11">
        <f t="shared" si="0"/>
        <v>3.3548387096774235</v>
      </c>
      <c r="G13" s="1"/>
      <c r="H13" s="1"/>
      <c r="I13" s="1"/>
    </row>
    <row r="14" spans="1:12" x14ac:dyDescent="0.3">
      <c r="A14" s="12" t="s">
        <v>33</v>
      </c>
      <c r="B14" s="13">
        <v>109</v>
      </c>
      <c r="C14" s="13">
        <v>127</v>
      </c>
      <c r="D14" s="13">
        <v>678</v>
      </c>
      <c r="E14" s="13">
        <v>732</v>
      </c>
      <c r="F14" s="14">
        <f t="shared" si="0"/>
        <v>7.9646017699115106</v>
      </c>
      <c r="G14" s="1"/>
      <c r="H14" s="1"/>
      <c r="I14" s="1"/>
    </row>
    <row r="15" spans="1:12" x14ac:dyDescent="0.3">
      <c r="A15" s="9" t="s">
        <v>34</v>
      </c>
      <c r="B15" s="10">
        <v>11</v>
      </c>
      <c r="C15" s="10">
        <v>6</v>
      </c>
      <c r="D15" s="10">
        <v>61</v>
      </c>
      <c r="E15" s="10">
        <v>58</v>
      </c>
      <c r="F15" s="11">
        <f t="shared" si="0"/>
        <v>-4.9180327868852487</v>
      </c>
      <c r="G15" s="1"/>
      <c r="H15" s="1"/>
      <c r="I15" s="1"/>
    </row>
    <row r="16" spans="1:12" x14ac:dyDescent="0.3">
      <c r="A16" s="12" t="s">
        <v>35</v>
      </c>
      <c r="B16" s="13">
        <v>33</v>
      </c>
      <c r="C16" s="13">
        <v>32</v>
      </c>
      <c r="D16" s="13">
        <v>134</v>
      </c>
      <c r="E16" s="13">
        <v>128</v>
      </c>
      <c r="F16" s="14">
        <f t="shared" si="0"/>
        <v>-4.4776119402985017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1</v>
      </c>
      <c r="E17" s="10">
        <v>1</v>
      </c>
      <c r="F17" s="11">
        <f t="shared" si="0"/>
        <v>0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3</v>
      </c>
      <c r="D18" s="13">
        <v>8</v>
      </c>
      <c r="E18" s="13">
        <v>16</v>
      </c>
      <c r="F18" s="14">
        <f t="shared" si="0"/>
        <v>100</v>
      </c>
      <c r="G18" s="1"/>
      <c r="H18" s="1"/>
      <c r="I18" s="1"/>
    </row>
    <row r="19" spans="1:9" x14ac:dyDescent="0.3">
      <c r="A19" s="9" t="s">
        <v>37</v>
      </c>
      <c r="B19" s="10">
        <v>4</v>
      </c>
      <c r="C19" s="10">
        <v>3</v>
      </c>
      <c r="D19" s="10">
        <v>21</v>
      </c>
      <c r="E19" s="10">
        <v>13</v>
      </c>
      <c r="F19" s="11">
        <f t="shared" si="0"/>
        <v>-38.095238095238095</v>
      </c>
      <c r="G19" s="1"/>
      <c r="H19" s="1"/>
      <c r="I19" s="1"/>
    </row>
    <row r="20" spans="1:9" x14ac:dyDescent="0.3">
      <c r="A20" s="12" t="s">
        <v>163</v>
      </c>
      <c r="B20" s="13">
        <v>3</v>
      </c>
      <c r="C20" s="13">
        <v>1</v>
      </c>
      <c r="D20" s="13">
        <v>17</v>
      </c>
      <c r="E20" s="13">
        <v>17</v>
      </c>
      <c r="F20" s="14">
        <f t="shared" si="0"/>
        <v>0</v>
      </c>
      <c r="G20" s="1"/>
      <c r="H20" s="1"/>
      <c r="I20" s="1"/>
    </row>
    <row r="21" spans="1:9" x14ac:dyDescent="0.3">
      <c r="A21" s="9" t="s">
        <v>38</v>
      </c>
      <c r="B21" s="10">
        <v>1</v>
      </c>
      <c r="C21" s="10">
        <v>2</v>
      </c>
      <c r="D21" s="10">
        <v>5</v>
      </c>
      <c r="E21" s="10">
        <v>12</v>
      </c>
      <c r="F21" s="19">
        <f t="shared" si="0"/>
        <v>140</v>
      </c>
      <c r="G21" s="1"/>
      <c r="H21" s="1"/>
      <c r="I21" s="1"/>
    </row>
    <row r="22" spans="1:9" x14ac:dyDescent="0.3">
      <c r="A22" s="12" t="s">
        <v>59</v>
      </c>
      <c r="B22" s="13">
        <v>66</v>
      </c>
      <c r="C22" s="13">
        <v>43</v>
      </c>
      <c r="D22" s="13">
        <v>353</v>
      </c>
      <c r="E22" s="13">
        <v>404</v>
      </c>
      <c r="F22" s="14">
        <f t="shared" si="0"/>
        <v>14.447592067988666</v>
      </c>
      <c r="G22" s="1"/>
      <c r="H22" s="1"/>
      <c r="I22" s="1"/>
    </row>
    <row r="23" spans="1:9" x14ac:dyDescent="0.3">
      <c r="A23" s="9" t="s">
        <v>164</v>
      </c>
      <c r="B23" s="10">
        <v>49</v>
      </c>
      <c r="C23" s="10">
        <v>59</v>
      </c>
      <c r="D23" s="10">
        <v>252</v>
      </c>
      <c r="E23" s="10">
        <v>250</v>
      </c>
      <c r="F23" s="11">
        <f t="shared" si="0"/>
        <v>-0.79365079365079794</v>
      </c>
      <c r="G23" s="1"/>
      <c r="H23" s="1"/>
      <c r="I23" s="1"/>
    </row>
    <row r="24" spans="1:9" x14ac:dyDescent="0.3">
      <c r="A24" s="12" t="s">
        <v>166</v>
      </c>
      <c r="B24" s="13">
        <v>1</v>
      </c>
      <c r="C24" s="13">
        <v>0</v>
      </c>
      <c r="D24" s="13">
        <v>2</v>
      </c>
      <c r="E24" s="13">
        <v>0</v>
      </c>
      <c r="F24" s="18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5</v>
      </c>
      <c r="C26" s="13">
        <v>6</v>
      </c>
      <c r="D26" s="13">
        <v>29</v>
      </c>
      <c r="E26" s="13">
        <v>26</v>
      </c>
      <c r="F26" s="14">
        <f t="shared" si="0"/>
        <v>-10.34482758620689</v>
      </c>
      <c r="G26" s="1"/>
      <c r="H26" s="1"/>
      <c r="I26" s="1"/>
    </row>
    <row r="27" spans="1:9" x14ac:dyDescent="0.3">
      <c r="A27" s="9" t="s">
        <v>41</v>
      </c>
      <c r="B27" s="10">
        <v>1</v>
      </c>
      <c r="C27" s="10">
        <v>1</v>
      </c>
      <c r="D27" s="10">
        <v>9</v>
      </c>
      <c r="E27" s="10">
        <v>5</v>
      </c>
      <c r="F27" s="19">
        <f t="shared" si="0"/>
        <v>-44.444444444444443</v>
      </c>
      <c r="G27" s="1"/>
      <c r="H27" s="1"/>
      <c r="I27" s="1"/>
    </row>
    <row r="28" spans="1:9" x14ac:dyDescent="0.3">
      <c r="A28" s="12" t="s">
        <v>42</v>
      </c>
      <c r="B28" s="13">
        <v>59</v>
      </c>
      <c r="C28" s="13">
        <v>44</v>
      </c>
      <c r="D28" s="13">
        <v>335</v>
      </c>
      <c r="E28" s="13">
        <v>363</v>
      </c>
      <c r="F28" s="14">
        <f t="shared" si="0"/>
        <v>8.358208955223887</v>
      </c>
      <c r="G28" s="1"/>
      <c r="H28" s="1"/>
      <c r="I28" s="1"/>
    </row>
    <row r="29" spans="1:9" x14ac:dyDescent="0.3">
      <c r="A29" s="9" t="s">
        <v>43</v>
      </c>
      <c r="B29" s="10">
        <v>1</v>
      </c>
      <c r="C29" s="10">
        <v>1</v>
      </c>
      <c r="D29" s="10">
        <v>11</v>
      </c>
      <c r="E29" s="10">
        <v>8</v>
      </c>
      <c r="F29" s="11">
        <f t="shared" si="0"/>
        <v>-27.272727272727266</v>
      </c>
      <c r="G29" s="1"/>
      <c r="H29" s="1"/>
      <c r="I29" s="1"/>
    </row>
    <row r="30" spans="1:9" x14ac:dyDescent="0.3">
      <c r="A30" s="12" t="s">
        <v>44</v>
      </c>
      <c r="B30" s="13">
        <v>12</v>
      </c>
      <c r="C30" s="13">
        <v>12</v>
      </c>
      <c r="D30" s="13">
        <v>67</v>
      </c>
      <c r="E30" s="13">
        <v>68</v>
      </c>
      <c r="F30" s="14">
        <f t="shared" si="0"/>
        <v>1.4925373134328339</v>
      </c>
      <c r="G30" s="1"/>
      <c r="H30" s="1"/>
      <c r="I30" s="1"/>
    </row>
    <row r="31" spans="1:9" x14ac:dyDescent="0.3">
      <c r="A31" s="9" t="s">
        <v>45</v>
      </c>
      <c r="B31" s="10">
        <v>5</v>
      </c>
      <c r="C31" s="10">
        <v>7</v>
      </c>
      <c r="D31" s="10">
        <v>35</v>
      </c>
      <c r="E31" s="10">
        <v>54</v>
      </c>
      <c r="F31" s="11">
        <f t="shared" si="0"/>
        <v>54.285714285714278</v>
      </c>
      <c r="G31" s="1"/>
      <c r="H31" s="1"/>
      <c r="I31" s="1"/>
    </row>
    <row r="32" spans="1:9" x14ac:dyDescent="0.3">
      <c r="A32" s="12" t="s">
        <v>46</v>
      </c>
      <c r="B32" s="13">
        <v>38</v>
      </c>
      <c r="C32" s="13">
        <v>36</v>
      </c>
      <c r="D32" s="13">
        <v>172</v>
      </c>
      <c r="E32" s="13">
        <v>166</v>
      </c>
      <c r="F32" s="14">
        <f t="shared" si="0"/>
        <v>-3.4883720930232585</v>
      </c>
      <c r="G32" s="1"/>
      <c r="H32" s="1"/>
      <c r="I32" s="1"/>
    </row>
    <row r="33" spans="1:9" x14ac:dyDescent="0.3">
      <c r="A33" s="9" t="s">
        <v>47</v>
      </c>
      <c r="B33" s="10">
        <v>8</v>
      </c>
      <c r="C33" s="10">
        <v>8</v>
      </c>
      <c r="D33" s="10">
        <v>67</v>
      </c>
      <c r="E33" s="10">
        <v>64</v>
      </c>
      <c r="F33" s="11">
        <f t="shared" si="0"/>
        <v>-4.4776119402985017</v>
      </c>
      <c r="G33" s="1"/>
      <c r="H33" s="1"/>
      <c r="I33" s="1"/>
    </row>
    <row r="34" spans="1:9" x14ac:dyDescent="0.3">
      <c r="A34" s="12" t="s">
        <v>165</v>
      </c>
      <c r="B34" s="13">
        <v>2</v>
      </c>
      <c r="C34" s="13">
        <v>1</v>
      </c>
      <c r="D34" s="13">
        <v>6</v>
      </c>
      <c r="E34" s="13">
        <v>5</v>
      </c>
      <c r="F34" s="14">
        <f t="shared" si="0"/>
        <v>-16.666666666666671</v>
      </c>
      <c r="G34" s="1"/>
      <c r="H34" s="1"/>
      <c r="I34" s="1"/>
    </row>
    <row r="35" spans="1:9" x14ac:dyDescent="0.3">
      <c r="A35" s="15" t="s">
        <v>48</v>
      </c>
      <c r="B35" s="16">
        <f>SUM(B7:B34)</f>
        <v>585</v>
      </c>
      <c r="C35" s="16">
        <f t="shared" ref="C35:E35" si="1">SUM(C7:C34)</f>
        <v>587</v>
      </c>
      <c r="D35" s="16">
        <f t="shared" si="1"/>
        <v>3477</v>
      </c>
      <c r="E35" s="16">
        <f t="shared" si="1"/>
        <v>3642</v>
      </c>
      <c r="F35" s="17">
        <f t="shared" ref="F35" si="2">((E35*100)/D35)-100</f>
        <v>4.7454702329594483</v>
      </c>
      <c r="G35" s="1"/>
      <c r="H35" s="1"/>
      <c r="I35" s="1"/>
    </row>
    <row r="37" spans="1:9" x14ac:dyDescent="0.3">
      <c r="A37" s="83"/>
      <c r="B37" s="36"/>
      <c r="C37" s="36"/>
      <c r="D37" s="36"/>
      <c r="E37" s="36"/>
      <c r="F37" s="36"/>
      <c r="G37" s="36"/>
      <c r="H37" s="36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36"/>
      <c r="I38" s="77"/>
    </row>
    <row r="39" spans="1:9" x14ac:dyDescent="0.3">
      <c r="A39" s="36" t="str">
        <f t="shared" ref="A39:A66" si="5">A7</f>
        <v>A CORUÑA</v>
      </c>
      <c r="B39" s="37">
        <f t="shared" si="3"/>
        <v>87</v>
      </c>
      <c r="C39" s="37">
        <f t="shared" si="4"/>
        <v>109</v>
      </c>
      <c r="D39" s="37">
        <f>_xlfn.RANK.EQ(B39,$B$39:$B$66)+COUNTIF($B$39:$B$66,B39)-1</f>
        <v>9</v>
      </c>
      <c r="E39" s="36" t="str">
        <f t="shared" ref="E39:E48" si="6">INDEX($A$39:$B$66,MATCH(ROW()-38,$D$39:$D$66,0),1)</f>
        <v>BALEARES</v>
      </c>
      <c r="F39" s="36">
        <f>LOOKUP(E39,$A$39:$A$66,$B$39:$B$66)</f>
        <v>801</v>
      </c>
      <c r="G39" s="36">
        <f>LOOKUP(E39,$A$39:$A$66,$C$39:$C$66)</f>
        <v>775</v>
      </c>
      <c r="H39" s="36"/>
      <c r="I39" s="77"/>
    </row>
    <row r="40" spans="1:9" x14ac:dyDescent="0.3">
      <c r="A40" s="36" t="str">
        <f t="shared" si="5"/>
        <v>ALICANTE</v>
      </c>
      <c r="B40" s="37">
        <f t="shared" si="3"/>
        <v>47</v>
      </c>
      <c r="C40" s="37">
        <f t="shared" si="4"/>
        <v>46</v>
      </c>
      <c r="D40" s="37">
        <f t="shared" ref="D40:D66" si="7">_xlfn.RANK.EQ(B40,$B$39:$B$66)+COUNTIF($B$39:$B$66,B40)-1</f>
        <v>14</v>
      </c>
      <c r="E40" s="36" t="str">
        <f t="shared" si="6"/>
        <v>BARCELONA</v>
      </c>
      <c r="F40" s="36">
        <f t="shared" ref="F40:F55" si="8">LOOKUP(E40,$A$39:$A$66,$B$39:$B$66)</f>
        <v>732</v>
      </c>
      <c r="G40" s="36">
        <f t="shared" ref="G40:G66" si="9">LOOKUP(E40,$A$39:$A$66,$C$39:$C$66)</f>
        <v>678</v>
      </c>
      <c r="H40" s="36"/>
      <c r="I40" s="77"/>
    </row>
    <row r="41" spans="1:9" x14ac:dyDescent="0.3">
      <c r="A41" s="36" t="str">
        <f t="shared" si="5"/>
        <v>ALMERÍA</v>
      </c>
      <c r="B41" s="37">
        <f t="shared" si="3"/>
        <v>32</v>
      </c>
      <c r="C41" s="37">
        <f t="shared" si="4"/>
        <v>35</v>
      </c>
      <c r="D41" s="37">
        <f t="shared" si="7"/>
        <v>15</v>
      </c>
      <c r="E41" s="36" t="str">
        <f t="shared" si="6"/>
        <v>LAS PALMAS</v>
      </c>
      <c r="F41" s="36">
        <f t="shared" si="8"/>
        <v>404</v>
      </c>
      <c r="G41" s="36">
        <f t="shared" si="9"/>
        <v>353</v>
      </c>
      <c r="H41" s="36"/>
      <c r="I41" s="77"/>
    </row>
    <row r="42" spans="1:9" x14ac:dyDescent="0.3">
      <c r="A42" s="36" t="str">
        <f t="shared" si="5"/>
        <v>AVILÉS</v>
      </c>
      <c r="B42" s="37">
        <f t="shared" si="3"/>
        <v>4</v>
      </c>
      <c r="C42" s="37">
        <f t="shared" si="4"/>
        <v>2</v>
      </c>
      <c r="D42" s="37">
        <f t="shared" si="7"/>
        <v>24</v>
      </c>
      <c r="E42" s="36" t="str">
        <f t="shared" si="6"/>
        <v>SANTA CRUZ DE TENERIFE</v>
      </c>
      <c r="F42" s="36">
        <f t="shared" si="8"/>
        <v>363</v>
      </c>
      <c r="G42" s="36">
        <f t="shared" si="9"/>
        <v>335</v>
      </c>
      <c r="H42" s="36"/>
      <c r="I42" s="77"/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2</v>
      </c>
      <c r="D43" s="37">
        <f t="shared" si="7"/>
        <v>28</v>
      </c>
      <c r="E43" s="36" t="str">
        <f t="shared" si="6"/>
        <v>BAHÍA DE CÁDIZ</v>
      </c>
      <c r="F43" s="36">
        <f t="shared" si="8"/>
        <v>281</v>
      </c>
      <c r="G43" s="36">
        <f t="shared" si="9"/>
        <v>245</v>
      </c>
      <c r="H43" s="36"/>
      <c r="I43" s="77"/>
    </row>
    <row r="44" spans="1:9" x14ac:dyDescent="0.3">
      <c r="A44" s="36" t="str">
        <f t="shared" si="5"/>
        <v>BAHÍA DE CÁDIZ</v>
      </c>
      <c r="B44" s="37">
        <f t="shared" si="3"/>
        <v>281</v>
      </c>
      <c r="C44" s="37">
        <f t="shared" si="4"/>
        <v>245</v>
      </c>
      <c r="D44" s="37">
        <f t="shared" si="7"/>
        <v>5</v>
      </c>
      <c r="E44" s="36" t="str">
        <f t="shared" si="6"/>
        <v>MÁLAGA</v>
      </c>
      <c r="F44" s="36">
        <f t="shared" si="8"/>
        <v>250</v>
      </c>
      <c r="G44" s="36">
        <f t="shared" si="9"/>
        <v>252</v>
      </c>
      <c r="H44" s="36"/>
      <c r="I44" s="77"/>
    </row>
    <row r="45" spans="1:9" x14ac:dyDescent="0.3">
      <c r="A45" s="36" t="str">
        <f t="shared" si="5"/>
        <v>BALEARES</v>
      </c>
      <c r="B45" s="37">
        <f t="shared" si="3"/>
        <v>801</v>
      </c>
      <c r="C45" s="37">
        <f t="shared" si="4"/>
        <v>775</v>
      </c>
      <c r="D45" s="37">
        <f t="shared" si="7"/>
        <v>1</v>
      </c>
      <c r="E45" s="36" t="str">
        <f t="shared" si="6"/>
        <v>VALENCIA</v>
      </c>
      <c r="F45" s="36">
        <f t="shared" si="8"/>
        <v>166</v>
      </c>
      <c r="G45" s="36">
        <f t="shared" si="9"/>
        <v>172</v>
      </c>
      <c r="H45" s="36"/>
      <c r="I45" s="77"/>
    </row>
    <row r="46" spans="1:9" x14ac:dyDescent="0.3">
      <c r="A46" s="36" t="str">
        <f t="shared" si="5"/>
        <v>BARCELONA</v>
      </c>
      <c r="B46" s="37">
        <f t="shared" si="3"/>
        <v>732</v>
      </c>
      <c r="C46" s="37">
        <f t="shared" si="4"/>
        <v>678</v>
      </c>
      <c r="D46" s="37">
        <f t="shared" si="7"/>
        <v>2</v>
      </c>
      <c r="E46" s="36" t="str">
        <f t="shared" si="6"/>
        <v>CARTAGENA</v>
      </c>
      <c r="F46" s="36">
        <f t="shared" si="8"/>
        <v>128</v>
      </c>
      <c r="G46" s="36">
        <f t="shared" si="9"/>
        <v>134</v>
      </c>
      <c r="H46" s="36"/>
      <c r="I46" s="77"/>
    </row>
    <row r="47" spans="1:9" x14ac:dyDescent="0.3">
      <c r="A47" s="36" t="str">
        <f t="shared" si="5"/>
        <v>BILBAO</v>
      </c>
      <c r="B47" s="37">
        <f t="shared" si="3"/>
        <v>58</v>
      </c>
      <c r="C47" s="37">
        <f t="shared" si="4"/>
        <v>61</v>
      </c>
      <c r="D47" s="37">
        <f t="shared" si="7"/>
        <v>12</v>
      </c>
      <c r="E47" s="36" t="str">
        <f t="shared" si="6"/>
        <v>A CORUÑA</v>
      </c>
      <c r="F47" s="36">
        <f t="shared" si="8"/>
        <v>87</v>
      </c>
      <c r="G47" s="36">
        <f t="shared" si="9"/>
        <v>109</v>
      </c>
      <c r="H47" s="36"/>
      <c r="I47" s="77"/>
    </row>
    <row r="48" spans="1:9" x14ac:dyDescent="0.3">
      <c r="A48" s="36" t="str">
        <f t="shared" si="5"/>
        <v>CARTAGENA</v>
      </c>
      <c r="B48" s="37">
        <f t="shared" si="3"/>
        <v>128</v>
      </c>
      <c r="C48" s="37">
        <f t="shared" si="4"/>
        <v>134</v>
      </c>
      <c r="D48" s="37">
        <f t="shared" si="7"/>
        <v>8</v>
      </c>
      <c r="E48" s="36" t="str">
        <f t="shared" si="6"/>
        <v>SEVILLA</v>
      </c>
      <c r="F48" s="36">
        <f t="shared" si="8"/>
        <v>68</v>
      </c>
      <c r="G48" s="36">
        <f t="shared" si="9"/>
        <v>67</v>
      </c>
      <c r="H48" s="36"/>
      <c r="I48" s="77"/>
    </row>
    <row r="49" spans="1:9" x14ac:dyDescent="0.3">
      <c r="A49" s="36" t="str">
        <f t="shared" si="5"/>
        <v>CASTELLÓN</v>
      </c>
      <c r="B49" s="37">
        <f t="shared" si="3"/>
        <v>1</v>
      </c>
      <c r="C49" s="37">
        <f t="shared" si="4"/>
        <v>1</v>
      </c>
      <c r="D49" s="37">
        <f t="shared" si="7"/>
        <v>25</v>
      </c>
      <c r="E49" s="36" t="str">
        <f t="shared" ref="E49:E66" si="10">INDEX($A$39:$B$66,MATCH(ROW()-38,$D$39:$D$66,0),1)</f>
        <v>VIGO</v>
      </c>
      <c r="F49" s="36">
        <f t="shared" si="8"/>
        <v>64</v>
      </c>
      <c r="G49" s="36">
        <f t="shared" si="9"/>
        <v>67</v>
      </c>
      <c r="H49" s="36"/>
      <c r="I49" s="77"/>
    </row>
    <row r="50" spans="1:9" x14ac:dyDescent="0.3">
      <c r="A50" s="36" t="str">
        <f t="shared" si="5"/>
        <v>CEUTA</v>
      </c>
      <c r="B50" s="37">
        <f t="shared" si="3"/>
        <v>16</v>
      </c>
      <c r="C50" s="37">
        <f t="shared" si="4"/>
        <v>8</v>
      </c>
      <c r="D50" s="37">
        <f t="shared" si="7"/>
        <v>18</v>
      </c>
      <c r="E50" s="36" t="str">
        <f t="shared" si="10"/>
        <v>BILBAO</v>
      </c>
      <c r="F50" s="36">
        <f t="shared" si="8"/>
        <v>58</v>
      </c>
      <c r="G50" s="36">
        <f t="shared" si="9"/>
        <v>61</v>
      </c>
      <c r="H50" s="36"/>
      <c r="I50" s="77"/>
    </row>
    <row r="51" spans="1:9" x14ac:dyDescent="0.3">
      <c r="A51" s="36" t="str">
        <f t="shared" si="5"/>
        <v>FERROL-SAN CIBRAO</v>
      </c>
      <c r="B51" s="37">
        <f t="shared" si="3"/>
        <v>13</v>
      </c>
      <c r="C51" s="37">
        <f t="shared" si="4"/>
        <v>21</v>
      </c>
      <c r="D51" s="37">
        <f t="shared" si="7"/>
        <v>19</v>
      </c>
      <c r="E51" s="36" t="str">
        <f t="shared" si="10"/>
        <v>TARRAGONA</v>
      </c>
      <c r="F51" s="36">
        <f t="shared" si="8"/>
        <v>54</v>
      </c>
      <c r="G51" s="36">
        <f t="shared" si="9"/>
        <v>35</v>
      </c>
      <c r="H51" s="36"/>
      <c r="I51" s="77"/>
    </row>
    <row r="52" spans="1:9" x14ac:dyDescent="0.3">
      <c r="A52" s="36" t="str">
        <f t="shared" si="5"/>
        <v>GIJÓN</v>
      </c>
      <c r="B52" s="37">
        <f t="shared" si="3"/>
        <v>17</v>
      </c>
      <c r="C52" s="37">
        <f t="shared" si="4"/>
        <v>17</v>
      </c>
      <c r="D52" s="37">
        <f t="shared" si="7"/>
        <v>17</v>
      </c>
      <c r="E52" s="36" t="str">
        <f t="shared" si="10"/>
        <v>ALICANTE</v>
      </c>
      <c r="F52" s="36">
        <f t="shared" si="8"/>
        <v>47</v>
      </c>
      <c r="G52" s="36">
        <f t="shared" si="9"/>
        <v>46</v>
      </c>
      <c r="H52" s="36"/>
      <c r="I52" s="77"/>
    </row>
    <row r="53" spans="1:9" x14ac:dyDescent="0.3">
      <c r="A53" s="36" t="str">
        <f t="shared" si="5"/>
        <v>HUELVA</v>
      </c>
      <c r="B53" s="37">
        <f t="shared" si="3"/>
        <v>12</v>
      </c>
      <c r="C53" s="37">
        <f t="shared" si="4"/>
        <v>5</v>
      </c>
      <c r="D53" s="37">
        <f t="shared" si="7"/>
        <v>20</v>
      </c>
      <c r="E53" s="36" t="str">
        <f t="shared" si="10"/>
        <v>ALMERÍA</v>
      </c>
      <c r="F53" s="36">
        <f t="shared" si="8"/>
        <v>32</v>
      </c>
      <c r="G53" s="36">
        <f t="shared" si="9"/>
        <v>35</v>
      </c>
      <c r="H53" s="36"/>
      <c r="I53" s="77"/>
    </row>
    <row r="54" spans="1:9" x14ac:dyDescent="0.3">
      <c r="A54" s="36" t="str">
        <f t="shared" si="5"/>
        <v>LAS PALMAS</v>
      </c>
      <c r="B54" s="37">
        <f t="shared" si="3"/>
        <v>404</v>
      </c>
      <c r="C54" s="37">
        <f t="shared" si="4"/>
        <v>353</v>
      </c>
      <c r="D54" s="37">
        <f t="shared" si="7"/>
        <v>3</v>
      </c>
      <c r="E54" s="36" t="str">
        <f t="shared" si="10"/>
        <v>MOTRIL</v>
      </c>
      <c r="F54" s="36">
        <f t="shared" si="8"/>
        <v>26</v>
      </c>
      <c r="G54" s="36">
        <f t="shared" si="9"/>
        <v>29</v>
      </c>
      <c r="H54" s="36"/>
      <c r="I54" s="77"/>
    </row>
    <row r="55" spans="1:9" x14ac:dyDescent="0.3">
      <c r="A55" s="36" t="str">
        <f t="shared" si="5"/>
        <v>MÁLAGA</v>
      </c>
      <c r="B55" s="37">
        <f t="shared" si="3"/>
        <v>250</v>
      </c>
      <c r="C55" s="37">
        <f t="shared" si="4"/>
        <v>252</v>
      </c>
      <c r="D55" s="37">
        <f t="shared" si="7"/>
        <v>6</v>
      </c>
      <c r="E55" s="36" t="str">
        <f t="shared" si="10"/>
        <v>GIJÓN</v>
      </c>
      <c r="F55" s="36">
        <f t="shared" si="8"/>
        <v>17</v>
      </c>
      <c r="G55" s="36">
        <f t="shared" si="9"/>
        <v>17</v>
      </c>
      <c r="H55" s="36"/>
      <c r="I55" s="77"/>
    </row>
    <row r="56" spans="1:9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2</v>
      </c>
      <c r="D56" s="37">
        <f t="shared" si="7"/>
        <v>28</v>
      </c>
      <c r="E56" s="36" t="str">
        <f t="shared" si="10"/>
        <v>CEUTA</v>
      </c>
      <c r="F56" s="36">
        <f t="shared" ref="F56:F66" si="11">LOOKUP(E56,$A$39:$A$66,$B$39:$B$66)</f>
        <v>16</v>
      </c>
      <c r="G56" s="36">
        <f t="shared" si="9"/>
        <v>8</v>
      </c>
      <c r="H56" s="36"/>
      <c r="I56" s="77"/>
    </row>
    <row r="57" spans="1:9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10"/>
        <v>FERROL-SAN CIBRAO</v>
      </c>
      <c r="F57" s="36">
        <f t="shared" si="11"/>
        <v>13</v>
      </c>
      <c r="G57" s="36">
        <f t="shared" si="9"/>
        <v>21</v>
      </c>
      <c r="H57" s="36"/>
      <c r="I57" s="77"/>
    </row>
    <row r="58" spans="1:9" x14ac:dyDescent="0.3">
      <c r="A58" s="36" t="str">
        <f t="shared" si="5"/>
        <v>MOTRIL</v>
      </c>
      <c r="B58" s="37">
        <f t="shared" si="3"/>
        <v>26</v>
      </c>
      <c r="C58" s="37">
        <f t="shared" si="4"/>
        <v>29</v>
      </c>
      <c r="D58" s="37">
        <f t="shared" si="7"/>
        <v>16</v>
      </c>
      <c r="E58" s="36" t="str">
        <f t="shared" si="10"/>
        <v>HUELVA</v>
      </c>
      <c r="F58" s="36">
        <f t="shared" si="11"/>
        <v>12</v>
      </c>
      <c r="G58" s="36">
        <f t="shared" si="9"/>
        <v>5</v>
      </c>
      <c r="H58" s="36"/>
      <c r="I58" s="77"/>
    </row>
    <row r="59" spans="1:9" x14ac:dyDescent="0.3">
      <c r="A59" s="36" t="str">
        <f t="shared" si="5"/>
        <v>PASAIA</v>
      </c>
      <c r="B59" s="37">
        <f t="shared" si="3"/>
        <v>5</v>
      </c>
      <c r="C59" s="37">
        <f t="shared" si="4"/>
        <v>9</v>
      </c>
      <c r="D59" s="37">
        <f t="shared" si="7"/>
        <v>23</v>
      </c>
      <c r="E59" s="36" t="str">
        <f t="shared" si="10"/>
        <v>SANTANDER</v>
      </c>
      <c r="F59" s="36">
        <f t="shared" si="11"/>
        <v>8</v>
      </c>
      <c r="G59" s="36">
        <f t="shared" si="9"/>
        <v>11</v>
      </c>
      <c r="H59" s="36"/>
      <c r="I59" s="77"/>
    </row>
    <row r="60" spans="1:9" x14ac:dyDescent="0.3">
      <c r="A60" s="36" t="str">
        <f t="shared" si="5"/>
        <v>SANTA CRUZ DE TENERIFE</v>
      </c>
      <c r="B60" s="37">
        <f t="shared" si="3"/>
        <v>363</v>
      </c>
      <c r="C60" s="37">
        <f t="shared" si="4"/>
        <v>335</v>
      </c>
      <c r="D60" s="37">
        <f t="shared" si="7"/>
        <v>4</v>
      </c>
      <c r="E60" s="36" t="e">
        <f t="shared" si="10"/>
        <v>#N/A</v>
      </c>
      <c r="F60" s="36" t="e">
        <f t="shared" si="11"/>
        <v>#N/A</v>
      </c>
      <c r="G60" s="36" t="e">
        <f t="shared" si="9"/>
        <v>#N/A</v>
      </c>
      <c r="H60" s="36"/>
      <c r="I60" s="77"/>
    </row>
    <row r="61" spans="1:9" x14ac:dyDescent="0.3">
      <c r="A61" s="36" t="str">
        <f t="shared" si="5"/>
        <v>SANTANDER</v>
      </c>
      <c r="B61" s="37">
        <f t="shared" si="3"/>
        <v>8</v>
      </c>
      <c r="C61" s="37">
        <f t="shared" si="4"/>
        <v>11</v>
      </c>
      <c r="D61" s="37">
        <f t="shared" si="7"/>
        <v>21</v>
      </c>
      <c r="E61" s="36" t="str">
        <f t="shared" si="10"/>
        <v>PASAIA</v>
      </c>
      <c r="F61" s="36">
        <f t="shared" si="11"/>
        <v>5</v>
      </c>
      <c r="G61" s="36">
        <f t="shared" si="9"/>
        <v>9</v>
      </c>
      <c r="H61" s="36"/>
      <c r="I61" s="77"/>
    </row>
    <row r="62" spans="1:9" x14ac:dyDescent="0.3">
      <c r="A62" s="36" t="str">
        <f t="shared" si="5"/>
        <v>SEVILLA</v>
      </c>
      <c r="B62" s="37">
        <f t="shared" si="3"/>
        <v>68</v>
      </c>
      <c r="C62" s="37">
        <f t="shared" si="4"/>
        <v>67</v>
      </c>
      <c r="D62" s="37">
        <f t="shared" si="7"/>
        <v>10</v>
      </c>
      <c r="E62" s="36" t="str">
        <f t="shared" si="10"/>
        <v>AVILÉS</v>
      </c>
      <c r="F62" s="36">
        <f t="shared" si="11"/>
        <v>4</v>
      </c>
      <c r="G62" s="36">
        <f t="shared" si="9"/>
        <v>2</v>
      </c>
      <c r="H62" s="36"/>
      <c r="I62" s="77"/>
    </row>
    <row r="63" spans="1:9" x14ac:dyDescent="0.3">
      <c r="A63" s="36" t="str">
        <f t="shared" si="5"/>
        <v>TARRAGONA</v>
      </c>
      <c r="B63" s="37">
        <f t="shared" si="3"/>
        <v>54</v>
      </c>
      <c r="C63" s="37">
        <f t="shared" si="4"/>
        <v>35</v>
      </c>
      <c r="D63" s="37">
        <f t="shared" si="7"/>
        <v>13</v>
      </c>
      <c r="E63" s="36" t="str">
        <f t="shared" si="10"/>
        <v>CASTELLÓN</v>
      </c>
      <c r="F63" s="36">
        <f t="shared" si="11"/>
        <v>1</v>
      </c>
      <c r="G63" s="36">
        <f t="shared" si="9"/>
        <v>1</v>
      </c>
      <c r="H63" s="36"/>
      <c r="I63" s="77"/>
    </row>
    <row r="64" spans="1:9" x14ac:dyDescent="0.3">
      <c r="A64" s="36" t="str">
        <f t="shared" si="5"/>
        <v>VALENCIA</v>
      </c>
      <c r="B64" s="37">
        <f t="shared" si="3"/>
        <v>166</v>
      </c>
      <c r="C64" s="37">
        <f t="shared" si="4"/>
        <v>172</v>
      </c>
      <c r="D64" s="37">
        <f t="shared" si="7"/>
        <v>7</v>
      </c>
      <c r="E64" s="36" t="e">
        <f t="shared" si="10"/>
        <v>#N/A</v>
      </c>
      <c r="F64" s="36" t="e">
        <f t="shared" si="11"/>
        <v>#N/A</v>
      </c>
      <c r="G64" s="36" t="e">
        <f t="shared" si="9"/>
        <v>#N/A</v>
      </c>
      <c r="H64" s="36"/>
      <c r="I64" s="77"/>
    </row>
    <row r="65" spans="1:9" x14ac:dyDescent="0.3">
      <c r="A65" s="36" t="str">
        <f t="shared" si="5"/>
        <v>VIGO</v>
      </c>
      <c r="B65" s="37">
        <f t="shared" si="3"/>
        <v>64</v>
      </c>
      <c r="C65" s="37">
        <f t="shared" si="4"/>
        <v>67</v>
      </c>
      <c r="D65" s="37">
        <f t="shared" si="7"/>
        <v>11</v>
      </c>
      <c r="E65" s="36" t="e">
        <f t="shared" si="10"/>
        <v>#N/A</v>
      </c>
      <c r="F65" s="36" t="e">
        <f t="shared" si="11"/>
        <v>#N/A</v>
      </c>
      <c r="G65" s="36" t="e">
        <f t="shared" si="9"/>
        <v>#N/A</v>
      </c>
      <c r="H65" s="36"/>
      <c r="I65" s="77"/>
    </row>
    <row r="66" spans="1:9" x14ac:dyDescent="0.3">
      <c r="A66" s="36" t="str">
        <f t="shared" si="5"/>
        <v>VILAGARCÍA</v>
      </c>
      <c r="B66" s="37">
        <f t="shared" si="3"/>
        <v>5</v>
      </c>
      <c r="C66" s="37">
        <f t="shared" si="4"/>
        <v>6</v>
      </c>
      <c r="D66" s="37">
        <f t="shared" si="7"/>
        <v>23</v>
      </c>
      <c r="E66" s="36" t="str">
        <f t="shared" si="10"/>
        <v>BAHÍA DE ALGECIRAS</v>
      </c>
      <c r="F66" s="36">
        <f t="shared" si="11"/>
        <v>0</v>
      </c>
      <c r="G66" s="36">
        <f t="shared" si="9"/>
        <v>2</v>
      </c>
      <c r="H66" s="36"/>
      <c r="I66" s="77"/>
    </row>
    <row r="67" spans="1:9" x14ac:dyDescent="0.3">
      <c r="A67" s="36"/>
      <c r="B67" s="36"/>
      <c r="C67" s="36"/>
      <c r="D67" s="36"/>
      <c r="E67" s="36"/>
      <c r="F67" s="36"/>
      <c r="G67" s="36"/>
      <c r="H67" s="36"/>
      <c r="I67" s="77"/>
    </row>
    <row r="68" spans="1:9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D90728C8-3E33-4020-ADEE-E23D2449524C}"/>
</file>

<file path=customXml/itemProps2.xml><?xml version="1.0" encoding="utf-8"?>
<ds:datastoreItem xmlns:ds="http://schemas.openxmlformats.org/officeDocument/2006/customXml" ds:itemID="{17E73B1D-6D23-4C75-8451-357C6EE1C0C2}"/>
</file>

<file path=customXml/itemProps3.xml><?xml version="1.0" encoding="utf-8"?>
<ds:datastoreItem xmlns:ds="http://schemas.openxmlformats.org/officeDocument/2006/customXml" ds:itemID="{69607117-3F31-46F1-938E-6672D7499A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rbj</cp:lastModifiedBy>
  <cp:lastPrinted>2018-02-01T16:32:26Z</cp:lastPrinted>
  <dcterms:created xsi:type="dcterms:W3CDTF">2015-12-29T08:33:54Z</dcterms:created>
  <dcterms:modified xsi:type="dcterms:W3CDTF">2019-02-14T12:09:31Z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