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worksheets/sheet3.xml" ContentType="application/vnd.openxmlformats-officedocument.spreadsheetml.worksheet+xml"/>
  <Override PartName="/xl/charts/colors25.xml" ContentType="application/vnd.ms-office.chartcolorstyle+xml"/>
  <Override PartName="/xl/charts/style25.xml" ContentType="application/vnd.ms-office.chartstyle+xml"/>
  <Override PartName="/xl/charts/chart25.xml" ContentType="application/vnd.openxmlformats-officedocument.drawingml.chart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olors19.xml" ContentType="application/vnd.ms-office.chartcolorstyle+xml"/>
  <Override PartName="/xl/charts/style19.xml" ContentType="application/vnd.ms-office.chartstyle+xml"/>
  <Override PartName="/xl/charts/style18.xml" ContentType="application/vnd.ms-office.chartstyle+xml"/>
  <Override PartName="/xl/charts/colors18.xml" ContentType="application/vnd.ms-office.chartcolorstyle+xml"/>
  <Override PartName="/xl/worksheets/sheet1.xml" ContentType="application/vnd.openxmlformats-officedocument.spreadsheetml.worksheet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olors23.xml" ContentType="application/vnd.ms-office.chartcolorstyle+xml"/>
  <Override PartName="/xl/charts/style23.xml" ContentType="application/vnd.ms-office.chartstyle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olors6.xml" ContentType="application/vnd.ms-office.chartcolorstyle+xml"/>
  <Override PartName="/xl/drawings/drawing2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style6.xml" ContentType="application/vnd.ms-office.chartstyle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0.xml" ContentType="application/vnd.openxmlformats-officedocument.drawing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olors15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4.xml" ContentType="application/vnd.openxmlformats-officedocument.drawing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colors11.xml" ContentType="application/vnd.ms-office.chartcolorstyle+xml"/>
  <Override PartName="/xl/charts/style14.xml" ContentType="application/vnd.ms-office.chartstyle+xml"/>
  <Override PartName="/xl/charts/colors12.xml" ContentType="application/vnd.ms-office.chartcolorstyle+xml"/>
  <Override PartName="/xl/charts/chart8.xml" ContentType="application/vnd.openxmlformats-officedocument.drawingml.chart+xml"/>
  <Override PartName="/xl/charts/style15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style16.xml" ContentType="application/vnd.ms-office.chartstyle+xml"/>
  <Override PartName="/xl/charts/style17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hart9.xml" ContentType="application/vnd.openxmlformats-officedocument.drawingml.chart+xml"/>
  <Override PartName="/xl/charts/colors17.xml" ContentType="application/vnd.ms-office.chartcolorstyle+xml"/>
  <Override PartName="/xl/drawings/drawing11.xml" ContentType="application/vnd.openxmlformats-officedocument.drawing+xml"/>
  <Override PartName="/xl/charts/colors8.xml" ContentType="application/vnd.ms-office.chartcolorstyle+xml"/>
  <Override PartName="/xl/charts/style8.xml" ContentType="application/vnd.ms-office.chartsty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style10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chart10.xml" ContentType="application/vnd.openxmlformats-officedocument.drawingml.chart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bajo\Integra\Resumen\"/>
    </mc:Choice>
  </mc:AlternateContent>
  <bookViews>
    <workbookView xWindow="480" yWindow="48" windowWidth="22116" windowHeight="13488"/>
  </bookViews>
  <sheets>
    <sheet name="Portada e índice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t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TEUS exterior" sheetId="19" r:id="rId20"/>
    <sheet name="TEUS nacional y exterior" sheetId="20" r:id="rId21"/>
    <sheet name="Pasajeros total" sheetId="21" r:id="rId22"/>
    <sheet name="Pasajeros crucero" sheetId="22" r:id="rId23"/>
    <sheet name="Automóviles régimen pasaje" sheetId="23" r:id="rId24"/>
    <sheet name="Automóviles régimen mercancía" sheetId="28" r:id="rId25"/>
    <sheet name="Buques número" sheetId="24" r:id="rId26"/>
    <sheet name="Buques GT" sheetId="25" r:id="rId27"/>
    <sheet name="Cruceros" sheetId="26" r:id="rId28"/>
  </sheets>
  <definedNames>
    <definedName name="_xlnm.Print_Area" localSheetId="24">'Automóviles régimen mercancía'!$A$1:$M$37</definedName>
    <definedName name="_xlnm.Print_Area" localSheetId="23">'Automóviles régimen pasaje'!$A$1:$M$37</definedName>
    <definedName name="_xlnm.Print_Area" localSheetId="10">'Avit. combustibles'!$A$1:$M$37</definedName>
    <definedName name="_xlnm.Print_Area" localSheetId="9">Avituallamiento!$A$1:$M$37</definedName>
    <definedName name="_xlnm.Print_Area" localSheetId="26">'Buques GT'!$A$1:$M$37</definedName>
    <definedName name="_xlnm.Print_Area" localSheetId="25">'Buques número'!$A$1:$M$37</definedName>
    <definedName name="_xlnm.Print_Area" localSheetId="27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2">'Pasajeros crucero'!$A$1:$M$37</definedName>
    <definedName name="_xlnm.Print_Area" localSheetId="21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19">'TEUS exterior'!$A$1:$M$37</definedName>
    <definedName name="_xlnm.Print_Area" localSheetId="18">'TEUS nacional'!$A$1:$M$37</definedName>
    <definedName name="_xlnm.Print_Area" localSheetId="20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4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4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8" i="28"/>
  <c r="F7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B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E35" i="28"/>
  <c r="G33" i="4" s="1"/>
  <c r="D35" i="28"/>
  <c r="F33" i="4" s="1"/>
  <c r="H33" i="4" s="1"/>
  <c r="C35" i="28"/>
  <c r="E33" i="4" s="1"/>
  <c r="B35" i="28"/>
  <c r="D33" i="4" s="1"/>
  <c r="I33" i="4" l="1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F51" i="28"/>
  <c r="G51" i="28"/>
  <c r="G45" i="28"/>
  <c r="G46" i="28"/>
  <c r="F46" i="28"/>
  <c r="G54" i="28" l="1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45" i="27"/>
  <c r="F61" i="27"/>
  <c r="F64" i="27"/>
  <c r="F63" i="27" l="1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I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D13" i="4"/>
  <c r="E10" i="4"/>
  <c r="D18" i="4"/>
  <c r="D19" i="4" s="1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10" i="4" s="1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E19" i="4" l="1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<sst xmlns="http://schemas.openxmlformats.org/spreadsheetml/2006/main" count="972" uniqueCount="179">
  <si>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</si>
  <si>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</si>
  <si>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</si>
  <si>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</si>
  <si>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</si>
  <si>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</si>
  <si>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</si>
  <si>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</si>
  <si>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</si>
  <si>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</si>
  <si>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</si>
  <si>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</si>
  <si>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</si>
  <si>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</si>
  <si>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</si>
  <si>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</si>
  <si>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</si>
  <si>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</si>
  <si>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</si>
  <si>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</si>
  <si>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</si>
  <si>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</si>
  <si>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</si>
  <si>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</si>
  <si>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</si>
  <si>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</si>
  <si>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</si>
  <si>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</si>
  <si>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</si>
  <si>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</si>
  <si>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</si>
  <si>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</si>
  <si>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</si>
  <si>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</si>
  <si>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</si>
  <si>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</si>
  <si>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</si>
  <si>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</si>
  <si>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</si>
  <si>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</si>
  <si>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</si>
  <si>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</si>
  <si>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</si>
  <si>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</si>
  <si>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</si>
  <si>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</si>
  <si>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</si>
  <si>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</si>
  <si>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</si>
  <si>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</si>
  <si>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</si>
  <si>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</si>
  <si>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</si>
  <si>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</si>
  <si>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</si>
  <si>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</si>
  <si>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</si>
  <si>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</si>
  <si>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</si>
  <si>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</si>
  <si>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</si>
  <si>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</si>
  <si>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* Datos mensuales facilitados por las AA.PP., sujetos a posibles modificaciones.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</si>
  <si>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</si>
  <si>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</si>
  <si>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</si>
  <si>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</si>
  <si>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</si>
  <si>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</si>
  <si>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</si>
  <si>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</si>
  <si>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</si>
  <si>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</si>
  <si>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</si>
  <si>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</si>
  <si>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</si>
  <si>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</si>
  <si>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</si>
  <si>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</si>
  <si>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</si>
  <si>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</si>
  <si>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</si>
  <si>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</si>
  <si>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</si>
  <si>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</si>
  <si>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</si>
  <si>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</si>
  <si>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</si>
  <si>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</si>
  <si>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</si>
  <si>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</si>
  <si>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</si>
  <si>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</si>
  <si>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</si>
  <si>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</si>
  <si>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</si>
  <si>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</si>
  <si>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</si>
  <si>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</si>
  <si>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</si>
  <si>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</si>
  <si>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</si>
  <si>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</si>
  <si>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</si>
  <si>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</si>
  <si>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</si>
  <si>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</si>
  <si>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</si>
  <si>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</si>
  <si>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</si>
  <si>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</si>
  <si>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</si>
  <si>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</si>
  <si>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</si>
  <si>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</si>
  <si>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</si>
  <si>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</si>
  <si>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</si>
  <si>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</si>
  <si>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</si>
  <si>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</si>
  <si>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</si>
  <si>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</si>
  <si>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</si>
  <si>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</si>
  <si>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</si>
  <si>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</si>
  <si>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</si>
  <si>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</si>
  <si>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</si>
  <si>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</si>
  <si>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</si>
  <si>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</si>
  <si>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</si>
  <si>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</si>
  <si>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</si>
  <si>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</si>
  <si>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</si>
  <si>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</si>
  <si>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</si>
  <si>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</si>
  <si>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</si>
  <si>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</si>
  <si>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</si>
  <si>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</si>
  <si>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</si>
  <si>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</si>
  <si>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</si>
  <si>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</si>
  <si>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</si>
  <si>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</si>
  <si>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</si>
  <si>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</si>
  <si>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</si>
  <si>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</si>
  <si>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</si>
  <si>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</si>
  <si>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</si>
  <si>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</si>
  <si>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</si>
  <si>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</si>
  <si>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</si>
  <si>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</si>
  <si>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</si>
  <si>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</si>
  <si>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</si>
  <si>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</si>
  <si>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</si>
  <si>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</si>
  <si>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</si>
  <si>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</si>
  <si>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</si>
  <si>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</si>
  <si>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</si>
  <si>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</si>
  <si>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noviembre 2018</t>
  </si>
  <si>
    <t>Mes noviembre</t>
  </si>
  <si>
    <t>Acumulado desde enero</t>
  </si>
  <si>
    <t>Fecha: 12/02/2019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</si>
</sst>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35" fillId="0" borderId="6" xfId="0" applyFont="1" applyBorder="1"/>
    <xf numFmtId="0" fontId="35" fillId="0" borderId="7" xfId="0" applyFont="1" applyBorder="1"/>
    <xf numFmtId="0" fontId="35" fillId="0" borderId="8" xfId="0" applyFont="1" applyBorder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98599587</c:v>
                </c:pt>
                <c:pt idx="1">
                  <c:v>70224248</c:v>
                </c:pt>
                <c:pt idx="2">
                  <c:v>62214626</c:v>
                </c:pt>
                <c:pt idx="3">
                  <c:v>32906502</c:v>
                </c:pt>
                <c:pt idx="4">
                  <c:v>30733604</c:v>
                </c:pt>
                <c:pt idx="5">
                  <c:v>29976916</c:v>
                </c:pt>
                <c:pt idx="6">
                  <c:v>29060849</c:v>
                </c:pt>
                <c:pt idx="7">
                  <c:v>24597065</c:v>
                </c:pt>
                <c:pt idx="8">
                  <c:v>19408414</c:v>
                </c:pt>
                <c:pt idx="9">
                  <c:v>17832062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93419618</c:v>
                </c:pt>
                <c:pt idx="1">
                  <c:v>67831359</c:v>
                </c:pt>
                <c:pt idx="2">
                  <c:v>56406198</c:v>
                </c:pt>
                <c:pt idx="3">
                  <c:v>30955809</c:v>
                </c:pt>
                <c:pt idx="4">
                  <c:v>32083633</c:v>
                </c:pt>
                <c:pt idx="5">
                  <c:v>29270325</c:v>
                </c:pt>
                <c:pt idx="6">
                  <c:v>30863393</c:v>
                </c:pt>
                <c:pt idx="7">
                  <c:v>24836795</c:v>
                </c:pt>
                <c:pt idx="8">
                  <c:v>16794141</c:v>
                </c:pt>
                <c:pt idx="9">
                  <c:v>20239347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94229295</c:v>
                </c:pt>
                <c:pt idx="1">
                  <c:v>70034134</c:v>
                </c:pt>
                <c:pt idx="2">
                  <c:v>60474131</c:v>
                </c:pt>
                <c:pt idx="3">
                  <c:v>32802803</c:v>
                </c:pt>
                <c:pt idx="4">
                  <c:v>30678894</c:v>
                </c:pt>
                <c:pt idx="5">
                  <c:v>29799001</c:v>
                </c:pt>
                <c:pt idx="6">
                  <c:v>28978363</c:v>
                </c:pt>
                <c:pt idx="7">
                  <c:v>22196105</c:v>
                </c:pt>
                <c:pt idx="8">
                  <c:v>19379619</c:v>
                </c:pt>
                <c:pt idx="9">
                  <c:v>17805382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88466359</c:v>
                </c:pt>
                <c:pt idx="1">
                  <c:v>67543231</c:v>
                </c:pt>
                <c:pt idx="2">
                  <c:v>55202652</c:v>
                </c:pt>
                <c:pt idx="3">
                  <c:v>30853233</c:v>
                </c:pt>
                <c:pt idx="4">
                  <c:v>32025139</c:v>
                </c:pt>
                <c:pt idx="5">
                  <c:v>29129286</c:v>
                </c:pt>
                <c:pt idx="6">
                  <c:v>30791627</c:v>
                </c:pt>
                <c:pt idx="7">
                  <c:v>22386621</c:v>
                </c:pt>
                <c:pt idx="8">
                  <c:v>16767351</c:v>
                </c:pt>
                <c:pt idx="9">
                  <c:v>20186844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29089333</c:v>
                </c:pt>
                <c:pt idx="1">
                  <c:v>23535890</c:v>
                </c:pt>
                <c:pt idx="2">
                  <c:v>22683088</c:v>
                </c:pt>
                <c:pt idx="3">
                  <c:v>18738680</c:v>
                </c:pt>
                <c:pt idx="4">
                  <c:v>18007975</c:v>
                </c:pt>
                <c:pt idx="5">
                  <c:v>13825605</c:v>
                </c:pt>
                <c:pt idx="6">
                  <c:v>9445648</c:v>
                </c:pt>
                <c:pt idx="7">
                  <c:v>8747980</c:v>
                </c:pt>
                <c:pt idx="8">
                  <c:v>6413720</c:v>
                </c:pt>
                <c:pt idx="9">
                  <c:v>4104010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26784556</c:v>
                </c:pt>
                <c:pt idx="1">
                  <c:v>25252545</c:v>
                </c:pt>
                <c:pt idx="2">
                  <c:v>22506973</c:v>
                </c:pt>
                <c:pt idx="3">
                  <c:v>17871183</c:v>
                </c:pt>
                <c:pt idx="4">
                  <c:v>20369741</c:v>
                </c:pt>
                <c:pt idx="5">
                  <c:v>13166014</c:v>
                </c:pt>
                <c:pt idx="6">
                  <c:v>7449758</c:v>
                </c:pt>
                <c:pt idx="7">
                  <c:v>8059797</c:v>
                </c:pt>
                <c:pt idx="8">
                  <c:v>6252948</c:v>
                </c:pt>
                <c:pt idx="9">
                  <c:v>4736914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15538824</c:v>
                </c:pt>
                <c:pt idx="1">
                  <c:v>9523296</c:v>
                </c:pt>
                <c:pt idx="2">
                  <c:v>8956050</c:v>
                </c:pt>
                <c:pt idx="3">
                  <c:v>6880896</c:v>
                </c:pt>
                <c:pt idx="4">
                  <c:v>6231115</c:v>
                </c:pt>
                <c:pt idx="5">
                  <c:v>6034169</c:v>
                </c:pt>
                <c:pt idx="6">
                  <c:v>5765487</c:v>
                </c:pt>
                <c:pt idx="7">
                  <c:v>4483995</c:v>
                </c:pt>
                <c:pt idx="8">
                  <c:v>4433798</c:v>
                </c:pt>
                <c:pt idx="9">
                  <c:v>3865498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ALMERÍA</c:v>
                </c:pt>
                <c:pt idx="6">
                  <c:v>CARTAGENA</c:v>
                </c:pt>
                <c:pt idx="7">
                  <c:v>BILBAO</c:v>
                </c:pt>
                <c:pt idx="8">
                  <c:v>A CORUÑA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17890134</c:v>
                </c:pt>
                <c:pt idx="1">
                  <c:v>9434664</c:v>
                </c:pt>
                <c:pt idx="2">
                  <c:v>8505822</c:v>
                </c:pt>
                <c:pt idx="3">
                  <c:v>5972416</c:v>
                </c:pt>
                <c:pt idx="4">
                  <c:v>5922921</c:v>
                </c:pt>
                <c:pt idx="5">
                  <c:v>5066657</c:v>
                </c:pt>
                <c:pt idx="6">
                  <c:v>5351040</c:v>
                </c:pt>
                <c:pt idx="7">
                  <c:v>4137397</c:v>
                </c:pt>
                <c:pt idx="8">
                  <c:v>4551361</c:v>
                </c:pt>
                <c:pt idx="9">
                  <c:v>4113242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65883991</c:v>
                </c:pt>
                <c:pt idx="1">
                  <c:v>63563429</c:v>
                </c:pt>
                <c:pt idx="2">
                  <c:v>42783028</c:v>
                </c:pt>
                <c:pt idx="3">
                  <c:v>15365743</c:v>
                </c:pt>
                <c:pt idx="4">
                  <c:v>12198193</c:v>
                </c:pt>
                <c:pt idx="5">
                  <c:v>9580128</c:v>
                </c:pt>
                <c:pt idx="6">
                  <c:v>6841577</c:v>
                </c:pt>
                <c:pt idx="7">
                  <c:v>3488314</c:v>
                </c:pt>
                <c:pt idx="8">
                  <c:v>3053075</c:v>
                </c:pt>
                <c:pt idx="9">
                  <c:v>2080018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62421857</c:v>
                </c:pt>
                <c:pt idx="1">
                  <c:v>59959290</c:v>
                </c:pt>
                <c:pt idx="2">
                  <c:v>37923396</c:v>
                </c:pt>
                <c:pt idx="3">
                  <c:v>15606168</c:v>
                </c:pt>
                <c:pt idx="4">
                  <c:v>11475536</c:v>
                </c:pt>
                <c:pt idx="5">
                  <c:v>8844653</c:v>
                </c:pt>
                <c:pt idx="6">
                  <c:v>6762747</c:v>
                </c:pt>
                <c:pt idx="7">
                  <c:v>3351600</c:v>
                </c:pt>
                <c:pt idx="8">
                  <c:v>3345177</c:v>
                </c:pt>
                <c:pt idx="9">
                  <c:v>1720259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55825403</c:v>
                </c:pt>
                <c:pt idx="1">
                  <c:v>53010228</c:v>
                </c:pt>
                <c:pt idx="2">
                  <c:v>32003889</c:v>
                </c:pt>
                <c:pt idx="3">
                  <c:v>11266702</c:v>
                </c:pt>
                <c:pt idx="4">
                  <c:v>6289525</c:v>
                </c:pt>
                <c:pt idx="5">
                  <c:v>3366978</c:v>
                </c:pt>
                <c:pt idx="6">
                  <c:v>2835766</c:v>
                </c:pt>
                <c:pt idx="7">
                  <c:v>2482216</c:v>
                </c:pt>
                <c:pt idx="8">
                  <c:v>1144510</c:v>
                </c:pt>
                <c:pt idx="9">
                  <c:v>1064908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52783851</c:v>
                </c:pt>
                <c:pt idx="1">
                  <c:v>51803640</c:v>
                </c:pt>
                <c:pt idx="2">
                  <c:v>27507695</c:v>
                </c:pt>
                <c:pt idx="3">
                  <c:v>11819580</c:v>
                </c:pt>
                <c:pt idx="4">
                  <c:v>5756199</c:v>
                </c:pt>
                <c:pt idx="5">
                  <c:v>3366302</c:v>
                </c:pt>
                <c:pt idx="6">
                  <c:v>3058676</c:v>
                </c:pt>
                <c:pt idx="7">
                  <c:v>2391393</c:v>
                </c:pt>
                <c:pt idx="8">
                  <c:v>1139626</c:v>
                </c:pt>
                <c:pt idx="9">
                  <c:v>1133641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ALMERÍA</c:v>
                </c:pt>
                <c:pt idx="9">
                  <c:v>GIJÓN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68037</c:v>
                </c:pt>
                <c:pt idx="1">
                  <c:v>39930</c:v>
                </c:pt>
                <c:pt idx="2">
                  <c:v>22964</c:v>
                </c:pt>
                <c:pt idx="3">
                  <c:v>16638</c:v>
                </c:pt>
                <c:pt idx="4">
                  <c:v>11967</c:v>
                </c:pt>
                <c:pt idx="5">
                  <c:v>5307</c:v>
                </c:pt>
                <c:pt idx="6">
                  <c:v>5288</c:v>
                </c:pt>
                <c:pt idx="7">
                  <c:v>4649</c:v>
                </c:pt>
                <c:pt idx="8">
                  <c:v>3980</c:v>
                </c:pt>
                <c:pt idx="9">
                  <c:v>3939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CASTELLÓN</c:v>
                </c:pt>
                <c:pt idx="6">
                  <c:v>SANTA CRUZ DE TENERIFE</c:v>
                </c:pt>
                <c:pt idx="7">
                  <c:v>SANTANDER</c:v>
                </c:pt>
                <c:pt idx="8">
                  <c:v>ALMERÍA</c:v>
                </c:pt>
                <c:pt idx="9">
                  <c:v>GIJÓN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78118</c:v>
                </c:pt>
                <c:pt idx="1">
                  <c:v>48925</c:v>
                </c:pt>
                <c:pt idx="2">
                  <c:v>23689</c:v>
                </c:pt>
                <c:pt idx="3">
                  <c:v>15307</c:v>
                </c:pt>
                <c:pt idx="4">
                  <c:v>12904</c:v>
                </c:pt>
                <c:pt idx="5">
                  <c:v>4193</c:v>
                </c:pt>
                <c:pt idx="6">
                  <c:v>5763</c:v>
                </c:pt>
                <c:pt idx="7">
                  <c:v>3703</c:v>
                </c:pt>
                <c:pt idx="8">
                  <c:v>3224</c:v>
                </c:pt>
                <c:pt idx="9">
                  <c:v>7208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2399813</c:v>
                </c:pt>
                <c:pt idx="1">
                  <c:v>2280054</c:v>
                </c:pt>
                <c:pt idx="2">
                  <c:v>1737373</c:v>
                </c:pt>
                <c:pt idx="3">
                  <c:v>668107</c:v>
                </c:pt>
                <c:pt idx="4">
                  <c:v>602269</c:v>
                </c:pt>
                <c:pt idx="5">
                  <c:v>235461</c:v>
                </c:pt>
                <c:pt idx="6">
                  <c:v>186388</c:v>
                </c:pt>
                <c:pt idx="7">
                  <c:v>163202</c:v>
                </c:pt>
                <c:pt idx="8">
                  <c:v>136343</c:v>
                </c:pt>
                <c:pt idx="9">
                  <c:v>103479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VALENCIA</c:v>
                </c:pt>
                <c:pt idx="7">
                  <c:v>HUELVA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2449472</c:v>
                </c:pt>
                <c:pt idx="1">
                  <c:v>2623187</c:v>
                </c:pt>
                <c:pt idx="2">
                  <c:v>1200609</c:v>
                </c:pt>
                <c:pt idx="3">
                  <c:v>580236</c:v>
                </c:pt>
                <c:pt idx="4">
                  <c:v>653386</c:v>
                </c:pt>
                <c:pt idx="5">
                  <c:v>228901</c:v>
                </c:pt>
                <c:pt idx="6">
                  <c:v>286269</c:v>
                </c:pt>
                <c:pt idx="7">
                  <c:v>133560</c:v>
                </c:pt>
                <c:pt idx="8">
                  <c:v>158355</c:v>
                </c:pt>
                <c:pt idx="9">
                  <c:v>102576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'Avit.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combustibles'!$F$39:$F$48</c:f>
              <c:numCache>
                <c:formatCode>General</c:formatCode>
                <c:ptCount val="10"/>
                <c:pt idx="0">
                  <c:v>2136773</c:v>
                </c:pt>
                <c:pt idx="1">
                  <c:v>2134928</c:v>
                </c:pt>
                <c:pt idx="2">
                  <c:v>1390294</c:v>
                </c:pt>
                <c:pt idx="3">
                  <c:v>651197</c:v>
                </c:pt>
                <c:pt idx="4">
                  <c:v>495726</c:v>
                </c:pt>
                <c:pt idx="5">
                  <c:v>146793</c:v>
                </c:pt>
                <c:pt idx="6">
                  <c:v>112402</c:v>
                </c:pt>
                <c:pt idx="7">
                  <c:v>64248</c:v>
                </c:pt>
                <c:pt idx="8">
                  <c:v>60537</c:v>
                </c:pt>
                <c:pt idx="9">
                  <c:v>41583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'Avit.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'Avit. combustibles'!$E$39:$E$48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'Avit. combustibles'!$G$39:$G$48</c:f>
              <c:numCache>
                <c:formatCode>General</c:formatCode>
                <c:ptCount val="10"/>
                <c:pt idx="0">
                  <c:v>2184055</c:v>
                </c:pt>
                <c:pt idx="1">
                  <c:v>2452863</c:v>
                </c:pt>
                <c:pt idx="2">
                  <c:v>890855</c:v>
                </c:pt>
                <c:pt idx="3">
                  <c:v>558392</c:v>
                </c:pt>
                <c:pt idx="4">
                  <c:v>501201</c:v>
                </c:pt>
                <c:pt idx="5">
                  <c:v>116020</c:v>
                </c:pt>
                <c:pt idx="6">
                  <c:v>210756</c:v>
                </c:pt>
                <c:pt idx="7">
                  <c:v>61866</c:v>
                </c:pt>
                <c:pt idx="8">
                  <c:v>70866</c:v>
                </c:pt>
                <c:pt idx="9">
                  <c:v>36671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2089398</c:v>
                </c:pt>
                <c:pt idx="1">
                  <c:v>270514</c:v>
                </c:pt>
                <c:pt idx="2">
                  <c:v>12974</c:v>
                </c:pt>
                <c:pt idx="3">
                  <c:v>3368</c:v>
                </c:pt>
                <c:pt idx="4">
                  <c:v>3175</c:v>
                </c:pt>
                <c:pt idx="5">
                  <c:v>1518</c:v>
                </c:pt>
                <c:pt idx="6">
                  <c:v>800</c:v>
                </c:pt>
                <c:pt idx="7">
                  <c:v>490</c:v>
                </c:pt>
                <c:pt idx="8">
                  <c:v>236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TARRAGONA</c:v>
                </c:pt>
                <c:pt idx="4">
                  <c:v>FERROL-SAN CIBRAO</c:v>
                </c:pt>
                <c:pt idx="5">
                  <c:v>BALEARES</c:v>
                </c:pt>
                <c:pt idx="6">
                  <c:v>GIJÓN</c:v>
                </c:pt>
                <c:pt idx="7">
                  <c:v>SANTA CRUZ DE TENERIFE</c:v>
                </c:pt>
                <c:pt idx="8">
                  <c:v>SEVILLA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2329088</c:v>
                </c:pt>
                <c:pt idx="1">
                  <c:v>274272</c:v>
                </c:pt>
                <c:pt idx="2">
                  <c:v>5616</c:v>
                </c:pt>
                <c:pt idx="3">
                  <c:v>0</c:v>
                </c:pt>
                <c:pt idx="4">
                  <c:v>2260</c:v>
                </c:pt>
                <c:pt idx="5">
                  <c:v>1022</c:v>
                </c:pt>
                <c:pt idx="6">
                  <c:v>8</c:v>
                </c:pt>
                <c:pt idx="7">
                  <c:v>624</c:v>
                </c:pt>
                <c:pt idx="8">
                  <c:v>0</c:v>
                </c:pt>
                <c:pt idx="9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64177460</c:v>
                </c:pt>
                <c:pt idx="1">
                  <c:v>32151404</c:v>
                </c:pt>
                <c:pt idx="2">
                  <c:v>20264075</c:v>
                </c:pt>
                <c:pt idx="3">
                  <c:v>9957918</c:v>
                </c:pt>
                <c:pt idx="4">
                  <c:v>4205865</c:v>
                </c:pt>
                <c:pt idx="5">
                  <c:v>2275699</c:v>
                </c:pt>
                <c:pt idx="6">
                  <c:v>627739</c:v>
                </c:pt>
                <c:pt idx="7">
                  <c:v>522325</c:v>
                </c:pt>
                <c:pt idx="8">
                  <c:v>395890</c:v>
                </c:pt>
                <c:pt idx="9">
                  <c:v>223668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SANTA CRUZ DE TENERIFE</c:v>
                </c:pt>
                <c:pt idx="8">
                  <c:v>MÁLAGA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59774322</c:v>
                </c:pt>
                <c:pt idx="1">
                  <c:v>31495805</c:v>
                </c:pt>
                <c:pt idx="2">
                  <c:v>16617011</c:v>
                </c:pt>
                <c:pt idx="3">
                  <c:v>10058293</c:v>
                </c:pt>
                <c:pt idx="4">
                  <c:v>2554500</c:v>
                </c:pt>
                <c:pt idx="5">
                  <c:v>2918771</c:v>
                </c:pt>
                <c:pt idx="6">
                  <c:v>504585</c:v>
                </c:pt>
                <c:pt idx="7">
                  <c:v>588321</c:v>
                </c:pt>
                <c:pt idx="8">
                  <c:v>185642</c:v>
                </c:pt>
                <c:pt idx="9">
                  <c:v>233812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50939251</c:v>
                </c:pt>
                <c:pt idx="1">
                  <c:v>31555950</c:v>
                </c:pt>
                <c:pt idx="2">
                  <c:v>15245325</c:v>
                </c:pt>
                <c:pt idx="3">
                  <c:v>7298704</c:v>
                </c:pt>
                <c:pt idx="4">
                  <c:v>514497</c:v>
                </c:pt>
                <c:pt idx="5">
                  <c:v>384316</c:v>
                </c:pt>
                <c:pt idx="6">
                  <c:v>155579</c:v>
                </c:pt>
                <c:pt idx="7">
                  <c:v>80664</c:v>
                </c:pt>
                <c:pt idx="8">
                  <c:v>42880</c:v>
                </c:pt>
                <c:pt idx="9">
                  <c:v>17584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HUELVA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48417755</c:v>
                </c:pt>
                <c:pt idx="1">
                  <c:v>30906134</c:v>
                </c:pt>
                <c:pt idx="2">
                  <c:v>11299180</c:v>
                </c:pt>
                <c:pt idx="3">
                  <c:v>7857776</c:v>
                </c:pt>
                <c:pt idx="4">
                  <c:v>576385</c:v>
                </c:pt>
                <c:pt idx="5">
                  <c:v>178892</c:v>
                </c:pt>
                <c:pt idx="6">
                  <c:v>149113</c:v>
                </c:pt>
                <c:pt idx="7">
                  <c:v>487249</c:v>
                </c:pt>
                <c:pt idx="8">
                  <c:v>84172</c:v>
                </c:pt>
                <c:pt idx="9">
                  <c:v>8716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12095913</c:v>
                </c:pt>
                <c:pt idx="1">
                  <c:v>10982333</c:v>
                </c:pt>
                <c:pt idx="2">
                  <c:v>10138038</c:v>
                </c:pt>
                <c:pt idx="3">
                  <c:v>7502221</c:v>
                </c:pt>
                <c:pt idx="4">
                  <c:v>3885064</c:v>
                </c:pt>
                <c:pt idx="5">
                  <c:v>3568897</c:v>
                </c:pt>
                <c:pt idx="6">
                  <c:v>1659897</c:v>
                </c:pt>
                <c:pt idx="7">
                  <c:v>984628</c:v>
                </c:pt>
                <c:pt idx="8">
                  <c:v>977734</c:v>
                </c:pt>
                <c:pt idx="9">
                  <c:v>808184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BAHÍA DE CÁDIZ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11385727</c:v>
                </c:pt>
                <c:pt idx="1">
                  <c:v>8672553</c:v>
                </c:pt>
                <c:pt idx="2">
                  <c:v>9696488</c:v>
                </c:pt>
                <c:pt idx="3">
                  <c:v>6966319</c:v>
                </c:pt>
                <c:pt idx="4">
                  <c:v>3846232</c:v>
                </c:pt>
                <c:pt idx="5">
                  <c:v>3500552</c:v>
                </c:pt>
                <c:pt idx="6">
                  <c:v>1445816</c:v>
                </c:pt>
                <c:pt idx="7">
                  <c:v>928862</c:v>
                </c:pt>
                <c:pt idx="8">
                  <c:v>998034</c:v>
                </c:pt>
                <c:pt idx="9">
                  <c:v>758745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260003</c:v>
                </c:pt>
                <c:pt idx="1">
                  <c:v>245130</c:v>
                </c:pt>
                <c:pt idx="2">
                  <c:v>206891</c:v>
                </c:pt>
                <c:pt idx="3">
                  <c:v>190100</c:v>
                </c:pt>
                <c:pt idx="4">
                  <c:v>142804</c:v>
                </c:pt>
                <c:pt idx="5">
                  <c:v>117606</c:v>
                </c:pt>
                <c:pt idx="6">
                  <c:v>29714</c:v>
                </c:pt>
                <c:pt idx="7">
                  <c:v>27530</c:v>
                </c:pt>
                <c:pt idx="8">
                  <c:v>24018</c:v>
                </c:pt>
                <c:pt idx="9">
                  <c:v>23213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245792</c:v>
                </c:pt>
                <c:pt idx="1">
                  <c:v>200994</c:v>
                </c:pt>
                <c:pt idx="2">
                  <c:v>199831</c:v>
                </c:pt>
                <c:pt idx="3">
                  <c:v>186992</c:v>
                </c:pt>
                <c:pt idx="4">
                  <c:v>134911</c:v>
                </c:pt>
                <c:pt idx="5">
                  <c:v>112757</c:v>
                </c:pt>
                <c:pt idx="6">
                  <c:v>26430</c:v>
                </c:pt>
                <c:pt idx="7">
                  <c:v>22769</c:v>
                </c:pt>
                <c:pt idx="8">
                  <c:v>32084</c:v>
                </c:pt>
                <c:pt idx="9">
                  <c:v>17209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4740636</c:v>
                </c:pt>
                <c:pt idx="1">
                  <c:v>4395213</c:v>
                </c:pt>
                <c:pt idx="2">
                  <c:v>3174430</c:v>
                </c:pt>
                <c:pt idx="3">
                  <c:v>1041972</c:v>
                </c:pt>
                <c:pt idx="4">
                  <c:v>589995</c:v>
                </c:pt>
                <c:pt idx="5">
                  <c:v>475187</c:v>
                </c:pt>
                <c:pt idx="6">
                  <c:v>214690</c:v>
                </c:pt>
                <c:pt idx="7">
                  <c:v>172183</c:v>
                </c:pt>
                <c:pt idx="8">
                  <c:v>149172</c:v>
                </c:pt>
                <c:pt idx="9">
                  <c:v>126620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4455323</c:v>
                </c:pt>
                <c:pt idx="1">
                  <c:v>4010783</c:v>
                </c:pt>
                <c:pt idx="2">
                  <c:v>2776568</c:v>
                </c:pt>
                <c:pt idx="3">
                  <c:v>1083970</c:v>
                </c:pt>
                <c:pt idx="4">
                  <c:v>538879</c:v>
                </c:pt>
                <c:pt idx="5">
                  <c:v>411507</c:v>
                </c:pt>
                <c:pt idx="6">
                  <c:v>222627</c:v>
                </c:pt>
                <c:pt idx="7">
                  <c:v>169963</c:v>
                </c:pt>
                <c:pt idx="8">
                  <c:v>149278</c:v>
                </c:pt>
                <c:pt idx="9">
                  <c:v>95613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BILBAO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3867250</c:v>
                </c:pt>
                <c:pt idx="1">
                  <c:v>2580598</c:v>
                </c:pt>
                <c:pt idx="2">
                  <c:v>1329718</c:v>
                </c:pt>
                <c:pt idx="3">
                  <c:v>531584</c:v>
                </c:pt>
                <c:pt idx="4">
                  <c:v>103062</c:v>
                </c:pt>
                <c:pt idx="5">
                  <c:v>61291</c:v>
                </c:pt>
                <c:pt idx="6">
                  <c:v>10070</c:v>
                </c:pt>
                <c:pt idx="7">
                  <c:v>6680</c:v>
                </c:pt>
                <c:pt idx="8">
                  <c:v>6450</c:v>
                </c:pt>
                <c:pt idx="9">
                  <c:v>1380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MARÍN Y RÍA DE PONTEVEDRA</c:v>
                </c:pt>
                <c:pt idx="8">
                  <c:v>CASTELLÓN</c:v>
                </c:pt>
                <c:pt idx="9">
                  <c:v>BILBAO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3659434</c:v>
                </c:pt>
                <c:pt idx="1">
                  <c:v>2423421</c:v>
                </c:pt>
                <c:pt idx="2">
                  <c:v>988641</c:v>
                </c:pt>
                <c:pt idx="3">
                  <c:v>565537</c:v>
                </c:pt>
                <c:pt idx="4">
                  <c:v>45359</c:v>
                </c:pt>
                <c:pt idx="5">
                  <c:v>48930</c:v>
                </c:pt>
                <c:pt idx="6">
                  <c:v>8963</c:v>
                </c:pt>
                <c:pt idx="7">
                  <c:v>11241</c:v>
                </c:pt>
                <c:pt idx="8">
                  <c:v>30405</c:v>
                </c:pt>
                <c:pt idx="9">
                  <c:v>2452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433935</c:v>
                </c:pt>
                <c:pt idx="1">
                  <c:v>328767</c:v>
                </c:pt>
                <c:pt idx="2">
                  <c:v>223960</c:v>
                </c:pt>
                <c:pt idx="3">
                  <c:v>202885</c:v>
                </c:pt>
                <c:pt idx="4">
                  <c:v>135682</c:v>
                </c:pt>
                <c:pt idx="5">
                  <c:v>121026</c:v>
                </c:pt>
                <c:pt idx="6">
                  <c:v>113677</c:v>
                </c:pt>
                <c:pt idx="7">
                  <c:v>64961</c:v>
                </c:pt>
                <c:pt idx="8">
                  <c:v>51123</c:v>
                </c:pt>
                <c:pt idx="9">
                  <c:v>46288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425629</c:v>
                </c:pt>
                <c:pt idx="1">
                  <c:v>318122</c:v>
                </c:pt>
                <c:pt idx="2">
                  <c:v>229992</c:v>
                </c:pt>
                <c:pt idx="3">
                  <c:v>185972</c:v>
                </c:pt>
                <c:pt idx="4">
                  <c:v>131280</c:v>
                </c:pt>
                <c:pt idx="5">
                  <c:v>91038</c:v>
                </c:pt>
                <c:pt idx="6">
                  <c:v>112653</c:v>
                </c:pt>
                <c:pt idx="7">
                  <c:v>64380</c:v>
                </c:pt>
                <c:pt idx="8">
                  <c:v>49767</c:v>
                </c:pt>
                <c:pt idx="9">
                  <c:v>39301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1957153</c:v>
                </c:pt>
                <c:pt idx="1">
                  <c:v>1620752</c:v>
                </c:pt>
                <c:pt idx="2">
                  <c:v>526524</c:v>
                </c:pt>
                <c:pt idx="3">
                  <c:v>523655</c:v>
                </c:pt>
                <c:pt idx="4">
                  <c:v>200521</c:v>
                </c:pt>
                <c:pt idx="5">
                  <c:v>143115</c:v>
                </c:pt>
                <c:pt idx="6">
                  <c:v>76453</c:v>
                </c:pt>
                <c:pt idx="7">
                  <c:v>68173</c:v>
                </c:pt>
                <c:pt idx="8">
                  <c:v>63925</c:v>
                </c:pt>
                <c:pt idx="9">
                  <c:v>53603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1845930</c:v>
                </c:pt>
                <c:pt idx="1">
                  <c:v>1557935</c:v>
                </c:pt>
                <c:pt idx="2">
                  <c:v>348836</c:v>
                </c:pt>
                <c:pt idx="3">
                  <c:v>472047</c:v>
                </c:pt>
                <c:pt idx="4">
                  <c:v>187099</c:v>
                </c:pt>
                <c:pt idx="5">
                  <c:v>139511</c:v>
                </c:pt>
                <c:pt idx="6">
                  <c:v>92804</c:v>
                </c:pt>
                <c:pt idx="7">
                  <c:v>65607</c:v>
                </c:pt>
                <c:pt idx="8">
                  <c:v>70000</c:v>
                </c:pt>
                <c:pt idx="9">
                  <c:v>53943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2160038</c:v>
                </c:pt>
                <c:pt idx="1">
                  <c:v>1844712</c:v>
                </c:pt>
                <c:pt idx="2">
                  <c:v>588616</c:v>
                </c:pt>
                <c:pt idx="3">
                  <c:v>527963</c:v>
                </c:pt>
                <c:pt idx="4">
                  <c:v>510388</c:v>
                </c:pt>
                <c:pt idx="5">
                  <c:v>372125</c:v>
                </c:pt>
                <c:pt idx="6">
                  <c:v>208240</c:v>
                </c:pt>
                <c:pt idx="7">
                  <c:v>162113</c:v>
                </c:pt>
                <c:pt idx="8">
                  <c:v>148513</c:v>
                </c:pt>
                <c:pt idx="9">
                  <c:v>126578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2031902</c:v>
                </c:pt>
                <c:pt idx="1">
                  <c:v>1787927</c:v>
                </c:pt>
                <c:pt idx="2">
                  <c:v>536427</c:v>
                </c:pt>
                <c:pt idx="3">
                  <c:v>351349</c:v>
                </c:pt>
                <c:pt idx="4">
                  <c:v>518433</c:v>
                </c:pt>
                <c:pt idx="5">
                  <c:v>366148</c:v>
                </c:pt>
                <c:pt idx="6">
                  <c:v>192222</c:v>
                </c:pt>
                <c:pt idx="7">
                  <c:v>161000</c:v>
                </c:pt>
                <c:pt idx="8">
                  <c:v>147553</c:v>
                </c:pt>
                <c:pt idx="9">
                  <c:v>95613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8590731</c:v>
                </c:pt>
                <c:pt idx="1">
                  <c:v>5576540</c:v>
                </c:pt>
                <c:pt idx="2">
                  <c:v>5519416</c:v>
                </c:pt>
                <c:pt idx="3">
                  <c:v>4320056</c:v>
                </c:pt>
                <c:pt idx="4">
                  <c:v>2382890</c:v>
                </c:pt>
                <c:pt idx="5">
                  <c:v>1849302</c:v>
                </c:pt>
                <c:pt idx="6">
                  <c:v>1004685</c:v>
                </c:pt>
                <c:pt idx="7">
                  <c:v>911742</c:v>
                </c:pt>
                <c:pt idx="8">
                  <c:v>818441</c:v>
                </c:pt>
                <c:pt idx="9">
                  <c:v>763930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7975032</c:v>
                </c:pt>
                <c:pt idx="1">
                  <c:v>5165360</c:v>
                </c:pt>
                <c:pt idx="2">
                  <c:v>5275894</c:v>
                </c:pt>
                <c:pt idx="3">
                  <c:v>3950799</c:v>
                </c:pt>
                <c:pt idx="4">
                  <c:v>2225220</c:v>
                </c:pt>
                <c:pt idx="5">
                  <c:v>1708402</c:v>
                </c:pt>
                <c:pt idx="6">
                  <c:v>1002220</c:v>
                </c:pt>
                <c:pt idx="7">
                  <c:v>901660</c:v>
                </c:pt>
                <c:pt idx="8">
                  <c:v>763334</c:v>
                </c:pt>
                <c:pt idx="9">
                  <c:v>769329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2952068</c:v>
                </c:pt>
                <c:pt idx="1">
                  <c:v>2380668</c:v>
                </c:pt>
                <c:pt idx="2">
                  <c:v>1114309</c:v>
                </c:pt>
                <c:pt idx="3">
                  <c:v>866325</c:v>
                </c:pt>
                <c:pt idx="4">
                  <c:v>486230</c:v>
                </c:pt>
                <c:pt idx="5">
                  <c:v>404089</c:v>
                </c:pt>
                <c:pt idx="6">
                  <c:v>399958</c:v>
                </c:pt>
                <c:pt idx="7">
                  <c:v>217649</c:v>
                </c:pt>
                <c:pt idx="8">
                  <c:v>175963</c:v>
                </c:pt>
                <c:pt idx="9">
                  <c:v>154550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VALENCIA</c:v>
                </c:pt>
                <c:pt idx="6">
                  <c:v>BAHÍA DE CÁDIZ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2602256</c:v>
                </c:pt>
                <c:pt idx="1">
                  <c:v>2070449</c:v>
                </c:pt>
                <c:pt idx="2">
                  <c:v>989978</c:v>
                </c:pt>
                <c:pt idx="3">
                  <c:v>772974</c:v>
                </c:pt>
                <c:pt idx="4">
                  <c:v>489022</c:v>
                </c:pt>
                <c:pt idx="5">
                  <c:v>400042</c:v>
                </c:pt>
                <c:pt idx="6">
                  <c:v>360748</c:v>
                </c:pt>
                <c:pt idx="7">
                  <c:v>232453</c:v>
                </c:pt>
                <c:pt idx="8">
                  <c:v>174463</c:v>
                </c:pt>
                <c:pt idx="9">
                  <c:v>139024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1252167</c:v>
                </c:pt>
                <c:pt idx="1">
                  <c:v>1137441</c:v>
                </c:pt>
                <c:pt idx="2">
                  <c:v>676715</c:v>
                </c:pt>
                <c:pt idx="3">
                  <c:v>473620</c:v>
                </c:pt>
                <c:pt idx="4">
                  <c:v>393049</c:v>
                </c:pt>
                <c:pt idx="5">
                  <c:v>373348</c:v>
                </c:pt>
                <c:pt idx="6">
                  <c:v>203404</c:v>
                </c:pt>
                <c:pt idx="7">
                  <c:v>143606</c:v>
                </c:pt>
                <c:pt idx="8">
                  <c:v>143444</c:v>
                </c:pt>
                <c:pt idx="9">
                  <c:v>97557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1158459</c:v>
                </c:pt>
                <c:pt idx="1">
                  <c:v>1122497</c:v>
                </c:pt>
                <c:pt idx="2">
                  <c:v>592725</c:v>
                </c:pt>
                <c:pt idx="3">
                  <c:v>429804</c:v>
                </c:pt>
                <c:pt idx="4">
                  <c:v>342244</c:v>
                </c:pt>
                <c:pt idx="5">
                  <c:v>349881</c:v>
                </c:pt>
                <c:pt idx="6">
                  <c:v>193609</c:v>
                </c:pt>
                <c:pt idx="7">
                  <c:v>144534</c:v>
                </c:pt>
                <c:pt idx="8">
                  <c:v>139866</c:v>
                </c:pt>
                <c:pt idx="9">
                  <c:v>89917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750584</c:v>
                </c:pt>
                <c:pt idx="1">
                  <c:v>748542</c:v>
                </c:pt>
                <c:pt idx="2">
                  <c:v>443312</c:v>
                </c:pt>
                <c:pt idx="3">
                  <c:v>406895</c:v>
                </c:pt>
                <c:pt idx="4">
                  <c:v>241098</c:v>
                </c:pt>
                <c:pt idx="5">
                  <c:v>176855</c:v>
                </c:pt>
                <c:pt idx="6">
                  <c:v>154371</c:v>
                </c:pt>
                <c:pt idx="7">
                  <c:v>96930</c:v>
                </c:pt>
                <c:pt idx="8">
                  <c:v>68214</c:v>
                </c:pt>
                <c:pt idx="9">
                  <c:v>11833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BILBAO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733633</c:v>
                </c:pt>
                <c:pt idx="1">
                  <c:v>767766</c:v>
                </c:pt>
                <c:pt idx="2">
                  <c:v>462288</c:v>
                </c:pt>
                <c:pt idx="3">
                  <c:v>448940</c:v>
                </c:pt>
                <c:pt idx="4">
                  <c:v>215060</c:v>
                </c:pt>
                <c:pt idx="5">
                  <c:v>181644</c:v>
                </c:pt>
                <c:pt idx="6">
                  <c:v>141000</c:v>
                </c:pt>
                <c:pt idx="7">
                  <c:v>93528</c:v>
                </c:pt>
                <c:pt idx="8">
                  <c:v>67748</c:v>
                </c:pt>
                <c:pt idx="9">
                  <c:v>8081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47477</c:v>
                </c:pt>
                <c:pt idx="1">
                  <c:v>26501</c:v>
                </c:pt>
                <c:pt idx="2">
                  <c:v>14986</c:v>
                </c:pt>
                <c:pt idx="3">
                  <c:v>11105</c:v>
                </c:pt>
                <c:pt idx="4">
                  <c:v>10265</c:v>
                </c:pt>
                <c:pt idx="5">
                  <c:v>8375</c:v>
                </c:pt>
                <c:pt idx="6">
                  <c:v>7086</c:v>
                </c:pt>
                <c:pt idx="7">
                  <c:v>2707</c:v>
                </c:pt>
                <c:pt idx="8">
                  <c:v>2354</c:v>
                </c:pt>
                <c:pt idx="9">
                  <c:v>2195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42203</c:v>
                </c:pt>
                <c:pt idx="1">
                  <c:v>26072</c:v>
                </c:pt>
                <c:pt idx="2">
                  <c:v>12057</c:v>
                </c:pt>
                <c:pt idx="3">
                  <c:v>10418</c:v>
                </c:pt>
                <c:pt idx="4">
                  <c:v>9835</c:v>
                </c:pt>
                <c:pt idx="5">
                  <c:v>8288</c:v>
                </c:pt>
                <c:pt idx="6">
                  <c:v>7098</c:v>
                </c:pt>
                <c:pt idx="7">
                  <c:v>2619</c:v>
                </c:pt>
                <c:pt idx="8">
                  <c:v>2438</c:v>
                </c:pt>
                <c:pt idx="9">
                  <c:v>2109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MÁLAGA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375710162</c:v>
                </c:pt>
                <c:pt idx="1">
                  <c:v>320892549</c:v>
                </c:pt>
                <c:pt idx="2">
                  <c:v>240805002</c:v>
                </c:pt>
                <c:pt idx="3">
                  <c:v>225888403</c:v>
                </c:pt>
                <c:pt idx="4">
                  <c:v>223973819</c:v>
                </c:pt>
                <c:pt idx="5">
                  <c:v>179411193</c:v>
                </c:pt>
                <c:pt idx="6">
                  <c:v>64967374</c:v>
                </c:pt>
                <c:pt idx="7">
                  <c:v>44631887</c:v>
                </c:pt>
                <c:pt idx="8">
                  <c:v>42481803</c:v>
                </c:pt>
                <c:pt idx="9">
                  <c:v>40308782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BALEARES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MÁLAGA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374118337</c:v>
                </c:pt>
                <c:pt idx="1">
                  <c:v>305343662</c:v>
                </c:pt>
                <c:pt idx="2">
                  <c:v>235152339</c:v>
                </c:pt>
                <c:pt idx="3">
                  <c:v>209814438</c:v>
                </c:pt>
                <c:pt idx="4">
                  <c:v>216337464</c:v>
                </c:pt>
                <c:pt idx="5">
                  <c:v>165623009</c:v>
                </c:pt>
                <c:pt idx="6">
                  <c:v>57953778</c:v>
                </c:pt>
                <c:pt idx="7">
                  <c:v>42943762</c:v>
                </c:pt>
                <c:pt idx="8">
                  <c:v>44451032</c:v>
                </c:pt>
                <c:pt idx="9">
                  <c:v>35661099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844</c:v>
                </c:pt>
                <c:pt idx="1">
                  <c:v>801</c:v>
                </c:pt>
                <c:pt idx="2">
                  <c:v>491</c:v>
                </c:pt>
                <c:pt idx="3">
                  <c:v>467</c:v>
                </c:pt>
                <c:pt idx="4">
                  <c:v>316</c:v>
                </c:pt>
                <c:pt idx="5">
                  <c:v>287</c:v>
                </c:pt>
                <c:pt idx="6">
                  <c:v>185</c:v>
                </c:pt>
                <c:pt idx="7">
                  <c:v>144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809</c:v>
                </c:pt>
                <c:pt idx="1">
                  <c:v>743</c:v>
                </c:pt>
                <c:pt idx="2">
                  <c:v>448</c:v>
                </c:pt>
                <c:pt idx="3">
                  <c:v>429</c:v>
                </c:pt>
                <c:pt idx="4">
                  <c:v>280</c:v>
                </c:pt>
                <c:pt idx="5">
                  <c:v>289</c:v>
                </c:pt>
                <c:pt idx="6">
                  <c:v>196</c:v>
                </c:pt>
                <c:pt idx="7">
                  <c:v>149</c:v>
                </c:pt>
                <c:pt idx="8">
                  <c:v>116</c:v>
                </c:pt>
                <c:pt idx="9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72"/>
  <sheetViews>
    <sheetView tabSelected="1" workbookViewId="0"/>
  </sheetViews>
  <sheetFormatPr baseColWidth="10" defaultColWidth="11.5546875" defaultRowHeight="14.4" x14ac:dyDescent="0.3"/>
  <cols>
    <col min="1" max="1" width="8.6640625" style="60" customWidth="1"/>
    <col min="2" max="4" width="11.5546875" style="60"/>
    <col min="5" max="5" width="11.5546875" style="60" customWidth="1"/>
    <col min="6" max="10" width="11.5546875" style="60"/>
    <col min="11" max="11" width="9.6640625" style="60" customWidth="1"/>
    <col min="12" max="12" width="0" style="60" hidden="1" customWidth="1"/>
    <col min="13" max="16384" width="11.5546875" style="60"/>
  </cols>
  <sheetData>
    <row r="1" spans="7:9" ht="19.8" x14ac:dyDescent="0.3">
      <c r="I1" s="61" t="s">
        <v>174</v>
      </c>
    </row>
    <row r="2" spans="7:9" ht="18" x14ac:dyDescent="0.3">
      <c r="I2" s="62" t="s">
        <v>60</v>
      </c>
    </row>
    <row r="15" spans="7:9" ht="31.2" x14ac:dyDescent="0.3">
      <c r="G15" s="63" t="s">
        <v>61</v>
      </c>
    </row>
    <row r="16" spans="7:9" ht="23.4" x14ac:dyDescent="0.3">
      <c r="G16" s="64" t="s">
        <v>175</v>
      </c>
    </row>
    <row r="28" spans="6:11" x14ac:dyDescent="0.3">
      <c r="G28" s="65"/>
      <c r="H28" s="65"/>
      <c r="I28" s="65"/>
      <c r="J28" s="65"/>
    </row>
    <row r="29" spans="6:11" ht="14.4" customHeight="1" x14ac:dyDescent="0.3">
      <c r="F29" s="65"/>
      <c r="G29" s="65"/>
      <c r="H29" s="65"/>
      <c r="I29" s="65"/>
      <c r="J29" s="65"/>
      <c r="K29" s="66" t="s">
        <v>62</v>
      </c>
    </row>
    <row r="31" spans="6:11" x14ac:dyDescent="0.3">
      <c r="K31" s="67"/>
    </row>
    <row r="33" spans="2:6" ht="15.6" x14ac:dyDescent="0.3">
      <c r="F33" s="68" t="s">
        <v>63</v>
      </c>
    </row>
    <row r="34" spans="2:6" ht="15.6" x14ac:dyDescent="0.3">
      <c r="F34" s="68"/>
    </row>
    <row r="35" spans="2:6" ht="15.6" x14ac:dyDescent="0.3">
      <c r="C35" s="82"/>
    </row>
    <row r="36" spans="2:6" s="71" customFormat="1" ht="15.6" x14ac:dyDescent="0.3">
      <c r="B36" s="69" t="s">
        <v>64</v>
      </c>
      <c r="C36" s="70" t="s">
        <v>65</v>
      </c>
    </row>
    <row r="37" spans="2:6" s="71" customFormat="1" ht="15.6" x14ac:dyDescent="0.3">
      <c r="B37" s="69" t="s">
        <v>66</v>
      </c>
      <c r="C37" s="69" t="s">
        <v>67</v>
      </c>
    </row>
    <row r="38" spans="2:6" s="71" customFormat="1" ht="15.6" x14ac:dyDescent="0.3">
      <c r="B38" s="72" t="s">
        <v>68</v>
      </c>
      <c r="C38" s="72" t="s">
        <v>69</v>
      </c>
    </row>
    <row r="39" spans="2:6" s="71" customFormat="1" ht="15.6" x14ac:dyDescent="0.3">
      <c r="B39" s="69" t="s">
        <v>70</v>
      </c>
      <c r="C39" s="69" t="s">
        <v>71</v>
      </c>
    </row>
    <row r="40" spans="2:6" s="71" customFormat="1" ht="15.6" x14ac:dyDescent="0.3">
      <c r="B40" s="69" t="s">
        <v>72</v>
      </c>
      <c r="C40" s="69" t="s">
        <v>73</v>
      </c>
    </row>
    <row r="41" spans="2:6" s="71" customFormat="1" ht="15.6" x14ac:dyDescent="0.3">
      <c r="B41" s="69" t="s">
        <v>74</v>
      </c>
      <c r="C41" s="69" t="s">
        <v>75</v>
      </c>
    </row>
    <row r="42" spans="2:6" s="71" customFormat="1" ht="15.6" x14ac:dyDescent="0.3">
      <c r="B42" s="72" t="s">
        <v>76</v>
      </c>
      <c r="C42" s="72" t="s">
        <v>77</v>
      </c>
    </row>
    <row r="43" spans="2:6" s="71" customFormat="1" ht="15.6" x14ac:dyDescent="0.3">
      <c r="B43" s="69" t="s">
        <v>78</v>
      </c>
      <c r="C43" s="69" t="s">
        <v>4</v>
      </c>
    </row>
    <row r="44" spans="2:6" s="71" customFormat="1" ht="15.6" x14ac:dyDescent="0.3">
      <c r="B44" s="69" t="s">
        <v>79</v>
      </c>
      <c r="C44" s="69" t="s">
        <v>6</v>
      </c>
    </row>
    <row r="45" spans="2:6" s="71" customFormat="1" ht="15.6" x14ac:dyDescent="0.3">
      <c r="B45" s="72" t="s">
        <v>80</v>
      </c>
      <c r="C45" s="72" t="s">
        <v>155</v>
      </c>
    </row>
    <row r="46" spans="2:6" s="71" customFormat="1" ht="15.6" x14ac:dyDescent="0.3">
      <c r="B46" s="69" t="s">
        <v>81</v>
      </c>
      <c r="C46" s="69" t="s">
        <v>82</v>
      </c>
    </row>
    <row r="47" spans="2:6" s="71" customFormat="1" ht="15.6" x14ac:dyDescent="0.3">
      <c r="B47" s="69" t="s">
        <v>83</v>
      </c>
      <c r="C47" s="69" t="s">
        <v>84</v>
      </c>
    </row>
    <row r="48" spans="2:6" s="71" customFormat="1" ht="15.6" x14ac:dyDescent="0.3">
      <c r="B48" s="72" t="s">
        <v>85</v>
      </c>
      <c r="C48" s="72" t="s">
        <v>86</v>
      </c>
    </row>
    <row r="49" spans="2:3" s="71" customFormat="1" ht="15.6" x14ac:dyDescent="0.3">
      <c r="B49" s="69" t="s">
        <v>87</v>
      </c>
      <c r="C49" s="69" t="s">
        <v>21</v>
      </c>
    </row>
    <row r="50" spans="2:3" s="71" customFormat="1" ht="15.6" x14ac:dyDescent="0.3">
      <c r="B50" s="72" t="s">
        <v>88</v>
      </c>
      <c r="C50" s="72" t="s">
        <v>89</v>
      </c>
    </row>
    <row r="51" spans="2:3" s="71" customFormat="1" ht="15.6" x14ac:dyDescent="0.3">
      <c r="B51" s="69" t="s">
        <v>90</v>
      </c>
      <c r="C51" s="69" t="s">
        <v>91</v>
      </c>
    </row>
    <row r="52" spans="2:3" s="71" customFormat="1" ht="15.6" x14ac:dyDescent="0.3">
      <c r="B52" s="72" t="s">
        <v>92</v>
      </c>
      <c r="C52" s="72" t="s">
        <v>93</v>
      </c>
    </row>
    <row r="53" spans="2:3" s="71" customFormat="1" ht="15.6" x14ac:dyDescent="0.3">
      <c r="B53" s="72" t="s">
        <v>94</v>
      </c>
      <c r="C53" s="72" t="s">
        <v>95</v>
      </c>
    </row>
    <row r="54" spans="2:3" s="71" customFormat="1" ht="15.6" x14ac:dyDescent="0.3">
      <c r="B54" s="72" t="s">
        <v>96</v>
      </c>
      <c r="C54" s="72" t="s">
        <v>97</v>
      </c>
    </row>
    <row r="55" spans="2:3" s="71" customFormat="1" ht="15.6" x14ac:dyDescent="0.3">
      <c r="B55" s="72" t="s">
        <v>98</v>
      </c>
      <c r="C55" s="72" t="s">
        <v>99</v>
      </c>
    </row>
    <row r="56" spans="2:3" s="71" customFormat="1" ht="15.6" x14ac:dyDescent="0.3">
      <c r="B56" s="69" t="s">
        <v>100</v>
      </c>
      <c r="C56" s="69" t="s">
        <v>170</v>
      </c>
    </row>
    <row r="57" spans="2:3" s="71" customFormat="1" ht="15.6" x14ac:dyDescent="0.3">
      <c r="B57" s="72" t="s">
        <v>101</v>
      </c>
      <c r="C57" s="72" t="s">
        <v>171</v>
      </c>
    </row>
    <row r="58" spans="2:3" s="71" customFormat="1" ht="15.6" x14ac:dyDescent="0.3">
      <c r="B58" s="69" t="s">
        <v>112</v>
      </c>
      <c r="C58" s="69" t="s">
        <v>151</v>
      </c>
    </row>
    <row r="59" spans="2:3" s="71" customFormat="1" ht="15.6" x14ac:dyDescent="0.3">
      <c r="B59" s="69" t="s">
        <v>113</v>
      </c>
      <c r="C59" s="69" t="s">
        <v>102</v>
      </c>
    </row>
    <row r="60" spans="2:3" s="71" customFormat="1" ht="15.6" x14ac:dyDescent="0.3">
      <c r="B60" s="69" t="s">
        <v>103</v>
      </c>
      <c r="C60" s="69" t="s">
        <v>104</v>
      </c>
    </row>
    <row r="61" spans="2:3" s="71" customFormat="1" ht="15.6" x14ac:dyDescent="0.3">
      <c r="B61" s="72" t="s">
        <v>105</v>
      </c>
      <c r="C61" s="72" t="s">
        <v>106</v>
      </c>
    </row>
    <row r="62" spans="2:3" s="71" customFormat="1" ht="15.6" x14ac:dyDescent="0.3">
      <c r="B62" s="72" t="s">
        <v>107</v>
      </c>
      <c r="C62" s="72" t="s">
        <v>108</v>
      </c>
    </row>
    <row r="63" spans="2:3" ht="15.6" x14ac:dyDescent="0.3">
      <c r="B63" s="69"/>
      <c r="C63" s="69"/>
    </row>
    <row r="64" spans="2:3" x14ac:dyDescent="0.3">
      <c r="B64" s="71"/>
    </row>
    <row r="65" spans="2:2" x14ac:dyDescent="0.3">
      <c r="B65" s="71"/>
    </row>
    <row r="66" spans="2:2" x14ac:dyDescent="0.3">
      <c r="B66" s="71"/>
    </row>
    <row r="67" spans="2:2" x14ac:dyDescent="0.3">
      <c r="B67" s="71"/>
    </row>
    <row r="68" spans="2:2" x14ac:dyDescent="0.3">
      <c r="B68" s="71"/>
    </row>
    <row r="69" spans="2:2" x14ac:dyDescent="0.3">
      <c r="B69" s="71"/>
    </row>
    <row r="70" spans="2:2" x14ac:dyDescent="0.3">
      <c r="B70" s="71"/>
    </row>
    <row r="71" spans="2:2" x14ac:dyDescent="0.3">
      <c r="B71" s="71"/>
    </row>
    <row r="72" spans="2:2" x14ac:dyDescent="0.3">
      <c r="B72" s="71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workbookViewId="0"/>
  </sheetViews>
  <sheetFormatPr baseColWidth="10" defaultColWidth="11.44140625" defaultRowHeight="14.4" x14ac:dyDescent="0.3"/>
  <cols>
    <col min="1" max="1" width="28.33203125" style="39" bestFit="1" customWidth="1"/>
    <col min="2" max="2" width="16" style="39" bestFit="1" customWidth="1"/>
    <col min="3" max="3" width="28.44140625" style="39" customWidth="1"/>
    <col min="4" max="16384" width="11.44140625" style="39"/>
  </cols>
  <sheetData>
    <row r="1" spans="1:13" ht="22.5" customHeight="1" x14ac:dyDescent="0.4">
      <c r="D1" s="40" t="s">
        <v>26</v>
      </c>
    </row>
    <row r="4" spans="1:13" x14ac:dyDescent="0.3">
      <c r="F4" s="41"/>
      <c r="G4" s="41"/>
      <c r="I4" s="4" t="s">
        <v>178</v>
      </c>
    </row>
    <row r="6" spans="1:13" x14ac:dyDescent="0.3">
      <c r="A6" s="89" t="s">
        <v>28</v>
      </c>
      <c r="B6" s="90"/>
      <c r="C6" s="90"/>
      <c r="D6" s="86" t="s">
        <v>176</v>
      </c>
      <c r="E6" s="87"/>
      <c r="F6" s="86" t="s">
        <v>177</v>
      </c>
      <c r="G6" s="87"/>
      <c r="H6" s="88" t="s">
        <v>27</v>
      </c>
      <c r="I6" s="87"/>
    </row>
    <row r="7" spans="1:13" x14ac:dyDescent="0.3">
      <c r="A7" s="91"/>
      <c r="B7" s="91"/>
      <c r="C7" s="91"/>
      <c r="D7" s="42">
        <v>2017</v>
      </c>
      <c r="E7" s="42">
        <v>2018</v>
      </c>
      <c r="F7" s="42">
        <v>2017</v>
      </c>
      <c r="G7" s="42">
        <v>2018</v>
      </c>
      <c r="H7" s="42" t="s">
        <v>0</v>
      </c>
      <c r="I7" s="42" t="s">
        <v>2</v>
      </c>
    </row>
    <row r="8" spans="1:13" x14ac:dyDescent="0.3">
      <c r="A8" s="92" t="s">
        <v>10</v>
      </c>
      <c r="B8" s="92" t="s">
        <v>11</v>
      </c>
      <c r="C8" s="43" t="s">
        <v>12</v>
      </c>
      <c r="D8" s="84">
        <f>Líquidos!B35</f>
        <v>15478616</v>
      </c>
      <c r="E8" s="84">
        <f>Líquidos!C35</f>
        <v>15117806</v>
      </c>
      <c r="F8" s="84">
        <f>Líquidos!D35</f>
        <v>163990877</v>
      </c>
      <c r="G8" s="84">
        <f>Líquidos!E35</f>
        <v>164921847</v>
      </c>
      <c r="H8" s="44">
        <f>G8-F8</f>
        <v>930970</v>
      </c>
      <c r="I8" s="45">
        <f>((G8*100/F8)-100)</f>
        <v>0.56769621397901915</v>
      </c>
    </row>
    <row r="9" spans="1:13" x14ac:dyDescent="0.3">
      <c r="A9" s="93"/>
      <c r="B9" s="94"/>
      <c r="C9" s="43" t="s">
        <v>13</v>
      </c>
      <c r="D9" s="84">
        <f>Sólidos!B35</f>
        <v>8979796</v>
      </c>
      <c r="E9" s="84">
        <f>Sólidos!C35</f>
        <v>8471319</v>
      </c>
      <c r="F9" s="84">
        <f>Sólidos!D35</f>
        <v>92574358</v>
      </c>
      <c r="G9" s="84">
        <f>Sólidos!E35</f>
        <v>93092827</v>
      </c>
      <c r="H9" s="44">
        <f t="shared" ref="H9:H19" si="0">G9-F9</f>
        <v>518469</v>
      </c>
      <c r="I9" s="45">
        <f t="shared" ref="I9:I19" si="1">((G9*100/F9)-100)</f>
        <v>0.56005681400458229</v>
      </c>
    </row>
    <row r="10" spans="1:13" x14ac:dyDescent="0.3">
      <c r="A10" s="93"/>
      <c r="B10" s="92" t="s">
        <v>14</v>
      </c>
      <c r="C10" s="43" t="s">
        <v>15</v>
      </c>
      <c r="D10" s="84">
        <f>D12-D11</f>
        <v>6014903</v>
      </c>
      <c r="E10" s="84">
        <f t="shared" ref="E10:G10" si="2">E12-E11</f>
        <v>6460696</v>
      </c>
      <c r="F10" s="84">
        <f t="shared" si="2"/>
        <v>65496124</v>
      </c>
      <c r="G10" s="84">
        <f t="shared" si="2"/>
        <v>70338939</v>
      </c>
      <c r="H10" s="44">
        <f t="shared" si="0"/>
        <v>4842815</v>
      </c>
      <c r="I10" s="45">
        <f t="shared" si="1"/>
        <v>7.3940482340603779</v>
      </c>
    </row>
    <row r="11" spans="1:13" x14ac:dyDescent="0.3">
      <c r="A11" s="93"/>
      <c r="B11" s="93"/>
      <c r="C11" s="43" t="s">
        <v>16</v>
      </c>
      <c r="D11" s="84">
        <f>'Mercancías contenedores'!B35</f>
        <v>15657309</v>
      </c>
      <c r="E11" s="84">
        <f>'Mercancías contenedores'!C35</f>
        <v>15747176</v>
      </c>
      <c r="F11" s="84">
        <f>'Mercancías contenedores'!D35</f>
        <v>166788191</v>
      </c>
      <c r="G11" s="84">
        <f>'Mercancías contenedores'!E35</f>
        <v>175607515</v>
      </c>
      <c r="H11" s="44">
        <f t="shared" si="0"/>
        <v>8819324</v>
      </c>
      <c r="I11" s="45">
        <f t="shared" si="1"/>
        <v>5.2877388663565483</v>
      </c>
    </row>
    <row r="12" spans="1:13" x14ac:dyDescent="0.3">
      <c r="A12" s="94"/>
      <c r="B12" s="94"/>
      <c r="C12" s="43" t="s">
        <v>1</v>
      </c>
      <c r="D12" s="84">
        <f>'Mercancía general'!B35</f>
        <v>21672212</v>
      </c>
      <c r="E12" s="84">
        <f>'Mercancía general'!C35</f>
        <v>22207872</v>
      </c>
      <c r="F12" s="84">
        <f>'Mercancía general'!D35</f>
        <v>232284315</v>
      </c>
      <c r="G12" s="84">
        <f>'Mercancía general'!E35</f>
        <v>245946454</v>
      </c>
      <c r="H12" s="44">
        <f t="shared" si="0"/>
        <v>13662139</v>
      </c>
      <c r="I12" s="45">
        <f t="shared" si="1"/>
        <v>5.8816450865397485</v>
      </c>
    </row>
    <row r="13" spans="1:13" x14ac:dyDescent="0.3">
      <c r="A13" s="46"/>
      <c r="B13" s="46"/>
      <c r="C13" s="81" t="s">
        <v>1</v>
      </c>
      <c r="D13" s="85">
        <f>+D8+D9+D12</f>
        <v>46130624</v>
      </c>
      <c r="E13" s="85">
        <f t="shared" ref="E13:G13" si="3">+E8+E9+E12</f>
        <v>45796997</v>
      </c>
      <c r="F13" s="85">
        <f t="shared" si="3"/>
        <v>488849550</v>
      </c>
      <c r="G13" s="85">
        <f t="shared" si="3"/>
        <v>503961128</v>
      </c>
      <c r="H13" s="47">
        <f t="shared" si="0"/>
        <v>15111578</v>
      </c>
      <c r="I13" s="48">
        <f t="shared" si="1"/>
        <v>3.0912533314186277</v>
      </c>
    </row>
    <row r="14" spans="1:13" x14ac:dyDescent="0.3">
      <c r="A14" s="92" t="s">
        <v>3</v>
      </c>
      <c r="B14" s="49" t="s">
        <v>4</v>
      </c>
      <c r="C14" s="43" t="s">
        <v>5</v>
      </c>
      <c r="D14" s="84">
        <f>Pesca!B35</f>
        <v>19797</v>
      </c>
      <c r="E14" s="84">
        <f>Pesca!C35</f>
        <v>20211</v>
      </c>
      <c r="F14" s="84">
        <f>Pesca!D35</f>
        <v>224043</v>
      </c>
      <c r="G14" s="84">
        <f>Pesca!E35</f>
        <v>205233</v>
      </c>
      <c r="H14" s="44">
        <f>G14-F14</f>
        <v>-18810</v>
      </c>
      <c r="I14" s="45">
        <f t="shared" si="1"/>
        <v>-8.3957097521457911</v>
      </c>
    </row>
    <row r="15" spans="1:13" x14ac:dyDescent="0.3">
      <c r="A15" s="93"/>
      <c r="B15" s="92" t="s">
        <v>6</v>
      </c>
      <c r="C15" s="58" t="s">
        <v>167</v>
      </c>
      <c r="D15" s="84">
        <f>'Avit. combustibles'!B35</f>
        <v>707205</v>
      </c>
      <c r="E15" s="84">
        <f>'Avit. combustibles'!C35</f>
        <v>658562</v>
      </c>
      <c r="F15" s="84">
        <f>'Avit. combustibles'!D35</f>
        <v>7282856</v>
      </c>
      <c r="G15" s="84">
        <f>'Avit. combustibles'!E35</f>
        <v>7404805</v>
      </c>
      <c r="H15" s="44">
        <f>G15-F15</f>
        <v>121949</v>
      </c>
      <c r="I15" s="45">
        <f t="shared" si="1"/>
        <v>1.6744667201987795</v>
      </c>
      <c r="J15" s="50"/>
      <c r="K15" s="50"/>
      <c r="L15" s="50"/>
      <c r="M15" s="50"/>
    </row>
    <row r="16" spans="1:13" x14ac:dyDescent="0.3">
      <c r="A16" s="93"/>
      <c r="B16" s="94"/>
      <c r="C16" s="43" t="s">
        <v>7</v>
      </c>
      <c r="D16" s="84">
        <f>Avituallamiento!B35-'Resumen general'!D15</f>
        <v>183719</v>
      </c>
      <c r="E16" s="84">
        <f>Avituallamiento!C35-'Resumen general'!E15</f>
        <v>161954</v>
      </c>
      <c r="F16" s="84">
        <f>Avituallamiento!D35-'Resumen general'!F15</f>
        <v>1864918</v>
      </c>
      <c r="G16" s="84">
        <f>Avituallamiento!E35-'Resumen general'!G15</f>
        <v>1816976</v>
      </c>
      <c r="H16" s="44">
        <f>G16-F16</f>
        <v>-47942</v>
      </c>
      <c r="I16" s="45">
        <f t="shared" si="1"/>
        <v>-2.5707296513841413</v>
      </c>
    </row>
    <row r="17" spans="1:9" x14ac:dyDescent="0.3">
      <c r="A17" s="94"/>
      <c r="B17" s="49" t="s">
        <v>8</v>
      </c>
      <c r="C17" s="43" t="s">
        <v>9</v>
      </c>
      <c r="D17" s="84">
        <f>'Tráfico interior'!B35</f>
        <v>145473</v>
      </c>
      <c r="E17" s="84">
        <f>'Tráfico interior'!C35</f>
        <v>53309</v>
      </c>
      <c r="F17" s="84">
        <f>'Tráfico interior'!D35</f>
        <v>2618555</v>
      </c>
      <c r="G17" s="84">
        <f>'Tráfico interior'!E35</f>
        <v>2382828</v>
      </c>
      <c r="H17" s="44">
        <f t="shared" si="0"/>
        <v>-235727</v>
      </c>
      <c r="I17" s="45">
        <f t="shared" si="1"/>
        <v>-9.002178682517652</v>
      </c>
    </row>
    <row r="18" spans="1:9" x14ac:dyDescent="0.3">
      <c r="A18" s="51"/>
      <c r="B18" s="51"/>
      <c r="C18" s="81" t="s">
        <v>1</v>
      </c>
      <c r="D18" s="85">
        <f>+D14+D15+D16+D17</f>
        <v>1056194</v>
      </c>
      <c r="E18" s="85">
        <f t="shared" ref="E18:F18" si="4">+E14+E15+E16+E17</f>
        <v>894036</v>
      </c>
      <c r="F18" s="85">
        <f t="shared" si="4"/>
        <v>11990372</v>
      </c>
      <c r="G18" s="85">
        <f>+G14+G15+G16+G17</f>
        <v>11809842</v>
      </c>
      <c r="H18" s="47">
        <f t="shared" si="0"/>
        <v>-180530</v>
      </c>
      <c r="I18" s="48">
        <f t="shared" si="1"/>
        <v>-1.5056246795345487</v>
      </c>
    </row>
    <row r="19" spans="1:9" x14ac:dyDescent="0.3">
      <c r="A19" s="52"/>
      <c r="B19" s="52"/>
      <c r="C19" s="57" t="s">
        <v>109</v>
      </c>
      <c r="D19" s="53">
        <f>+D13+D18</f>
        <v>47186818</v>
      </c>
      <c r="E19" s="53">
        <f t="shared" ref="E19:F19" si="5">+E13+E18</f>
        <v>46691033</v>
      </c>
      <c r="F19" s="53">
        <f t="shared" si="5"/>
        <v>500839922</v>
      </c>
      <c r="G19" s="53">
        <f>+G13+G18</f>
        <v>515770970</v>
      </c>
      <c r="H19" s="53">
        <f t="shared" si="0"/>
        <v>14931048</v>
      </c>
      <c r="I19" s="54">
        <f t="shared" si="1"/>
        <v>2.9812016463016704</v>
      </c>
    </row>
    <row r="20" spans="1:9" x14ac:dyDescent="0.3">
      <c r="A20" s="51"/>
      <c r="B20" s="51"/>
      <c r="I20" s="55"/>
    </row>
    <row r="21" spans="1:9" x14ac:dyDescent="0.3">
      <c r="A21" s="92" t="s">
        <v>17</v>
      </c>
      <c r="B21" s="92" t="s">
        <v>18</v>
      </c>
      <c r="C21" s="43" t="s">
        <v>19</v>
      </c>
      <c r="D21" s="84">
        <f>'Mercancías tránsito'!B35</f>
        <v>12193089</v>
      </c>
      <c r="E21" s="84">
        <f>'Mercancías tránsito'!C35</f>
        <v>12078253</v>
      </c>
      <c r="F21" s="84">
        <f>'Mercancías tránsito'!D35</f>
        <v>125956543</v>
      </c>
      <c r="G21" s="84">
        <f>'Mercancías tránsito'!E35</f>
        <v>135190391</v>
      </c>
      <c r="H21" s="44">
        <f>G21-F21</f>
        <v>9233848</v>
      </c>
      <c r="I21" s="45">
        <f t="shared" ref="I21:I36" si="6">((G21*100/F21)-100)</f>
        <v>7.3309792251125856</v>
      </c>
    </row>
    <row r="22" spans="1:9" x14ac:dyDescent="0.3">
      <c r="A22" s="93"/>
      <c r="B22" s="94"/>
      <c r="C22" s="43" t="s">
        <v>20</v>
      </c>
      <c r="D22" s="84">
        <f>'Mercan. contene. tránsito'!B35</f>
        <v>9442222</v>
      </c>
      <c r="E22" s="84">
        <f>'Mercan. contene. tránsito'!C35</f>
        <v>9444736</v>
      </c>
      <c r="F22" s="84">
        <f>'Mercan. contene. tránsito'!D35</f>
        <v>100066115</v>
      </c>
      <c r="G22" s="84">
        <f>'Mercan. contene. tránsito'!E35</f>
        <v>106271968</v>
      </c>
      <c r="H22" s="44">
        <f>G22-F22</f>
        <v>6205853</v>
      </c>
      <c r="I22" s="45">
        <f t="shared" si="6"/>
        <v>6.2017527111949988</v>
      </c>
    </row>
    <row r="23" spans="1:9" x14ac:dyDescent="0.3">
      <c r="A23" s="93"/>
      <c r="B23" s="92" t="s">
        <v>21</v>
      </c>
      <c r="C23" s="43" t="s">
        <v>22</v>
      </c>
      <c r="D23" s="84">
        <f>'Ro-Ro'!B35</f>
        <v>4819939</v>
      </c>
      <c r="E23" s="84">
        <f>'Ro-Ro'!C35</f>
        <v>5211017</v>
      </c>
      <c r="F23" s="84">
        <f>'Ro-Ro'!D35</f>
        <v>53049828</v>
      </c>
      <c r="G23" s="84">
        <f>'Ro-Ro'!E35</f>
        <v>57261576</v>
      </c>
      <c r="H23" s="44">
        <f t="shared" ref="H23:H36" si="7">G23-F23</f>
        <v>4211748</v>
      </c>
      <c r="I23" s="45">
        <f t="shared" si="6"/>
        <v>7.9392302647993489</v>
      </c>
    </row>
    <row r="24" spans="1:9" x14ac:dyDescent="0.3">
      <c r="A24" s="93"/>
      <c r="B24" s="94"/>
      <c r="C24" s="58" t="s">
        <v>152</v>
      </c>
      <c r="D24" s="84">
        <f>'Ro-Ro remolques'!B35</f>
        <v>114744</v>
      </c>
      <c r="E24" s="84">
        <f>'Ro-Ro remolques'!C35</f>
        <v>124412</v>
      </c>
      <c r="F24" s="84">
        <f>'Ro-Ro remolques'!D35</f>
        <v>1281664</v>
      </c>
      <c r="G24" s="84">
        <f>'Ro-Ro remolques'!E35</f>
        <v>1375941</v>
      </c>
      <c r="H24" s="44">
        <f t="shared" si="7"/>
        <v>94277</v>
      </c>
      <c r="I24" s="45">
        <f t="shared" si="6"/>
        <v>7.3558280485369067</v>
      </c>
    </row>
    <row r="25" spans="1:9" x14ac:dyDescent="0.3">
      <c r="A25" s="93"/>
      <c r="B25" s="96" t="s">
        <v>140</v>
      </c>
      <c r="C25" s="58" t="s">
        <v>139</v>
      </c>
      <c r="D25" s="84">
        <f>TEUS!B35</f>
        <v>1385355</v>
      </c>
      <c r="E25" s="84">
        <f>TEUS!C35</f>
        <v>1444702</v>
      </c>
      <c r="F25" s="84">
        <f>TEUS!D35</f>
        <v>14627746</v>
      </c>
      <c r="G25" s="84">
        <f>TEUS!E35</f>
        <v>15789585</v>
      </c>
      <c r="H25" s="44">
        <f t="shared" si="7"/>
        <v>1161839</v>
      </c>
      <c r="I25" s="45">
        <f t="shared" si="6"/>
        <v>7.9427069625080975</v>
      </c>
    </row>
    <row r="26" spans="1:9" x14ac:dyDescent="0.3">
      <c r="A26" s="93"/>
      <c r="B26" s="93"/>
      <c r="C26" s="43" t="s">
        <v>141</v>
      </c>
      <c r="D26" s="84">
        <f>'TEUS tránsito'!B35</f>
        <v>747285</v>
      </c>
      <c r="E26" s="84">
        <f>'TEUS tránsito'!C35</f>
        <v>765308</v>
      </c>
      <c r="F26" s="84">
        <f>'TEUS tránsito'!D35</f>
        <v>7791211</v>
      </c>
      <c r="G26" s="84">
        <f>'TEUS tránsito'!E35</f>
        <v>8500936</v>
      </c>
      <c r="H26" s="44">
        <f t="shared" si="7"/>
        <v>709725</v>
      </c>
      <c r="I26" s="45">
        <f t="shared" si="6"/>
        <v>9.1093027771934345</v>
      </c>
    </row>
    <row r="27" spans="1:9" x14ac:dyDescent="0.3">
      <c r="A27" s="93"/>
      <c r="B27" s="93"/>
      <c r="C27" s="43" t="s">
        <v>142</v>
      </c>
      <c r="D27" s="84">
        <f>'TEUS nacional'!B35</f>
        <v>171238</v>
      </c>
      <c r="E27" s="84">
        <f>'TEUS nacional'!C35</f>
        <v>175221</v>
      </c>
      <c r="F27" s="84">
        <f>'TEUS nacional'!D35</f>
        <v>1808186</v>
      </c>
      <c r="G27" s="84">
        <f>'TEUS nacional'!E35</f>
        <v>1871377</v>
      </c>
      <c r="H27" s="44">
        <f t="shared" si="7"/>
        <v>63191</v>
      </c>
      <c r="I27" s="45">
        <f t="shared" si="6"/>
        <v>3.4947179106574282</v>
      </c>
    </row>
    <row r="28" spans="1:9" x14ac:dyDescent="0.3">
      <c r="A28" s="93"/>
      <c r="B28" s="93"/>
      <c r="C28" s="43" t="s">
        <v>143</v>
      </c>
      <c r="D28" s="84">
        <f>'TEUS exterior'!B35</f>
        <v>466832</v>
      </c>
      <c r="E28" s="84">
        <f>'TEUS exterior'!C35</f>
        <v>504174</v>
      </c>
      <c r="F28" s="84">
        <f>'TEUS exterior'!D35</f>
        <v>5028349</v>
      </c>
      <c r="G28" s="84">
        <f>'TEUS exterior'!E35</f>
        <v>5417273</v>
      </c>
      <c r="H28" s="44">
        <f t="shared" si="7"/>
        <v>388924</v>
      </c>
      <c r="I28" s="45">
        <f t="shared" si="6"/>
        <v>7.7346262162789401</v>
      </c>
    </row>
    <row r="29" spans="1:9" x14ac:dyDescent="0.3">
      <c r="A29" s="93"/>
      <c r="B29" s="94"/>
      <c r="C29" s="43" t="s">
        <v>144</v>
      </c>
      <c r="D29" s="84">
        <f>'TEUS nacional y exterior'!B35</f>
        <v>638071</v>
      </c>
      <c r="E29" s="84">
        <f>'TEUS nacional y exterior'!C35</f>
        <v>679394</v>
      </c>
      <c r="F29" s="84">
        <f>'TEUS nacional y exterior'!D35</f>
        <v>6836535</v>
      </c>
      <c r="G29" s="84">
        <f>'TEUS nacional y exterior'!E35</f>
        <v>7288650</v>
      </c>
      <c r="H29" s="44">
        <f t="shared" si="7"/>
        <v>452115</v>
      </c>
      <c r="I29" s="45">
        <f t="shared" si="6"/>
        <v>6.6132185383385007</v>
      </c>
    </row>
    <row r="30" spans="1:9" x14ac:dyDescent="0.3">
      <c r="A30" s="93"/>
      <c r="B30" s="92" t="s">
        <v>23</v>
      </c>
      <c r="C30" s="58" t="s">
        <v>168</v>
      </c>
      <c r="D30" s="84">
        <f>'Pasajeros total'!B35</f>
        <v>2142352</v>
      </c>
      <c r="E30" s="84">
        <f>'Pasajeros total'!C35</f>
        <v>2238734</v>
      </c>
      <c r="F30" s="84">
        <f>'Pasajeros total'!D35</f>
        <v>31781723</v>
      </c>
      <c r="G30" s="84">
        <f>'Pasajeros total'!E35</f>
        <v>33826755</v>
      </c>
      <c r="H30" s="44">
        <f t="shared" si="7"/>
        <v>2045032</v>
      </c>
      <c r="I30" s="45">
        <f t="shared" si="6"/>
        <v>6.4346165247239782</v>
      </c>
    </row>
    <row r="31" spans="1:9" x14ac:dyDescent="0.3">
      <c r="A31" s="93"/>
      <c r="B31" s="94"/>
      <c r="C31" s="58" t="s">
        <v>169</v>
      </c>
      <c r="D31" s="84">
        <f>'Pasajeros crucero'!B35</f>
        <v>830109</v>
      </c>
      <c r="E31" s="84">
        <f>'Pasajeros crucero'!C35</f>
        <v>845043</v>
      </c>
      <c r="F31" s="84">
        <f>'Pasajeros crucero'!D35</f>
        <v>8580658</v>
      </c>
      <c r="G31" s="84">
        <f>'Pasajeros crucero'!E35</f>
        <v>9570453</v>
      </c>
      <c r="H31" s="44">
        <f t="shared" si="7"/>
        <v>989795</v>
      </c>
      <c r="I31" s="45">
        <f t="shared" si="6"/>
        <v>11.535187627801974</v>
      </c>
    </row>
    <row r="32" spans="1:9" x14ac:dyDescent="0.3">
      <c r="A32" s="93"/>
      <c r="B32" s="96" t="s">
        <v>153</v>
      </c>
      <c r="C32" s="43" t="s">
        <v>145</v>
      </c>
      <c r="D32" s="84">
        <f>'Automóviles régimen pasaje'!B35</f>
        <v>302927</v>
      </c>
      <c r="E32" s="84">
        <f>'Automóviles régimen pasaje'!C35</f>
        <v>329178</v>
      </c>
      <c r="F32" s="84">
        <f>'Automóviles régimen pasaje'!D35</f>
        <v>4781947</v>
      </c>
      <c r="G32" s="84">
        <f>'Automóviles régimen pasaje'!E35</f>
        <v>5111034</v>
      </c>
      <c r="H32" s="44">
        <f t="shared" si="7"/>
        <v>329087</v>
      </c>
      <c r="I32" s="45">
        <f t="shared" si="6"/>
        <v>6.8818621369078272</v>
      </c>
    </row>
    <row r="33" spans="1:9" x14ac:dyDescent="0.3">
      <c r="A33" s="93"/>
      <c r="B33" s="94"/>
      <c r="C33" s="58" t="s">
        <v>117</v>
      </c>
      <c r="D33" s="84">
        <f>'Automóviles régimen mercancía'!B35</f>
        <v>323461</v>
      </c>
      <c r="E33" s="84">
        <f>'Automóviles régimen mercancía'!C35</f>
        <v>312531</v>
      </c>
      <c r="F33" s="84">
        <f>'Automóviles régimen mercancía'!D35</f>
        <v>3149853</v>
      </c>
      <c r="G33" s="84">
        <f>'Automóviles régimen mercancía'!E35</f>
        <v>3119639</v>
      </c>
      <c r="H33" s="44">
        <f t="shared" si="7"/>
        <v>-30214</v>
      </c>
      <c r="I33" s="45">
        <f t="shared" si="6"/>
        <v>-0.95921936674504593</v>
      </c>
    </row>
    <row r="34" spans="1:9" x14ac:dyDescent="0.3">
      <c r="A34" s="93"/>
      <c r="B34" s="92" t="s">
        <v>24</v>
      </c>
      <c r="C34" s="43" t="s">
        <v>146</v>
      </c>
      <c r="D34" s="84">
        <f>'Buques número'!B35</f>
        <v>11711</v>
      </c>
      <c r="E34" s="84">
        <f>'Buques número'!C35</f>
        <v>12491</v>
      </c>
      <c r="F34" s="84">
        <f>'Buques número'!D35</f>
        <v>144479</v>
      </c>
      <c r="G34" s="84">
        <f>'Buques número'!E35</f>
        <v>154586</v>
      </c>
      <c r="H34" s="44">
        <f t="shared" si="7"/>
        <v>10107</v>
      </c>
      <c r="I34" s="45">
        <f t="shared" si="6"/>
        <v>6.9954803120176621</v>
      </c>
    </row>
    <row r="35" spans="1:9" x14ac:dyDescent="0.3">
      <c r="A35" s="93"/>
      <c r="B35" s="93"/>
      <c r="C35" s="43" t="s">
        <v>25</v>
      </c>
      <c r="D35" s="84">
        <f>'Buques GT'!B35</f>
        <v>191548091</v>
      </c>
      <c r="E35" s="84">
        <f>'Buques GT'!C35</f>
        <v>192709359</v>
      </c>
      <c r="F35" s="84">
        <f>'Buques GT'!D35</f>
        <v>2039910183</v>
      </c>
      <c r="G35" s="84">
        <f>'Buques GT'!E35</f>
        <v>2116979490</v>
      </c>
      <c r="H35" s="44">
        <f t="shared" si="7"/>
        <v>77069307</v>
      </c>
      <c r="I35" s="45">
        <f t="shared" si="6"/>
        <v>3.7780735466822222</v>
      </c>
    </row>
    <row r="36" spans="1:9" x14ac:dyDescent="0.3">
      <c r="A36" s="95"/>
      <c r="B36" s="97"/>
      <c r="C36" s="43" t="s">
        <v>147</v>
      </c>
      <c r="D36" s="84">
        <f>Cruceros!B35</f>
        <v>435</v>
      </c>
      <c r="E36" s="84">
        <f>Cruceros!C35</f>
        <v>443</v>
      </c>
      <c r="F36" s="84">
        <f>Cruceros!D35</f>
        <v>3912</v>
      </c>
      <c r="G36" s="84">
        <f>Cruceros!E35</f>
        <v>4085</v>
      </c>
      <c r="H36" s="44">
        <f t="shared" si="7"/>
        <v>173</v>
      </c>
      <c r="I36" s="45">
        <f t="shared" si="6"/>
        <v>4.4222903885480633</v>
      </c>
    </row>
    <row r="37" spans="1:9" x14ac:dyDescent="0.3">
      <c r="A37" s="59" t="s">
        <v>110</v>
      </c>
    </row>
    <row r="38" spans="1:9" x14ac:dyDescent="0.3">
      <c r="A38" s="59" t="s">
        <v>111</v>
      </c>
    </row>
    <row r="39" spans="1:9" x14ac:dyDescent="0.3">
      <c r="A39" s="56"/>
    </row>
  </sheetData>
  <mergeCells count="16">
    <mergeCell ref="A21:A36"/>
    <mergeCell ref="B21:B22"/>
    <mergeCell ref="B25:B29"/>
    <mergeCell ref="B30:B31"/>
    <mergeCell ref="B34:B36"/>
    <mergeCell ref="B23:B24"/>
    <mergeCell ref="B32:B33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158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1304959</v>
      </c>
      <c r="C7" s="30">
        <v>1452062</v>
      </c>
      <c r="D7" s="30">
        <v>13844801</v>
      </c>
      <c r="E7" s="30">
        <v>14585037</v>
      </c>
      <c r="F7" s="11">
        <f>((E7*100)/D7)-100</f>
        <v>5.3466712883774932</v>
      </c>
      <c r="G7" s="1"/>
      <c r="H7" s="1"/>
      <c r="I7" s="1"/>
    </row>
    <row r="8" spans="1:12" x14ac:dyDescent="0.3">
      <c r="A8" s="12" t="s">
        <v>31</v>
      </c>
      <c r="B8" s="31">
        <v>264622</v>
      </c>
      <c r="C8" s="31">
        <v>238080</v>
      </c>
      <c r="D8" s="31">
        <v>3188361</v>
      </c>
      <c r="E8" s="31">
        <v>2929733</v>
      </c>
      <c r="F8" s="14">
        <f t="shared" ref="F8:F34" si="0">((E8*100)/D8)-100</f>
        <v>-8.1116285138351714</v>
      </c>
      <c r="G8" s="1"/>
      <c r="H8" s="1"/>
      <c r="I8" s="1"/>
    </row>
    <row r="9" spans="1:12" x14ac:dyDescent="0.3">
      <c r="A9" s="9" t="s">
        <v>157</v>
      </c>
      <c r="B9" s="30">
        <v>467991</v>
      </c>
      <c r="C9" s="30">
        <v>784282</v>
      </c>
      <c r="D9" s="30">
        <v>5766246</v>
      </c>
      <c r="E9" s="30">
        <v>6677646</v>
      </c>
      <c r="F9" s="11">
        <f t="shared" si="0"/>
        <v>15.805777276931991</v>
      </c>
      <c r="G9" s="1"/>
      <c r="H9" s="1"/>
      <c r="I9" s="1"/>
    </row>
    <row r="10" spans="1:12" x14ac:dyDescent="0.3">
      <c r="A10" s="12" t="s">
        <v>159</v>
      </c>
      <c r="B10" s="31">
        <v>371815</v>
      </c>
      <c r="C10" s="31">
        <v>326016</v>
      </c>
      <c r="D10" s="31">
        <v>4397691</v>
      </c>
      <c r="E10" s="31">
        <v>4528077</v>
      </c>
      <c r="F10" s="14">
        <f t="shared" si="0"/>
        <v>2.9648740668682763</v>
      </c>
      <c r="G10" s="1"/>
      <c r="H10" s="1"/>
      <c r="I10" s="1"/>
    </row>
    <row r="11" spans="1:12" x14ac:dyDescent="0.3">
      <c r="A11" s="9" t="s">
        <v>160</v>
      </c>
      <c r="B11" s="30">
        <v>9182900</v>
      </c>
      <c r="C11" s="30">
        <v>8792214</v>
      </c>
      <c r="D11" s="30">
        <v>93419618</v>
      </c>
      <c r="E11" s="30">
        <v>98599587</v>
      </c>
      <c r="F11" s="11">
        <f t="shared" si="0"/>
        <v>5.5448406993057944</v>
      </c>
      <c r="G11" s="1"/>
      <c r="H11" s="1"/>
      <c r="I11" s="1"/>
    </row>
    <row r="12" spans="1:12" x14ac:dyDescent="0.3">
      <c r="A12" s="12" t="s">
        <v>161</v>
      </c>
      <c r="B12" s="31">
        <v>388725</v>
      </c>
      <c r="C12" s="31">
        <v>391142</v>
      </c>
      <c r="D12" s="31">
        <v>3813885</v>
      </c>
      <c r="E12" s="31">
        <v>3729881</v>
      </c>
      <c r="F12" s="14">
        <f t="shared" si="0"/>
        <v>-2.2025834549285008</v>
      </c>
      <c r="G12" s="1"/>
      <c r="H12" s="1"/>
      <c r="I12" s="1"/>
    </row>
    <row r="13" spans="1:12" x14ac:dyDescent="0.3">
      <c r="A13" s="9" t="s">
        <v>32</v>
      </c>
      <c r="B13" s="30">
        <v>1084341</v>
      </c>
      <c r="C13" s="30">
        <v>1238711</v>
      </c>
      <c r="D13" s="30">
        <v>14692847</v>
      </c>
      <c r="E13" s="30">
        <v>15369893</v>
      </c>
      <c r="F13" s="11">
        <f t="shared" si="0"/>
        <v>4.6079973472806159</v>
      </c>
      <c r="G13" s="1"/>
      <c r="H13" s="1"/>
      <c r="I13" s="1"/>
    </row>
    <row r="14" spans="1:12" x14ac:dyDescent="0.3">
      <c r="A14" s="12" t="s">
        <v>33</v>
      </c>
      <c r="B14" s="31">
        <v>5353508</v>
      </c>
      <c r="C14" s="31">
        <v>5316494</v>
      </c>
      <c r="D14" s="31">
        <v>56406198</v>
      </c>
      <c r="E14" s="31">
        <v>62214626</v>
      </c>
      <c r="F14" s="14">
        <f t="shared" si="0"/>
        <v>10.297499576199058</v>
      </c>
      <c r="G14" s="1"/>
      <c r="H14" s="1"/>
      <c r="I14" s="1"/>
    </row>
    <row r="15" spans="1:12" x14ac:dyDescent="0.3">
      <c r="A15" s="9" t="s">
        <v>34</v>
      </c>
      <c r="B15" s="30">
        <v>2577360</v>
      </c>
      <c r="C15" s="30">
        <v>2931841</v>
      </c>
      <c r="D15" s="30">
        <v>30955809</v>
      </c>
      <c r="E15" s="30">
        <v>32906502</v>
      </c>
      <c r="F15" s="11">
        <f t="shared" si="0"/>
        <v>6.3015410128677303</v>
      </c>
      <c r="G15" s="1"/>
      <c r="H15" s="1"/>
      <c r="I15" s="1"/>
    </row>
    <row r="16" spans="1:12" x14ac:dyDescent="0.3">
      <c r="A16" s="12" t="s">
        <v>35</v>
      </c>
      <c r="B16" s="31">
        <v>2943176</v>
      </c>
      <c r="C16" s="31">
        <v>3115530</v>
      </c>
      <c r="D16" s="31">
        <v>32083633</v>
      </c>
      <c r="E16" s="31">
        <v>30733604</v>
      </c>
      <c r="F16" s="14">
        <f t="shared" si="0"/>
        <v>-4.20784329505328</v>
      </c>
      <c r="G16" s="1"/>
      <c r="H16" s="1"/>
      <c r="I16" s="1"/>
    </row>
    <row r="17" spans="1:9" x14ac:dyDescent="0.3">
      <c r="A17" s="9" t="s">
        <v>162</v>
      </c>
      <c r="B17" s="30">
        <v>1490824</v>
      </c>
      <c r="C17" s="30">
        <v>1808950</v>
      </c>
      <c r="D17" s="30">
        <v>16794141</v>
      </c>
      <c r="E17" s="30">
        <v>19408414</v>
      </c>
      <c r="F17" s="11">
        <f t="shared" si="0"/>
        <v>15.566577653480465</v>
      </c>
      <c r="G17" s="1"/>
      <c r="H17" s="1"/>
      <c r="I17" s="1"/>
    </row>
    <row r="18" spans="1:9" x14ac:dyDescent="0.3">
      <c r="A18" s="12" t="s">
        <v>36</v>
      </c>
      <c r="B18" s="31">
        <v>279450</v>
      </c>
      <c r="C18" s="31">
        <v>202175</v>
      </c>
      <c r="D18" s="31">
        <v>2316248</v>
      </c>
      <c r="E18" s="31">
        <v>2260095</v>
      </c>
      <c r="F18" s="14">
        <f t="shared" si="0"/>
        <v>-2.4243086232562376</v>
      </c>
      <c r="G18" s="1"/>
      <c r="H18" s="1"/>
      <c r="I18" s="1"/>
    </row>
    <row r="19" spans="1:9" x14ac:dyDescent="0.3">
      <c r="A19" s="9" t="s">
        <v>37</v>
      </c>
      <c r="B19" s="30">
        <v>1173492</v>
      </c>
      <c r="C19" s="30">
        <v>971611</v>
      </c>
      <c r="D19" s="30">
        <v>12301045</v>
      </c>
      <c r="E19" s="30">
        <v>12175770</v>
      </c>
      <c r="F19" s="11">
        <f t="shared" si="0"/>
        <v>-1.0184094115581246</v>
      </c>
      <c r="G19" s="1"/>
      <c r="H19" s="1"/>
      <c r="I19" s="1"/>
    </row>
    <row r="20" spans="1:9" x14ac:dyDescent="0.3">
      <c r="A20" s="12" t="s">
        <v>163</v>
      </c>
      <c r="B20" s="31">
        <v>2058528</v>
      </c>
      <c r="C20" s="31">
        <v>1525005</v>
      </c>
      <c r="D20" s="31">
        <v>20239347</v>
      </c>
      <c r="E20" s="31">
        <v>17832062</v>
      </c>
      <c r="F20" s="14">
        <f t="shared" si="0"/>
        <v>-11.894084329894639</v>
      </c>
      <c r="G20" s="1"/>
      <c r="H20" s="1"/>
      <c r="I20" s="1"/>
    </row>
    <row r="21" spans="1:9" x14ac:dyDescent="0.3">
      <c r="A21" s="9" t="s">
        <v>38</v>
      </c>
      <c r="B21" s="30">
        <v>3095349</v>
      </c>
      <c r="C21" s="30">
        <v>2713220</v>
      </c>
      <c r="D21" s="30">
        <v>29270325</v>
      </c>
      <c r="E21" s="30">
        <v>29976916</v>
      </c>
      <c r="F21" s="11">
        <f t="shared" si="0"/>
        <v>2.4140182932714254</v>
      </c>
      <c r="G21" s="1"/>
      <c r="H21" s="1"/>
      <c r="I21" s="1"/>
    </row>
    <row r="22" spans="1:9" x14ac:dyDescent="0.3">
      <c r="A22" s="12" t="s">
        <v>59</v>
      </c>
      <c r="B22" s="31">
        <v>2389446</v>
      </c>
      <c r="C22" s="31">
        <v>2234650</v>
      </c>
      <c r="D22" s="31">
        <v>24836795</v>
      </c>
      <c r="E22" s="31">
        <v>24597065</v>
      </c>
      <c r="F22" s="14">
        <f t="shared" si="0"/>
        <v>-0.96522115675553266</v>
      </c>
      <c r="G22" s="1"/>
      <c r="H22" s="1"/>
      <c r="I22" s="1"/>
    </row>
    <row r="23" spans="1:9" x14ac:dyDescent="0.3">
      <c r="A23" s="9" t="s">
        <v>164</v>
      </c>
      <c r="B23" s="30">
        <v>283157</v>
      </c>
      <c r="C23" s="30">
        <v>341482</v>
      </c>
      <c r="D23" s="30">
        <v>2648608</v>
      </c>
      <c r="E23" s="30">
        <v>2869540</v>
      </c>
      <c r="F23" s="11">
        <f t="shared" si="0"/>
        <v>8.341438219623285</v>
      </c>
      <c r="G23" s="1"/>
      <c r="H23" s="1"/>
      <c r="I23" s="1"/>
    </row>
    <row r="24" spans="1:9" x14ac:dyDescent="0.3">
      <c r="A24" s="12" t="s">
        <v>166</v>
      </c>
      <c r="B24" s="31">
        <v>223548</v>
      </c>
      <c r="C24" s="31">
        <v>166905</v>
      </c>
      <c r="D24" s="31">
        <v>2339194</v>
      </c>
      <c r="E24" s="31">
        <v>2295798</v>
      </c>
      <c r="F24" s="14">
        <f t="shared" si="0"/>
        <v>-1.8551689171569308</v>
      </c>
      <c r="G24" s="1"/>
      <c r="H24" s="1"/>
      <c r="I24" s="1"/>
    </row>
    <row r="25" spans="1:9" x14ac:dyDescent="0.3">
      <c r="A25" s="9" t="s">
        <v>39</v>
      </c>
      <c r="B25" s="30">
        <v>91233</v>
      </c>
      <c r="C25" s="30">
        <v>69296</v>
      </c>
      <c r="D25" s="30">
        <v>1082108</v>
      </c>
      <c r="E25" s="30">
        <v>806871</v>
      </c>
      <c r="F25" s="11">
        <f t="shared" si="0"/>
        <v>-25.435261545058353</v>
      </c>
      <c r="G25" s="1"/>
      <c r="H25" s="1"/>
      <c r="I25" s="1"/>
    </row>
    <row r="26" spans="1:9" x14ac:dyDescent="0.3">
      <c r="A26" s="12" t="s">
        <v>40</v>
      </c>
      <c r="B26" s="31">
        <v>256796</v>
      </c>
      <c r="C26" s="31">
        <v>251428</v>
      </c>
      <c r="D26" s="31">
        <v>2172850</v>
      </c>
      <c r="E26" s="31">
        <v>2628265</v>
      </c>
      <c r="F26" s="14">
        <f t="shared" si="0"/>
        <v>20.959339116828133</v>
      </c>
      <c r="G26" s="1"/>
      <c r="H26" s="1"/>
      <c r="I26" s="1"/>
    </row>
    <row r="27" spans="1:9" x14ac:dyDescent="0.3">
      <c r="A27" s="9" t="s">
        <v>41</v>
      </c>
      <c r="B27" s="30">
        <v>248390</v>
      </c>
      <c r="C27" s="30">
        <v>240240</v>
      </c>
      <c r="D27" s="30">
        <v>2712002</v>
      </c>
      <c r="E27" s="30">
        <v>2865947</v>
      </c>
      <c r="F27" s="11">
        <f t="shared" si="0"/>
        <v>5.6764338669366765</v>
      </c>
      <c r="G27" s="1"/>
      <c r="H27" s="1"/>
      <c r="I27" s="1"/>
    </row>
    <row r="28" spans="1:9" x14ac:dyDescent="0.3">
      <c r="A28" s="12" t="s">
        <v>42</v>
      </c>
      <c r="B28" s="31">
        <v>1161554</v>
      </c>
      <c r="C28" s="31">
        <v>1111168</v>
      </c>
      <c r="D28" s="31">
        <v>12533442</v>
      </c>
      <c r="E28" s="31">
        <v>11956427</v>
      </c>
      <c r="F28" s="14">
        <f t="shared" si="0"/>
        <v>-4.6038031691533803</v>
      </c>
      <c r="G28" s="1"/>
      <c r="H28" s="1"/>
      <c r="I28" s="1"/>
    </row>
    <row r="29" spans="1:9" x14ac:dyDescent="0.3">
      <c r="A29" s="9" t="s">
        <v>43</v>
      </c>
      <c r="B29" s="30">
        <v>556602</v>
      </c>
      <c r="C29" s="30">
        <v>594138</v>
      </c>
      <c r="D29" s="30">
        <v>5190132</v>
      </c>
      <c r="E29" s="30">
        <v>5473243</v>
      </c>
      <c r="F29" s="11">
        <f t="shared" si="0"/>
        <v>5.4547938279797137</v>
      </c>
      <c r="G29" s="1"/>
      <c r="H29" s="1"/>
      <c r="I29" s="1"/>
    </row>
    <row r="30" spans="1:9" x14ac:dyDescent="0.3">
      <c r="A30" s="12" t="s">
        <v>44</v>
      </c>
      <c r="B30" s="31">
        <v>502413</v>
      </c>
      <c r="C30" s="31">
        <v>379965</v>
      </c>
      <c r="D30" s="31">
        <v>4133942</v>
      </c>
      <c r="E30" s="31">
        <v>3929362</v>
      </c>
      <c r="F30" s="14">
        <f t="shared" si="0"/>
        <v>-4.9487873801809457</v>
      </c>
      <c r="G30" s="1"/>
      <c r="H30" s="1"/>
      <c r="I30" s="1"/>
    </row>
    <row r="31" spans="1:9" x14ac:dyDescent="0.3">
      <c r="A31" s="9" t="s">
        <v>45</v>
      </c>
      <c r="B31" s="30">
        <v>2830000</v>
      </c>
      <c r="C31" s="30">
        <v>2395698</v>
      </c>
      <c r="D31" s="30">
        <v>30863393</v>
      </c>
      <c r="E31" s="30">
        <v>29060849</v>
      </c>
      <c r="F31" s="11">
        <f t="shared" si="0"/>
        <v>-5.8403948004031889</v>
      </c>
      <c r="G31" s="1"/>
      <c r="H31" s="1"/>
      <c r="I31" s="1"/>
    </row>
    <row r="32" spans="1:9" x14ac:dyDescent="0.3">
      <c r="A32" s="12" t="s">
        <v>46</v>
      </c>
      <c r="B32" s="31">
        <v>6143959</v>
      </c>
      <c r="C32" s="31">
        <v>6616177</v>
      </c>
      <c r="D32" s="31">
        <v>67831359</v>
      </c>
      <c r="E32" s="31">
        <v>70224248</v>
      </c>
      <c r="F32" s="14">
        <f t="shared" si="0"/>
        <v>3.527703167498089</v>
      </c>
      <c r="G32" s="1"/>
      <c r="H32" s="1"/>
      <c r="I32" s="1"/>
    </row>
    <row r="33" spans="1:9" x14ac:dyDescent="0.3">
      <c r="A33" s="9" t="s">
        <v>47</v>
      </c>
      <c r="B33" s="30">
        <v>362728</v>
      </c>
      <c r="C33" s="30">
        <v>352575</v>
      </c>
      <c r="D33" s="30">
        <v>3904381</v>
      </c>
      <c r="E33" s="30">
        <v>4025271</v>
      </c>
      <c r="F33" s="11">
        <f t="shared" si="0"/>
        <v>3.096265451553009</v>
      </c>
      <c r="G33" s="1"/>
      <c r="H33" s="1"/>
      <c r="I33" s="1"/>
    </row>
    <row r="34" spans="1:9" x14ac:dyDescent="0.3">
      <c r="A34" s="12" t="s">
        <v>165</v>
      </c>
      <c r="B34" s="31">
        <v>99952</v>
      </c>
      <c r="C34" s="31">
        <v>129978</v>
      </c>
      <c r="D34" s="31">
        <v>1101521</v>
      </c>
      <c r="E34" s="31">
        <v>1110241</v>
      </c>
      <c r="F34" s="14">
        <f t="shared" si="0"/>
        <v>0.7916326606573989</v>
      </c>
      <c r="G34" s="1"/>
      <c r="H34" s="1"/>
      <c r="I34" s="1"/>
    </row>
    <row r="35" spans="1:9" x14ac:dyDescent="0.3">
      <c r="A35" s="15" t="s">
        <v>48</v>
      </c>
      <c r="B35" s="16">
        <f>SUM(B7:B34)</f>
        <v>47186818</v>
      </c>
      <c r="C35" s="16">
        <f t="shared" ref="C35:E35" si="1">SUM(C7:C34)</f>
        <v>46691033</v>
      </c>
      <c r="D35" s="16">
        <f t="shared" si="1"/>
        <v>500839922</v>
      </c>
      <c r="E35" s="16">
        <f t="shared" si="1"/>
        <v>515770970</v>
      </c>
      <c r="F35" s="17">
        <f t="shared" ref="F35" si="2">((E35*100)/D35)-100</f>
        <v>2.9812016463016704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14585037</v>
      </c>
      <c r="C39" s="37">
        <f t="shared" si="4"/>
        <v>13844801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98599587</v>
      </c>
      <c r="G39" s="36">
        <f>LOOKUP(E39,$A$39:$A$66,$C$39:$C$66)</f>
        <v>93419618</v>
      </c>
    </row>
    <row r="40" spans="1:9" x14ac:dyDescent="0.3">
      <c r="A40" s="36" t="str">
        <f t="shared" si="5"/>
        <v>ALICANTE</v>
      </c>
      <c r="B40" s="37">
        <f t="shared" si="3"/>
        <v>2929733</v>
      </c>
      <c r="C40" s="37">
        <f t="shared" si="4"/>
        <v>3188361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66" si="8">LOOKUP(E40,$A$39:$A$66,$B$39:$B$66)</f>
        <v>70224248</v>
      </c>
      <c r="G40" s="36">
        <f t="shared" ref="G40:G66" si="9">LOOKUP(E40,$A$39:$A$66,$C$39:$C$66)</f>
        <v>67831359</v>
      </c>
    </row>
    <row r="41" spans="1:9" x14ac:dyDescent="0.3">
      <c r="A41" s="36" t="str">
        <f t="shared" si="5"/>
        <v>ALMERÍA</v>
      </c>
      <c r="B41" s="37">
        <f t="shared" si="3"/>
        <v>6677646</v>
      </c>
      <c r="C41" s="37">
        <f t="shared" si="4"/>
        <v>5766246</v>
      </c>
      <c r="D41" s="37">
        <f t="shared" si="7"/>
        <v>15</v>
      </c>
      <c r="E41" s="36" t="str">
        <f t="shared" si="6"/>
        <v>BARCELONA</v>
      </c>
      <c r="F41" s="36">
        <f t="shared" si="8"/>
        <v>62214626</v>
      </c>
      <c r="G41" s="36">
        <f t="shared" si="9"/>
        <v>56406198</v>
      </c>
    </row>
    <row r="42" spans="1:9" x14ac:dyDescent="0.3">
      <c r="A42" s="36" t="str">
        <f t="shared" si="5"/>
        <v>AVILÉS</v>
      </c>
      <c r="B42" s="37">
        <f t="shared" si="3"/>
        <v>4528077</v>
      </c>
      <c r="C42" s="37">
        <f t="shared" si="4"/>
        <v>4397691</v>
      </c>
      <c r="D42" s="37">
        <f t="shared" si="7"/>
        <v>17</v>
      </c>
      <c r="E42" s="36" t="str">
        <f t="shared" si="6"/>
        <v>BILBAO</v>
      </c>
      <c r="F42" s="36">
        <f t="shared" si="8"/>
        <v>32906502</v>
      </c>
      <c r="G42" s="36">
        <f t="shared" si="9"/>
        <v>30955809</v>
      </c>
    </row>
    <row r="43" spans="1:9" x14ac:dyDescent="0.3">
      <c r="A43" s="36" t="str">
        <f t="shared" si="5"/>
        <v>BAHÍA DE ALGECIRAS</v>
      </c>
      <c r="B43" s="37">
        <f t="shared" si="3"/>
        <v>98599587</v>
      </c>
      <c r="C43" s="37">
        <f t="shared" si="4"/>
        <v>93419618</v>
      </c>
      <c r="D43" s="37">
        <f t="shared" si="7"/>
        <v>1</v>
      </c>
      <c r="E43" s="36" t="str">
        <f t="shared" si="6"/>
        <v>CARTAGENA</v>
      </c>
      <c r="F43" s="36">
        <f t="shared" si="8"/>
        <v>30733604</v>
      </c>
      <c r="G43" s="36">
        <f t="shared" si="9"/>
        <v>32083633</v>
      </c>
    </row>
    <row r="44" spans="1:9" x14ac:dyDescent="0.3">
      <c r="A44" s="36" t="str">
        <f t="shared" si="5"/>
        <v>BAHÍA DE CÁDIZ</v>
      </c>
      <c r="B44" s="37">
        <f t="shared" si="3"/>
        <v>3729881</v>
      </c>
      <c r="C44" s="37">
        <f t="shared" si="4"/>
        <v>3813885</v>
      </c>
      <c r="D44" s="37">
        <f t="shared" si="7"/>
        <v>20</v>
      </c>
      <c r="E44" s="36" t="str">
        <f t="shared" si="6"/>
        <v>HUELVA</v>
      </c>
      <c r="F44" s="36">
        <f t="shared" si="8"/>
        <v>29976916</v>
      </c>
      <c r="G44" s="36">
        <f t="shared" si="9"/>
        <v>29270325</v>
      </c>
    </row>
    <row r="45" spans="1:9" x14ac:dyDescent="0.3">
      <c r="A45" s="36" t="str">
        <f t="shared" si="5"/>
        <v>BALEARES</v>
      </c>
      <c r="B45" s="37">
        <f t="shared" si="3"/>
        <v>15369893</v>
      </c>
      <c r="C45" s="37">
        <f t="shared" si="4"/>
        <v>14692847</v>
      </c>
      <c r="D45" s="37">
        <f t="shared" si="7"/>
        <v>11</v>
      </c>
      <c r="E45" s="36" t="str">
        <f t="shared" si="6"/>
        <v>TARRAGONA</v>
      </c>
      <c r="F45" s="36">
        <f t="shared" si="8"/>
        <v>29060849</v>
      </c>
      <c r="G45" s="36">
        <f t="shared" si="9"/>
        <v>30863393</v>
      </c>
    </row>
    <row r="46" spans="1:9" x14ac:dyDescent="0.3">
      <c r="A46" s="36" t="str">
        <f t="shared" si="5"/>
        <v>BARCELONA</v>
      </c>
      <c r="B46" s="37">
        <f t="shared" si="3"/>
        <v>62214626</v>
      </c>
      <c r="C46" s="37">
        <f t="shared" si="4"/>
        <v>56406198</v>
      </c>
      <c r="D46" s="37">
        <f t="shared" si="7"/>
        <v>3</v>
      </c>
      <c r="E46" s="36" t="str">
        <f t="shared" si="6"/>
        <v>LAS PALMAS</v>
      </c>
      <c r="F46" s="36">
        <f t="shared" si="8"/>
        <v>24597065</v>
      </c>
      <c r="G46" s="36">
        <f t="shared" si="9"/>
        <v>24836795</v>
      </c>
    </row>
    <row r="47" spans="1:9" x14ac:dyDescent="0.3">
      <c r="A47" s="36" t="str">
        <f t="shared" si="5"/>
        <v>BILBAO</v>
      </c>
      <c r="B47" s="37">
        <f t="shared" si="3"/>
        <v>32906502</v>
      </c>
      <c r="C47" s="37">
        <f t="shared" si="4"/>
        <v>30955809</v>
      </c>
      <c r="D47" s="37">
        <f t="shared" si="7"/>
        <v>4</v>
      </c>
      <c r="E47" s="36" t="str">
        <f t="shared" si="6"/>
        <v>CASTELLÓN</v>
      </c>
      <c r="F47" s="36">
        <f t="shared" si="8"/>
        <v>19408414</v>
      </c>
      <c r="G47" s="36">
        <f t="shared" si="9"/>
        <v>16794141</v>
      </c>
    </row>
    <row r="48" spans="1:9" x14ac:dyDescent="0.3">
      <c r="A48" s="36" t="str">
        <f t="shared" si="5"/>
        <v>CARTAGENA</v>
      </c>
      <c r="B48" s="37">
        <f t="shared" si="3"/>
        <v>30733604</v>
      </c>
      <c r="C48" s="37">
        <f t="shared" si="4"/>
        <v>32083633</v>
      </c>
      <c r="D48" s="37">
        <f t="shared" si="7"/>
        <v>5</v>
      </c>
      <c r="E48" s="36" t="str">
        <f t="shared" si="6"/>
        <v>GIJÓN</v>
      </c>
      <c r="F48" s="36">
        <f t="shared" si="8"/>
        <v>17832062</v>
      </c>
      <c r="G48" s="36">
        <f t="shared" si="9"/>
        <v>20239347</v>
      </c>
    </row>
    <row r="49" spans="1:7" x14ac:dyDescent="0.3">
      <c r="A49" s="36" t="str">
        <f t="shared" si="5"/>
        <v>CASTELLÓN</v>
      </c>
      <c r="B49" s="37">
        <f t="shared" si="3"/>
        <v>19408414</v>
      </c>
      <c r="C49" s="37">
        <f t="shared" si="4"/>
        <v>16794141</v>
      </c>
      <c r="D49" s="37">
        <f t="shared" si="7"/>
        <v>9</v>
      </c>
      <c r="E49" s="36" t="str">
        <f t="shared" si="6"/>
        <v>BALEARES</v>
      </c>
      <c r="F49" s="36">
        <f t="shared" si="8"/>
        <v>15369893</v>
      </c>
      <c r="G49" s="36">
        <f t="shared" si="9"/>
        <v>14692847</v>
      </c>
    </row>
    <row r="50" spans="1:7" x14ac:dyDescent="0.3">
      <c r="A50" s="36" t="str">
        <f t="shared" si="5"/>
        <v>CEUTA</v>
      </c>
      <c r="B50" s="37">
        <f t="shared" si="3"/>
        <v>2260095</v>
      </c>
      <c r="C50" s="37">
        <f t="shared" si="4"/>
        <v>2316248</v>
      </c>
      <c r="D50" s="37">
        <f t="shared" si="7"/>
        <v>26</v>
      </c>
      <c r="E50" s="36" t="str">
        <f t="shared" si="6"/>
        <v>A CORUÑA</v>
      </c>
      <c r="F50" s="36">
        <f t="shared" si="8"/>
        <v>14585037</v>
      </c>
      <c r="G50" s="36">
        <f t="shared" si="9"/>
        <v>13844801</v>
      </c>
    </row>
    <row r="51" spans="1:7" x14ac:dyDescent="0.3">
      <c r="A51" s="36" t="str">
        <f t="shared" si="5"/>
        <v>FERROL-SAN CIBRAO</v>
      </c>
      <c r="B51" s="37">
        <f t="shared" si="3"/>
        <v>12175770</v>
      </c>
      <c r="C51" s="37">
        <f t="shared" si="4"/>
        <v>12301045</v>
      </c>
      <c r="D51" s="37">
        <f t="shared" si="7"/>
        <v>13</v>
      </c>
      <c r="E51" s="36" t="str">
        <f t="shared" si="6"/>
        <v>FERROL-SAN CIBRAO</v>
      </c>
      <c r="F51" s="36">
        <f t="shared" si="8"/>
        <v>12175770</v>
      </c>
      <c r="G51" s="36">
        <f t="shared" si="9"/>
        <v>12301045</v>
      </c>
    </row>
    <row r="52" spans="1:7" x14ac:dyDescent="0.3">
      <c r="A52" s="36" t="str">
        <f t="shared" si="5"/>
        <v>GIJÓN</v>
      </c>
      <c r="B52" s="37">
        <f t="shared" si="3"/>
        <v>17832062</v>
      </c>
      <c r="C52" s="37">
        <f t="shared" si="4"/>
        <v>20239347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11956427</v>
      </c>
      <c r="G52" s="36">
        <f t="shared" si="9"/>
        <v>12533442</v>
      </c>
    </row>
    <row r="53" spans="1:7" x14ac:dyDescent="0.3">
      <c r="A53" s="36" t="str">
        <f t="shared" si="5"/>
        <v>HUELVA</v>
      </c>
      <c r="B53" s="37">
        <f t="shared" si="3"/>
        <v>29976916</v>
      </c>
      <c r="C53" s="37">
        <f t="shared" si="4"/>
        <v>29270325</v>
      </c>
      <c r="D53" s="37">
        <f t="shared" si="7"/>
        <v>6</v>
      </c>
      <c r="E53" s="36" t="str">
        <f t="shared" si="6"/>
        <v>ALMERÍA</v>
      </c>
      <c r="F53" s="36">
        <f t="shared" si="8"/>
        <v>6677646</v>
      </c>
      <c r="G53" s="36">
        <f t="shared" si="9"/>
        <v>5766246</v>
      </c>
    </row>
    <row r="54" spans="1:7" x14ac:dyDescent="0.3">
      <c r="A54" s="36" t="str">
        <f t="shared" si="5"/>
        <v>LAS PALMAS</v>
      </c>
      <c r="B54" s="37">
        <f t="shared" si="3"/>
        <v>24597065</v>
      </c>
      <c r="C54" s="37">
        <f t="shared" si="4"/>
        <v>24836795</v>
      </c>
      <c r="D54" s="37">
        <f t="shared" si="7"/>
        <v>8</v>
      </c>
      <c r="E54" s="36" t="str">
        <f t="shared" si="6"/>
        <v>SANTANDER</v>
      </c>
      <c r="F54" s="36">
        <f t="shared" si="8"/>
        <v>5473243</v>
      </c>
      <c r="G54" s="36">
        <f t="shared" si="9"/>
        <v>5190132</v>
      </c>
    </row>
    <row r="55" spans="1:7" x14ac:dyDescent="0.3">
      <c r="A55" s="36" t="str">
        <f t="shared" si="5"/>
        <v>MÁLAGA</v>
      </c>
      <c r="B55" s="37">
        <f t="shared" si="3"/>
        <v>2869540</v>
      </c>
      <c r="C55" s="37">
        <f t="shared" si="4"/>
        <v>2648608</v>
      </c>
      <c r="D55" s="37">
        <f t="shared" si="7"/>
        <v>22</v>
      </c>
      <c r="E55" s="36" t="str">
        <f t="shared" si="6"/>
        <v>AVILÉS</v>
      </c>
      <c r="F55" s="36">
        <f t="shared" si="8"/>
        <v>4528077</v>
      </c>
      <c r="G55" s="36">
        <f t="shared" si="9"/>
        <v>4397691</v>
      </c>
    </row>
    <row r="56" spans="1:7" x14ac:dyDescent="0.3">
      <c r="A56" s="36" t="str">
        <f t="shared" si="5"/>
        <v>MARÍN Y RÍA DE PONTEVEDRA</v>
      </c>
      <c r="B56" s="37">
        <f t="shared" si="3"/>
        <v>2295798</v>
      </c>
      <c r="C56" s="37">
        <f t="shared" si="4"/>
        <v>2339194</v>
      </c>
      <c r="D56" s="37">
        <f t="shared" si="7"/>
        <v>25</v>
      </c>
      <c r="E56" s="36" t="str">
        <f t="shared" si="6"/>
        <v>VIGO</v>
      </c>
      <c r="F56" s="36">
        <f t="shared" si="8"/>
        <v>4025271</v>
      </c>
      <c r="G56" s="36">
        <f t="shared" si="9"/>
        <v>3904381</v>
      </c>
    </row>
    <row r="57" spans="1:7" x14ac:dyDescent="0.3">
      <c r="A57" s="36" t="str">
        <f t="shared" si="5"/>
        <v>MELILLA</v>
      </c>
      <c r="B57" s="37">
        <f t="shared" si="3"/>
        <v>806871</v>
      </c>
      <c r="C57" s="37">
        <f t="shared" si="4"/>
        <v>1082108</v>
      </c>
      <c r="D57" s="37">
        <f t="shared" si="7"/>
        <v>28</v>
      </c>
      <c r="E57" s="36" t="str">
        <f t="shared" si="6"/>
        <v>SEVILLA</v>
      </c>
      <c r="F57" s="36">
        <f t="shared" si="8"/>
        <v>3929362</v>
      </c>
      <c r="G57" s="36">
        <f t="shared" si="9"/>
        <v>4133942</v>
      </c>
    </row>
    <row r="58" spans="1:7" x14ac:dyDescent="0.3">
      <c r="A58" s="36" t="str">
        <f t="shared" si="5"/>
        <v>MOTRIL</v>
      </c>
      <c r="B58" s="37">
        <f t="shared" si="3"/>
        <v>2628265</v>
      </c>
      <c r="C58" s="37">
        <f t="shared" si="4"/>
        <v>2172850</v>
      </c>
      <c r="D58" s="37">
        <f t="shared" si="7"/>
        <v>24</v>
      </c>
      <c r="E58" s="36" t="str">
        <f t="shared" si="6"/>
        <v>BAHÍA DE CÁDIZ</v>
      </c>
      <c r="F58" s="36">
        <f t="shared" si="8"/>
        <v>3729881</v>
      </c>
      <c r="G58" s="36">
        <f t="shared" si="9"/>
        <v>3813885</v>
      </c>
    </row>
    <row r="59" spans="1:7" x14ac:dyDescent="0.3">
      <c r="A59" s="36" t="str">
        <f t="shared" si="5"/>
        <v>PASAIA</v>
      </c>
      <c r="B59" s="37">
        <f t="shared" si="3"/>
        <v>2865947</v>
      </c>
      <c r="C59" s="37">
        <f t="shared" si="4"/>
        <v>2712002</v>
      </c>
      <c r="D59" s="37">
        <f t="shared" si="7"/>
        <v>23</v>
      </c>
      <c r="E59" s="36" t="str">
        <f t="shared" si="6"/>
        <v>ALICANTE</v>
      </c>
      <c r="F59" s="36">
        <f t="shared" si="8"/>
        <v>2929733</v>
      </c>
      <c r="G59" s="36">
        <f t="shared" si="9"/>
        <v>3188361</v>
      </c>
    </row>
    <row r="60" spans="1:7" x14ac:dyDescent="0.3">
      <c r="A60" s="36" t="str">
        <f t="shared" si="5"/>
        <v>SANTA CRUZ DE TENERIFE</v>
      </c>
      <c r="B60" s="37">
        <f t="shared" si="3"/>
        <v>11956427</v>
      </c>
      <c r="C60" s="37">
        <f t="shared" si="4"/>
        <v>12533442</v>
      </c>
      <c r="D60" s="37">
        <f t="shared" si="7"/>
        <v>14</v>
      </c>
      <c r="E60" s="36" t="str">
        <f t="shared" si="6"/>
        <v>MÁLAGA</v>
      </c>
      <c r="F60" s="36">
        <f t="shared" si="8"/>
        <v>2869540</v>
      </c>
      <c r="G60" s="36">
        <f t="shared" si="9"/>
        <v>2648608</v>
      </c>
    </row>
    <row r="61" spans="1:7" x14ac:dyDescent="0.3">
      <c r="A61" s="36" t="str">
        <f t="shared" si="5"/>
        <v>SANTANDER</v>
      </c>
      <c r="B61" s="37">
        <f t="shared" si="3"/>
        <v>5473243</v>
      </c>
      <c r="C61" s="37">
        <f t="shared" si="4"/>
        <v>5190132</v>
      </c>
      <c r="D61" s="37">
        <f t="shared" si="7"/>
        <v>16</v>
      </c>
      <c r="E61" s="36" t="str">
        <f t="shared" si="6"/>
        <v>PASAIA</v>
      </c>
      <c r="F61" s="36">
        <f t="shared" si="8"/>
        <v>2865947</v>
      </c>
      <c r="G61" s="36">
        <f t="shared" si="9"/>
        <v>2712002</v>
      </c>
    </row>
    <row r="62" spans="1:7" x14ac:dyDescent="0.3">
      <c r="A62" s="36" t="str">
        <f t="shared" si="5"/>
        <v>SEVILLA</v>
      </c>
      <c r="B62" s="37">
        <f t="shared" si="3"/>
        <v>3929362</v>
      </c>
      <c r="C62" s="37">
        <f t="shared" si="4"/>
        <v>4133942</v>
      </c>
      <c r="D62" s="37">
        <f t="shared" si="7"/>
        <v>19</v>
      </c>
      <c r="E62" s="36" t="str">
        <f t="shared" si="6"/>
        <v>MOTRIL</v>
      </c>
      <c r="F62" s="36">
        <f t="shared" si="8"/>
        <v>2628265</v>
      </c>
      <c r="G62" s="36">
        <f t="shared" si="9"/>
        <v>2172850</v>
      </c>
    </row>
    <row r="63" spans="1:7" x14ac:dyDescent="0.3">
      <c r="A63" s="36" t="str">
        <f t="shared" si="5"/>
        <v>TARRAGONA</v>
      </c>
      <c r="B63" s="37">
        <f t="shared" si="3"/>
        <v>29060849</v>
      </c>
      <c r="C63" s="37">
        <f t="shared" si="4"/>
        <v>30863393</v>
      </c>
      <c r="D63" s="37">
        <f t="shared" si="7"/>
        <v>7</v>
      </c>
      <c r="E63" s="36" t="str">
        <f t="shared" si="6"/>
        <v>MARÍN Y RÍA DE PONTEVEDRA</v>
      </c>
      <c r="F63" s="36">
        <f t="shared" si="8"/>
        <v>2295798</v>
      </c>
      <c r="G63" s="36">
        <f t="shared" si="9"/>
        <v>2339194</v>
      </c>
    </row>
    <row r="64" spans="1:7" x14ac:dyDescent="0.3">
      <c r="A64" s="36" t="str">
        <f t="shared" si="5"/>
        <v>VALENCIA</v>
      </c>
      <c r="B64" s="37">
        <f t="shared" si="3"/>
        <v>70224248</v>
      </c>
      <c r="C64" s="37">
        <f t="shared" si="4"/>
        <v>67831359</v>
      </c>
      <c r="D64" s="37">
        <f t="shared" si="7"/>
        <v>2</v>
      </c>
      <c r="E64" s="36" t="str">
        <f t="shared" si="6"/>
        <v>CEUTA</v>
      </c>
      <c r="F64" s="36">
        <f t="shared" si="8"/>
        <v>2260095</v>
      </c>
      <c r="G64" s="36">
        <f t="shared" si="9"/>
        <v>2316248</v>
      </c>
    </row>
    <row r="65" spans="1:7" x14ac:dyDescent="0.3">
      <c r="A65" s="36" t="str">
        <f t="shared" si="5"/>
        <v>VIGO</v>
      </c>
      <c r="B65" s="37">
        <f t="shared" si="3"/>
        <v>4025271</v>
      </c>
      <c r="C65" s="37">
        <f t="shared" si="4"/>
        <v>3904381</v>
      </c>
      <c r="D65" s="37">
        <f t="shared" si="7"/>
        <v>18</v>
      </c>
      <c r="E65" s="36" t="str">
        <f t="shared" si="6"/>
        <v>VILAGARCÍA</v>
      </c>
      <c r="F65" s="36">
        <f t="shared" si="8"/>
        <v>1110241</v>
      </c>
      <c r="G65" s="36">
        <f t="shared" si="9"/>
        <v>1101521</v>
      </c>
    </row>
    <row r="66" spans="1:7" x14ac:dyDescent="0.3">
      <c r="A66" s="36" t="str">
        <f t="shared" si="5"/>
        <v>VILAGARCÍA</v>
      </c>
      <c r="B66" s="37">
        <f t="shared" si="3"/>
        <v>1110241</v>
      </c>
      <c r="C66" s="37">
        <f t="shared" si="4"/>
        <v>1101521</v>
      </c>
      <c r="D66" s="37">
        <f t="shared" si="7"/>
        <v>27</v>
      </c>
      <c r="E66" s="36" t="str">
        <f t="shared" si="6"/>
        <v>MELILLA</v>
      </c>
      <c r="F66" s="36">
        <f t="shared" si="8"/>
        <v>806871</v>
      </c>
      <c r="G66" s="36">
        <f t="shared" si="9"/>
        <v>1082108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128</v>
      </c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1269121</v>
      </c>
      <c r="C7" s="30">
        <v>1425418</v>
      </c>
      <c r="D7" s="30">
        <v>13464485</v>
      </c>
      <c r="E7" s="30">
        <v>14216837</v>
      </c>
      <c r="F7" s="11">
        <f>((E7*100)/D7)-100</f>
        <v>5.5876775086458963</v>
      </c>
      <c r="G7" s="1"/>
      <c r="H7" s="1"/>
      <c r="I7" s="1"/>
    </row>
    <row r="8" spans="1:12" x14ac:dyDescent="0.3">
      <c r="A8" s="12" t="s">
        <v>31</v>
      </c>
      <c r="B8" s="31">
        <v>262279</v>
      </c>
      <c r="C8" s="31">
        <v>236200</v>
      </c>
      <c r="D8" s="31">
        <v>3164434</v>
      </c>
      <c r="E8" s="31">
        <v>2901374</v>
      </c>
      <c r="F8" s="14">
        <f t="shared" ref="F8:F34" si="0">((E8*100)/D8)-100</f>
        <v>-8.3130190106666788</v>
      </c>
      <c r="G8" s="1"/>
      <c r="H8" s="1"/>
      <c r="I8" s="1"/>
    </row>
    <row r="9" spans="1:12" x14ac:dyDescent="0.3">
      <c r="A9" s="9" t="s">
        <v>157</v>
      </c>
      <c r="B9" s="30">
        <v>460545</v>
      </c>
      <c r="C9" s="30">
        <v>778248</v>
      </c>
      <c r="D9" s="30">
        <v>5684002</v>
      </c>
      <c r="E9" s="30">
        <v>6590086</v>
      </c>
      <c r="F9" s="11">
        <f t="shared" si="0"/>
        <v>15.940951463423133</v>
      </c>
      <c r="G9" s="1"/>
      <c r="H9" s="1"/>
      <c r="I9" s="1"/>
    </row>
    <row r="10" spans="1:12" x14ac:dyDescent="0.3">
      <c r="A10" s="12" t="s">
        <v>159</v>
      </c>
      <c r="B10" s="31">
        <v>367738</v>
      </c>
      <c r="C10" s="31">
        <v>324885</v>
      </c>
      <c r="D10" s="31">
        <v>4346442</v>
      </c>
      <c r="E10" s="31">
        <v>4479964</v>
      </c>
      <c r="F10" s="14">
        <f t="shared" si="0"/>
        <v>3.0719839353659779</v>
      </c>
      <c r="G10" s="1"/>
      <c r="H10" s="1"/>
      <c r="I10" s="1"/>
    </row>
    <row r="11" spans="1:12" x14ac:dyDescent="0.3">
      <c r="A11" s="9" t="s">
        <v>160</v>
      </c>
      <c r="B11" s="30">
        <v>8836517</v>
      </c>
      <c r="C11" s="30">
        <v>8546901</v>
      </c>
      <c r="D11" s="30">
        <v>88466359</v>
      </c>
      <c r="E11" s="30">
        <v>94229295</v>
      </c>
      <c r="F11" s="11">
        <f t="shared" si="0"/>
        <v>6.5142683220409197</v>
      </c>
      <c r="G11" s="1"/>
      <c r="H11" s="1"/>
      <c r="I11" s="1"/>
    </row>
    <row r="12" spans="1:12" x14ac:dyDescent="0.3">
      <c r="A12" s="12" t="s">
        <v>161</v>
      </c>
      <c r="B12" s="31">
        <v>373546</v>
      </c>
      <c r="C12" s="31">
        <v>379858</v>
      </c>
      <c r="D12" s="31">
        <v>3692764</v>
      </c>
      <c r="E12" s="31">
        <v>3617107</v>
      </c>
      <c r="F12" s="14">
        <f t="shared" si="0"/>
        <v>-2.0487905536340776</v>
      </c>
      <c r="G12" s="1"/>
      <c r="H12" s="1"/>
      <c r="I12" s="1"/>
    </row>
    <row r="13" spans="1:12" x14ac:dyDescent="0.3">
      <c r="A13" s="9" t="s">
        <v>32</v>
      </c>
      <c r="B13" s="30">
        <v>1068620</v>
      </c>
      <c r="C13" s="30">
        <v>1222088</v>
      </c>
      <c r="D13" s="30">
        <v>14460038</v>
      </c>
      <c r="E13" s="30">
        <v>15130625</v>
      </c>
      <c r="F13" s="11">
        <f t="shared" si="0"/>
        <v>4.6375189332144231</v>
      </c>
      <c r="G13" s="1"/>
      <c r="H13" s="1"/>
      <c r="I13" s="1"/>
    </row>
    <row r="14" spans="1:12" x14ac:dyDescent="0.3">
      <c r="A14" s="12" t="s">
        <v>33</v>
      </c>
      <c r="B14" s="31">
        <v>5225386</v>
      </c>
      <c r="C14" s="31">
        <v>5162469</v>
      </c>
      <c r="D14" s="31">
        <v>55202652</v>
      </c>
      <c r="E14" s="31">
        <v>60474131</v>
      </c>
      <c r="F14" s="14">
        <f t="shared" si="0"/>
        <v>9.5493220144568483</v>
      </c>
      <c r="G14" s="1"/>
      <c r="H14" s="1"/>
      <c r="I14" s="1"/>
    </row>
    <row r="15" spans="1:12" x14ac:dyDescent="0.3">
      <c r="A15" s="9" t="s">
        <v>34</v>
      </c>
      <c r="B15" s="30">
        <v>2568460</v>
      </c>
      <c r="C15" s="30">
        <v>2922906</v>
      </c>
      <c r="D15" s="30">
        <v>30853233</v>
      </c>
      <c r="E15" s="30">
        <v>32802803</v>
      </c>
      <c r="F15" s="11">
        <f t="shared" si="0"/>
        <v>6.3188515770778366</v>
      </c>
      <c r="G15" s="1"/>
      <c r="H15" s="1"/>
      <c r="I15" s="1"/>
    </row>
    <row r="16" spans="1:12" x14ac:dyDescent="0.3">
      <c r="A16" s="12" t="s">
        <v>35</v>
      </c>
      <c r="B16" s="31">
        <v>2937550</v>
      </c>
      <c r="C16" s="31">
        <v>3111393</v>
      </c>
      <c r="D16" s="31">
        <v>32025139</v>
      </c>
      <c r="E16" s="31">
        <v>30678894</v>
      </c>
      <c r="F16" s="14">
        <f t="shared" si="0"/>
        <v>-4.2037132141721543</v>
      </c>
      <c r="G16" s="1"/>
      <c r="H16" s="1"/>
      <c r="I16" s="1"/>
    </row>
    <row r="17" spans="1:9" x14ac:dyDescent="0.3">
      <c r="A17" s="9" t="s">
        <v>162</v>
      </c>
      <c r="B17" s="30">
        <v>1488695</v>
      </c>
      <c r="C17" s="30">
        <v>1806534</v>
      </c>
      <c r="D17" s="30">
        <v>16767351</v>
      </c>
      <c r="E17" s="30">
        <v>19379619</v>
      </c>
      <c r="F17" s="11">
        <f t="shared" si="0"/>
        <v>15.579491357937215</v>
      </c>
      <c r="G17" s="1"/>
      <c r="H17" s="1"/>
      <c r="I17" s="1"/>
    </row>
    <row r="18" spans="1:9" x14ac:dyDescent="0.3">
      <c r="A18" s="12" t="s">
        <v>36</v>
      </c>
      <c r="B18" s="31">
        <v>210256</v>
      </c>
      <c r="C18" s="31">
        <v>148793</v>
      </c>
      <c r="D18" s="31">
        <v>1736012</v>
      </c>
      <c r="E18" s="31">
        <v>1591973</v>
      </c>
      <c r="F18" s="14">
        <f t="shared" si="0"/>
        <v>-8.2971200659903275</v>
      </c>
      <c r="G18" s="1"/>
      <c r="H18" s="1"/>
      <c r="I18" s="1"/>
    </row>
    <row r="19" spans="1:9" x14ac:dyDescent="0.3">
      <c r="A19" s="9" t="s">
        <v>37</v>
      </c>
      <c r="B19" s="30">
        <v>1170331</v>
      </c>
      <c r="C19" s="30">
        <v>969970</v>
      </c>
      <c r="D19" s="30">
        <v>12280311</v>
      </c>
      <c r="E19" s="30">
        <v>12149573</v>
      </c>
      <c r="F19" s="11">
        <f t="shared" si="0"/>
        <v>-1.0646147316627435</v>
      </c>
      <c r="G19" s="1"/>
      <c r="H19" s="1"/>
      <c r="I19" s="1"/>
    </row>
    <row r="20" spans="1:9" x14ac:dyDescent="0.3">
      <c r="A20" s="12" t="s">
        <v>163</v>
      </c>
      <c r="B20" s="31">
        <v>2056262</v>
      </c>
      <c r="C20" s="31">
        <v>1522896</v>
      </c>
      <c r="D20" s="31">
        <v>20186844</v>
      </c>
      <c r="E20" s="31">
        <v>17805382</v>
      </c>
      <c r="F20" s="14">
        <f t="shared" si="0"/>
        <v>-11.797099140410452</v>
      </c>
      <c r="G20" s="1"/>
      <c r="H20" s="1"/>
      <c r="I20" s="1"/>
    </row>
    <row r="21" spans="1:9" x14ac:dyDescent="0.3">
      <c r="A21" s="9" t="s">
        <v>38</v>
      </c>
      <c r="B21" s="30">
        <v>3083893</v>
      </c>
      <c r="C21" s="30">
        <v>2691655</v>
      </c>
      <c r="D21" s="30">
        <v>29129286</v>
      </c>
      <c r="E21" s="30">
        <v>29799001</v>
      </c>
      <c r="F21" s="11">
        <f t="shared" si="0"/>
        <v>2.2991123091722869</v>
      </c>
      <c r="G21" s="1"/>
      <c r="H21" s="1"/>
      <c r="I21" s="1"/>
    </row>
    <row r="22" spans="1:9" x14ac:dyDescent="0.3">
      <c r="A22" s="12" t="s">
        <v>59</v>
      </c>
      <c r="B22" s="31">
        <v>2132953</v>
      </c>
      <c r="C22" s="31">
        <v>2029738</v>
      </c>
      <c r="D22" s="31">
        <v>22386621</v>
      </c>
      <c r="E22" s="31">
        <v>22196105</v>
      </c>
      <c r="F22" s="14">
        <f t="shared" si="0"/>
        <v>-0.85102615530945513</v>
      </c>
      <c r="G22" s="1"/>
      <c r="H22" s="1"/>
      <c r="I22" s="1"/>
    </row>
    <row r="23" spans="1:9" x14ac:dyDescent="0.3">
      <c r="A23" s="9" t="s">
        <v>164</v>
      </c>
      <c r="B23" s="30">
        <v>271893</v>
      </c>
      <c r="C23" s="30">
        <v>331718</v>
      </c>
      <c r="D23" s="30">
        <v>2545587</v>
      </c>
      <c r="E23" s="30">
        <v>2776124</v>
      </c>
      <c r="F23" s="11">
        <f t="shared" si="0"/>
        <v>9.0563394611930335</v>
      </c>
      <c r="G23" s="1"/>
      <c r="H23" s="1"/>
      <c r="I23" s="1"/>
    </row>
    <row r="24" spans="1:9" x14ac:dyDescent="0.3">
      <c r="A24" s="12" t="s">
        <v>166</v>
      </c>
      <c r="B24" s="31">
        <v>221778</v>
      </c>
      <c r="C24" s="31">
        <v>164472</v>
      </c>
      <c r="D24" s="31">
        <v>2318105</v>
      </c>
      <c r="E24" s="31">
        <v>2268306</v>
      </c>
      <c r="F24" s="14">
        <f t="shared" si="0"/>
        <v>-2.1482633444127828</v>
      </c>
      <c r="G24" s="1"/>
      <c r="H24" s="1"/>
      <c r="I24" s="1"/>
    </row>
    <row r="25" spans="1:9" x14ac:dyDescent="0.3">
      <c r="A25" s="9" t="s">
        <v>39</v>
      </c>
      <c r="B25" s="30">
        <v>90519</v>
      </c>
      <c r="C25" s="30">
        <v>69050</v>
      </c>
      <c r="D25" s="30">
        <v>1076780</v>
      </c>
      <c r="E25" s="30">
        <v>802462</v>
      </c>
      <c r="F25" s="11">
        <f t="shared" si="0"/>
        <v>-25.475770352346814</v>
      </c>
      <c r="G25" s="1"/>
      <c r="H25" s="1"/>
      <c r="I25" s="1"/>
    </row>
    <row r="26" spans="1:9" x14ac:dyDescent="0.3">
      <c r="A26" s="12" t="s">
        <v>40</v>
      </c>
      <c r="B26" s="31">
        <v>254127</v>
      </c>
      <c r="C26" s="31">
        <v>247880</v>
      </c>
      <c r="D26" s="31">
        <v>2145697</v>
      </c>
      <c r="E26" s="31">
        <v>2598637</v>
      </c>
      <c r="F26" s="14">
        <f t="shared" si="0"/>
        <v>21.10922464821455</v>
      </c>
      <c r="G26" s="1"/>
      <c r="H26" s="1"/>
      <c r="I26" s="1"/>
    </row>
    <row r="27" spans="1:9" x14ac:dyDescent="0.3">
      <c r="A27" s="9" t="s">
        <v>41</v>
      </c>
      <c r="B27" s="30">
        <v>244450</v>
      </c>
      <c r="C27" s="30">
        <v>235407</v>
      </c>
      <c r="D27" s="30">
        <v>2662219</v>
      </c>
      <c r="E27" s="30">
        <v>2820444</v>
      </c>
      <c r="F27" s="11">
        <f t="shared" si="0"/>
        <v>5.9433502653237724</v>
      </c>
      <c r="G27" s="1"/>
      <c r="H27" s="1"/>
      <c r="I27" s="1"/>
    </row>
    <row r="28" spans="1:9" x14ac:dyDescent="0.3">
      <c r="A28" s="12" t="s">
        <v>42</v>
      </c>
      <c r="B28" s="31">
        <v>1094520</v>
      </c>
      <c r="C28" s="31">
        <v>1037449</v>
      </c>
      <c r="D28" s="31">
        <v>11873669</v>
      </c>
      <c r="E28" s="31">
        <v>11348380</v>
      </c>
      <c r="F28" s="14">
        <f t="shared" si="0"/>
        <v>-4.4239821743388603</v>
      </c>
      <c r="G28" s="1"/>
      <c r="H28" s="1"/>
      <c r="I28" s="1"/>
    </row>
    <row r="29" spans="1:9" x14ac:dyDescent="0.3">
      <c r="A29" s="9" t="s">
        <v>43</v>
      </c>
      <c r="B29" s="30">
        <v>554304</v>
      </c>
      <c r="C29" s="30">
        <v>592221</v>
      </c>
      <c r="D29" s="30">
        <v>5173840</v>
      </c>
      <c r="E29" s="30">
        <v>5447751</v>
      </c>
      <c r="F29" s="11">
        <f t="shared" si="0"/>
        <v>5.2941528922425078</v>
      </c>
      <c r="G29" s="1"/>
      <c r="H29" s="1"/>
      <c r="I29" s="1"/>
    </row>
    <row r="30" spans="1:9" x14ac:dyDescent="0.3">
      <c r="A30" s="12" t="s">
        <v>44</v>
      </c>
      <c r="B30" s="31">
        <v>499961</v>
      </c>
      <c r="C30" s="31">
        <v>378280</v>
      </c>
      <c r="D30" s="31">
        <v>4113042</v>
      </c>
      <c r="E30" s="31">
        <v>3915892</v>
      </c>
      <c r="F30" s="14">
        <f t="shared" si="0"/>
        <v>-4.7932892491737249</v>
      </c>
      <c r="G30" s="1"/>
      <c r="H30" s="1"/>
      <c r="I30" s="1"/>
    </row>
    <row r="31" spans="1:9" x14ac:dyDescent="0.3">
      <c r="A31" s="9" t="s">
        <v>45</v>
      </c>
      <c r="B31" s="30">
        <v>2823544</v>
      </c>
      <c r="C31" s="30">
        <v>2391739</v>
      </c>
      <c r="D31" s="30">
        <v>30791627</v>
      </c>
      <c r="E31" s="30">
        <v>28978363</v>
      </c>
      <c r="F31" s="11">
        <f t="shared" si="0"/>
        <v>-5.888821659212752</v>
      </c>
      <c r="G31" s="1"/>
      <c r="H31" s="1"/>
      <c r="I31" s="1"/>
    </row>
    <row r="32" spans="1:9" x14ac:dyDescent="0.3">
      <c r="A32" s="12" t="s">
        <v>46</v>
      </c>
      <c r="B32" s="31">
        <v>6125207</v>
      </c>
      <c r="C32" s="31">
        <v>6606783</v>
      </c>
      <c r="D32" s="31">
        <v>67543231</v>
      </c>
      <c r="E32" s="31">
        <v>70034134</v>
      </c>
      <c r="F32" s="14">
        <f t="shared" si="0"/>
        <v>3.6878647395473223</v>
      </c>
      <c r="G32" s="1"/>
      <c r="H32" s="1"/>
      <c r="I32" s="1"/>
    </row>
    <row r="33" spans="1:9" x14ac:dyDescent="0.3">
      <c r="A33" s="9" t="s">
        <v>47</v>
      </c>
      <c r="B33" s="30">
        <v>338868</v>
      </c>
      <c r="C33" s="30">
        <v>332395</v>
      </c>
      <c r="D33" s="30">
        <v>3662304</v>
      </c>
      <c r="E33" s="30">
        <v>3820891</v>
      </c>
      <c r="F33" s="11">
        <f t="shared" si="0"/>
        <v>4.3302522128146705</v>
      </c>
      <c r="G33" s="1"/>
      <c r="H33" s="1"/>
      <c r="I33" s="1"/>
    </row>
    <row r="34" spans="1:9" x14ac:dyDescent="0.3">
      <c r="A34" s="12" t="s">
        <v>165</v>
      </c>
      <c r="B34" s="31">
        <v>99301</v>
      </c>
      <c r="C34" s="31">
        <v>129651</v>
      </c>
      <c r="D34" s="31">
        <v>1097476</v>
      </c>
      <c r="E34" s="31">
        <v>1106975</v>
      </c>
      <c r="F34" s="14">
        <f t="shared" si="0"/>
        <v>0.86553145581315505</v>
      </c>
      <c r="G34" s="1"/>
      <c r="H34" s="1"/>
      <c r="I34" s="1"/>
    </row>
    <row r="35" spans="1:9" x14ac:dyDescent="0.3">
      <c r="A35" s="15" t="s">
        <v>48</v>
      </c>
      <c r="B35" s="16">
        <f>SUM(B7:B34)</f>
        <v>46130624</v>
      </c>
      <c r="C35" s="16">
        <f t="shared" ref="C35:E35" si="1">SUM(C7:C34)</f>
        <v>45796997</v>
      </c>
      <c r="D35" s="16">
        <f t="shared" si="1"/>
        <v>488849550</v>
      </c>
      <c r="E35" s="16">
        <f t="shared" si="1"/>
        <v>503961128</v>
      </c>
      <c r="F35" s="17">
        <f t="shared" ref="F35" si="2">((E35*100)/D35)-100</f>
        <v>3.0912533314186277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14216837</v>
      </c>
      <c r="C39" s="37">
        <f t="shared" si="4"/>
        <v>13464485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94229295</v>
      </c>
      <c r="G39" s="36">
        <f>LOOKUP(E39,$A$39:$A$66,$C$39:$C$66)</f>
        <v>88466359</v>
      </c>
    </row>
    <row r="40" spans="1:9" x14ac:dyDescent="0.3">
      <c r="A40" s="36" t="str">
        <f t="shared" si="5"/>
        <v>ALICANTE</v>
      </c>
      <c r="B40" s="37">
        <f t="shared" si="3"/>
        <v>2901374</v>
      </c>
      <c r="C40" s="37">
        <f t="shared" si="4"/>
        <v>3164434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70034134</v>
      </c>
      <c r="G40" s="36">
        <f t="shared" ref="G40:G66" si="9">LOOKUP(E40,$A$39:$A$66,$C$39:$C$66)</f>
        <v>67543231</v>
      </c>
    </row>
    <row r="41" spans="1:9" x14ac:dyDescent="0.3">
      <c r="A41" s="36" t="str">
        <f t="shared" si="5"/>
        <v>ALMERÍA</v>
      </c>
      <c r="B41" s="37">
        <f t="shared" si="3"/>
        <v>6590086</v>
      </c>
      <c r="C41" s="37">
        <f t="shared" si="4"/>
        <v>5684002</v>
      </c>
      <c r="D41" s="37">
        <f t="shared" si="7"/>
        <v>15</v>
      </c>
      <c r="E41" s="36" t="str">
        <f t="shared" si="6"/>
        <v>BARCELONA</v>
      </c>
      <c r="F41" s="36">
        <f t="shared" si="8"/>
        <v>60474131</v>
      </c>
      <c r="G41" s="36">
        <f t="shared" si="9"/>
        <v>55202652</v>
      </c>
    </row>
    <row r="42" spans="1:9" x14ac:dyDescent="0.3">
      <c r="A42" s="36" t="str">
        <f t="shared" si="5"/>
        <v>AVILÉS</v>
      </c>
      <c r="B42" s="37">
        <f t="shared" si="3"/>
        <v>4479964</v>
      </c>
      <c r="C42" s="37">
        <f t="shared" si="4"/>
        <v>4346442</v>
      </c>
      <c r="D42" s="37">
        <f t="shared" si="7"/>
        <v>17</v>
      </c>
      <c r="E42" s="36" t="str">
        <f t="shared" si="6"/>
        <v>BILBAO</v>
      </c>
      <c r="F42" s="36">
        <f t="shared" si="8"/>
        <v>32802803</v>
      </c>
      <c r="G42" s="36">
        <f t="shared" si="9"/>
        <v>30853233</v>
      </c>
    </row>
    <row r="43" spans="1:9" x14ac:dyDescent="0.3">
      <c r="A43" s="36" t="str">
        <f t="shared" si="5"/>
        <v>BAHÍA DE ALGECIRAS</v>
      </c>
      <c r="B43" s="37">
        <f t="shared" si="3"/>
        <v>94229295</v>
      </c>
      <c r="C43" s="37">
        <f t="shared" si="4"/>
        <v>88466359</v>
      </c>
      <c r="D43" s="37">
        <f t="shared" si="7"/>
        <v>1</v>
      </c>
      <c r="E43" s="36" t="str">
        <f t="shared" si="6"/>
        <v>CARTAGENA</v>
      </c>
      <c r="F43" s="36">
        <f t="shared" si="8"/>
        <v>30678894</v>
      </c>
      <c r="G43" s="36">
        <f t="shared" si="9"/>
        <v>32025139</v>
      </c>
    </row>
    <row r="44" spans="1:9" x14ac:dyDescent="0.3">
      <c r="A44" s="36" t="str">
        <f t="shared" si="5"/>
        <v>BAHÍA DE CÁDIZ</v>
      </c>
      <c r="B44" s="37">
        <f t="shared" si="3"/>
        <v>3617107</v>
      </c>
      <c r="C44" s="37">
        <f t="shared" si="4"/>
        <v>3692764</v>
      </c>
      <c r="D44" s="37">
        <f t="shared" si="7"/>
        <v>20</v>
      </c>
      <c r="E44" s="36" t="str">
        <f t="shared" si="6"/>
        <v>HUELVA</v>
      </c>
      <c r="F44" s="36">
        <f t="shared" si="8"/>
        <v>29799001</v>
      </c>
      <c r="G44" s="36">
        <f t="shared" si="9"/>
        <v>29129286</v>
      </c>
    </row>
    <row r="45" spans="1:9" x14ac:dyDescent="0.3">
      <c r="A45" s="36" t="str">
        <f t="shared" si="5"/>
        <v>BALEARES</v>
      </c>
      <c r="B45" s="37">
        <f t="shared" si="3"/>
        <v>15130625</v>
      </c>
      <c r="C45" s="37">
        <f t="shared" si="4"/>
        <v>14460038</v>
      </c>
      <c r="D45" s="37">
        <f t="shared" si="7"/>
        <v>11</v>
      </c>
      <c r="E45" s="36" t="str">
        <f t="shared" si="6"/>
        <v>TARRAGONA</v>
      </c>
      <c r="F45" s="36">
        <f t="shared" si="8"/>
        <v>28978363</v>
      </c>
      <c r="G45" s="36">
        <f t="shared" si="9"/>
        <v>30791627</v>
      </c>
    </row>
    <row r="46" spans="1:9" x14ac:dyDescent="0.3">
      <c r="A46" s="36" t="str">
        <f t="shared" si="5"/>
        <v>BARCELONA</v>
      </c>
      <c r="B46" s="37">
        <f t="shared" si="3"/>
        <v>60474131</v>
      </c>
      <c r="C46" s="37">
        <f t="shared" si="4"/>
        <v>55202652</v>
      </c>
      <c r="D46" s="37">
        <f t="shared" si="7"/>
        <v>3</v>
      </c>
      <c r="E46" s="36" t="str">
        <f t="shared" si="6"/>
        <v>LAS PALMAS</v>
      </c>
      <c r="F46" s="36">
        <f t="shared" si="8"/>
        <v>22196105</v>
      </c>
      <c r="G46" s="36">
        <f t="shared" si="9"/>
        <v>22386621</v>
      </c>
    </row>
    <row r="47" spans="1:9" x14ac:dyDescent="0.3">
      <c r="A47" s="36" t="str">
        <f t="shared" si="5"/>
        <v>BILBAO</v>
      </c>
      <c r="B47" s="37">
        <f t="shared" si="3"/>
        <v>32802803</v>
      </c>
      <c r="C47" s="37">
        <f t="shared" si="4"/>
        <v>30853233</v>
      </c>
      <c r="D47" s="37">
        <f t="shared" si="7"/>
        <v>4</v>
      </c>
      <c r="E47" s="36" t="str">
        <f t="shared" si="6"/>
        <v>CASTELLÓN</v>
      </c>
      <c r="F47" s="36">
        <f t="shared" si="8"/>
        <v>19379619</v>
      </c>
      <c r="G47" s="36">
        <f t="shared" si="9"/>
        <v>16767351</v>
      </c>
    </row>
    <row r="48" spans="1:9" x14ac:dyDescent="0.3">
      <c r="A48" s="36" t="str">
        <f t="shared" si="5"/>
        <v>CARTAGENA</v>
      </c>
      <c r="B48" s="37">
        <f t="shared" si="3"/>
        <v>30678894</v>
      </c>
      <c r="C48" s="37">
        <f t="shared" si="4"/>
        <v>32025139</v>
      </c>
      <c r="D48" s="37">
        <f t="shared" si="7"/>
        <v>5</v>
      </c>
      <c r="E48" s="36" t="str">
        <f t="shared" si="6"/>
        <v>GIJÓN</v>
      </c>
      <c r="F48" s="36">
        <f t="shared" si="8"/>
        <v>17805382</v>
      </c>
      <c r="G48" s="36">
        <f t="shared" si="9"/>
        <v>20186844</v>
      </c>
    </row>
    <row r="49" spans="1:7" x14ac:dyDescent="0.3">
      <c r="A49" s="36" t="str">
        <f t="shared" si="5"/>
        <v>CASTELLÓN</v>
      </c>
      <c r="B49" s="37">
        <f t="shared" si="3"/>
        <v>19379619</v>
      </c>
      <c r="C49" s="37">
        <f t="shared" si="4"/>
        <v>16767351</v>
      </c>
      <c r="D49" s="37">
        <f t="shared" si="7"/>
        <v>9</v>
      </c>
      <c r="E49" s="36" t="str">
        <f t="shared" si="6"/>
        <v>BALEARES</v>
      </c>
      <c r="F49" s="36">
        <f t="shared" si="8"/>
        <v>15130625</v>
      </c>
      <c r="G49" s="36">
        <f t="shared" si="9"/>
        <v>14460038</v>
      </c>
    </row>
    <row r="50" spans="1:7" x14ac:dyDescent="0.3">
      <c r="A50" s="36" t="str">
        <f t="shared" si="5"/>
        <v>CEUTA</v>
      </c>
      <c r="B50" s="37">
        <f t="shared" si="3"/>
        <v>1591973</v>
      </c>
      <c r="C50" s="37">
        <f t="shared" si="4"/>
        <v>1736012</v>
      </c>
      <c r="D50" s="37">
        <f t="shared" si="7"/>
        <v>26</v>
      </c>
      <c r="E50" s="36" t="str">
        <f t="shared" si="6"/>
        <v>A CORUÑA</v>
      </c>
      <c r="F50" s="36">
        <f t="shared" si="8"/>
        <v>14216837</v>
      </c>
      <c r="G50" s="36">
        <f t="shared" si="9"/>
        <v>13464485</v>
      </c>
    </row>
    <row r="51" spans="1:7" x14ac:dyDescent="0.3">
      <c r="A51" s="36" t="str">
        <f t="shared" si="5"/>
        <v>FERROL-SAN CIBRAO</v>
      </c>
      <c r="B51" s="37">
        <f t="shared" si="3"/>
        <v>12149573</v>
      </c>
      <c r="C51" s="37">
        <f t="shared" si="4"/>
        <v>12280311</v>
      </c>
      <c r="D51" s="37">
        <f t="shared" si="7"/>
        <v>13</v>
      </c>
      <c r="E51" s="36" t="str">
        <f t="shared" si="6"/>
        <v>FERROL-SAN CIBRAO</v>
      </c>
      <c r="F51" s="36">
        <f t="shared" si="8"/>
        <v>12149573</v>
      </c>
      <c r="G51" s="36">
        <f t="shared" si="9"/>
        <v>12280311</v>
      </c>
    </row>
    <row r="52" spans="1:7" x14ac:dyDescent="0.3">
      <c r="A52" s="36" t="str">
        <f t="shared" si="5"/>
        <v>GIJÓN</v>
      </c>
      <c r="B52" s="37">
        <f t="shared" si="3"/>
        <v>17805382</v>
      </c>
      <c r="C52" s="37">
        <f t="shared" si="4"/>
        <v>20186844</v>
      </c>
      <c r="D52" s="37">
        <f t="shared" si="7"/>
        <v>10</v>
      </c>
      <c r="E52" s="36" t="str">
        <f t="shared" si="6"/>
        <v>SANTA CRUZ DE TENERIFE</v>
      </c>
      <c r="F52" s="36">
        <f t="shared" si="8"/>
        <v>11348380</v>
      </c>
      <c r="G52" s="36">
        <f t="shared" si="9"/>
        <v>11873669</v>
      </c>
    </row>
    <row r="53" spans="1:7" x14ac:dyDescent="0.3">
      <c r="A53" s="36" t="str">
        <f t="shared" si="5"/>
        <v>HUELVA</v>
      </c>
      <c r="B53" s="37">
        <f t="shared" si="3"/>
        <v>29799001</v>
      </c>
      <c r="C53" s="37">
        <f t="shared" si="4"/>
        <v>29129286</v>
      </c>
      <c r="D53" s="37">
        <f t="shared" si="7"/>
        <v>6</v>
      </c>
      <c r="E53" s="36" t="str">
        <f t="shared" si="6"/>
        <v>ALMERÍA</v>
      </c>
      <c r="F53" s="36">
        <f t="shared" si="8"/>
        <v>6590086</v>
      </c>
      <c r="G53" s="36">
        <f t="shared" si="9"/>
        <v>5684002</v>
      </c>
    </row>
    <row r="54" spans="1:7" x14ac:dyDescent="0.3">
      <c r="A54" s="36" t="str">
        <f t="shared" si="5"/>
        <v>LAS PALMAS</v>
      </c>
      <c r="B54" s="37">
        <f t="shared" si="3"/>
        <v>22196105</v>
      </c>
      <c r="C54" s="37">
        <f t="shared" si="4"/>
        <v>22386621</v>
      </c>
      <c r="D54" s="37">
        <f t="shared" si="7"/>
        <v>8</v>
      </c>
      <c r="E54" s="36" t="str">
        <f t="shared" si="6"/>
        <v>SANTANDER</v>
      </c>
      <c r="F54" s="36">
        <f t="shared" si="8"/>
        <v>5447751</v>
      </c>
      <c r="G54" s="36">
        <f t="shared" si="9"/>
        <v>5173840</v>
      </c>
    </row>
    <row r="55" spans="1:7" x14ac:dyDescent="0.3">
      <c r="A55" s="36" t="str">
        <f t="shared" si="5"/>
        <v>MÁLAGA</v>
      </c>
      <c r="B55" s="37">
        <f t="shared" si="3"/>
        <v>2776124</v>
      </c>
      <c r="C55" s="37">
        <f t="shared" si="4"/>
        <v>2545587</v>
      </c>
      <c r="D55" s="37">
        <f t="shared" si="7"/>
        <v>23</v>
      </c>
      <c r="E55" s="36" t="str">
        <f t="shared" si="6"/>
        <v>AVILÉS</v>
      </c>
      <c r="F55" s="36">
        <f t="shared" si="8"/>
        <v>4479964</v>
      </c>
      <c r="G55" s="36">
        <f t="shared" si="9"/>
        <v>4346442</v>
      </c>
    </row>
    <row r="56" spans="1:7" x14ac:dyDescent="0.3">
      <c r="A56" s="36" t="str">
        <f t="shared" si="5"/>
        <v>MARÍN Y RÍA DE PONTEVEDRA</v>
      </c>
      <c r="B56" s="37">
        <f t="shared" si="3"/>
        <v>2268306</v>
      </c>
      <c r="C56" s="37">
        <f t="shared" si="4"/>
        <v>2318105</v>
      </c>
      <c r="D56" s="37">
        <f t="shared" si="7"/>
        <v>25</v>
      </c>
      <c r="E56" s="36" t="str">
        <f t="shared" si="6"/>
        <v>SEVILLA</v>
      </c>
      <c r="F56" s="36">
        <f t="shared" ref="F56:F66" si="10">LOOKUP(E56,$A$39:$A$66,$B$39:$B$66)</f>
        <v>3915892</v>
      </c>
      <c r="G56" s="36">
        <f t="shared" si="9"/>
        <v>4113042</v>
      </c>
    </row>
    <row r="57" spans="1:7" x14ac:dyDescent="0.3">
      <c r="A57" s="36" t="str">
        <f t="shared" si="5"/>
        <v>MELILLA</v>
      </c>
      <c r="B57" s="37">
        <f t="shared" si="3"/>
        <v>802462</v>
      </c>
      <c r="C57" s="37">
        <f t="shared" si="4"/>
        <v>1076780</v>
      </c>
      <c r="D57" s="37">
        <f t="shared" si="7"/>
        <v>28</v>
      </c>
      <c r="E57" s="36" t="str">
        <f t="shared" si="6"/>
        <v>VIGO</v>
      </c>
      <c r="F57" s="36">
        <f t="shared" si="10"/>
        <v>3820891</v>
      </c>
      <c r="G57" s="36">
        <f t="shared" si="9"/>
        <v>3662304</v>
      </c>
    </row>
    <row r="58" spans="1:7" x14ac:dyDescent="0.3">
      <c r="A58" s="36" t="str">
        <f t="shared" si="5"/>
        <v>MOTRIL</v>
      </c>
      <c r="B58" s="37">
        <f t="shared" si="3"/>
        <v>2598637</v>
      </c>
      <c r="C58" s="37">
        <f t="shared" si="4"/>
        <v>2145697</v>
      </c>
      <c r="D58" s="37">
        <f t="shared" si="7"/>
        <v>24</v>
      </c>
      <c r="E58" s="36" t="str">
        <f t="shared" si="6"/>
        <v>BAHÍA DE CÁDIZ</v>
      </c>
      <c r="F58" s="36">
        <f t="shared" si="10"/>
        <v>3617107</v>
      </c>
      <c r="G58" s="36">
        <f t="shared" si="9"/>
        <v>3692764</v>
      </c>
    </row>
    <row r="59" spans="1:7" x14ac:dyDescent="0.3">
      <c r="A59" s="36" t="str">
        <f t="shared" si="5"/>
        <v>PASAIA</v>
      </c>
      <c r="B59" s="37">
        <f t="shared" si="3"/>
        <v>2820444</v>
      </c>
      <c r="C59" s="37">
        <f t="shared" si="4"/>
        <v>2662219</v>
      </c>
      <c r="D59" s="37">
        <f t="shared" si="7"/>
        <v>22</v>
      </c>
      <c r="E59" s="36" t="str">
        <f t="shared" si="6"/>
        <v>ALICANTE</v>
      </c>
      <c r="F59" s="36">
        <f t="shared" si="10"/>
        <v>2901374</v>
      </c>
      <c r="G59" s="36">
        <f t="shared" si="9"/>
        <v>3164434</v>
      </c>
    </row>
    <row r="60" spans="1:7" x14ac:dyDescent="0.3">
      <c r="A60" s="36" t="str">
        <f t="shared" si="5"/>
        <v>SANTA CRUZ DE TENERIFE</v>
      </c>
      <c r="B60" s="37">
        <f t="shared" si="3"/>
        <v>11348380</v>
      </c>
      <c r="C60" s="37">
        <f t="shared" si="4"/>
        <v>11873669</v>
      </c>
      <c r="D60" s="37">
        <f t="shared" si="7"/>
        <v>14</v>
      </c>
      <c r="E60" s="36" t="str">
        <f t="shared" si="6"/>
        <v>PASAIA</v>
      </c>
      <c r="F60" s="36">
        <f t="shared" si="10"/>
        <v>2820444</v>
      </c>
      <c r="G60" s="36">
        <f t="shared" si="9"/>
        <v>2662219</v>
      </c>
    </row>
    <row r="61" spans="1:7" x14ac:dyDescent="0.3">
      <c r="A61" s="36" t="str">
        <f t="shared" si="5"/>
        <v>SANTANDER</v>
      </c>
      <c r="B61" s="37">
        <f t="shared" si="3"/>
        <v>5447751</v>
      </c>
      <c r="C61" s="37">
        <f t="shared" si="4"/>
        <v>5173840</v>
      </c>
      <c r="D61" s="37">
        <f t="shared" si="7"/>
        <v>16</v>
      </c>
      <c r="E61" s="36" t="str">
        <f t="shared" si="6"/>
        <v>MÁLAGA</v>
      </c>
      <c r="F61" s="36">
        <f t="shared" si="10"/>
        <v>2776124</v>
      </c>
      <c r="G61" s="36">
        <f t="shared" si="9"/>
        <v>2545587</v>
      </c>
    </row>
    <row r="62" spans="1:7" x14ac:dyDescent="0.3">
      <c r="A62" s="36" t="str">
        <f t="shared" si="5"/>
        <v>SEVILLA</v>
      </c>
      <c r="B62" s="37">
        <f t="shared" si="3"/>
        <v>3915892</v>
      </c>
      <c r="C62" s="37">
        <f t="shared" si="4"/>
        <v>4113042</v>
      </c>
      <c r="D62" s="37">
        <f t="shared" si="7"/>
        <v>18</v>
      </c>
      <c r="E62" s="36" t="str">
        <f t="shared" si="6"/>
        <v>MOTRIL</v>
      </c>
      <c r="F62" s="36">
        <f t="shared" si="10"/>
        <v>2598637</v>
      </c>
      <c r="G62" s="36">
        <f t="shared" si="9"/>
        <v>2145697</v>
      </c>
    </row>
    <row r="63" spans="1:7" x14ac:dyDescent="0.3">
      <c r="A63" s="36" t="str">
        <f t="shared" si="5"/>
        <v>TARRAGONA</v>
      </c>
      <c r="B63" s="37">
        <f t="shared" si="3"/>
        <v>28978363</v>
      </c>
      <c r="C63" s="37">
        <f t="shared" si="4"/>
        <v>30791627</v>
      </c>
      <c r="D63" s="37">
        <f t="shared" si="7"/>
        <v>7</v>
      </c>
      <c r="E63" s="36" t="str">
        <f t="shared" si="6"/>
        <v>MARÍN Y RÍA DE PONTEVEDRA</v>
      </c>
      <c r="F63" s="36">
        <f t="shared" si="10"/>
        <v>2268306</v>
      </c>
      <c r="G63" s="36">
        <f t="shared" si="9"/>
        <v>2318105</v>
      </c>
    </row>
    <row r="64" spans="1:7" x14ac:dyDescent="0.3">
      <c r="A64" s="36" t="str">
        <f t="shared" si="5"/>
        <v>VALENCIA</v>
      </c>
      <c r="B64" s="37">
        <f t="shared" si="3"/>
        <v>70034134</v>
      </c>
      <c r="C64" s="37">
        <f t="shared" si="4"/>
        <v>67543231</v>
      </c>
      <c r="D64" s="37">
        <f t="shared" si="7"/>
        <v>2</v>
      </c>
      <c r="E64" s="36" t="str">
        <f t="shared" si="6"/>
        <v>CEUTA</v>
      </c>
      <c r="F64" s="36">
        <f t="shared" si="10"/>
        <v>1591973</v>
      </c>
      <c r="G64" s="36">
        <f t="shared" si="9"/>
        <v>1736012</v>
      </c>
    </row>
    <row r="65" spans="1:7" x14ac:dyDescent="0.3">
      <c r="A65" s="36" t="str">
        <f t="shared" si="5"/>
        <v>VIGO</v>
      </c>
      <c r="B65" s="37">
        <f t="shared" si="3"/>
        <v>3820891</v>
      </c>
      <c r="C65" s="37">
        <f t="shared" si="4"/>
        <v>3662304</v>
      </c>
      <c r="D65" s="37">
        <f t="shared" si="7"/>
        <v>19</v>
      </c>
      <c r="E65" s="36" t="str">
        <f t="shared" si="6"/>
        <v>VILAGARCÍA</v>
      </c>
      <c r="F65" s="36">
        <f t="shared" si="10"/>
        <v>1106975</v>
      </c>
      <c r="G65" s="36">
        <f t="shared" si="9"/>
        <v>1097476</v>
      </c>
    </row>
    <row r="66" spans="1:7" x14ac:dyDescent="0.3">
      <c r="A66" s="36" t="str">
        <f t="shared" si="5"/>
        <v>VILAGARCÍA</v>
      </c>
      <c r="B66" s="37">
        <f t="shared" si="3"/>
        <v>1106975</v>
      </c>
      <c r="C66" s="37">
        <f t="shared" si="4"/>
        <v>1097476</v>
      </c>
      <c r="D66" s="37">
        <f t="shared" si="7"/>
        <v>27</v>
      </c>
      <c r="E66" s="36" t="str">
        <f t="shared" si="6"/>
        <v>MELILLA</v>
      </c>
      <c r="F66" s="36">
        <f t="shared" si="10"/>
        <v>802462</v>
      </c>
      <c r="G66" s="36">
        <f t="shared" si="9"/>
        <v>1076780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763524</v>
      </c>
      <c r="C7" s="30">
        <v>777311</v>
      </c>
      <c r="D7" s="30">
        <v>8059797</v>
      </c>
      <c r="E7" s="30">
        <v>8747980</v>
      </c>
      <c r="F7" s="11">
        <f>((E7*100)/D7)-100</f>
        <v>8.5384656710336486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39630</v>
      </c>
      <c r="E8" s="31">
        <v>53784</v>
      </c>
      <c r="F8" s="14">
        <f t="shared" ref="F8:F34" si="0">((E8*100)/D8)-100</f>
        <v>35.715367146101443</v>
      </c>
      <c r="G8" s="1"/>
      <c r="H8" s="1"/>
      <c r="I8" s="1"/>
    </row>
    <row r="9" spans="1:12" x14ac:dyDescent="0.3">
      <c r="A9" s="9" t="s">
        <v>157</v>
      </c>
      <c r="B9" s="30">
        <v>2997</v>
      </c>
      <c r="C9" s="30">
        <v>4482</v>
      </c>
      <c r="D9" s="30">
        <v>31656</v>
      </c>
      <c r="E9" s="30">
        <v>40511</v>
      </c>
      <c r="F9" s="11">
        <f t="shared" si="0"/>
        <v>27.9725802375537</v>
      </c>
      <c r="G9" s="1"/>
      <c r="H9" s="1"/>
      <c r="I9" s="1"/>
    </row>
    <row r="10" spans="1:12" x14ac:dyDescent="0.3">
      <c r="A10" s="12" t="s">
        <v>159</v>
      </c>
      <c r="B10" s="31">
        <v>36687</v>
      </c>
      <c r="C10" s="31">
        <v>26896</v>
      </c>
      <c r="D10" s="31">
        <v>587633</v>
      </c>
      <c r="E10" s="31">
        <v>558024</v>
      </c>
      <c r="F10" s="14">
        <f t="shared" si="0"/>
        <v>-5.0386891137836045</v>
      </c>
      <c r="G10" s="1"/>
      <c r="H10" s="1"/>
      <c r="I10" s="1"/>
    </row>
    <row r="11" spans="1:12" x14ac:dyDescent="0.3">
      <c r="A11" s="9" t="s">
        <v>160</v>
      </c>
      <c r="B11" s="30">
        <v>2763050</v>
      </c>
      <c r="C11" s="30">
        <v>2682075</v>
      </c>
      <c r="D11" s="30">
        <v>26784556</v>
      </c>
      <c r="E11" s="30">
        <v>29089333</v>
      </c>
      <c r="F11" s="11">
        <f t="shared" si="0"/>
        <v>8.6048728976504236</v>
      </c>
      <c r="G11" s="1"/>
      <c r="H11" s="1"/>
      <c r="I11" s="1"/>
    </row>
    <row r="12" spans="1:12" x14ac:dyDescent="0.3">
      <c r="A12" s="12" t="s">
        <v>161</v>
      </c>
      <c r="B12" s="31">
        <v>49510</v>
      </c>
      <c r="C12" s="31">
        <v>125165</v>
      </c>
      <c r="D12" s="31">
        <v>543353</v>
      </c>
      <c r="E12" s="31">
        <v>637360</v>
      </c>
      <c r="F12" s="14">
        <f t="shared" si="0"/>
        <v>17.301275597999833</v>
      </c>
      <c r="G12" s="1"/>
      <c r="H12" s="1"/>
      <c r="I12" s="1"/>
    </row>
    <row r="13" spans="1:12" x14ac:dyDescent="0.3">
      <c r="A13" s="9" t="s">
        <v>32</v>
      </c>
      <c r="B13" s="30">
        <v>81130</v>
      </c>
      <c r="C13" s="30">
        <v>93741</v>
      </c>
      <c r="D13" s="30">
        <v>1499893</v>
      </c>
      <c r="E13" s="30">
        <v>1622349</v>
      </c>
      <c r="F13" s="11">
        <f t="shared" si="0"/>
        <v>8.1643157211881174</v>
      </c>
      <c r="G13" s="1"/>
      <c r="H13" s="1"/>
      <c r="I13" s="1"/>
    </row>
    <row r="14" spans="1:12" x14ac:dyDescent="0.3">
      <c r="A14" s="12" t="s">
        <v>33</v>
      </c>
      <c r="B14" s="31">
        <v>1078967</v>
      </c>
      <c r="C14" s="31">
        <v>1086025</v>
      </c>
      <c r="D14" s="31">
        <v>13166014</v>
      </c>
      <c r="E14" s="31">
        <v>13825605</v>
      </c>
      <c r="F14" s="14">
        <f t="shared" si="0"/>
        <v>5.0098002326292459</v>
      </c>
      <c r="G14" s="1"/>
      <c r="H14" s="1"/>
      <c r="I14" s="1"/>
    </row>
    <row r="15" spans="1:12" x14ac:dyDescent="0.3">
      <c r="A15" s="9" t="s">
        <v>34</v>
      </c>
      <c r="B15" s="30">
        <v>1487665</v>
      </c>
      <c r="C15" s="30">
        <v>1564915</v>
      </c>
      <c r="D15" s="30">
        <v>17871183</v>
      </c>
      <c r="E15" s="30">
        <v>18738680</v>
      </c>
      <c r="F15" s="11">
        <f t="shared" si="0"/>
        <v>4.8541666212024097</v>
      </c>
      <c r="G15" s="1"/>
      <c r="H15" s="1"/>
      <c r="I15" s="1"/>
    </row>
    <row r="16" spans="1:12" x14ac:dyDescent="0.3">
      <c r="A16" s="12" t="s">
        <v>35</v>
      </c>
      <c r="B16" s="31">
        <v>2261143</v>
      </c>
      <c r="C16" s="31">
        <v>2512507</v>
      </c>
      <c r="D16" s="31">
        <v>25252545</v>
      </c>
      <c r="E16" s="31">
        <v>23535890</v>
      </c>
      <c r="F16" s="14">
        <f t="shared" si="0"/>
        <v>-6.7979484840042801</v>
      </c>
      <c r="G16" s="1"/>
      <c r="H16" s="1"/>
      <c r="I16" s="1"/>
    </row>
    <row r="17" spans="1:9" x14ac:dyDescent="0.3">
      <c r="A17" s="9" t="s">
        <v>162</v>
      </c>
      <c r="B17" s="30">
        <v>666705</v>
      </c>
      <c r="C17" s="30">
        <v>871493</v>
      </c>
      <c r="D17" s="30">
        <v>7449758</v>
      </c>
      <c r="E17" s="30">
        <v>9445648</v>
      </c>
      <c r="F17" s="11">
        <f t="shared" si="0"/>
        <v>26.791340067690783</v>
      </c>
      <c r="G17" s="1"/>
      <c r="H17" s="1"/>
      <c r="I17" s="1"/>
    </row>
    <row r="18" spans="1:9" x14ac:dyDescent="0.3">
      <c r="A18" s="12" t="s">
        <v>36</v>
      </c>
      <c r="B18" s="31">
        <v>144370</v>
      </c>
      <c r="C18" s="31">
        <v>65477</v>
      </c>
      <c r="D18" s="31">
        <v>903029</v>
      </c>
      <c r="E18" s="31">
        <v>787353</v>
      </c>
      <c r="F18" s="14">
        <f t="shared" si="0"/>
        <v>-12.809776873167976</v>
      </c>
      <c r="G18" s="1"/>
      <c r="H18" s="1"/>
      <c r="I18" s="1"/>
    </row>
    <row r="19" spans="1:9" x14ac:dyDescent="0.3">
      <c r="A19" s="9" t="s">
        <v>37</v>
      </c>
      <c r="B19" s="30">
        <v>286303</v>
      </c>
      <c r="C19" s="30">
        <v>206421</v>
      </c>
      <c r="D19" s="30">
        <v>2136194</v>
      </c>
      <c r="E19" s="30">
        <v>1911588</v>
      </c>
      <c r="F19" s="11">
        <f t="shared" si="0"/>
        <v>-10.514307221160621</v>
      </c>
      <c r="G19" s="1"/>
      <c r="H19" s="1"/>
      <c r="I19" s="1"/>
    </row>
    <row r="20" spans="1:9" x14ac:dyDescent="0.3">
      <c r="A20" s="12" t="s">
        <v>163</v>
      </c>
      <c r="B20" s="31">
        <v>40330</v>
      </c>
      <c r="C20" s="31">
        <v>26230</v>
      </c>
      <c r="D20" s="31">
        <v>797191</v>
      </c>
      <c r="E20" s="31">
        <v>733785</v>
      </c>
      <c r="F20" s="14">
        <f t="shared" si="0"/>
        <v>-7.9536773495937609</v>
      </c>
      <c r="G20" s="1"/>
      <c r="H20" s="1"/>
      <c r="I20" s="1"/>
    </row>
    <row r="21" spans="1:9" x14ac:dyDescent="0.3">
      <c r="A21" s="9" t="s">
        <v>38</v>
      </c>
      <c r="B21" s="30">
        <v>2302410</v>
      </c>
      <c r="C21" s="30">
        <v>2080409</v>
      </c>
      <c r="D21" s="30">
        <v>22506973</v>
      </c>
      <c r="E21" s="30">
        <v>22683088</v>
      </c>
      <c r="F21" s="11">
        <f t="shared" si="0"/>
        <v>0.78249083073055203</v>
      </c>
      <c r="G21" s="1"/>
      <c r="H21" s="1"/>
      <c r="I21" s="1"/>
    </row>
    <row r="22" spans="1:9" x14ac:dyDescent="0.3">
      <c r="A22" s="12" t="s">
        <v>59</v>
      </c>
      <c r="B22" s="31">
        <v>625392</v>
      </c>
      <c r="C22" s="31">
        <v>703079</v>
      </c>
      <c r="D22" s="31">
        <v>6252948</v>
      </c>
      <c r="E22" s="31">
        <v>6413720</v>
      </c>
      <c r="F22" s="14">
        <f t="shared" si="0"/>
        <v>2.5711392450408965</v>
      </c>
      <c r="G22" s="1"/>
      <c r="H22" s="1"/>
      <c r="I22" s="1"/>
    </row>
    <row r="23" spans="1:9" x14ac:dyDescent="0.3">
      <c r="A23" s="9" t="s">
        <v>164</v>
      </c>
      <c r="B23" s="30">
        <v>1323</v>
      </c>
      <c r="C23" s="30">
        <v>6329</v>
      </c>
      <c r="D23" s="30">
        <v>120282</v>
      </c>
      <c r="E23" s="30">
        <v>59844</v>
      </c>
      <c r="F23" s="11">
        <f t="shared" si="0"/>
        <v>-50.24691973861426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4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5264</v>
      </c>
      <c r="C25" s="30">
        <v>3670</v>
      </c>
      <c r="D25" s="30">
        <v>71281</v>
      </c>
      <c r="E25" s="30">
        <v>69072</v>
      </c>
      <c r="F25" s="11">
        <f t="shared" si="0"/>
        <v>-3.0990025392460865</v>
      </c>
      <c r="G25" s="1"/>
      <c r="H25" s="1"/>
      <c r="I25" s="1"/>
    </row>
    <row r="26" spans="1:9" x14ac:dyDescent="0.3">
      <c r="A26" s="12" t="s">
        <v>40</v>
      </c>
      <c r="B26" s="31">
        <v>135503</v>
      </c>
      <c r="C26" s="31">
        <v>121250</v>
      </c>
      <c r="D26" s="31">
        <v>944982</v>
      </c>
      <c r="E26" s="31">
        <v>1233441</v>
      </c>
      <c r="F26" s="14">
        <f t="shared" si="0"/>
        <v>30.525343339873132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384862</v>
      </c>
      <c r="C28" s="31">
        <v>395357</v>
      </c>
      <c r="D28" s="31">
        <v>4736914</v>
      </c>
      <c r="E28" s="31">
        <v>4104010</v>
      </c>
      <c r="F28" s="14">
        <f t="shared" si="0"/>
        <v>-13.361103874801188</v>
      </c>
      <c r="G28" s="1"/>
      <c r="H28" s="1"/>
      <c r="I28" s="1"/>
    </row>
    <row r="29" spans="1:9" x14ac:dyDescent="0.3">
      <c r="A29" s="9" t="s">
        <v>43</v>
      </c>
      <c r="B29" s="30">
        <v>30348</v>
      </c>
      <c r="C29" s="30">
        <v>12128</v>
      </c>
      <c r="D29" s="30">
        <v>209071</v>
      </c>
      <c r="E29" s="30">
        <v>307748</v>
      </c>
      <c r="F29" s="11">
        <f t="shared" si="0"/>
        <v>47.197841881466104</v>
      </c>
      <c r="G29" s="1"/>
      <c r="H29" s="1"/>
      <c r="I29" s="1"/>
    </row>
    <row r="30" spans="1:9" x14ac:dyDescent="0.3">
      <c r="A30" s="12" t="s">
        <v>44</v>
      </c>
      <c r="B30" s="31">
        <v>51787</v>
      </c>
      <c r="C30" s="31">
        <v>26575</v>
      </c>
      <c r="D30" s="31">
        <v>364698</v>
      </c>
      <c r="E30" s="31">
        <v>219973</v>
      </c>
      <c r="F30" s="14">
        <f t="shared" si="0"/>
        <v>-39.683518966377662</v>
      </c>
      <c r="G30" s="1"/>
      <c r="H30" s="1"/>
      <c r="I30" s="1"/>
    </row>
    <row r="31" spans="1:9" x14ac:dyDescent="0.3">
      <c r="A31" s="9" t="s">
        <v>45</v>
      </c>
      <c r="B31" s="30">
        <v>1894473</v>
      </c>
      <c r="C31" s="30">
        <v>1500851</v>
      </c>
      <c r="D31" s="30">
        <v>20369741</v>
      </c>
      <c r="E31" s="30">
        <v>18007975</v>
      </c>
      <c r="F31" s="11">
        <f t="shared" si="0"/>
        <v>-11.594482227339071</v>
      </c>
      <c r="G31" s="1"/>
      <c r="H31" s="1"/>
      <c r="I31" s="1"/>
    </row>
    <row r="32" spans="1:9" x14ac:dyDescent="0.3">
      <c r="A32" s="12" t="s">
        <v>46</v>
      </c>
      <c r="B32" s="31">
        <v>359829</v>
      </c>
      <c r="C32" s="31">
        <v>196804</v>
      </c>
      <c r="D32" s="31">
        <v>3043585</v>
      </c>
      <c r="E32" s="31">
        <v>1841655</v>
      </c>
      <c r="F32" s="14">
        <f t="shared" si="0"/>
        <v>-39.490600722503231</v>
      </c>
      <c r="G32" s="1"/>
      <c r="H32" s="1"/>
      <c r="I32" s="1"/>
    </row>
    <row r="33" spans="1:9" x14ac:dyDescent="0.3">
      <c r="A33" s="9" t="s">
        <v>47</v>
      </c>
      <c r="B33" s="30">
        <v>5962</v>
      </c>
      <c r="C33" s="30">
        <v>7495</v>
      </c>
      <c r="D33" s="30">
        <v>67774</v>
      </c>
      <c r="E33" s="30">
        <v>87716</v>
      </c>
      <c r="F33" s="11">
        <f t="shared" si="0"/>
        <v>29.424262991707735</v>
      </c>
      <c r="G33" s="1"/>
      <c r="H33" s="1"/>
      <c r="I33" s="1"/>
    </row>
    <row r="34" spans="1:9" x14ac:dyDescent="0.3">
      <c r="A34" s="12" t="s">
        <v>165</v>
      </c>
      <c r="B34" s="31">
        <v>19082</v>
      </c>
      <c r="C34" s="31">
        <v>21121</v>
      </c>
      <c r="D34" s="31">
        <v>180196</v>
      </c>
      <c r="E34" s="31">
        <v>165711</v>
      </c>
      <c r="F34" s="14">
        <f t="shared" si="0"/>
        <v>-8.03846922240227</v>
      </c>
      <c r="G34" s="1"/>
      <c r="H34" s="1"/>
      <c r="I34" s="1"/>
    </row>
    <row r="35" spans="1:9" x14ac:dyDescent="0.3">
      <c r="A35" s="15" t="s">
        <v>48</v>
      </c>
      <c r="B35" s="16">
        <f>SUM(B7:B34)</f>
        <v>15478616</v>
      </c>
      <c r="C35" s="16">
        <f t="shared" ref="C35:E35" si="1">SUM(C7:C34)</f>
        <v>15117806</v>
      </c>
      <c r="D35" s="16">
        <f t="shared" si="1"/>
        <v>163990877</v>
      </c>
      <c r="E35" s="16">
        <f t="shared" si="1"/>
        <v>164921847</v>
      </c>
      <c r="F35" s="17">
        <f t="shared" ref="F35" si="2">((E35*100)/D35)-100</f>
        <v>0.56769621397901915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8747980</v>
      </c>
      <c r="C39" s="37">
        <f t="shared" si="4"/>
        <v>8059797</v>
      </c>
      <c r="D39" s="37">
        <f>_xlfn.RANK.EQ(B39,$B$39:$B$66)+COUNTIF($B$39:$B$66,B39)-1</f>
        <v>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29089333</v>
      </c>
      <c r="G39" s="36">
        <f>LOOKUP(E39,$A$39:$A$66,$C$39:$C$66)</f>
        <v>26784556</v>
      </c>
    </row>
    <row r="40" spans="1:9" x14ac:dyDescent="0.3">
      <c r="A40" s="36" t="str">
        <f t="shared" si="5"/>
        <v>ALICANTE</v>
      </c>
      <c r="B40" s="37">
        <f t="shared" si="3"/>
        <v>53784</v>
      </c>
      <c r="C40" s="37">
        <f t="shared" si="4"/>
        <v>39630</v>
      </c>
      <c r="D40" s="37">
        <f t="shared" ref="D40:D66" si="7">_xlfn.RANK.EQ(B40,$B$39:$B$66)+COUNTIF($B$39:$B$66,B40)-1</f>
        <v>25</v>
      </c>
      <c r="E40" s="36" t="str">
        <f t="shared" si="6"/>
        <v>CARTAGENA</v>
      </c>
      <c r="F40" s="36">
        <f t="shared" ref="F40:F55" si="8">LOOKUP(E40,$A$39:$A$66,$B$39:$B$66)</f>
        <v>23535890</v>
      </c>
      <c r="G40" s="36">
        <f t="shared" ref="G40:G66" si="9">LOOKUP(E40,$A$39:$A$66,$C$39:$C$66)</f>
        <v>25252545</v>
      </c>
    </row>
    <row r="41" spans="1:9" x14ac:dyDescent="0.3">
      <c r="A41" s="36" t="str">
        <f t="shared" si="5"/>
        <v>ALMERÍA</v>
      </c>
      <c r="B41" s="37">
        <f t="shared" si="3"/>
        <v>40511</v>
      </c>
      <c r="C41" s="37">
        <f t="shared" si="4"/>
        <v>31656</v>
      </c>
      <c r="D41" s="37">
        <f t="shared" si="7"/>
        <v>26</v>
      </c>
      <c r="E41" s="36" t="str">
        <f t="shared" si="6"/>
        <v>HUELVA</v>
      </c>
      <c r="F41" s="36">
        <f t="shared" si="8"/>
        <v>22683088</v>
      </c>
      <c r="G41" s="36">
        <f t="shared" si="9"/>
        <v>22506973</v>
      </c>
    </row>
    <row r="42" spans="1:9" x14ac:dyDescent="0.3">
      <c r="A42" s="36" t="str">
        <f t="shared" si="5"/>
        <v>AVILÉS</v>
      </c>
      <c r="B42" s="37">
        <f t="shared" si="3"/>
        <v>558024</v>
      </c>
      <c r="C42" s="37">
        <f t="shared" si="4"/>
        <v>587633</v>
      </c>
      <c r="D42" s="37">
        <f t="shared" si="7"/>
        <v>18</v>
      </c>
      <c r="E42" s="36" t="str">
        <f t="shared" si="6"/>
        <v>BILBAO</v>
      </c>
      <c r="F42" s="36">
        <f t="shared" si="8"/>
        <v>18738680</v>
      </c>
      <c r="G42" s="36">
        <f t="shared" si="9"/>
        <v>17871183</v>
      </c>
    </row>
    <row r="43" spans="1:9" x14ac:dyDescent="0.3">
      <c r="A43" s="36" t="str">
        <f t="shared" si="5"/>
        <v>BAHÍA DE ALGECIRAS</v>
      </c>
      <c r="B43" s="37">
        <f t="shared" si="3"/>
        <v>29089333</v>
      </c>
      <c r="C43" s="37">
        <f t="shared" si="4"/>
        <v>26784556</v>
      </c>
      <c r="D43" s="37">
        <f t="shared" si="7"/>
        <v>1</v>
      </c>
      <c r="E43" s="36" t="str">
        <f t="shared" si="6"/>
        <v>TARRAGONA</v>
      </c>
      <c r="F43" s="36">
        <f t="shared" si="8"/>
        <v>18007975</v>
      </c>
      <c r="G43" s="36">
        <f t="shared" si="9"/>
        <v>20369741</v>
      </c>
    </row>
    <row r="44" spans="1:9" x14ac:dyDescent="0.3">
      <c r="A44" s="36" t="str">
        <f t="shared" si="5"/>
        <v>BAHÍA DE CÁDIZ</v>
      </c>
      <c r="B44" s="37">
        <f t="shared" si="3"/>
        <v>637360</v>
      </c>
      <c r="C44" s="37">
        <f t="shared" si="4"/>
        <v>543353</v>
      </c>
      <c r="D44" s="37">
        <f t="shared" si="7"/>
        <v>17</v>
      </c>
      <c r="E44" s="36" t="str">
        <f t="shared" si="6"/>
        <v>BARCELONA</v>
      </c>
      <c r="F44" s="36">
        <f t="shared" si="8"/>
        <v>13825605</v>
      </c>
      <c r="G44" s="36">
        <f t="shared" si="9"/>
        <v>13166014</v>
      </c>
    </row>
    <row r="45" spans="1:9" x14ac:dyDescent="0.3">
      <c r="A45" s="36" t="str">
        <f t="shared" si="5"/>
        <v>BALEARES</v>
      </c>
      <c r="B45" s="37">
        <f t="shared" si="3"/>
        <v>1622349</v>
      </c>
      <c r="C45" s="37">
        <f t="shared" si="4"/>
        <v>1499893</v>
      </c>
      <c r="D45" s="37">
        <f t="shared" si="7"/>
        <v>13</v>
      </c>
      <c r="E45" s="36" t="str">
        <f t="shared" si="6"/>
        <v>CASTELLÓN</v>
      </c>
      <c r="F45" s="36">
        <f t="shared" si="8"/>
        <v>9445648</v>
      </c>
      <c r="G45" s="36">
        <f t="shared" si="9"/>
        <v>7449758</v>
      </c>
    </row>
    <row r="46" spans="1:9" x14ac:dyDescent="0.3">
      <c r="A46" s="36" t="str">
        <f t="shared" si="5"/>
        <v>BARCELONA</v>
      </c>
      <c r="B46" s="37">
        <f t="shared" si="3"/>
        <v>13825605</v>
      </c>
      <c r="C46" s="37">
        <f t="shared" si="4"/>
        <v>13166014</v>
      </c>
      <c r="D46" s="37">
        <f t="shared" si="7"/>
        <v>6</v>
      </c>
      <c r="E46" s="36" t="str">
        <f t="shared" si="6"/>
        <v>A CORUÑA</v>
      </c>
      <c r="F46" s="36">
        <f t="shared" si="8"/>
        <v>8747980</v>
      </c>
      <c r="G46" s="36">
        <f t="shared" si="9"/>
        <v>8059797</v>
      </c>
    </row>
    <row r="47" spans="1:9" x14ac:dyDescent="0.3">
      <c r="A47" s="36" t="str">
        <f t="shared" si="5"/>
        <v>BILBAO</v>
      </c>
      <c r="B47" s="37">
        <f t="shared" si="3"/>
        <v>18738680</v>
      </c>
      <c r="C47" s="37">
        <f t="shared" si="4"/>
        <v>17871183</v>
      </c>
      <c r="D47" s="37">
        <f t="shared" si="7"/>
        <v>4</v>
      </c>
      <c r="E47" s="36" t="str">
        <f t="shared" si="6"/>
        <v>LAS PALMAS</v>
      </c>
      <c r="F47" s="36">
        <f t="shared" si="8"/>
        <v>6413720</v>
      </c>
      <c r="G47" s="36">
        <f t="shared" si="9"/>
        <v>6252948</v>
      </c>
    </row>
    <row r="48" spans="1:9" x14ac:dyDescent="0.3">
      <c r="A48" s="36" t="str">
        <f t="shared" si="5"/>
        <v>CARTAGENA</v>
      </c>
      <c r="B48" s="37">
        <f t="shared" si="3"/>
        <v>23535890</v>
      </c>
      <c r="C48" s="37">
        <f t="shared" si="4"/>
        <v>25252545</v>
      </c>
      <c r="D48" s="37">
        <f t="shared" si="7"/>
        <v>2</v>
      </c>
      <c r="E48" s="36" t="str">
        <f t="shared" si="6"/>
        <v>SANTA CRUZ DE TENERIFE</v>
      </c>
      <c r="F48" s="36">
        <f t="shared" si="8"/>
        <v>4104010</v>
      </c>
      <c r="G48" s="36">
        <f t="shared" si="9"/>
        <v>4736914</v>
      </c>
    </row>
    <row r="49" spans="1:7" x14ac:dyDescent="0.3">
      <c r="A49" s="36" t="str">
        <f t="shared" si="5"/>
        <v>CASTELLÓN</v>
      </c>
      <c r="B49" s="37">
        <f t="shared" si="3"/>
        <v>9445648</v>
      </c>
      <c r="C49" s="37">
        <f t="shared" si="4"/>
        <v>7449758</v>
      </c>
      <c r="D49" s="37">
        <f t="shared" si="7"/>
        <v>7</v>
      </c>
      <c r="E49" s="36" t="str">
        <f t="shared" si="6"/>
        <v>FERROL-SAN CIBRAO</v>
      </c>
      <c r="F49" s="36">
        <f t="shared" si="8"/>
        <v>1911588</v>
      </c>
      <c r="G49" s="36">
        <f t="shared" si="9"/>
        <v>2136194</v>
      </c>
    </row>
    <row r="50" spans="1:7" x14ac:dyDescent="0.3">
      <c r="A50" s="36" t="str">
        <f t="shared" si="5"/>
        <v>CEUTA</v>
      </c>
      <c r="B50" s="37">
        <f t="shared" si="3"/>
        <v>787353</v>
      </c>
      <c r="C50" s="37">
        <f t="shared" si="4"/>
        <v>903029</v>
      </c>
      <c r="D50" s="37">
        <f t="shared" si="7"/>
        <v>15</v>
      </c>
      <c r="E50" s="36" t="str">
        <f t="shared" si="6"/>
        <v>VALENCIA</v>
      </c>
      <c r="F50" s="36">
        <f t="shared" si="8"/>
        <v>1841655</v>
      </c>
      <c r="G50" s="36">
        <f t="shared" si="9"/>
        <v>3043585</v>
      </c>
    </row>
    <row r="51" spans="1:7" x14ac:dyDescent="0.3">
      <c r="A51" s="36" t="str">
        <f t="shared" si="5"/>
        <v>FERROL-SAN CIBRAO</v>
      </c>
      <c r="B51" s="37">
        <f t="shared" si="3"/>
        <v>1911588</v>
      </c>
      <c r="C51" s="37">
        <f t="shared" si="4"/>
        <v>2136194</v>
      </c>
      <c r="D51" s="37">
        <f t="shared" si="7"/>
        <v>11</v>
      </c>
      <c r="E51" s="36" t="str">
        <f t="shared" si="6"/>
        <v>BALEARES</v>
      </c>
      <c r="F51" s="36">
        <f t="shared" si="8"/>
        <v>1622349</v>
      </c>
      <c r="G51" s="36">
        <f t="shared" si="9"/>
        <v>1499893</v>
      </c>
    </row>
    <row r="52" spans="1:7" x14ac:dyDescent="0.3">
      <c r="A52" s="36" t="str">
        <f t="shared" si="5"/>
        <v>GIJÓN</v>
      </c>
      <c r="B52" s="37">
        <f t="shared" si="3"/>
        <v>733785</v>
      </c>
      <c r="C52" s="37">
        <f t="shared" si="4"/>
        <v>797191</v>
      </c>
      <c r="D52" s="37">
        <f t="shared" si="7"/>
        <v>16</v>
      </c>
      <c r="E52" s="36" t="str">
        <f t="shared" si="6"/>
        <v>MOTRIL</v>
      </c>
      <c r="F52" s="36">
        <f t="shared" si="8"/>
        <v>1233441</v>
      </c>
      <c r="G52" s="36">
        <f t="shared" si="9"/>
        <v>944982</v>
      </c>
    </row>
    <row r="53" spans="1:7" x14ac:dyDescent="0.3">
      <c r="A53" s="36" t="str">
        <f t="shared" si="5"/>
        <v>HUELVA</v>
      </c>
      <c r="B53" s="37">
        <f t="shared" si="3"/>
        <v>22683088</v>
      </c>
      <c r="C53" s="37">
        <f t="shared" si="4"/>
        <v>22506973</v>
      </c>
      <c r="D53" s="37">
        <f t="shared" si="7"/>
        <v>3</v>
      </c>
      <c r="E53" s="36" t="str">
        <f t="shared" si="6"/>
        <v>CEUTA</v>
      </c>
      <c r="F53" s="36">
        <f t="shared" si="8"/>
        <v>787353</v>
      </c>
      <c r="G53" s="36">
        <f t="shared" si="9"/>
        <v>903029</v>
      </c>
    </row>
    <row r="54" spans="1:7" x14ac:dyDescent="0.3">
      <c r="A54" s="36" t="str">
        <f t="shared" si="5"/>
        <v>LAS PALMAS</v>
      </c>
      <c r="B54" s="37">
        <f t="shared" si="3"/>
        <v>6413720</v>
      </c>
      <c r="C54" s="37">
        <f t="shared" si="4"/>
        <v>6252948</v>
      </c>
      <c r="D54" s="37">
        <f t="shared" si="7"/>
        <v>9</v>
      </c>
      <c r="E54" s="36" t="str">
        <f t="shared" si="6"/>
        <v>GIJÓN</v>
      </c>
      <c r="F54" s="36">
        <f t="shared" si="8"/>
        <v>733785</v>
      </c>
      <c r="G54" s="36">
        <f t="shared" si="9"/>
        <v>797191</v>
      </c>
    </row>
    <row r="55" spans="1:7" x14ac:dyDescent="0.3">
      <c r="A55" s="36" t="str">
        <f t="shared" si="5"/>
        <v>MÁLAGA</v>
      </c>
      <c r="B55" s="37">
        <f t="shared" si="3"/>
        <v>59844</v>
      </c>
      <c r="C55" s="37">
        <f t="shared" si="4"/>
        <v>120282</v>
      </c>
      <c r="D55" s="37">
        <f t="shared" si="7"/>
        <v>24</v>
      </c>
      <c r="E55" s="36" t="str">
        <f t="shared" si="6"/>
        <v>BAHÍA DE CÁDIZ</v>
      </c>
      <c r="F55" s="36">
        <f t="shared" si="8"/>
        <v>637360</v>
      </c>
      <c r="G55" s="36">
        <f t="shared" si="9"/>
        <v>543353</v>
      </c>
    </row>
    <row r="56" spans="1:7" x14ac:dyDescent="0.3">
      <c r="A56" s="36" t="str">
        <f t="shared" si="5"/>
        <v>MARÍN Y RÍA DE PONTEVEDRA</v>
      </c>
      <c r="B56" s="37">
        <f t="shared" si="3"/>
        <v>4</v>
      </c>
      <c r="C56" s="37">
        <f t="shared" si="4"/>
        <v>0</v>
      </c>
      <c r="D56" s="37">
        <f t="shared" si="7"/>
        <v>27</v>
      </c>
      <c r="E56" s="36" t="str">
        <f t="shared" si="6"/>
        <v>AVILÉS</v>
      </c>
      <c r="F56" s="36">
        <f t="shared" ref="F56:F66" si="10">LOOKUP(E56,$A$39:$A$66,$B$39:$B$66)</f>
        <v>558024</v>
      </c>
      <c r="G56" s="36">
        <f t="shared" si="9"/>
        <v>587633</v>
      </c>
    </row>
    <row r="57" spans="1:7" x14ac:dyDescent="0.3">
      <c r="A57" s="36" t="str">
        <f t="shared" si="5"/>
        <v>MELILLA</v>
      </c>
      <c r="B57" s="37">
        <f t="shared" si="3"/>
        <v>69072</v>
      </c>
      <c r="C57" s="37">
        <f t="shared" si="4"/>
        <v>71281</v>
      </c>
      <c r="D57" s="37">
        <f t="shared" si="7"/>
        <v>23</v>
      </c>
      <c r="E57" s="36" t="str">
        <f t="shared" si="6"/>
        <v>SANTANDER</v>
      </c>
      <c r="F57" s="36">
        <f t="shared" si="10"/>
        <v>307748</v>
      </c>
      <c r="G57" s="36">
        <f t="shared" si="9"/>
        <v>209071</v>
      </c>
    </row>
    <row r="58" spans="1:7" x14ac:dyDescent="0.3">
      <c r="A58" s="36" t="str">
        <f t="shared" si="5"/>
        <v>MOTRIL</v>
      </c>
      <c r="B58" s="37">
        <f t="shared" si="3"/>
        <v>1233441</v>
      </c>
      <c r="C58" s="37">
        <f t="shared" si="4"/>
        <v>944982</v>
      </c>
      <c r="D58" s="37">
        <f t="shared" si="7"/>
        <v>14</v>
      </c>
      <c r="E58" s="36" t="str">
        <f t="shared" si="6"/>
        <v>SEVILLA</v>
      </c>
      <c r="F58" s="36">
        <f t="shared" si="10"/>
        <v>219973</v>
      </c>
      <c r="G58" s="36">
        <f t="shared" si="9"/>
        <v>364698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VILAGARCÍA</v>
      </c>
      <c r="F59" s="36">
        <f t="shared" si="10"/>
        <v>165711</v>
      </c>
      <c r="G59" s="36">
        <f t="shared" si="9"/>
        <v>180196</v>
      </c>
    </row>
    <row r="60" spans="1:7" x14ac:dyDescent="0.3">
      <c r="A60" s="36" t="str">
        <f t="shared" si="5"/>
        <v>SANTA CRUZ DE TENERIFE</v>
      </c>
      <c r="B60" s="37">
        <f t="shared" si="3"/>
        <v>4104010</v>
      </c>
      <c r="C60" s="37">
        <f t="shared" si="4"/>
        <v>4736914</v>
      </c>
      <c r="D60" s="37">
        <f t="shared" si="7"/>
        <v>10</v>
      </c>
      <c r="E60" s="36" t="str">
        <f t="shared" si="6"/>
        <v>VIGO</v>
      </c>
      <c r="F60" s="36">
        <f t="shared" si="10"/>
        <v>87716</v>
      </c>
      <c r="G60" s="36">
        <f t="shared" si="9"/>
        <v>67774</v>
      </c>
    </row>
    <row r="61" spans="1:7" x14ac:dyDescent="0.3">
      <c r="A61" s="36" t="str">
        <f t="shared" si="5"/>
        <v>SANTANDER</v>
      </c>
      <c r="B61" s="37">
        <f t="shared" si="3"/>
        <v>307748</v>
      </c>
      <c r="C61" s="37">
        <f t="shared" si="4"/>
        <v>209071</v>
      </c>
      <c r="D61" s="37">
        <f t="shared" si="7"/>
        <v>19</v>
      </c>
      <c r="E61" s="36" t="str">
        <f t="shared" si="6"/>
        <v>MELILLA</v>
      </c>
      <c r="F61" s="36">
        <f t="shared" si="10"/>
        <v>69072</v>
      </c>
      <c r="G61" s="36">
        <f t="shared" si="9"/>
        <v>71281</v>
      </c>
    </row>
    <row r="62" spans="1:7" x14ac:dyDescent="0.3">
      <c r="A62" s="36" t="str">
        <f t="shared" si="5"/>
        <v>SEVILLA</v>
      </c>
      <c r="B62" s="37">
        <f t="shared" si="3"/>
        <v>219973</v>
      </c>
      <c r="C62" s="37">
        <f t="shared" si="4"/>
        <v>364698</v>
      </c>
      <c r="D62" s="37">
        <f t="shared" si="7"/>
        <v>20</v>
      </c>
      <c r="E62" s="36" t="str">
        <f t="shared" si="6"/>
        <v>MÁLAGA</v>
      </c>
      <c r="F62" s="36">
        <f t="shared" si="10"/>
        <v>59844</v>
      </c>
      <c r="G62" s="36">
        <f t="shared" si="9"/>
        <v>120282</v>
      </c>
    </row>
    <row r="63" spans="1:7" x14ac:dyDescent="0.3">
      <c r="A63" s="36" t="str">
        <f t="shared" si="5"/>
        <v>TARRAGONA</v>
      </c>
      <c r="B63" s="37">
        <f t="shared" si="3"/>
        <v>18007975</v>
      </c>
      <c r="C63" s="37">
        <f t="shared" si="4"/>
        <v>20369741</v>
      </c>
      <c r="D63" s="37">
        <f t="shared" si="7"/>
        <v>5</v>
      </c>
      <c r="E63" s="36" t="str">
        <f t="shared" si="6"/>
        <v>ALICANTE</v>
      </c>
      <c r="F63" s="36">
        <f t="shared" si="10"/>
        <v>53784</v>
      </c>
      <c r="G63" s="36">
        <f t="shared" si="9"/>
        <v>39630</v>
      </c>
    </row>
    <row r="64" spans="1:7" x14ac:dyDescent="0.3">
      <c r="A64" s="36" t="str">
        <f t="shared" si="5"/>
        <v>VALENCIA</v>
      </c>
      <c r="B64" s="37">
        <f t="shared" si="3"/>
        <v>1841655</v>
      </c>
      <c r="C64" s="37">
        <f t="shared" si="4"/>
        <v>3043585</v>
      </c>
      <c r="D64" s="37">
        <f t="shared" si="7"/>
        <v>12</v>
      </c>
      <c r="E64" s="36" t="str">
        <f t="shared" si="6"/>
        <v>ALMERÍA</v>
      </c>
      <c r="F64" s="36">
        <f t="shared" si="10"/>
        <v>40511</v>
      </c>
      <c r="G64" s="36">
        <f t="shared" si="9"/>
        <v>31656</v>
      </c>
    </row>
    <row r="65" spans="1:7" x14ac:dyDescent="0.3">
      <c r="A65" s="36" t="str">
        <f t="shared" si="5"/>
        <v>VIGO</v>
      </c>
      <c r="B65" s="37">
        <f t="shared" si="3"/>
        <v>87716</v>
      </c>
      <c r="C65" s="37">
        <f t="shared" si="4"/>
        <v>67774</v>
      </c>
      <c r="D65" s="37">
        <f t="shared" si="7"/>
        <v>22</v>
      </c>
      <c r="E65" s="36" t="str">
        <f t="shared" si="6"/>
        <v>MARÍN Y RÍA DE PONTEVEDRA</v>
      </c>
      <c r="F65" s="36">
        <f t="shared" si="10"/>
        <v>4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165711</v>
      </c>
      <c r="C66" s="37">
        <f t="shared" si="4"/>
        <v>180196</v>
      </c>
      <c r="D66" s="37">
        <f t="shared" si="7"/>
        <v>21</v>
      </c>
      <c r="E66" s="36" t="str">
        <f t="shared" si="6"/>
        <v>PASAIA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441412</v>
      </c>
      <c r="C7" s="30">
        <v>545019</v>
      </c>
      <c r="D7" s="30">
        <v>4551361</v>
      </c>
      <c r="E7" s="30">
        <v>4433798</v>
      </c>
      <c r="F7" s="11">
        <f>((E7*100)/D7)-100</f>
        <v>-2.5830295597294963</v>
      </c>
      <c r="G7" s="1"/>
      <c r="H7" s="1"/>
      <c r="I7" s="1"/>
    </row>
    <row r="8" spans="1:12" x14ac:dyDescent="0.3">
      <c r="A8" s="12" t="s">
        <v>31</v>
      </c>
      <c r="B8" s="31">
        <v>145698</v>
      </c>
      <c r="C8" s="31">
        <v>108889</v>
      </c>
      <c r="D8" s="31">
        <v>1758030</v>
      </c>
      <c r="E8" s="31">
        <v>1469659</v>
      </c>
      <c r="F8" s="14">
        <f t="shared" ref="F8:F34" si="0">((E8*100)/D8)-100</f>
        <v>-16.403076170486287</v>
      </c>
      <c r="G8" s="1"/>
      <c r="H8" s="1"/>
      <c r="I8" s="1"/>
    </row>
    <row r="9" spans="1:12" x14ac:dyDescent="0.3">
      <c r="A9" s="9" t="s">
        <v>157</v>
      </c>
      <c r="B9" s="30">
        <v>393139</v>
      </c>
      <c r="C9" s="30">
        <v>703529</v>
      </c>
      <c r="D9" s="30">
        <v>5066657</v>
      </c>
      <c r="E9" s="30">
        <v>6034169</v>
      </c>
      <c r="F9" s="11">
        <f t="shared" si="0"/>
        <v>19.095668011471858</v>
      </c>
      <c r="G9" s="1"/>
      <c r="H9" s="1"/>
      <c r="I9" s="1"/>
    </row>
    <row r="10" spans="1:12" x14ac:dyDescent="0.3">
      <c r="A10" s="12" t="s">
        <v>159</v>
      </c>
      <c r="B10" s="31">
        <v>205909</v>
      </c>
      <c r="C10" s="31">
        <v>188828</v>
      </c>
      <c r="D10" s="31">
        <v>2653754</v>
      </c>
      <c r="E10" s="31">
        <v>2850061</v>
      </c>
      <c r="F10" s="14">
        <f t="shared" si="0"/>
        <v>7.3973322320004087</v>
      </c>
      <c r="G10" s="1"/>
      <c r="H10" s="1"/>
      <c r="I10" s="1"/>
    </row>
    <row r="11" spans="1:12" x14ac:dyDescent="0.3">
      <c r="A11" s="9" t="s">
        <v>160</v>
      </c>
      <c r="B11" s="30">
        <v>139127</v>
      </c>
      <c r="C11" s="30">
        <v>203134</v>
      </c>
      <c r="D11" s="30">
        <v>1722513</v>
      </c>
      <c r="E11" s="30">
        <v>1576533</v>
      </c>
      <c r="F11" s="11">
        <f t="shared" si="0"/>
        <v>-8.4748271856293655</v>
      </c>
      <c r="G11" s="1"/>
      <c r="H11" s="1"/>
      <c r="I11" s="1"/>
    </row>
    <row r="12" spans="1:12" x14ac:dyDescent="0.3">
      <c r="A12" s="12" t="s">
        <v>161</v>
      </c>
      <c r="B12" s="31">
        <v>143062</v>
      </c>
      <c r="C12" s="31">
        <v>141532</v>
      </c>
      <c r="D12" s="31">
        <v>1616119</v>
      </c>
      <c r="E12" s="31">
        <v>1653032</v>
      </c>
      <c r="F12" s="14">
        <f t="shared" si="0"/>
        <v>2.2840521025988778</v>
      </c>
      <c r="G12" s="1"/>
      <c r="H12" s="1"/>
      <c r="I12" s="1"/>
    </row>
    <row r="13" spans="1:12" x14ac:dyDescent="0.3">
      <c r="A13" s="9" t="s">
        <v>32</v>
      </c>
      <c r="B13" s="30">
        <v>100776</v>
      </c>
      <c r="C13" s="30">
        <v>99933</v>
      </c>
      <c r="D13" s="30">
        <v>1484609</v>
      </c>
      <c r="E13" s="30">
        <v>1310083</v>
      </c>
      <c r="F13" s="11">
        <f t="shared" si="0"/>
        <v>-11.755687861248319</v>
      </c>
      <c r="G13" s="1"/>
      <c r="H13" s="1"/>
      <c r="I13" s="1"/>
    </row>
    <row r="14" spans="1:12" x14ac:dyDescent="0.3">
      <c r="A14" s="12" t="s">
        <v>33</v>
      </c>
      <c r="B14" s="31">
        <v>538970</v>
      </c>
      <c r="C14" s="31">
        <v>378956</v>
      </c>
      <c r="D14" s="31">
        <v>4113242</v>
      </c>
      <c r="E14" s="31">
        <v>3865498</v>
      </c>
      <c r="F14" s="14">
        <f t="shared" si="0"/>
        <v>-6.0230834947226555</v>
      </c>
      <c r="G14" s="1"/>
      <c r="H14" s="1"/>
      <c r="I14" s="1"/>
    </row>
    <row r="15" spans="1:12" x14ac:dyDescent="0.3">
      <c r="A15" s="9" t="s">
        <v>34</v>
      </c>
      <c r="B15" s="30">
        <v>287120</v>
      </c>
      <c r="C15" s="30">
        <v>444741</v>
      </c>
      <c r="D15" s="30">
        <v>4137397</v>
      </c>
      <c r="E15" s="30">
        <v>4483995</v>
      </c>
      <c r="F15" s="11">
        <f t="shared" si="0"/>
        <v>8.3771994807363228</v>
      </c>
      <c r="G15" s="1"/>
      <c r="H15" s="1"/>
      <c r="I15" s="1"/>
    </row>
    <row r="16" spans="1:12" x14ac:dyDescent="0.3">
      <c r="A16" s="12" t="s">
        <v>35</v>
      </c>
      <c r="B16" s="31">
        <v>577970</v>
      </c>
      <c r="C16" s="31">
        <v>474164</v>
      </c>
      <c r="D16" s="31">
        <v>5351040</v>
      </c>
      <c r="E16" s="31">
        <v>5765487</v>
      </c>
      <c r="F16" s="14">
        <f t="shared" si="0"/>
        <v>7.7451672945819894</v>
      </c>
      <c r="G16" s="1"/>
      <c r="H16" s="1"/>
      <c r="I16" s="1"/>
    </row>
    <row r="17" spans="1:9" x14ac:dyDescent="0.3">
      <c r="A17" s="9" t="s">
        <v>162</v>
      </c>
      <c r="B17" s="30">
        <v>535138</v>
      </c>
      <c r="C17" s="30">
        <v>702422</v>
      </c>
      <c r="D17" s="30">
        <v>5972416</v>
      </c>
      <c r="E17" s="30">
        <v>6880896</v>
      </c>
      <c r="F17" s="11">
        <f t="shared" si="0"/>
        <v>15.211264587061578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4254</v>
      </c>
      <c r="D18" s="31">
        <v>21900</v>
      </c>
      <c r="E18" s="31">
        <v>29394</v>
      </c>
      <c r="F18" s="14">
        <f t="shared" si="0"/>
        <v>34.219178082191775</v>
      </c>
      <c r="G18" s="1"/>
      <c r="H18" s="1"/>
      <c r="I18" s="1"/>
    </row>
    <row r="19" spans="1:9" x14ac:dyDescent="0.3">
      <c r="A19" s="9" t="s">
        <v>37</v>
      </c>
      <c r="B19" s="30">
        <v>831755</v>
      </c>
      <c r="C19" s="30">
        <v>691186</v>
      </c>
      <c r="D19" s="30">
        <v>9434664</v>
      </c>
      <c r="E19" s="30">
        <v>9523296</v>
      </c>
      <c r="F19" s="11">
        <f t="shared" si="0"/>
        <v>0.93942932148935654</v>
      </c>
      <c r="G19" s="1"/>
      <c r="H19" s="1"/>
      <c r="I19" s="1"/>
    </row>
    <row r="20" spans="1:9" x14ac:dyDescent="0.3">
      <c r="A20" s="12" t="s">
        <v>163</v>
      </c>
      <c r="B20" s="31">
        <v>1884365</v>
      </c>
      <c r="C20" s="31">
        <v>1337850</v>
      </c>
      <c r="D20" s="31">
        <v>17890134</v>
      </c>
      <c r="E20" s="31">
        <v>15538824</v>
      </c>
      <c r="F20" s="14">
        <f t="shared" si="0"/>
        <v>-13.143054154876651</v>
      </c>
      <c r="G20" s="1"/>
      <c r="H20" s="1"/>
      <c r="I20" s="1"/>
    </row>
    <row r="21" spans="1:9" x14ac:dyDescent="0.3">
      <c r="A21" s="9" t="s">
        <v>38</v>
      </c>
      <c r="B21" s="30">
        <v>717068</v>
      </c>
      <c r="C21" s="30">
        <v>517533</v>
      </c>
      <c r="D21" s="30">
        <v>5922921</v>
      </c>
      <c r="E21" s="30">
        <v>6231115</v>
      </c>
      <c r="F21" s="11">
        <f t="shared" si="0"/>
        <v>5.2034123028147832</v>
      </c>
      <c r="G21" s="1"/>
      <c r="H21" s="1"/>
      <c r="I21" s="1"/>
    </row>
    <row r="22" spans="1:9" x14ac:dyDescent="0.3">
      <c r="A22" s="12" t="s">
        <v>59</v>
      </c>
      <c r="B22" s="31">
        <v>26306</v>
      </c>
      <c r="C22" s="31">
        <v>24459</v>
      </c>
      <c r="D22" s="31">
        <v>527505</v>
      </c>
      <c r="E22" s="31">
        <v>416642</v>
      </c>
      <c r="F22" s="14">
        <f t="shared" si="0"/>
        <v>-21.016483256082878</v>
      </c>
      <c r="G22" s="1"/>
      <c r="H22" s="1"/>
      <c r="I22" s="1"/>
    </row>
    <row r="23" spans="1:9" x14ac:dyDescent="0.3">
      <c r="A23" s="9" t="s">
        <v>164</v>
      </c>
      <c r="B23" s="30">
        <v>200501</v>
      </c>
      <c r="C23" s="30">
        <v>126337</v>
      </c>
      <c r="D23" s="30">
        <v>1501498</v>
      </c>
      <c r="E23" s="30">
        <v>1529916</v>
      </c>
      <c r="F23" s="11">
        <f t="shared" si="0"/>
        <v>1.8926432136439786</v>
      </c>
      <c r="G23" s="1"/>
      <c r="H23" s="1"/>
      <c r="I23" s="1"/>
    </row>
    <row r="24" spans="1:9" x14ac:dyDescent="0.3">
      <c r="A24" s="12" t="s">
        <v>166</v>
      </c>
      <c r="B24" s="31">
        <v>92103</v>
      </c>
      <c r="C24" s="31">
        <v>41170</v>
      </c>
      <c r="D24" s="31">
        <v>861923</v>
      </c>
      <c r="E24" s="31">
        <v>839059</v>
      </c>
      <c r="F24" s="14">
        <f t="shared" si="0"/>
        <v>-2.6526731506178578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7372</v>
      </c>
      <c r="E25" s="30">
        <v>3748</v>
      </c>
      <c r="F25" s="11">
        <f t="shared" si="0"/>
        <v>-49.158979924036899</v>
      </c>
      <c r="G25" s="1"/>
      <c r="H25" s="1"/>
      <c r="I25" s="1"/>
    </row>
    <row r="26" spans="1:9" x14ac:dyDescent="0.3">
      <c r="A26" s="12" t="s">
        <v>40</v>
      </c>
      <c r="B26" s="31">
        <v>40123</v>
      </c>
      <c r="C26" s="31">
        <v>41622</v>
      </c>
      <c r="D26" s="31">
        <v>363650</v>
      </c>
      <c r="E26" s="31">
        <v>519205</v>
      </c>
      <c r="F26" s="14">
        <f t="shared" si="0"/>
        <v>42.776020899216292</v>
      </c>
      <c r="G26" s="1"/>
      <c r="H26" s="1"/>
      <c r="I26" s="1"/>
    </row>
    <row r="27" spans="1:9" x14ac:dyDescent="0.3">
      <c r="A27" s="9" t="s">
        <v>41</v>
      </c>
      <c r="B27" s="30">
        <v>82613</v>
      </c>
      <c r="C27" s="30">
        <v>63312</v>
      </c>
      <c r="D27" s="30">
        <v>763868</v>
      </c>
      <c r="E27" s="30">
        <v>877728</v>
      </c>
      <c r="F27" s="11">
        <f t="shared" si="0"/>
        <v>14.905716694507433</v>
      </c>
      <c r="G27" s="1"/>
      <c r="H27" s="1"/>
      <c r="I27" s="1"/>
    </row>
    <row r="28" spans="1:9" x14ac:dyDescent="0.3">
      <c r="A28" s="12" t="s">
        <v>42</v>
      </c>
      <c r="B28" s="31">
        <v>32518</v>
      </c>
      <c r="C28" s="31">
        <v>31104</v>
      </c>
      <c r="D28" s="31">
        <v>374008</v>
      </c>
      <c r="E28" s="31">
        <v>402793</v>
      </c>
      <c r="F28" s="14">
        <f t="shared" si="0"/>
        <v>7.6963594361617993</v>
      </c>
      <c r="G28" s="1"/>
      <c r="H28" s="1"/>
      <c r="I28" s="1"/>
    </row>
    <row r="29" spans="1:9" x14ac:dyDescent="0.3">
      <c r="A29" s="9" t="s">
        <v>43</v>
      </c>
      <c r="B29" s="30">
        <v>359993</v>
      </c>
      <c r="C29" s="30">
        <v>384516</v>
      </c>
      <c r="D29" s="30">
        <v>3244510</v>
      </c>
      <c r="E29" s="30">
        <v>3059985</v>
      </c>
      <c r="F29" s="11">
        <f t="shared" si="0"/>
        <v>-5.6872994689490923</v>
      </c>
      <c r="G29" s="1"/>
      <c r="H29" s="1"/>
      <c r="I29" s="1"/>
    </row>
    <row r="30" spans="1:9" x14ac:dyDescent="0.3">
      <c r="A30" s="12" t="s">
        <v>44</v>
      </c>
      <c r="B30" s="31">
        <v>240049</v>
      </c>
      <c r="C30" s="31">
        <v>160386</v>
      </c>
      <c r="D30" s="31">
        <v>2036641</v>
      </c>
      <c r="E30" s="31">
        <v>1891628</v>
      </c>
      <c r="F30" s="14">
        <f t="shared" si="0"/>
        <v>-7.120204297173629</v>
      </c>
      <c r="G30" s="1"/>
      <c r="H30" s="1"/>
      <c r="I30" s="1"/>
    </row>
    <row r="31" spans="1:9" x14ac:dyDescent="0.3">
      <c r="A31" s="9" t="s">
        <v>45</v>
      </c>
      <c r="B31" s="30">
        <v>739733</v>
      </c>
      <c r="C31" s="30">
        <v>722929</v>
      </c>
      <c r="D31" s="30">
        <v>8505822</v>
      </c>
      <c r="E31" s="30">
        <v>8956050</v>
      </c>
      <c r="F31" s="11">
        <f t="shared" si="0"/>
        <v>5.2931744868397175</v>
      </c>
      <c r="G31" s="1"/>
      <c r="H31" s="1"/>
      <c r="I31" s="1"/>
    </row>
    <row r="32" spans="1:9" x14ac:dyDescent="0.3">
      <c r="A32" s="12" t="s">
        <v>46</v>
      </c>
      <c r="B32" s="31">
        <v>169164</v>
      </c>
      <c r="C32" s="31">
        <v>252136</v>
      </c>
      <c r="D32" s="31">
        <v>2077789</v>
      </c>
      <c r="E32" s="31">
        <v>2308488</v>
      </c>
      <c r="F32" s="14">
        <f t="shared" si="0"/>
        <v>11.103100459190031</v>
      </c>
      <c r="G32" s="1"/>
      <c r="H32" s="1"/>
      <c r="I32" s="1"/>
    </row>
    <row r="33" spans="1:9" x14ac:dyDescent="0.3">
      <c r="A33" s="9" t="s">
        <v>47</v>
      </c>
      <c r="B33" s="30">
        <v>22936</v>
      </c>
      <c r="C33" s="30">
        <v>25113</v>
      </c>
      <c r="D33" s="30">
        <v>242930</v>
      </c>
      <c r="E33" s="30">
        <v>244861</v>
      </c>
      <c r="F33" s="11">
        <f t="shared" si="0"/>
        <v>0.79487918330383422</v>
      </c>
      <c r="G33" s="1"/>
      <c r="H33" s="1"/>
      <c r="I33" s="1"/>
    </row>
    <row r="34" spans="1:9" x14ac:dyDescent="0.3">
      <c r="A34" s="12" t="s">
        <v>165</v>
      </c>
      <c r="B34" s="31">
        <v>32248</v>
      </c>
      <c r="C34" s="31">
        <v>56265</v>
      </c>
      <c r="D34" s="31">
        <v>370085</v>
      </c>
      <c r="E34" s="31">
        <v>396884</v>
      </c>
      <c r="F34" s="14">
        <f t="shared" si="0"/>
        <v>7.241309428914974</v>
      </c>
      <c r="G34" s="1"/>
      <c r="H34" s="1"/>
      <c r="I34" s="1"/>
    </row>
    <row r="35" spans="1:9" x14ac:dyDescent="0.3">
      <c r="A35" s="15" t="s">
        <v>48</v>
      </c>
      <c r="B35" s="16">
        <f>SUM(B7:B34)</f>
        <v>8979796</v>
      </c>
      <c r="C35" s="16">
        <f t="shared" ref="C35:E35" si="1">SUM(C7:C34)</f>
        <v>8471319</v>
      </c>
      <c r="D35" s="16">
        <f t="shared" si="1"/>
        <v>92574358</v>
      </c>
      <c r="E35" s="16">
        <f t="shared" si="1"/>
        <v>93092827</v>
      </c>
      <c r="F35" s="17">
        <f t="shared" ref="F35" si="2">((E35*100)/D35)-100</f>
        <v>0.56005681400458229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4433798</v>
      </c>
      <c r="C39" s="37">
        <f t="shared" si="4"/>
        <v>4551361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GIJÓN</v>
      </c>
      <c r="F39" s="36">
        <f>LOOKUP(E39,$A$39:$A$66,$B$39:$B$66)</f>
        <v>15538824</v>
      </c>
      <c r="G39" s="36">
        <f>LOOKUP(E39,$A$39:$A$66,$C$39:$C$66)</f>
        <v>17890134</v>
      </c>
    </row>
    <row r="40" spans="1:9" x14ac:dyDescent="0.3">
      <c r="A40" s="36" t="str">
        <f t="shared" si="5"/>
        <v>ALICANTE</v>
      </c>
      <c r="B40" s="37">
        <f t="shared" si="3"/>
        <v>1469659</v>
      </c>
      <c r="C40" s="37">
        <f t="shared" si="4"/>
        <v>1758030</v>
      </c>
      <c r="D40" s="37">
        <f t="shared" ref="D40:D66" si="7">_xlfn.RANK.EQ(B40,$B$39:$B$66)+COUNTIF($B$39:$B$66,B40)-1</f>
        <v>18</v>
      </c>
      <c r="E40" s="36" t="str">
        <f t="shared" si="6"/>
        <v>FERROL-SAN CIBRAO</v>
      </c>
      <c r="F40" s="36">
        <f t="shared" ref="F40:F55" si="8">LOOKUP(E40,$A$39:$A$66,$B$39:$B$66)</f>
        <v>9523296</v>
      </c>
      <c r="G40" s="36">
        <f t="shared" ref="G40:G66" si="9">LOOKUP(E40,$A$39:$A$66,$C$39:$C$66)</f>
        <v>9434664</v>
      </c>
    </row>
    <row r="41" spans="1:9" x14ac:dyDescent="0.3">
      <c r="A41" s="36" t="str">
        <f t="shared" si="5"/>
        <v>ALMERÍA</v>
      </c>
      <c r="B41" s="37">
        <f t="shared" si="3"/>
        <v>6034169</v>
      </c>
      <c r="C41" s="37">
        <f t="shared" si="4"/>
        <v>5066657</v>
      </c>
      <c r="D41" s="37">
        <f t="shared" si="7"/>
        <v>6</v>
      </c>
      <c r="E41" s="36" t="str">
        <f t="shared" si="6"/>
        <v>TARRAGONA</v>
      </c>
      <c r="F41" s="36">
        <f t="shared" si="8"/>
        <v>8956050</v>
      </c>
      <c r="G41" s="36">
        <f t="shared" si="9"/>
        <v>8505822</v>
      </c>
    </row>
    <row r="42" spans="1:9" x14ac:dyDescent="0.3">
      <c r="A42" s="36" t="str">
        <f t="shared" si="5"/>
        <v>AVILÉS</v>
      </c>
      <c r="B42" s="37">
        <f t="shared" si="3"/>
        <v>2850061</v>
      </c>
      <c r="C42" s="37">
        <f t="shared" si="4"/>
        <v>2653754</v>
      </c>
      <c r="D42" s="37">
        <f t="shared" si="7"/>
        <v>12</v>
      </c>
      <c r="E42" s="36" t="str">
        <f t="shared" si="6"/>
        <v>CASTELLÓN</v>
      </c>
      <c r="F42" s="36">
        <f t="shared" si="8"/>
        <v>6880896</v>
      </c>
      <c r="G42" s="36">
        <f t="shared" si="9"/>
        <v>5972416</v>
      </c>
    </row>
    <row r="43" spans="1:9" x14ac:dyDescent="0.3">
      <c r="A43" s="36" t="str">
        <f t="shared" si="5"/>
        <v>BAHÍA DE ALGECIRAS</v>
      </c>
      <c r="B43" s="37">
        <f t="shared" si="3"/>
        <v>1576533</v>
      </c>
      <c r="C43" s="37">
        <f t="shared" si="4"/>
        <v>1722513</v>
      </c>
      <c r="D43" s="37">
        <f t="shared" si="7"/>
        <v>16</v>
      </c>
      <c r="E43" s="36" t="str">
        <f t="shared" si="6"/>
        <v>HUELVA</v>
      </c>
      <c r="F43" s="36">
        <f t="shared" si="8"/>
        <v>6231115</v>
      </c>
      <c r="G43" s="36">
        <f t="shared" si="9"/>
        <v>5922921</v>
      </c>
    </row>
    <row r="44" spans="1:9" x14ac:dyDescent="0.3">
      <c r="A44" s="36" t="str">
        <f t="shared" si="5"/>
        <v>BAHÍA DE CÁDIZ</v>
      </c>
      <c r="B44" s="37">
        <f t="shared" si="3"/>
        <v>1653032</v>
      </c>
      <c r="C44" s="37">
        <f t="shared" si="4"/>
        <v>1616119</v>
      </c>
      <c r="D44" s="37">
        <f t="shared" si="7"/>
        <v>15</v>
      </c>
      <c r="E44" s="36" t="str">
        <f t="shared" si="6"/>
        <v>ALMERÍA</v>
      </c>
      <c r="F44" s="36">
        <f t="shared" si="8"/>
        <v>6034169</v>
      </c>
      <c r="G44" s="36">
        <f t="shared" si="9"/>
        <v>5066657</v>
      </c>
    </row>
    <row r="45" spans="1:9" x14ac:dyDescent="0.3">
      <c r="A45" s="36" t="str">
        <f t="shared" si="5"/>
        <v>BALEARES</v>
      </c>
      <c r="B45" s="37">
        <f t="shared" si="3"/>
        <v>1310083</v>
      </c>
      <c r="C45" s="37">
        <f t="shared" si="4"/>
        <v>1484609</v>
      </c>
      <c r="D45" s="37">
        <f t="shared" si="7"/>
        <v>19</v>
      </c>
      <c r="E45" s="36" t="str">
        <f t="shared" si="6"/>
        <v>CARTAGENA</v>
      </c>
      <c r="F45" s="36">
        <f t="shared" si="8"/>
        <v>5765487</v>
      </c>
      <c r="G45" s="36">
        <f t="shared" si="9"/>
        <v>5351040</v>
      </c>
    </row>
    <row r="46" spans="1:9" x14ac:dyDescent="0.3">
      <c r="A46" s="36" t="str">
        <f t="shared" si="5"/>
        <v>BARCELONA</v>
      </c>
      <c r="B46" s="37">
        <f t="shared" si="3"/>
        <v>3865498</v>
      </c>
      <c r="C46" s="37">
        <f t="shared" si="4"/>
        <v>4113242</v>
      </c>
      <c r="D46" s="37">
        <f t="shared" si="7"/>
        <v>10</v>
      </c>
      <c r="E46" s="36" t="str">
        <f t="shared" si="6"/>
        <v>BILBAO</v>
      </c>
      <c r="F46" s="36">
        <f t="shared" si="8"/>
        <v>4483995</v>
      </c>
      <c r="G46" s="36">
        <f t="shared" si="9"/>
        <v>4137397</v>
      </c>
    </row>
    <row r="47" spans="1:9" x14ac:dyDescent="0.3">
      <c r="A47" s="36" t="str">
        <f t="shared" si="5"/>
        <v>BILBAO</v>
      </c>
      <c r="B47" s="37">
        <f t="shared" si="3"/>
        <v>4483995</v>
      </c>
      <c r="C47" s="37">
        <f t="shared" si="4"/>
        <v>4137397</v>
      </c>
      <c r="D47" s="37">
        <f t="shared" si="7"/>
        <v>8</v>
      </c>
      <c r="E47" s="36" t="str">
        <f t="shared" si="6"/>
        <v>A CORUÑA</v>
      </c>
      <c r="F47" s="36">
        <f t="shared" si="8"/>
        <v>4433798</v>
      </c>
      <c r="G47" s="36">
        <f t="shared" si="9"/>
        <v>4551361</v>
      </c>
    </row>
    <row r="48" spans="1:9" x14ac:dyDescent="0.3">
      <c r="A48" s="36" t="str">
        <f t="shared" si="5"/>
        <v>CARTAGENA</v>
      </c>
      <c r="B48" s="37">
        <f t="shared" si="3"/>
        <v>5765487</v>
      </c>
      <c r="C48" s="37">
        <f t="shared" si="4"/>
        <v>5351040</v>
      </c>
      <c r="D48" s="37">
        <f t="shared" si="7"/>
        <v>7</v>
      </c>
      <c r="E48" s="36" t="str">
        <f t="shared" si="6"/>
        <v>BARCELONA</v>
      </c>
      <c r="F48" s="36">
        <f t="shared" si="8"/>
        <v>3865498</v>
      </c>
      <c r="G48" s="36">
        <f t="shared" si="9"/>
        <v>4113242</v>
      </c>
    </row>
    <row r="49" spans="1:7" x14ac:dyDescent="0.3">
      <c r="A49" s="36" t="str">
        <f t="shared" si="5"/>
        <v>CASTELLÓN</v>
      </c>
      <c r="B49" s="37">
        <f t="shared" si="3"/>
        <v>6880896</v>
      </c>
      <c r="C49" s="37">
        <f t="shared" si="4"/>
        <v>5972416</v>
      </c>
      <c r="D49" s="37">
        <f t="shared" si="7"/>
        <v>4</v>
      </c>
      <c r="E49" s="36" t="str">
        <f t="shared" si="6"/>
        <v>SANTANDER</v>
      </c>
      <c r="F49" s="36">
        <f t="shared" si="8"/>
        <v>3059985</v>
      </c>
      <c r="G49" s="36">
        <f t="shared" si="9"/>
        <v>3244510</v>
      </c>
    </row>
    <row r="50" spans="1:7" x14ac:dyDescent="0.3">
      <c r="A50" s="36" t="str">
        <f t="shared" si="5"/>
        <v>CEUTA</v>
      </c>
      <c r="B50" s="37">
        <f t="shared" si="3"/>
        <v>29394</v>
      </c>
      <c r="C50" s="37">
        <f t="shared" si="4"/>
        <v>21900</v>
      </c>
      <c r="D50" s="37">
        <f t="shared" si="7"/>
        <v>27</v>
      </c>
      <c r="E50" s="36" t="str">
        <f t="shared" si="6"/>
        <v>AVILÉS</v>
      </c>
      <c r="F50" s="36">
        <f t="shared" si="8"/>
        <v>2850061</v>
      </c>
      <c r="G50" s="36">
        <f t="shared" si="9"/>
        <v>2653754</v>
      </c>
    </row>
    <row r="51" spans="1:7" x14ac:dyDescent="0.3">
      <c r="A51" s="36" t="str">
        <f t="shared" si="5"/>
        <v>FERROL-SAN CIBRAO</v>
      </c>
      <c r="B51" s="37">
        <f t="shared" si="3"/>
        <v>9523296</v>
      </c>
      <c r="C51" s="37">
        <f t="shared" si="4"/>
        <v>9434664</v>
      </c>
      <c r="D51" s="37">
        <f t="shared" si="7"/>
        <v>2</v>
      </c>
      <c r="E51" s="36" t="str">
        <f t="shared" si="6"/>
        <v>VALENCIA</v>
      </c>
      <c r="F51" s="36">
        <f t="shared" si="8"/>
        <v>2308488</v>
      </c>
      <c r="G51" s="36">
        <f t="shared" si="9"/>
        <v>2077789</v>
      </c>
    </row>
    <row r="52" spans="1:7" x14ac:dyDescent="0.3">
      <c r="A52" s="36" t="str">
        <f t="shared" si="5"/>
        <v>GIJÓN</v>
      </c>
      <c r="B52" s="37">
        <f t="shared" si="3"/>
        <v>15538824</v>
      </c>
      <c r="C52" s="37">
        <f t="shared" si="4"/>
        <v>17890134</v>
      </c>
      <c r="D52" s="37">
        <f t="shared" si="7"/>
        <v>1</v>
      </c>
      <c r="E52" s="36" t="str">
        <f t="shared" si="6"/>
        <v>SEVILLA</v>
      </c>
      <c r="F52" s="36">
        <f t="shared" si="8"/>
        <v>1891628</v>
      </c>
      <c r="G52" s="36">
        <f t="shared" si="9"/>
        <v>2036641</v>
      </c>
    </row>
    <row r="53" spans="1:7" x14ac:dyDescent="0.3">
      <c r="A53" s="36" t="str">
        <f t="shared" si="5"/>
        <v>HUELVA</v>
      </c>
      <c r="B53" s="37">
        <f t="shared" si="3"/>
        <v>6231115</v>
      </c>
      <c r="C53" s="37">
        <f t="shared" si="4"/>
        <v>5922921</v>
      </c>
      <c r="D53" s="37">
        <f t="shared" si="7"/>
        <v>5</v>
      </c>
      <c r="E53" s="36" t="str">
        <f t="shared" si="6"/>
        <v>BAHÍA DE CÁDIZ</v>
      </c>
      <c r="F53" s="36">
        <f t="shared" si="8"/>
        <v>1653032</v>
      </c>
      <c r="G53" s="36">
        <f t="shared" si="9"/>
        <v>1616119</v>
      </c>
    </row>
    <row r="54" spans="1:7" x14ac:dyDescent="0.3">
      <c r="A54" s="36" t="str">
        <f t="shared" si="5"/>
        <v>LAS PALMAS</v>
      </c>
      <c r="B54" s="37">
        <f t="shared" si="3"/>
        <v>416642</v>
      </c>
      <c r="C54" s="37">
        <f t="shared" si="4"/>
        <v>527505</v>
      </c>
      <c r="D54" s="37">
        <f t="shared" si="7"/>
        <v>23</v>
      </c>
      <c r="E54" s="36" t="str">
        <f t="shared" si="6"/>
        <v>BAHÍA DE ALGECIRAS</v>
      </c>
      <c r="F54" s="36">
        <f t="shared" si="8"/>
        <v>1576533</v>
      </c>
      <c r="G54" s="36">
        <f t="shared" si="9"/>
        <v>1722513</v>
      </c>
    </row>
    <row r="55" spans="1:7" x14ac:dyDescent="0.3">
      <c r="A55" s="36" t="str">
        <f t="shared" si="5"/>
        <v>MÁLAGA</v>
      </c>
      <c r="B55" s="37">
        <f t="shared" si="3"/>
        <v>1529916</v>
      </c>
      <c r="C55" s="37">
        <f t="shared" si="4"/>
        <v>1501498</v>
      </c>
      <c r="D55" s="37">
        <f t="shared" si="7"/>
        <v>17</v>
      </c>
      <c r="E55" s="36" t="str">
        <f t="shared" si="6"/>
        <v>MÁLAGA</v>
      </c>
      <c r="F55" s="36">
        <f t="shared" si="8"/>
        <v>1529916</v>
      </c>
      <c r="G55" s="36">
        <f t="shared" si="9"/>
        <v>1501498</v>
      </c>
    </row>
    <row r="56" spans="1:7" x14ac:dyDescent="0.3">
      <c r="A56" s="36" t="str">
        <f t="shared" si="5"/>
        <v>MARÍN Y RÍA DE PONTEVEDRA</v>
      </c>
      <c r="B56" s="37">
        <f t="shared" si="3"/>
        <v>839059</v>
      </c>
      <c r="C56" s="37">
        <f t="shared" si="4"/>
        <v>861923</v>
      </c>
      <c r="D56" s="37">
        <f t="shared" si="7"/>
        <v>21</v>
      </c>
      <c r="E56" s="36" t="str">
        <f t="shared" si="6"/>
        <v>ALICANTE</v>
      </c>
      <c r="F56" s="36">
        <f t="shared" ref="F56:F66" si="10">LOOKUP(E56,$A$39:$A$66,$B$39:$B$66)</f>
        <v>1469659</v>
      </c>
      <c r="G56" s="36">
        <f t="shared" si="9"/>
        <v>1758030</v>
      </c>
    </row>
    <row r="57" spans="1:7" x14ac:dyDescent="0.3">
      <c r="A57" s="36" t="str">
        <f t="shared" si="5"/>
        <v>MELILLA</v>
      </c>
      <c r="B57" s="37">
        <f t="shared" si="3"/>
        <v>3748</v>
      </c>
      <c r="C57" s="37">
        <f t="shared" si="4"/>
        <v>7372</v>
      </c>
      <c r="D57" s="37">
        <f t="shared" si="7"/>
        <v>28</v>
      </c>
      <c r="E57" s="36" t="str">
        <f t="shared" si="6"/>
        <v>BALEARES</v>
      </c>
      <c r="F57" s="36">
        <f t="shared" si="10"/>
        <v>1310083</v>
      </c>
      <c r="G57" s="36">
        <f t="shared" si="9"/>
        <v>1484609</v>
      </c>
    </row>
    <row r="58" spans="1:7" x14ac:dyDescent="0.3">
      <c r="A58" s="36" t="str">
        <f t="shared" si="5"/>
        <v>MOTRIL</v>
      </c>
      <c r="B58" s="37">
        <f t="shared" si="3"/>
        <v>519205</v>
      </c>
      <c r="C58" s="37">
        <f t="shared" si="4"/>
        <v>363650</v>
      </c>
      <c r="D58" s="37">
        <f t="shared" si="7"/>
        <v>22</v>
      </c>
      <c r="E58" s="36" t="str">
        <f t="shared" si="6"/>
        <v>PASAIA</v>
      </c>
      <c r="F58" s="36">
        <f t="shared" si="10"/>
        <v>877728</v>
      </c>
      <c r="G58" s="36">
        <f t="shared" si="9"/>
        <v>763868</v>
      </c>
    </row>
    <row r="59" spans="1:7" x14ac:dyDescent="0.3">
      <c r="A59" s="36" t="str">
        <f t="shared" si="5"/>
        <v>PASAIA</v>
      </c>
      <c r="B59" s="37">
        <f t="shared" si="3"/>
        <v>877728</v>
      </c>
      <c r="C59" s="37">
        <f t="shared" si="4"/>
        <v>763868</v>
      </c>
      <c r="D59" s="37">
        <f t="shared" si="7"/>
        <v>20</v>
      </c>
      <c r="E59" s="36" t="str">
        <f t="shared" si="6"/>
        <v>MARÍN Y RÍA DE PONTEVEDRA</v>
      </c>
      <c r="F59" s="36">
        <f t="shared" si="10"/>
        <v>839059</v>
      </c>
      <c r="G59" s="36">
        <f t="shared" si="9"/>
        <v>861923</v>
      </c>
    </row>
    <row r="60" spans="1:7" x14ac:dyDescent="0.3">
      <c r="A60" s="36" t="str">
        <f t="shared" si="5"/>
        <v>SANTA CRUZ DE TENERIFE</v>
      </c>
      <c r="B60" s="37">
        <f t="shared" si="3"/>
        <v>402793</v>
      </c>
      <c r="C60" s="37">
        <f t="shared" si="4"/>
        <v>374008</v>
      </c>
      <c r="D60" s="37">
        <f t="shared" si="7"/>
        <v>24</v>
      </c>
      <c r="E60" s="36" t="str">
        <f t="shared" si="6"/>
        <v>MOTRIL</v>
      </c>
      <c r="F60" s="36">
        <f t="shared" si="10"/>
        <v>519205</v>
      </c>
      <c r="G60" s="36">
        <f t="shared" si="9"/>
        <v>363650</v>
      </c>
    </row>
    <row r="61" spans="1:7" x14ac:dyDescent="0.3">
      <c r="A61" s="36" t="str">
        <f t="shared" si="5"/>
        <v>SANTANDER</v>
      </c>
      <c r="B61" s="37">
        <f t="shared" si="3"/>
        <v>3059985</v>
      </c>
      <c r="C61" s="37">
        <f t="shared" si="4"/>
        <v>3244510</v>
      </c>
      <c r="D61" s="37">
        <f t="shared" si="7"/>
        <v>11</v>
      </c>
      <c r="E61" s="36" t="str">
        <f t="shared" si="6"/>
        <v>LAS PALMAS</v>
      </c>
      <c r="F61" s="36">
        <f t="shared" si="10"/>
        <v>416642</v>
      </c>
      <c r="G61" s="36">
        <f t="shared" si="9"/>
        <v>527505</v>
      </c>
    </row>
    <row r="62" spans="1:7" x14ac:dyDescent="0.3">
      <c r="A62" s="36" t="str">
        <f t="shared" si="5"/>
        <v>SEVILLA</v>
      </c>
      <c r="B62" s="37">
        <f t="shared" si="3"/>
        <v>1891628</v>
      </c>
      <c r="C62" s="37">
        <f t="shared" si="4"/>
        <v>2036641</v>
      </c>
      <c r="D62" s="37">
        <f t="shared" si="7"/>
        <v>14</v>
      </c>
      <c r="E62" s="36" t="str">
        <f t="shared" si="6"/>
        <v>SANTA CRUZ DE TENERIFE</v>
      </c>
      <c r="F62" s="36">
        <f t="shared" si="10"/>
        <v>402793</v>
      </c>
      <c r="G62" s="36">
        <f t="shared" si="9"/>
        <v>374008</v>
      </c>
    </row>
    <row r="63" spans="1:7" x14ac:dyDescent="0.3">
      <c r="A63" s="36" t="str">
        <f t="shared" si="5"/>
        <v>TARRAGONA</v>
      </c>
      <c r="B63" s="37">
        <f t="shared" si="3"/>
        <v>8956050</v>
      </c>
      <c r="C63" s="37">
        <f t="shared" si="4"/>
        <v>8505822</v>
      </c>
      <c r="D63" s="37">
        <f t="shared" si="7"/>
        <v>3</v>
      </c>
      <c r="E63" s="36" t="str">
        <f t="shared" si="6"/>
        <v>VILAGARCÍA</v>
      </c>
      <c r="F63" s="36">
        <f t="shared" si="10"/>
        <v>396884</v>
      </c>
      <c r="G63" s="36">
        <f t="shared" si="9"/>
        <v>370085</v>
      </c>
    </row>
    <row r="64" spans="1:7" x14ac:dyDescent="0.3">
      <c r="A64" s="36" t="str">
        <f t="shared" si="5"/>
        <v>VALENCIA</v>
      </c>
      <c r="B64" s="37">
        <f t="shared" si="3"/>
        <v>2308488</v>
      </c>
      <c r="C64" s="37">
        <f t="shared" si="4"/>
        <v>2077789</v>
      </c>
      <c r="D64" s="37">
        <f t="shared" si="7"/>
        <v>13</v>
      </c>
      <c r="E64" s="36" t="str">
        <f t="shared" si="6"/>
        <v>VIGO</v>
      </c>
      <c r="F64" s="36">
        <f t="shared" si="10"/>
        <v>244861</v>
      </c>
      <c r="G64" s="36">
        <f t="shared" si="9"/>
        <v>242930</v>
      </c>
    </row>
    <row r="65" spans="1:7" x14ac:dyDescent="0.3">
      <c r="A65" s="36" t="str">
        <f t="shared" si="5"/>
        <v>VIGO</v>
      </c>
      <c r="B65" s="37">
        <f t="shared" si="3"/>
        <v>244861</v>
      </c>
      <c r="C65" s="37">
        <f t="shared" si="4"/>
        <v>242930</v>
      </c>
      <c r="D65" s="37">
        <f t="shared" si="7"/>
        <v>26</v>
      </c>
      <c r="E65" s="36" t="str">
        <f t="shared" si="6"/>
        <v>CEUTA</v>
      </c>
      <c r="F65" s="36">
        <f t="shared" si="10"/>
        <v>29394</v>
      </c>
      <c r="G65" s="36">
        <f t="shared" si="9"/>
        <v>21900</v>
      </c>
    </row>
    <row r="66" spans="1:7" x14ac:dyDescent="0.3">
      <c r="A66" s="36" t="str">
        <f t="shared" si="5"/>
        <v>VILAGARCÍA</v>
      </c>
      <c r="B66" s="37">
        <f t="shared" si="3"/>
        <v>396884</v>
      </c>
      <c r="C66" s="37">
        <f t="shared" si="4"/>
        <v>370085</v>
      </c>
      <c r="D66" s="37">
        <f t="shared" si="7"/>
        <v>25</v>
      </c>
      <c r="E66" s="36" t="str">
        <f t="shared" si="6"/>
        <v>MELILLA</v>
      </c>
      <c r="F66" s="36">
        <f t="shared" si="10"/>
        <v>3748</v>
      </c>
      <c r="G66" s="36">
        <f t="shared" si="9"/>
        <v>7372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64185</v>
      </c>
      <c r="C7" s="30">
        <v>103088</v>
      </c>
      <c r="D7" s="30">
        <v>853327</v>
      </c>
      <c r="E7" s="30">
        <v>1035059</v>
      </c>
      <c r="F7" s="11">
        <f>((E7*100)/D7)-100</f>
        <v>21.296876812757588</v>
      </c>
      <c r="G7" s="1"/>
      <c r="H7" s="1"/>
      <c r="I7" s="1"/>
    </row>
    <row r="8" spans="1:12" x14ac:dyDescent="0.3">
      <c r="A8" s="12" t="s">
        <v>31</v>
      </c>
      <c r="B8" s="31">
        <v>116581</v>
      </c>
      <c r="C8" s="31">
        <v>127311</v>
      </c>
      <c r="D8" s="31">
        <v>1366774</v>
      </c>
      <c r="E8" s="31">
        <v>1377931</v>
      </c>
      <c r="F8" s="14">
        <f t="shared" ref="F8:F34" si="0">((E8*100)/D8)-100</f>
        <v>0.81630174410692291</v>
      </c>
      <c r="G8" s="1"/>
      <c r="H8" s="1"/>
      <c r="I8" s="1"/>
    </row>
    <row r="9" spans="1:12" x14ac:dyDescent="0.3">
      <c r="A9" s="9" t="s">
        <v>157</v>
      </c>
      <c r="B9" s="30">
        <v>64409</v>
      </c>
      <c r="C9" s="30">
        <v>70237</v>
      </c>
      <c r="D9" s="30">
        <v>585689</v>
      </c>
      <c r="E9" s="30">
        <v>515406</v>
      </c>
      <c r="F9" s="11">
        <f t="shared" si="0"/>
        <v>-12.000054636505041</v>
      </c>
      <c r="G9" s="1"/>
      <c r="H9" s="1"/>
      <c r="I9" s="1"/>
    </row>
    <row r="10" spans="1:12" x14ac:dyDescent="0.3">
      <c r="A10" s="12" t="s">
        <v>159</v>
      </c>
      <c r="B10" s="31">
        <v>125142</v>
      </c>
      <c r="C10" s="31">
        <v>109161</v>
      </c>
      <c r="D10" s="31">
        <v>1105055</v>
      </c>
      <c r="E10" s="31">
        <v>1071879</v>
      </c>
      <c r="F10" s="14">
        <f t="shared" si="0"/>
        <v>-3.0022035102325191</v>
      </c>
      <c r="G10" s="1"/>
      <c r="H10" s="1"/>
      <c r="I10" s="1"/>
    </row>
    <row r="11" spans="1:12" x14ac:dyDescent="0.3">
      <c r="A11" s="9" t="s">
        <v>160</v>
      </c>
      <c r="B11" s="30">
        <v>5934340</v>
      </c>
      <c r="C11" s="30">
        <v>5661692</v>
      </c>
      <c r="D11" s="30">
        <v>59959290</v>
      </c>
      <c r="E11" s="30">
        <v>63563429</v>
      </c>
      <c r="F11" s="11">
        <f t="shared" si="0"/>
        <v>6.0109767810792931</v>
      </c>
      <c r="G11" s="1"/>
      <c r="H11" s="1"/>
      <c r="I11" s="1"/>
    </row>
    <row r="12" spans="1:12" x14ac:dyDescent="0.3">
      <c r="A12" s="12" t="s">
        <v>161</v>
      </c>
      <c r="B12" s="31">
        <v>180974</v>
      </c>
      <c r="C12" s="31">
        <v>113161</v>
      </c>
      <c r="D12" s="31">
        <v>1533292</v>
      </c>
      <c r="E12" s="31">
        <v>1326715</v>
      </c>
      <c r="F12" s="14">
        <f t="shared" si="0"/>
        <v>-13.472776222663398</v>
      </c>
      <c r="G12" s="1"/>
      <c r="H12" s="1"/>
      <c r="I12" s="1"/>
    </row>
    <row r="13" spans="1:12" x14ac:dyDescent="0.3">
      <c r="A13" s="9" t="s">
        <v>32</v>
      </c>
      <c r="B13" s="30">
        <v>886714</v>
      </c>
      <c r="C13" s="30">
        <v>1028414</v>
      </c>
      <c r="D13" s="30">
        <v>11475536</v>
      </c>
      <c r="E13" s="30">
        <v>12198193</v>
      </c>
      <c r="F13" s="11">
        <f t="shared" si="0"/>
        <v>6.2973703363398386</v>
      </c>
      <c r="G13" s="1"/>
      <c r="H13" s="1"/>
      <c r="I13" s="1"/>
    </row>
    <row r="14" spans="1:12" x14ac:dyDescent="0.3">
      <c r="A14" s="12" t="s">
        <v>33</v>
      </c>
      <c r="B14" s="31">
        <v>3607449</v>
      </c>
      <c r="C14" s="31">
        <v>3697488</v>
      </c>
      <c r="D14" s="31">
        <v>37923396</v>
      </c>
      <c r="E14" s="31">
        <v>42783028</v>
      </c>
      <c r="F14" s="14">
        <f t="shared" si="0"/>
        <v>12.814337618919993</v>
      </c>
      <c r="G14" s="1"/>
      <c r="H14" s="1"/>
      <c r="I14" s="1"/>
    </row>
    <row r="15" spans="1:12" x14ac:dyDescent="0.3">
      <c r="A15" s="9" t="s">
        <v>34</v>
      </c>
      <c r="B15" s="30">
        <v>793675</v>
      </c>
      <c r="C15" s="30">
        <v>913250</v>
      </c>
      <c r="D15" s="30">
        <v>8844653</v>
      </c>
      <c r="E15" s="30">
        <v>9580128</v>
      </c>
      <c r="F15" s="11">
        <f t="shared" si="0"/>
        <v>8.3154760282851186</v>
      </c>
      <c r="G15" s="1"/>
      <c r="H15" s="1"/>
      <c r="I15" s="1"/>
    </row>
    <row r="16" spans="1:12" x14ac:dyDescent="0.3">
      <c r="A16" s="12" t="s">
        <v>35</v>
      </c>
      <c r="B16" s="31">
        <v>98437</v>
      </c>
      <c r="C16" s="31">
        <v>124722</v>
      </c>
      <c r="D16" s="31">
        <v>1421554</v>
      </c>
      <c r="E16" s="31">
        <v>1377517</v>
      </c>
      <c r="F16" s="14">
        <f t="shared" si="0"/>
        <v>-3.0978070477801083</v>
      </c>
      <c r="G16" s="1"/>
      <c r="H16" s="1"/>
      <c r="I16" s="1"/>
    </row>
    <row r="17" spans="1:9" x14ac:dyDescent="0.3">
      <c r="A17" s="9" t="s">
        <v>162</v>
      </c>
      <c r="B17" s="30">
        <v>286852</v>
      </c>
      <c r="C17" s="30">
        <v>232619</v>
      </c>
      <c r="D17" s="30">
        <v>3345177</v>
      </c>
      <c r="E17" s="30">
        <v>3053075</v>
      </c>
      <c r="F17" s="11">
        <f t="shared" si="0"/>
        <v>-8.7320342092511112</v>
      </c>
      <c r="G17" s="1"/>
      <c r="H17" s="1"/>
      <c r="I17" s="1"/>
    </row>
    <row r="18" spans="1:9" x14ac:dyDescent="0.3">
      <c r="A18" s="12" t="s">
        <v>36</v>
      </c>
      <c r="B18" s="31">
        <v>65886</v>
      </c>
      <c r="C18" s="31">
        <v>79062</v>
      </c>
      <c r="D18" s="31">
        <v>811083</v>
      </c>
      <c r="E18" s="31">
        <v>775226</v>
      </c>
      <c r="F18" s="14">
        <f t="shared" si="0"/>
        <v>-4.4208792441710614</v>
      </c>
      <c r="G18" s="1"/>
      <c r="H18" s="1"/>
      <c r="I18" s="1"/>
    </row>
    <row r="19" spans="1:9" x14ac:dyDescent="0.3">
      <c r="A19" s="9" t="s">
        <v>37</v>
      </c>
      <c r="B19" s="30">
        <v>52273</v>
      </c>
      <c r="C19" s="30">
        <v>72363</v>
      </c>
      <c r="D19" s="30">
        <v>709453</v>
      </c>
      <c r="E19" s="30">
        <v>714689</v>
      </c>
      <c r="F19" s="11">
        <f t="shared" si="0"/>
        <v>0.73803338628492554</v>
      </c>
      <c r="G19" s="1"/>
      <c r="H19" s="1"/>
      <c r="I19" s="1"/>
    </row>
    <row r="20" spans="1:9" x14ac:dyDescent="0.3">
      <c r="A20" s="12" t="s">
        <v>163</v>
      </c>
      <c r="B20" s="31">
        <v>131567</v>
      </c>
      <c r="C20" s="31">
        <v>158816</v>
      </c>
      <c r="D20" s="31">
        <v>1499519</v>
      </c>
      <c r="E20" s="31">
        <v>1532773</v>
      </c>
      <c r="F20" s="14">
        <f t="shared" si="0"/>
        <v>2.2176444579895218</v>
      </c>
      <c r="G20" s="1"/>
      <c r="H20" s="1"/>
      <c r="I20" s="1"/>
    </row>
    <row r="21" spans="1:9" x14ac:dyDescent="0.3">
      <c r="A21" s="9" t="s">
        <v>38</v>
      </c>
      <c r="B21" s="30">
        <v>64415</v>
      </c>
      <c r="C21" s="30">
        <v>93713</v>
      </c>
      <c r="D21" s="30">
        <v>699392</v>
      </c>
      <c r="E21" s="30">
        <v>884798</v>
      </c>
      <c r="F21" s="11">
        <f t="shared" si="0"/>
        <v>26.509596907027813</v>
      </c>
      <c r="G21" s="1"/>
      <c r="H21" s="1"/>
      <c r="I21" s="1"/>
    </row>
    <row r="22" spans="1:9" x14ac:dyDescent="0.3">
      <c r="A22" s="12" t="s">
        <v>59</v>
      </c>
      <c r="B22" s="31">
        <v>1481255</v>
      </c>
      <c r="C22" s="31">
        <v>1302200</v>
      </c>
      <c r="D22" s="31">
        <v>15606168</v>
      </c>
      <c r="E22" s="31">
        <v>15365743</v>
      </c>
      <c r="F22" s="14">
        <f t="shared" si="0"/>
        <v>-1.5405767770794228</v>
      </c>
      <c r="G22" s="1"/>
      <c r="H22" s="1"/>
      <c r="I22" s="1"/>
    </row>
    <row r="23" spans="1:9" x14ac:dyDescent="0.3">
      <c r="A23" s="9" t="s">
        <v>164</v>
      </c>
      <c r="B23" s="30">
        <v>70069</v>
      </c>
      <c r="C23" s="30">
        <v>199052</v>
      </c>
      <c r="D23" s="30">
        <v>923807</v>
      </c>
      <c r="E23" s="30">
        <v>1186364</v>
      </c>
      <c r="F23" s="11">
        <f t="shared" si="0"/>
        <v>28.421196202237041</v>
      </c>
      <c r="G23" s="1"/>
      <c r="H23" s="1"/>
      <c r="I23" s="1"/>
    </row>
    <row r="24" spans="1:9" x14ac:dyDescent="0.3">
      <c r="A24" s="12" t="s">
        <v>166</v>
      </c>
      <c r="B24" s="31">
        <v>129675</v>
      </c>
      <c r="C24" s="31">
        <v>123302</v>
      </c>
      <c r="D24" s="31">
        <v>1456182</v>
      </c>
      <c r="E24" s="31">
        <v>1429243</v>
      </c>
      <c r="F24" s="14">
        <f t="shared" si="0"/>
        <v>-1.8499747971064124</v>
      </c>
      <c r="G24" s="1"/>
      <c r="H24" s="1"/>
      <c r="I24" s="1"/>
    </row>
    <row r="25" spans="1:9" x14ac:dyDescent="0.3">
      <c r="A25" s="9" t="s">
        <v>39</v>
      </c>
      <c r="B25" s="30">
        <v>85255</v>
      </c>
      <c r="C25" s="30">
        <v>65380</v>
      </c>
      <c r="D25" s="30">
        <v>998127</v>
      </c>
      <c r="E25" s="30">
        <v>729642</v>
      </c>
      <c r="F25" s="11">
        <f t="shared" si="0"/>
        <v>-26.898881605246629</v>
      </c>
      <c r="G25" s="1"/>
      <c r="H25" s="1"/>
      <c r="I25" s="1"/>
    </row>
    <row r="26" spans="1:9" x14ac:dyDescent="0.3">
      <c r="A26" s="12" t="s">
        <v>40</v>
      </c>
      <c r="B26" s="31">
        <v>78501</v>
      </c>
      <c r="C26" s="31">
        <v>85008</v>
      </c>
      <c r="D26" s="31">
        <v>837065</v>
      </c>
      <c r="E26" s="31">
        <v>845991</v>
      </c>
      <c r="F26" s="14">
        <f t="shared" si="0"/>
        <v>1.0663449075042024</v>
      </c>
      <c r="G26" s="1"/>
      <c r="H26" s="1"/>
      <c r="I26" s="1"/>
    </row>
    <row r="27" spans="1:9" x14ac:dyDescent="0.3">
      <c r="A27" s="9" t="s">
        <v>41</v>
      </c>
      <c r="B27" s="30">
        <v>161837</v>
      </c>
      <c r="C27" s="30">
        <v>172095</v>
      </c>
      <c r="D27" s="30">
        <v>1898351</v>
      </c>
      <c r="E27" s="30">
        <v>1942716</v>
      </c>
      <c r="F27" s="11">
        <f t="shared" si="0"/>
        <v>2.3370282945567027</v>
      </c>
      <c r="G27" s="1"/>
      <c r="H27" s="1"/>
      <c r="I27" s="1"/>
    </row>
    <row r="28" spans="1:9" x14ac:dyDescent="0.3">
      <c r="A28" s="12" t="s">
        <v>42</v>
      </c>
      <c r="B28" s="31">
        <v>677140</v>
      </c>
      <c r="C28" s="31">
        <v>610988</v>
      </c>
      <c r="D28" s="31">
        <v>6762747</v>
      </c>
      <c r="E28" s="31">
        <v>6841577</v>
      </c>
      <c r="F28" s="14">
        <f t="shared" si="0"/>
        <v>1.1656505854795398</v>
      </c>
      <c r="G28" s="1"/>
      <c r="H28" s="1"/>
      <c r="I28" s="1"/>
    </row>
    <row r="29" spans="1:9" x14ac:dyDescent="0.3">
      <c r="A29" s="9" t="s">
        <v>43</v>
      </c>
      <c r="B29" s="30">
        <v>163963</v>
      </c>
      <c r="C29" s="30">
        <v>195577</v>
      </c>
      <c r="D29" s="30">
        <v>1720259</v>
      </c>
      <c r="E29" s="30">
        <v>2080018</v>
      </c>
      <c r="F29" s="11">
        <f t="shared" si="0"/>
        <v>20.91307181069827</v>
      </c>
      <c r="G29" s="1"/>
      <c r="H29" s="1"/>
      <c r="I29" s="1"/>
    </row>
    <row r="30" spans="1:9" x14ac:dyDescent="0.3">
      <c r="A30" s="12" t="s">
        <v>44</v>
      </c>
      <c r="B30" s="31">
        <v>208125</v>
      </c>
      <c r="C30" s="31">
        <v>191319</v>
      </c>
      <c r="D30" s="31">
        <v>1711703</v>
      </c>
      <c r="E30" s="31">
        <v>1804291</v>
      </c>
      <c r="F30" s="14">
        <f t="shared" si="0"/>
        <v>5.4091159506059228</v>
      </c>
      <c r="G30" s="1"/>
      <c r="H30" s="1"/>
      <c r="I30" s="1"/>
    </row>
    <row r="31" spans="1:9" x14ac:dyDescent="0.3">
      <c r="A31" s="9" t="s">
        <v>45</v>
      </c>
      <c r="B31" s="30">
        <v>189338</v>
      </c>
      <c r="C31" s="30">
        <v>167959</v>
      </c>
      <c r="D31" s="30">
        <v>1916064</v>
      </c>
      <c r="E31" s="30">
        <v>2014338</v>
      </c>
      <c r="F31" s="11">
        <f t="shared" si="0"/>
        <v>5.128951851295156</v>
      </c>
      <c r="G31" s="1"/>
      <c r="H31" s="1"/>
      <c r="I31" s="1"/>
    </row>
    <row r="32" spans="1:9" x14ac:dyDescent="0.3">
      <c r="A32" s="12" t="s">
        <v>46</v>
      </c>
      <c r="B32" s="31">
        <v>5596214</v>
      </c>
      <c r="C32" s="31">
        <v>6157843</v>
      </c>
      <c r="D32" s="31">
        <v>62421857</v>
      </c>
      <c r="E32" s="31">
        <v>65883991</v>
      </c>
      <c r="F32" s="14">
        <f t="shared" si="0"/>
        <v>5.5463489335153895</v>
      </c>
      <c r="G32" s="1"/>
      <c r="H32" s="1"/>
      <c r="I32" s="1"/>
    </row>
    <row r="33" spans="1:9" x14ac:dyDescent="0.3">
      <c r="A33" s="9" t="s">
        <v>47</v>
      </c>
      <c r="B33" s="30">
        <v>309970</v>
      </c>
      <c r="C33" s="30">
        <v>299787</v>
      </c>
      <c r="D33" s="30">
        <v>3351600</v>
      </c>
      <c r="E33" s="30">
        <v>3488314</v>
      </c>
      <c r="F33" s="11">
        <f t="shared" si="0"/>
        <v>4.0790667144050587</v>
      </c>
      <c r="G33" s="1"/>
      <c r="H33" s="1"/>
      <c r="I33" s="1"/>
    </row>
    <row r="34" spans="1:9" x14ac:dyDescent="0.3">
      <c r="A34" s="12" t="s">
        <v>165</v>
      </c>
      <c r="B34" s="31">
        <v>47971</v>
      </c>
      <c r="C34" s="31">
        <v>52265</v>
      </c>
      <c r="D34" s="31">
        <v>547195</v>
      </c>
      <c r="E34" s="31">
        <v>544380</v>
      </c>
      <c r="F34" s="14">
        <f t="shared" si="0"/>
        <v>-0.51444183517759257</v>
      </c>
      <c r="G34" s="1"/>
      <c r="H34" s="1"/>
      <c r="I34" s="1"/>
    </row>
    <row r="35" spans="1:9" x14ac:dyDescent="0.3">
      <c r="A35" s="15" t="s">
        <v>48</v>
      </c>
      <c r="B35" s="16">
        <f>SUM(B7:B34)</f>
        <v>21672212</v>
      </c>
      <c r="C35" s="16">
        <f t="shared" ref="C35:E35" si="1">SUM(C7:C34)</f>
        <v>22207872</v>
      </c>
      <c r="D35" s="16">
        <f t="shared" si="1"/>
        <v>232284315</v>
      </c>
      <c r="E35" s="16">
        <f t="shared" si="1"/>
        <v>245946454</v>
      </c>
      <c r="F35" s="17">
        <f t="shared" ref="F35" si="2">((E35*100)/D35)-100</f>
        <v>5.8816450865397485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1035059</v>
      </c>
      <c r="C39" s="37">
        <f t="shared" si="4"/>
        <v>853327</v>
      </c>
      <c r="D39" s="37">
        <f>_xlfn.RANK.EQ(B39,$B$39:$B$66)+COUNTIF($B$39:$B$66,B39)-1</f>
        <v>21</v>
      </c>
      <c r="E39" s="36" t="str">
        <f t="shared" ref="E39:E66" si="6">INDEX($A$39:$B$66,MATCH(ROW()-38,$D$39:$D$66,0),1)</f>
        <v>VALENCIA</v>
      </c>
      <c r="F39" s="36">
        <f>LOOKUP(E39,$A$39:$A$66,$B$39:$B$66)</f>
        <v>65883991</v>
      </c>
      <c r="G39" s="36">
        <f>LOOKUP(E39,$A$39:$A$66,$C$39:$C$66)</f>
        <v>62421857</v>
      </c>
    </row>
    <row r="40" spans="1:9" x14ac:dyDescent="0.3">
      <c r="A40" s="36" t="str">
        <f t="shared" si="5"/>
        <v>ALICANTE</v>
      </c>
      <c r="B40" s="37">
        <f t="shared" si="3"/>
        <v>1377931</v>
      </c>
      <c r="C40" s="37">
        <f t="shared" si="4"/>
        <v>1366774</v>
      </c>
      <c r="D40" s="37">
        <f t="shared" ref="D40:D66" si="7">_xlfn.RANK.EQ(B40,$B$39:$B$66)+COUNTIF($B$39:$B$66,B40)-1</f>
        <v>16</v>
      </c>
      <c r="E40" s="36" t="str">
        <f t="shared" si="6"/>
        <v>BAHÍA DE ALGECIRAS</v>
      </c>
      <c r="F40" s="36">
        <f t="shared" ref="F40:F55" si="8">LOOKUP(E40,$A$39:$A$66,$B$39:$B$66)</f>
        <v>63563429</v>
      </c>
      <c r="G40" s="36">
        <f t="shared" ref="G40:G66" si="9">LOOKUP(E40,$A$39:$A$66,$C$39:$C$66)</f>
        <v>59959290</v>
      </c>
    </row>
    <row r="41" spans="1:9" x14ac:dyDescent="0.3">
      <c r="A41" s="36" t="str">
        <f t="shared" si="5"/>
        <v>ALMERÍA</v>
      </c>
      <c r="B41" s="37">
        <f t="shared" si="3"/>
        <v>515406</v>
      </c>
      <c r="C41" s="37">
        <f t="shared" si="4"/>
        <v>585689</v>
      </c>
      <c r="D41" s="37">
        <f t="shared" si="7"/>
        <v>28</v>
      </c>
      <c r="E41" s="36" t="str">
        <f t="shared" si="6"/>
        <v>BARCELONA</v>
      </c>
      <c r="F41" s="36">
        <f t="shared" si="8"/>
        <v>42783028</v>
      </c>
      <c r="G41" s="36">
        <f t="shared" si="9"/>
        <v>37923396</v>
      </c>
    </row>
    <row r="42" spans="1:9" x14ac:dyDescent="0.3">
      <c r="A42" s="36" t="str">
        <f t="shared" si="5"/>
        <v>AVILÉS</v>
      </c>
      <c r="B42" s="37">
        <f t="shared" si="3"/>
        <v>1071879</v>
      </c>
      <c r="C42" s="37">
        <f t="shared" si="4"/>
        <v>1105055</v>
      </c>
      <c r="D42" s="37">
        <f t="shared" si="7"/>
        <v>20</v>
      </c>
      <c r="E42" s="36" t="str">
        <f t="shared" si="6"/>
        <v>LAS PALMAS</v>
      </c>
      <c r="F42" s="36">
        <f t="shared" si="8"/>
        <v>15365743</v>
      </c>
      <c r="G42" s="36">
        <f t="shared" si="9"/>
        <v>15606168</v>
      </c>
    </row>
    <row r="43" spans="1:9" x14ac:dyDescent="0.3">
      <c r="A43" s="36" t="str">
        <f t="shared" si="5"/>
        <v>BAHÍA DE ALGECIRAS</v>
      </c>
      <c r="B43" s="37">
        <f t="shared" si="3"/>
        <v>63563429</v>
      </c>
      <c r="C43" s="37">
        <f t="shared" si="4"/>
        <v>59959290</v>
      </c>
      <c r="D43" s="37">
        <f t="shared" si="7"/>
        <v>2</v>
      </c>
      <c r="E43" s="36" t="str">
        <f t="shared" si="6"/>
        <v>BALEARES</v>
      </c>
      <c r="F43" s="36">
        <f t="shared" si="8"/>
        <v>12198193</v>
      </c>
      <c r="G43" s="36">
        <f t="shared" si="9"/>
        <v>11475536</v>
      </c>
    </row>
    <row r="44" spans="1:9" x14ac:dyDescent="0.3">
      <c r="A44" s="36" t="str">
        <f t="shared" si="5"/>
        <v>BAHÍA DE CÁDIZ</v>
      </c>
      <c r="B44" s="37">
        <f t="shared" si="3"/>
        <v>1326715</v>
      </c>
      <c r="C44" s="37">
        <f t="shared" si="4"/>
        <v>1533292</v>
      </c>
      <c r="D44" s="37">
        <f t="shared" si="7"/>
        <v>18</v>
      </c>
      <c r="E44" s="36" t="str">
        <f t="shared" si="6"/>
        <v>BILBAO</v>
      </c>
      <c r="F44" s="36">
        <f t="shared" si="8"/>
        <v>9580128</v>
      </c>
      <c r="G44" s="36">
        <f t="shared" si="9"/>
        <v>8844653</v>
      </c>
    </row>
    <row r="45" spans="1:9" x14ac:dyDescent="0.3">
      <c r="A45" s="36" t="str">
        <f t="shared" si="5"/>
        <v>BALEARES</v>
      </c>
      <c r="B45" s="37">
        <f t="shared" si="3"/>
        <v>12198193</v>
      </c>
      <c r="C45" s="37">
        <f t="shared" si="4"/>
        <v>11475536</v>
      </c>
      <c r="D45" s="37">
        <f t="shared" si="7"/>
        <v>5</v>
      </c>
      <c r="E45" s="36" t="str">
        <f t="shared" si="6"/>
        <v>SANTA CRUZ DE TENERIFE</v>
      </c>
      <c r="F45" s="36">
        <f t="shared" si="8"/>
        <v>6841577</v>
      </c>
      <c r="G45" s="36">
        <f t="shared" si="9"/>
        <v>6762747</v>
      </c>
    </row>
    <row r="46" spans="1:9" x14ac:dyDescent="0.3">
      <c r="A46" s="36" t="str">
        <f t="shared" si="5"/>
        <v>BARCELONA</v>
      </c>
      <c r="B46" s="37">
        <f t="shared" si="3"/>
        <v>42783028</v>
      </c>
      <c r="C46" s="37">
        <f t="shared" si="4"/>
        <v>37923396</v>
      </c>
      <c r="D46" s="37">
        <f t="shared" si="7"/>
        <v>3</v>
      </c>
      <c r="E46" s="36" t="str">
        <f t="shared" si="6"/>
        <v>VIGO</v>
      </c>
      <c r="F46" s="36">
        <f t="shared" si="8"/>
        <v>3488314</v>
      </c>
      <c r="G46" s="36">
        <f t="shared" si="9"/>
        <v>3351600</v>
      </c>
    </row>
    <row r="47" spans="1:9" x14ac:dyDescent="0.3">
      <c r="A47" s="36" t="str">
        <f t="shared" si="5"/>
        <v>BILBAO</v>
      </c>
      <c r="B47" s="37">
        <f t="shared" si="3"/>
        <v>9580128</v>
      </c>
      <c r="C47" s="37">
        <f t="shared" si="4"/>
        <v>8844653</v>
      </c>
      <c r="D47" s="37">
        <f t="shared" si="7"/>
        <v>6</v>
      </c>
      <c r="E47" s="36" t="str">
        <f t="shared" si="6"/>
        <v>CASTELLÓN</v>
      </c>
      <c r="F47" s="36">
        <f t="shared" si="8"/>
        <v>3053075</v>
      </c>
      <c r="G47" s="36">
        <f t="shared" si="9"/>
        <v>3345177</v>
      </c>
    </row>
    <row r="48" spans="1:9" x14ac:dyDescent="0.3">
      <c r="A48" s="36" t="str">
        <f t="shared" si="5"/>
        <v>CARTAGENA</v>
      </c>
      <c r="B48" s="37">
        <f t="shared" si="3"/>
        <v>1377517</v>
      </c>
      <c r="C48" s="37">
        <f t="shared" si="4"/>
        <v>1421554</v>
      </c>
      <c r="D48" s="37">
        <f t="shared" si="7"/>
        <v>17</v>
      </c>
      <c r="E48" s="36" t="str">
        <f t="shared" si="6"/>
        <v>SANTANDER</v>
      </c>
      <c r="F48" s="36">
        <f t="shared" si="8"/>
        <v>2080018</v>
      </c>
      <c r="G48" s="36">
        <f t="shared" si="9"/>
        <v>1720259</v>
      </c>
    </row>
    <row r="49" spans="1:7" x14ac:dyDescent="0.3">
      <c r="A49" s="36" t="str">
        <f t="shared" si="5"/>
        <v>CASTELLÓN</v>
      </c>
      <c r="B49" s="37">
        <f t="shared" si="3"/>
        <v>3053075</v>
      </c>
      <c r="C49" s="37">
        <f t="shared" si="4"/>
        <v>3345177</v>
      </c>
      <c r="D49" s="37">
        <f t="shared" si="7"/>
        <v>9</v>
      </c>
      <c r="E49" s="36" t="str">
        <f t="shared" si="6"/>
        <v>TARRAGONA</v>
      </c>
      <c r="F49" s="36">
        <f t="shared" si="8"/>
        <v>2014338</v>
      </c>
      <c r="G49" s="36">
        <f t="shared" si="9"/>
        <v>1916064</v>
      </c>
    </row>
    <row r="50" spans="1:7" x14ac:dyDescent="0.3">
      <c r="A50" s="36" t="str">
        <f t="shared" si="5"/>
        <v>CEUTA</v>
      </c>
      <c r="B50" s="37">
        <f t="shared" si="3"/>
        <v>775226</v>
      </c>
      <c r="C50" s="37">
        <f t="shared" si="4"/>
        <v>811083</v>
      </c>
      <c r="D50" s="37">
        <f t="shared" si="7"/>
        <v>24</v>
      </c>
      <c r="E50" s="36" t="str">
        <f t="shared" si="6"/>
        <v>PASAIA</v>
      </c>
      <c r="F50" s="36">
        <f t="shared" si="8"/>
        <v>1942716</v>
      </c>
      <c r="G50" s="36">
        <f t="shared" si="9"/>
        <v>1898351</v>
      </c>
    </row>
    <row r="51" spans="1:7" x14ac:dyDescent="0.3">
      <c r="A51" s="36" t="str">
        <f t="shared" si="5"/>
        <v>FERROL-SAN CIBRAO</v>
      </c>
      <c r="B51" s="37">
        <f t="shared" si="3"/>
        <v>714689</v>
      </c>
      <c r="C51" s="37">
        <f t="shared" si="4"/>
        <v>709453</v>
      </c>
      <c r="D51" s="37">
        <f t="shared" si="7"/>
        <v>26</v>
      </c>
      <c r="E51" s="36" t="str">
        <f t="shared" si="6"/>
        <v>SEVILLA</v>
      </c>
      <c r="F51" s="36">
        <f t="shared" si="8"/>
        <v>1804291</v>
      </c>
      <c r="G51" s="36">
        <f t="shared" si="9"/>
        <v>1711703</v>
      </c>
    </row>
    <row r="52" spans="1:7" x14ac:dyDescent="0.3">
      <c r="A52" s="36" t="str">
        <f t="shared" si="5"/>
        <v>GIJÓN</v>
      </c>
      <c r="B52" s="37">
        <f t="shared" si="3"/>
        <v>1532773</v>
      </c>
      <c r="C52" s="37">
        <f t="shared" si="4"/>
        <v>1499519</v>
      </c>
      <c r="D52" s="37">
        <f t="shared" si="7"/>
        <v>14</v>
      </c>
      <c r="E52" s="36" t="str">
        <f t="shared" si="6"/>
        <v>GIJÓN</v>
      </c>
      <c r="F52" s="36">
        <f t="shared" si="8"/>
        <v>1532773</v>
      </c>
      <c r="G52" s="36">
        <f t="shared" si="9"/>
        <v>1499519</v>
      </c>
    </row>
    <row r="53" spans="1:7" x14ac:dyDescent="0.3">
      <c r="A53" s="36" t="str">
        <f t="shared" si="5"/>
        <v>HUELVA</v>
      </c>
      <c r="B53" s="37">
        <f t="shared" si="3"/>
        <v>884798</v>
      </c>
      <c r="C53" s="37">
        <f t="shared" si="4"/>
        <v>699392</v>
      </c>
      <c r="D53" s="37">
        <f t="shared" si="7"/>
        <v>22</v>
      </c>
      <c r="E53" s="36" t="str">
        <f t="shared" si="6"/>
        <v>MARÍN Y RÍA DE PONTEVEDRA</v>
      </c>
      <c r="F53" s="36">
        <f t="shared" si="8"/>
        <v>1429243</v>
      </c>
      <c r="G53" s="36">
        <f t="shared" si="9"/>
        <v>1456182</v>
      </c>
    </row>
    <row r="54" spans="1:7" x14ac:dyDescent="0.3">
      <c r="A54" s="36" t="str">
        <f t="shared" si="5"/>
        <v>LAS PALMAS</v>
      </c>
      <c r="B54" s="37">
        <f t="shared" si="3"/>
        <v>15365743</v>
      </c>
      <c r="C54" s="37">
        <f t="shared" si="4"/>
        <v>15606168</v>
      </c>
      <c r="D54" s="37">
        <f t="shared" si="7"/>
        <v>4</v>
      </c>
      <c r="E54" s="36" t="str">
        <f t="shared" si="6"/>
        <v>ALICANTE</v>
      </c>
      <c r="F54" s="36">
        <f t="shared" si="8"/>
        <v>1377931</v>
      </c>
      <c r="G54" s="36">
        <f t="shared" si="9"/>
        <v>1366774</v>
      </c>
    </row>
    <row r="55" spans="1:7" x14ac:dyDescent="0.3">
      <c r="A55" s="36" t="str">
        <f t="shared" si="5"/>
        <v>MÁLAGA</v>
      </c>
      <c r="B55" s="37">
        <f t="shared" si="3"/>
        <v>1186364</v>
      </c>
      <c r="C55" s="37">
        <f t="shared" si="4"/>
        <v>923807</v>
      </c>
      <c r="D55" s="37">
        <f t="shared" si="7"/>
        <v>19</v>
      </c>
      <c r="E55" s="36" t="str">
        <f t="shared" si="6"/>
        <v>CARTAGENA</v>
      </c>
      <c r="F55" s="36">
        <f t="shared" si="8"/>
        <v>1377517</v>
      </c>
      <c r="G55" s="36">
        <f t="shared" si="9"/>
        <v>1421554</v>
      </c>
    </row>
    <row r="56" spans="1:7" x14ac:dyDescent="0.3">
      <c r="A56" s="36" t="str">
        <f t="shared" si="5"/>
        <v>MARÍN Y RÍA DE PONTEVEDRA</v>
      </c>
      <c r="B56" s="37">
        <f t="shared" si="3"/>
        <v>1429243</v>
      </c>
      <c r="C56" s="37">
        <f t="shared" si="4"/>
        <v>1456182</v>
      </c>
      <c r="D56" s="37">
        <f t="shared" si="7"/>
        <v>15</v>
      </c>
      <c r="E56" s="36" t="str">
        <f t="shared" si="6"/>
        <v>BAHÍA DE CÁDIZ</v>
      </c>
      <c r="F56" s="36">
        <f t="shared" ref="F56:F66" si="10">LOOKUP(E56,$A$39:$A$66,$B$39:$B$66)</f>
        <v>1326715</v>
      </c>
      <c r="G56" s="36">
        <f t="shared" si="9"/>
        <v>1533292</v>
      </c>
    </row>
    <row r="57" spans="1:7" x14ac:dyDescent="0.3">
      <c r="A57" s="36" t="str">
        <f t="shared" si="5"/>
        <v>MELILLA</v>
      </c>
      <c r="B57" s="37">
        <f t="shared" si="3"/>
        <v>729642</v>
      </c>
      <c r="C57" s="37">
        <f t="shared" si="4"/>
        <v>998127</v>
      </c>
      <c r="D57" s="37">
        <f t="shared" si="7"/>
        <v>25</v>
      </c>
      <c r="E57" s="36" t="str">
        <f t="shared" si="6"/>
        <v>MÁLAGA</v>
      </c>
      <c r="F57" s="36">
        <f t="shared" si="10"/>
        <v>1186364</v>
      </c>
      <c r="G57" s="36">
        <f t="shared" si="9"/>
        <v>923807</v>
      </c>
    </row>
    <row r="58" spans="1:7" x14ac:dyDescent="0.3">
      <c r="A58" s="36" t="str">
        <f t="shared" si="5"/>
        <v>MOTRIL</v>
      </c>
      <c r="B58" s="37">
        <f t="shared" si="3"/>
        <v>845991</v>
      </c>
      <c r="C58" s="37">
        <f t="shared" si="4"/>
        <v>837065</v>
      </c>
      <c r="D58" s="37">
        <f t="shared" si="7"/>
        <v>23</v>
      </c>
      <c r="E58" s="36" t="str">
        <f t="shared" si="6"/>
        <v>AVILÉS</v>
      </c>
      <c r="F58" s="36">
        <f t="shared" si="10"/>
        <v>1071879</v>
      </c>
      <c r="G58" s="36">
        <f t="shared" si="9"/>
        <v>1105055</v>
      </c>
    </row>
    <row r="59" spans="1:7" x14ac:dyDescent="0.3">
      <c r="A59" s="36" t="str">
        <f t="shared" si="5"/>
        <v>PASAIA</v>
      </c>
      <c r="B59" s="37">
        <f t="shared" si="3"/>
        <v>1942716</v>
      </c>
      <c r="C59" s="37">
        <f t="shared" si="4"/>
        <v>1898351</v>
      </c>
      <c r="D59" s="37">
        <f t="shared" si="7"/>
        <v>12</v>
      </c>
      <c r="E59" s="36" t="str">
        <f t="shared" si="6"/>
        <v>A CORUÑA</v>
      </c>
      <c r="F59" s="36">
        <f t="shared" si="10"/>
        <v>1035059</v>
      </c>
      <c r="G59" s="36">
        <f t="shared" si="9"/>
        <v>853327</v>
      </c>
    </row>
    <row r="60" spans="1:7" x14ac:dyDescent="0.3">
      <c r="A60" s="36" t="str">
        <f t="shared" si="5"/>
        <v>SANTA CRUZ DE TENERIFE</v>
      </c>
      <c r="B60" s="37">
        <f t="shared" si="3"/>
        <v>6841577</v>
      </c>
      <c r="C60" s="37">
        <f t="shared" si="4"/>
        <v>6762747</v>
      </c>
      <c r="D60" s="37">
        <f t="shared" si="7"/>
        <v>7</v>
      </c>
      <c r="E60" s="36" t="str">
        <f t="shared" si="6"/>
        <v>HUELVA</v>
      </c>
      <c r="F60" s="36">
        <f t="shared" si="10"/>
        <v>884798</v>
      </c>
      <c r="G60" s="36">
        <f t="shared" si="9"/>
        <v>699392</v>
      </c>
    </row>
    <row r="61" spans="1:7" x14ac:dyDescent="0.3">
      <c r="A61" s="36" t="str">
        <f t="shared" si="5"/>
        <v>SANTANDER</v>
      </c>
      <c r="B61" s="37">
        <f t="shared" si="3"/>
        <v>2080018</v>
      </c>
      <c r="C61" s="37">
        <f t="shared" si="4"/>
        <v>1720259</v>
      </c>
      <c r="D61" s="37">
        <f t="shared" si="7"/>
        <v>10</v>
      </c>
      <c r="E61" s="36" t="str">
        <f t="shared" si="6"/>
        <v>MOTRIL</v>
      </c>
      <c r="F61" s="36">
        <f t="shared" si="10"/>
        <v>845991</v>
      </c>
      <c r="G61" s="36">
        <f t="shared" si="9"/>
        <v>837065</v>
      </c>
    </row>
    <row r="62" spans="1:7" x14ac:dyDescent="0.3">
      <c r="A62" s="36" t="str">
        <f t="shared" si="5"/>
        <v>SEVILLA</v>
      </c>
      <c r="B62" s="37">
        <f t="shared" si="3"/>
        <v>1804291</v>
      </c>
      <c r="C62" s="37">
        <f t="shared" si="4"/>
        <v>1711703</v>
      </c>
      <c r="D62" s="37">
        <f t="shared" si="7"/>
        <v>13</v>
      </c>
      <c r="E62" s="36" t="str">
        <f t="shared" si="6"/>
        <v>CEUTA</v>
      </c>
      <c r="F62" s="36">
        <f t="shared" si="10"/>
        <v>775226</v>
      </c>
      <c r="G62" s="36">
        <f t="shared" si="9"/>
        <v>811083</v>
      </c>
    </row>
    <row r="63" spans="1:7" x14ac:dyDescent="0.3">
      <c r="A63" s="36" t="str">
        <f t="shared" si="5"/>
        <v>TARRAGONA</v>
      </c>
      <c r="B63" s="37">
        <f t="shared" si="3"/>
        <v>2014338</v>
      </c>
      <c r="C63" s="37">
        <f t="shared" si="4"/>
        <v>1916064</v>
      </c>
      <c r="D63" s="37">
        <f t="shared" si="7"/>
        <v>11</v>
      </c>
      <c r="E63" s="36" t="str">
        <f t="shared" si="6"/>
        <v>MELILLA</v>
      </c>
      <c r="F63" s="36">
        <f t="shared" si="10"/>
        <v>729642</v>
      </c>
      <c r="G63" s="36">
        <f t="shared" si="9"/>
        <v>998127</v>
      </c>
    </row>
    <row r="64" spans="1:7" x14ac:dyDescent="0.3">
      <c r="A64" s="36" t="str">
        <f t="shared" si="5"/>
        <v>VALENCIA</v>
      </c>
      <c r="B64" s="37">
        <f t="shared" si="3"/>
        <v>65883991</v>
      </c>
      <c r="C64" s="37">
        <f t="shared" si="4"/>
        <v>62421857</v>
      </c>
      <c r="D64" s="37">
        <f t="shared" si="7"/>
        <v>1</v>
      </c>
      <c r="E64" s="36" t="str">
        <f t="shared" si="6"/>
        <v>FERROL-SAN CIBRAO</v>
      </c>
      <c r="F64" s="36">
        <f t="shared" si="10"/>
        <v>714689</v>
      </c>
      <c r="G64" s="36">
        <f t="shared" si="9"/>
        <v>709453</v>
      </c>
    </row>
    <row r="65" spans="1:7" x14ac:dyDescent="0.3">
      <c r="A65" s="36" t="str">
        <f t="shared" si="5"/>
        <v>VIGO</v>
      </c>
      <c r="B65" s="37">
        <f t="shared" si="3"/>
        <v>3488314</v>
      </c>
      <c r="C65" s="37">
        <f t="shared" si="4"/>
        <v>3351600</v>
      </c>
      <c r="D65" s="37">
        <f t="shared" si="7"/>
        <v>8</v>
      </c>
      <c r="E65" s="36" t="str">
        <f t="shared" si="6"/>
        <v>VILAGARCÍA</v>
      </c>
      <c r="F65" s="36">
        <f t="shared" si="10"/>
        <v>544380</v>
      </c>
      <c r="G65" s="36">
        <f t="shared" si="9"/>
        <v>547195</v>
      </c>
    </row>
    <row r="66" spans="1:7" x14ac:dyDescent="0.3">
      <c r="A66" s="36" t="str">
        <f t="shared" si="5"/>
        <v>VILAGARCÍA</v>
      </c>
      <c r="B66" s="37">
        <f t="shared" si="3"/>
        <v>544380</v>
      </c>
      <c r="C66" s="37">
        <f t="shared" si="4"/>
        <v>547195</v>
      </c>
      <c r="D66" s="37">
        <f t="shared" si="7"/>
        <v>27</v>
      </c>
      <c r="E66" s="36" t="str">
        <f t="shared" si="6"/>
        <v>ALMERÍA</v>
      </c>
      <c r="F66" s="36">
        <f t="shared" si="10"/>
        <v>515406</v>
      </c>
      <c r="G66" s="36">
        <f t="shared" si="9"/>
        <v>585689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6</v>
      </c>
      <c r="E7" s="30">
        <v>20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31">
        <v>98517</v>
      </c>
      <c r="C8" s="31">
        <v>109069</v>
      </c>
      <c r="D8" s="31">
        <v>1139626</v>
      </c>
      <c r="E8" s="31">
        <v>1144510</v>
      </c>
      <c r="F8" s="14">
        <f t="shared" ref="F8:F34" si="0">((E8*100)/D8)-100</f>
        <v>0.42856165092759113</v>
      </c>
      <c r="G8" s="1"/>
      <c r="H8" s="1"/>
      <c r="I8" s="1"/>
    </row>
    <row r="9" spans="1:12" x14ac:dyDescent="0.3">
      <c r="A9" s="9" t="s">
        <v>157</v>
      </c>
      <c r="B9" s="30">
        <v>3343</v>
      </c>
      <c r="C9" s="30">
        <v>13054</v>
      </c>
      <c r="D9" s="30">
        <v>32809</v>
      </c>
      <c r="E9" s="30">
        <v>79371</v>
      </c>
      <c r="F9" s="11">
        <f t="shared" si="0"/>
        <v>141.91837605535068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52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5266949</v>
      </c>
      <c r="C11" s="30">
        <v>4971521</v>
      </c>
      <c r="D11" s="30">
        <v>52783851</v>
      </c>
      <c r="E11" s="30">
        <v>55825403</v>
      </c>
      <c r="F11" s="11">
        <f t="shared" si="0"/>
        <v>5.7622775572021112</v>
      </c>
      <c r="G11" s="1"/>
      <c r="H11" s="1"/>
      <c r="I11" s="1"/>
    </row>
    <row r="12" spans="1:12" x14ac:dyDescent="0.3">
      <c r="A12" s="12" t="s">
        <v>161</v>
      </c>
      <c r="B12" s="31">
        <v>58630</v>
      </c>
      <c r="C12" s="31">
        <v>35935</v>
      </c>
      <c r="D12" s="31">
        <v>589343</v>
      </c>
      <c r="E12" s="31">
        <v>445346</v>
      </c>
      <c r="F12" s="14">
        <f t="shared" si="0"/>
        <v>-24.433479315101735</v>
      </c>
      <c r="G12" s="1"/>
      <c r="H12" s="1"/>
      <c r="I12" s="1"/>
    </row>
    <row r="13" spans="1:12" x14ac:dyDescent="0.3">
      <c r="A13" s="9" t="s">
        <v>32</v>
      </c>
      <c r="B13" s="30">
        <v>57360</v>
      </c>
      <c r="C13" s="30">
        <v>31547</v>
      </c>
      <c r="D13" s="30">
        <v>761782</v>
      </c>
      <c r="E13" s="30">
        <v>633814</v>
      </c>
      <c r="F13" s="11">
        <f t="shared" si="0"/>
        <v>-16.798506659385495</v>
      </c>
      <c r="G13" s="1"/>
      <c r="H13" s="1"/>
      <c r="I13" s="1"/>
    </row>
    <row r="14" spans="1:12" x14ac:dyDescent="0.3">
      <c r="A14" s="12" t="s">
        <v>33</v>
      </c>
      <c r="B14" s="31">
        <v>2697446</v>
      </c>
      <c r="C14" s="31">
        <v>2766238</v>
      </c>
      <c r="D14" s="31">
        <v>27507695</v>
      </c>
      <c r="E14" s="31">
        <v>32003889</v>
      </c>
      <c r="F14" s="14">
        <f t="shared" si="0"/>
        <v>16.345222673146552</v>
      </c>
      <c r="G14" s="1"/>
      <c r="H14" s="1"/>
      <c r="I14" s="1"/>
    </row>
    <row r="15" spans="1:12" x14ac:dyDescent="0.3">
      <c r="A15" s="9" t="s">
        <v>34</v>
      </c>
      <c r="B15" s="30">
        <v>519516</v>
      </c>
      <c r="C15" s="30">
        <v>602530</v>
      </c>
      <c r="D15" s="30">
        <v>5756199</v>
      </c>
      <c r="E15" s="30">
        <v>6289525</v>
      </c>
      <c r="F15" s="11">
        <f t="shared" si="0"/>
        <v>9.26524604170217</v>
      </c>
      <c r="G15" s="1"/>
      <c r="H15" s="1"/>
      <c r="I15" s="1"/>
    </row>
    <row r="16" spans="1:12" x14ac:dyDescent="0.3">
      <c r="A16" s="12" t="s">
        <v>35</v>
      </c>
      <c r="B16" s="31">
        <v>80540</v>
      </c>
      <c r="C16" s="31">
        <v>104948</v>
      </c>
      <c r="D16" s="31">
        <v>1133641</v>
      </c>
      <c r="E16" s="31">
        <v>1064908</v>
      </c>
      <c r="F16" s="14">
        <f t="shared" si="0"/>
        <v>-6.0630305361220991</v>
      </c>
      <c r="G16" s="1"/>
      <c r="H16" s="1"/>
      <c r="I16" s="1"/>
    </row>
    <row r="17" spans="1:9" x14ac:dyDescent="0.3">
      <c r="A17" s="9" t="s">
        <v>162</v>
      </c>
      <c r="B17" s="30">
        <v>247684</v>
      </c>
      <c r="C17" s="30">
        <v>211711</v>
      </c>
      <c r="D17" s="30">
        <v>3058676</v>
      </c>
      <c r="E17" s="30">
        <v>2835766</v>
      </c>
      <c r="F17" s="11">
        <f t="shared" si="0"/>
        <v>-7.2877938035934449</v>
      </c>
      <c r="G17" s="1"/>
      <c r="H17" s="1"/>
      <c r="I17" s="1"/>
    </row>
    <row r="18" spans="1:9" x14ac:dyDescent="0.3">
      <c r="A18" s="12" t="s">
        <v>36</v>
      </c>
      <c r="B18" s="31">
        <v>7625</v>
      </c>
      <c r="C18" s="31">
        <v>10056</v>
      </c>
      <c r="D18" s="31">
        <v>118372</v>
      </c>
      <c r="E18" s="31">
        <v>108024</v>
      </c>
      <c r="F18" s="14">
        <f t="shared" si="0"/>
        <v>-8.7419322136991866</v>
      </c>
      <c r="G18" s="1"/>
      <c r="H18" s="1"/>
      <c r="I18" s="1"/>
    </row>
    <row r="19" spans="1:9" x14ac:dyDescent="0.3">
      <c r="A19" s="9" t="s">
        <v>37</v>
      </c>
      <c r="B19" s="30">
        <v>416</v>
      </c>
      <c r="C19" s="30">
        <v>6869</v>
      </c>
      <c r="D19" s="30">
        <v>1978</v>
      </c>
      <c r="E19" s="30">
        <v>38498</v>
      </c>
      <c r="F19" s="11">
        <f t="shared" si="0"/>
        <v>1846.3094034378159</v>
      </c>
      <c r="G19" s="1"/>
      <c r="H19" s="1"/>
      <c r="I19" s="1"/>
    </row>
    <row r="20" spans="1:9" x14ac:dyDescent="0.3">
      <c r="A20" s="12" t="s">
        <v>163</v>
      </c>
      <c r="B20" s="31">
        <v>72016</v>
      </c>
      <c r="C20" s="31">
        <v>90046</v>
      </c>
      <c r="D20" s="31">
        <v>841938</v>
      </c>
      <c r="E20" s="31">
        <v>889724</v>
      </c>
      <c r="F20" s="14">
        <f t="shared" si="0"/>
        <v>5.675714838859875</v>
      </c>
      <c r="G20" s="1"/>
      <c r="H20" s="1"/>
      <c r="I20" s="1"/>
    </row>
    <row r="21" spans="1:9" x14ac:dyDescent="0.3">
      <c r="A21" s="9" t="s">
        <v>38</v>
      </c>
      <c r="B21" s="30">
        <v>46628</v>
      </c>
      <c r="C21" s="30">
        <v>50262</v>
      </c>
      <c r="D21" s="30">
        <v>438190</v>
      </c>
      <c r="E21" s="30">
        <v>552336</v>
      </c>
      <c r="F21" s="11">
        <f t="shared" si="0"/>
        <v>26.049430612291474</v>
      </c>
      <c r="G21" s="1"/>
      <c r="H21" s="1"/>
      <c r="I21" s="1"/>
    </row>
    <row r="22" spans="1:9" x14ac:dyDescent="0.3">
      <c r="A22" s="12" t="s">
        <v>59</v>
      </c>
      <c r="B22" s="31">
        <v>1113175</v>
      </c>
      <c r="C22" s="31">
        <v>913526</v>
      </c>
      <c r="D22" s="31">
        <v>11819580</v>
      </c>
      <c r="E22" s="31">
        <v>11266702</v>
      </c>
      <c r="F22" s="14">
        <f t="shared" si="0"/>
        <v>-4.6776450601459629</v>
      </c>
      <c r="G22" s="1"/>
      <c r="H22" s="1"/>
      <c r="I22" s="1"/>
    </row>
    <row r="23" spans="1:9" x14ac:dyDescent="0.3">
      <c r="A23" s="9" t="s">
        <v>164</v>
      </c>
      <c r="B23" s="30">
        <v>26802</v>
      </c>
      <c r="C23" s="30">
        <v>151006</v>
      </c>
      <c r="D23" s="30">
        <v>461700</v>
      </c>
      <c r="E23" s="30">
        <v>733900</v>
      </c>
      <c r="F23" s="11">
        <f t="shared" si="0"/>
        <v>58.956032055447253</v>
      </c>
      <c r="G23" s="1"/>
      <c r="H23" s="1"/>
      <c r="I23" s="1"/>
    </row>
    <row r="24" spans="1:9" x14ac:dyDescent="0.3">
      <c r="A24" s="12" t="s">
        <v>166</v>
      </c>
      <c r="B24" s="31">
        <v>71892</v>
      </c>
      <c r="C24" s="31">
        <v>74035</v>
      </c>
      <c r="D24" s="31">
        <v>820876</v>
      </c>
      <c r="E24" s="31">
        <v>858873</v>
      </c>
      <c r="F24" s="14">
        <f t="shared" si="0"/>
        <v>4.6288355366705787</v>
      </c>
      <c r="G24" s="1"/>
      <c r="H24" s="1"/>
      <c r="I24" s="1"/>
    </row>
    <row r="25" spans="1:9" x14ac:dyDescent="0.3">
      <c r="A25" s="9" t="s">
        <v>39</v>
      </c>
      <c r="B25" s="30">
        <v>21038</v>
      </c>
      <c r="C25" s="30">
        <v>10041</v>
      </c>
      <c r="D25" s="30">
        <v>263699</v>
      </c>
      <c r="E25" s="30">
        <v>159065</v>
      </c>
      <c r="F25" s="11">
        <f t="shared" si="0"/>
        <v>-39.679331358859912</v>
      </c>
      <c r="G25" s="1"/>
      <c r="H25" s="1"/>
      <c r="I25" s="1"/>
    </row>
    <row r="26" spans="1:9" x14ac:dyDescent="0.3">
      <c r="A26" s="12" t="s">
        <v>40</v>
      </c>
      <c r="B26" s="31">
        <v>70</v>
      </c>
      <c r="C26" s="31">
        <v>197</v>
      </c>
      <c r="D26" s="31">
        <v>13489</v>
      </c>
      <c r="E26" s="31">
        <v>2518</v>
      </c>
      <c r="F26" s="14">
        <f t="shared" si="0"/>
        <v>-81.332937949440293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10</v>
      </c>
      <c r="D27" s="30">
        <v>111</v>
      </c>
      <c r="E27" s="30">
        <v>99</v>
      </c>
      <c r="F27" s="11">
        <f t="shared" si="0"/>
        <v>-10.810810810810807</v>
      </c>
      <c r="G27" s="1"/>
      <c r="H27" s="1"/>
      <c r="I27" s="1"/>
    </row>
    <row r="28" spans="1:9" x14ac:dyDescent="0.3">
      <c r="A28" s="12" t="s">
        <v>42</v>
      </c>
      <c r="B28" s="31">
        <v>339505</v>
      </c>
      <c r="C28" s="31">
        <v>283270</v>
      </c>
      <c r="D28" s="31">
        <v>3366302</v>
      </c>
      <c r="E28" s="31">
        <v>3366978</v>
      </c>
      <c r="F28" s="14">
        <f t="shared" si="0"/>
        <v>2.0081383072579229E-2</v>
      </c>
      <c r="G28" s="1"/>
      <c r="H28" s="1"/>
      <c r="I28" s="1"/>
    </row>
    <row r="29" spans="1:9" x14ac:dyDescent="0.3">
      <c r="A29" s="9" t="s">
        <v>43</v>
      </c>
      <c r="B29" s="30">
        <v>10285</v>
      </c>
      <c r="C29" s="30">
        <v>10334</v>
      </c>
      <c r="D29" s="30">
        <v>73702</v>
      </c>
      <c r="E29" s="30">
        <v>125216</v>
      </c>
      <c r="F29" s="11">
        <f t="shared" si="0"/>
        <v>69.89498249708285</v>
      </c>
      <c r="G29" s="1"/>
      <c r="H29" s="1"/>
      <c r="I29" s="1"/>
    </row>
    <row r="30" spans="1:9" x14ac:dyDescent="0.3">
      <c r="A30" s="12" t="s">
        <v>44</v>
      </c>
      <c r="B30" s="31">
        <v>75646</v>
      </c>
      <c r="C30" s="31">
        <v>94397</v>
      </c>
      <c r="D30" s="31">
        <v>797471</v>
      </c>
      <c r="E30" s="31">
        <v>902718</v>
      </c>
      <c r="F30" s="14">
        <f t="shared" si="0"/>
        <v>13.197595900039005</v>
      </c>
      <c r="G30" s="1"/>
      <c r="H30" s="1"/>
      <c r="I30" s="1"/>
    </row>
    <row r="31" spans="1:9" x14ac:dyDescent="0.3">
      <c r="A31" s="9" t="s">
        <v>45</v>
      </c>
      <c r="B31" s="30">
        <v>48223</v>
      </c>
      <c r="C31" s="30">
        <v>46538</v>
      </c>
      <c r="D31" s="30">
        <v>543377</v>
      </c>
      <c r="E31" s="30">
        <v>512483</v>
      </c>
      <c r="F31" s="11">
        <f t="shared" si="0"/>
        <v>-5.6855553326695798</v>
      </c>
      <c r="G31" s="1"/>
      <c r="H31" s="1"/>
      <c r="I31" s="1"/>
    </row>
    <row r="32" spans="1:9" x14ac:dyDescent="0.3">
      <c r="A32" s="12" t="s">
        <v>46</v>
      </c>
      <c r="B32" s="31">
        <v>4547966</v>
      </c>
      <c r="C32" s="31">
        <v>4935458</v>
      </c>
      <c r="D32" s="31">
        <v>51803640</v>
      </c>
      <c r="E32" s="31">
        <v>53010228</v>
      </c>
      <c r="F32" s="14">
        <f t="shared" si="0"/>
        <v>2.329156792843122</v>
      </c>
      <c r="G32" s="1"/>
      <c r="H32" s="1"/>
      <c r="I32" s="1"/>
    </row>
    <row r="33" spans="1:9" x14ac:dyDescent="0.3">
      <c r="A33" s="9" t="s">
        <v>47</v>
      </c>
      <c r="B33" s="30">
        <v>223605</v>
      </c>
      <c r="C33" s="30">
        <v>202247</v>
      </c>
      <c r="D33" s="30">
        <v>2391393</v>
      </c>
      <c r="E33" s="30">
        <v>2482216</v>
      </c>
      <c r="F33" s="11">
        <f t="shared" si="0"/>
        <v>3.797911928319607</v>
      </c>
      <c r="G33" s="1"/>
      <c r="H33" s="1"/>
      <c r="I33" s="1"/>
    </row>
    <row r="34" spans="1:9" x14ac:dyDescent="0.3">
      <c r="A34" s="12" t="s">
        <v>165</v>
      </c>
      <c r="B34" s="31">
        <v>22432</v>
      </c>
      <c r="C34" s="31">
        <v>22331</v>
      </c>
      <c r="D34" s="31">
        <v>268745</v>
      </c>
      <c r="E34" s="31">
        <v>275333</v>
      </c>
      <c r="F34" s="14">
        <f t="shared" si="0"/>
        <v>2.4513944445478018</v>
      </c>
      <c r="G34" s="1"/>
      <c r="H34" s="1"/>
      <c r="I34" s="1"/>
    </row>
    <row r="35" spans="1:9" x14ac:dyDescent="0.3">
      <c r="A35" s="15" t="s">
        <v>48</v>
      </c>
      <c r="B35" s="16">
        <f>SUM(B7:B34)</f>
        <v>15657309</v>
      </c>
      <c r="C35" s="16">
        <f t="shared" ref="C35:E35" si="1">SUM(C7:C34)</f>
        <v>15747176</v>
      </c>
      <c r="D35" s="16">
        <f t="shared" si="1"/>
        <v>166788191</v>
      </c>
      <c r="E35" s="16">
        <f t="shared" si="1"/>
        <v>175607515</v>
      </c>
      <c r="F35" s="17">
        <f t="shared" ref="F35" si="2">((E35*100)/D35)-100</f>
        <v>5.2877388663565483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20</v>
      </c>
      <c r="C39" s="37">
        <f t="shared" si="4"/>
        <v>6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55825403</v>
      </c>
      <c r="G39" s="36">
        <f>LOOKUP(E39,$A$39:$A$66,$C$39:$C$66)</f>
        <v>52783851</v>
      </c>
    </row>
    <row r="40" spans="1:9" x14ac:dyDescent="0.3">
      <c r="A40" s="36" t="str">
        <f t="shared" si="5"/>
        <v>ALICANTE</v>
      </c>
      <c r="B40" s="37">
        <f t="shared" si="3"/>
        <v>1144510</v>
      </c>
      <c r="C40" s="37">
        <f t="shared" si="4"/>
        <v>1139626</v>
      </c>
      <c r="D40" s="37">
        <f t="shared" ref="D40:D66" si="7">_xlfn.RANK.EQ(B40,$B$39:$B$66)+COUNTIF($B$39:$B$66,B40)-1</f>
        <v>9</v>
      </c>
      <c r="E40" s="36" t="str">
        <f t="shared" si="6"/>
        <v>VALENCIA</v>
      </c>
      <c r="F40" s="36">
        <f t="shared" ref="F40:F55" si="8">LOOKUP(E40,$A$39:$A$66,$B$39:$B$66)</f>
        <v>53010228</v>
      </c>
      <c r="G40" s="36">
        <f t="shared" ref="G40:G66" si="9">LOOKUP(E40,$A$39:$A$66,$C$39:$C$66)</f>
        <v>51803640</v>
      </c>
    </row>
    <row r="41" spans="1:9" x14ac:dyDescent="0.3">
      <c r="A41" s="36" t="str">
        <f t="shared" si="5"/>
        <v>ALMERÍA</v>
      </c>
      <c r="B41" s="37">
        <f t="shared" si="3"/>
        <v>79371</v>
      </c>
      <c r="C41" s="37">
        <f t="shared" si="4"/>
        <v>32809</v>
      </c>
      <c r="D41" s="37">
        <f t="shared" si="7"/>
        <v>23</v>
      </c>
      <c r="E41" s="36" t="str">
        <f t="shared" si="6"/>
        <v>BARCELONA</v>
      </c>
      <c r="F41" s="36">
        <f t="shared" si="8"/>
        <v>32003889</v>
      </c>
      <c r="G41" s="36">
        <f t="shared" si="9"/>
        <v>27507695</v>
      </c>
    </row>
    <row r="42" spans="1:9" x14ac:dyDescent="0.3">
      <c r="A42" s="36" t="str">
        <f t="shared" si="5"/>
        <v>AVILÉS</v>
      </c>
      <c r="B42" s="37">
        <f t="shared" si="3"/>
        <v>52</v>
      </c>
      <c r="C42" s="37">
        <f t="shared" si="4"/>
        <v>0</v>
      </c>
      <c r="D42" s="37">
        <f t="shared" si="7"/>
        <v>27</v>
      </c>
      <c r="E42" s="36" t="str">
        <f t="shared" si="6"/>
        <v>LAS PALMAS</v>
      </c>
      <c r="F42" s="36">
        <f t="shared" si="8"/>
        <v>11266702</v>
      </c>
      <c r="G42" s="36">
        <f t="shared" si="9"/>
        <v>11819580</v>
      </c>
    </row>
    <row r="43" spans="1:9" x14ac:dyDescent="0.3">
      <c r="A43" s="36" t="str">
        <f t="shared" si="5"/>
        <v>BAHÍA DE ALGECIRAS</v>
      </c>
      <c r="B43" s="37">
        <f t="shared" si="3"/>
        <v>55825403</v>
      </c>
      <c r="C43" s="37">
        <f t="shared" si="4"/>
        <v>52783851</v>
      </c>
      <c r="D43" s="37">
        <f t="shared" si="7"/>
        <v>1</v>
      </c>
      <c r="E43" s="36" t="str">
        <f t="shared" si="6"/>
        <v>BILBAO</v>
      </c>
      <c r="F43" s="36">
        <f t="shared" si="8"/>
        <v>6289525</v>
      </c>
      <c r="G43" s="36">
        <f t="shared" si="9"/>
        <v>5756199</v>
      </c>
    </row>
    <row r="44" spans="1:9" x14ac:dyDescent="0.3">
      <c r="A44" s="36" t="str">
        <f t="shared" si="5"/>
        <v>BAHÍA DE CÁDIZ</v>
      </c>
      <c r="B44" s="37">
        <f t="shared" si="3"/>
        <v>445346</v>
      </c>
      <c r="C44" s="37">
        <f t="shared" si="4"/>
        <v>589343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3366978</v>
      </c>
      <c r="G44" s="36">
        <f t="shared" si="9"/>
        <v>3366302</v>
      </c>
    </row>
    <row r="45" spans="1:9" x14ac:dyDescent="0.3">
      <c r="A45" s="36" t="str">
        <f t="shared" si="5"/>
        <v>BALEARES</v>
      </c>
      <c r="B45" s="37">
        <f t="shared" si="3"/>
        <v>633814</v>
      </c>
      <c r="C45" s="37">
        <f t="shared" si="4"/>
        <v>761782</v>
      </c>
      <c r="D45" s="37">
        <f t="shared" si="7"/>
        <v>15</v>
      </c>
      <c r="E45" s="36" t="str">
        <f t="shared" si="6"/>
        <v>CASTELLÓN</v>
      </c>
      <c r="F45" s="36">
        <f t="shared" si="8"/>
        <v>2835766</v>
      </c>
      <c r="G45" s="36">
        <f t="shared" si="9"/>
        <v>3058676</v>
      </c>
    </row>
    <row r="46" spans="1:9" x14ac:dyDescent="0.3">
      <c r="A46" s="36" t="str">
        <f t="shared" si="5"/>
        <v>BARCELONA</v>
      </c>
      <c r="B46" s="37">
        <f t="shared" si="3"/>
        <v>32003889</v>
      </c>
      <c r="C46" s="37">
        <f t="shared" si="4"/>
        <v>27507695</v>
      </c>
      <c r="D46" s="37">
        <f t="shared" si="7"/>
        <v>3</v>
      </c>
      <c r="E46" s="36" t="str">
        <f t="shared" si="6"/>
        <v>VIGO</v>
      </c>
      <c r="F46" s="36">
        <f t="shared" si="8"/>
        <v>2482216</v>
      </c>
      <c r="G46" s="36">
        <f t="shared" si="9"/>
        <v>2391393</v>
      </c>
    </row>
    <row r="47" spans="1:9" x14ac:dyDescent="0.3">
      <c r="A47" s="36" t="str">
        <f t="shared" si="5"/>
        <v>BILBAO</v>
      </c>
      <c r="B47" s="37">
        <f t="shared" si="3"/>
        <v>6289525</v>
      </c>
      <c r="C47" s="37">
        <f t="shared" si="4"/>
        <v>5756199</v>
      </c>
      <c r="D47" s="37">
        <f t="shared" si="7"/>
        <v>5</v>
      </c>
      <c r="E47" s="36" t="str">
        <f t="shared" si="6"/>
        <v>ALICANTE</v>
      </c>
      <c r="F47" s="36">
        <f t="shared" si="8"/>
        <v>1144510</v>
      </c>
      <c r="G47" s="36">
        <f t="shared" si="9"/>
        <v>1139626</v>
      </c>
    </row>
    <row r="48" spans="1:9" x14ac:dyDescent="0.3">
      <c r="A48" s="36" t="str">
        <f t="shared" si="5"/>
        <v>CARTAGENA</v>
      </c>
      <c r="B48" s="37">
        <f t="shared" si="3"/>
        <v>1064908</v>
      </c>
      <c r="C48" s="37">
        <f t="shared" si="4"/>
        <v>1133641</v>
      </c>
      <c r="D48" s="37">
        <f t="shared" si="7"/>
        <v>10</v>
      </c>
      <c r="E48" s="36" t="str">
        <f t="shared" si="6"/>
        <v>CARTAGENA</v>
      </c>
      <c r="F48" s="36">
        <f t="shared" si="8"/>
        <v>1064908</v>
      </c>
      <c r="G48" s="36">
        <f t="shared" si="9"/>
        <v>1133641</v>
      </c>
    </row>
    <row r="49" spans="1:7" x14ac:dyDescent="0.3">
      <c r="A49" s="36" t="str">
        <f t="shared" si="5"/>
        <v>CASTELLÓN</v>
      </c>
      <c r="B49" s="37">
        <f t="shared" si="3"/>
        <v>2835766</v>
      </c>
      <c r="C49" s="37">
        <f t="shared" si="4"/>
        <v>3058676</v>
      </c>
      <c r="D49" s="37">
        <f t="shared" si="7"/>
        <v>7</v>
      </c>
      <c r="E49" s="36" t="str">
        <f t="shared" si="6"/>
        <v>SEVILLA</v>
      </c>
      <c r="F49" s="36">
        <f t="shared" si="8"/>
        <v>902718</v>
      </c>
      <c r="G49" s="36">
        <f t="shared" si="9"/>
        <v>797471</v>
      </c>
    </row>
    <row r="50" spans="1:7" x14ac:dyDescent="0.3">
      <c r="A50" s="36" t="str">
        <f t="shared" si="5"/>
        <v>CEUTA</v>
      </c>
      <c r="B50" s="37">
        <f t="shared" si="3"/>
        <v>108024</v>
      </c>
      <c r="C50" s="37">
        <f t="shared" si="4"/>
        <v>118372</v>
      </c>
      <c r="D50" s="37">
        <f t="shared" si="7"/>
        <v>22</v>
      </c>
      <c r="E50" s="36" t="str">
        <f t="shared" si="6"/>
        <v>GIJÓN</v>
      </c>
      <c r="F50" s="36">
        <f t="shared" si="8"/>
        <v>889724</v>
      </c>
      <c r="G50" s="36">
        <f t="shared" si="9"/>
        <v>841938</v>
      </c>
    </row>
    <row r="51" spans="1:7" x14ac:dyDescent="0.3">
      <c r="A51" s="36" t="str">
        <f t="shared" si="5"/>
        <v>FERROL-SAN CIBRAO</v>
      </c>
      <c r="B51" s="37">
        <f t="shared" si="3"/>
        <v>38498</v>
      </c>
      <c r="C51" s="37">
        <f t="shared" si="4"/>
        <v>1978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858873</v>
      </c>
      <c r="G51" s="36">
        <f t="shared" si="9"/>
        <v>820876</v>
      </c>
    </row>
    <row r="52" spans="1:7" x14ac:dyDescent="0.3">
      <c r="A52" s="36" t="str">
        <f t="shared" si="5"/>
        <v>GIJÓN</v>
      </c>
      <c r="B52" s="37">
        <f t="shared" si="3"/>
        <v>889724</v>
      </c>
      <c r="C52" s="37">
        <f t="shared" si="4"/>
        <v>841938</v>
      </c>
      <c r="D52" s="37">
        <f t="shared" si="7"/>
        <v>12</v>
      </c>
      <c r="E52" s="36" t="str">
        <f t="shared" si="6"/>
        <v>MÁLAGA</v>
      </c>
      <c r="F52" s="36">
        <f t="shared" si="8"/>
        <v>733900</v>
      </c>
      <c r="G52" s="36">
        <f t="shared" si="9"/>
        <v>461700</v>
      </c>
    </row>
    <row r="53" spans="1:7" x14ac:dyDescent="0.3">
      <c r="A53" s="36" t="str">
        <f t="shared" si="5"/>
        <v>HUELVA</v>
      </c>
      <c r="B53" s="37">
        <f t="shared" si="3"/>
        <v>552336</v>
      </c>
      <c r="C53" s="37">
        <f t="shared" si="4"/>
        <v>438190</v>
      </c>
      <c r="D53" s="37">
        <f t="shared" si="7"/>
        <v>16</v>
      </c>
      <c r="E53" s="36" t="str">
        <f t="shared" si="6"/>
        <v>BALEARES</v>
      </c>
      <c r="F53" s="36">
        <f t="shared" si="8"/>
        <v>633814</v>
      </c>
      <c r="G53" s="36">
        <f t="shared" si="9"/>
        <v>761782</v>
      </c>
    </row>
    <row r="54" spans="1:7" x14ac:dyDescent="0.3">
      <c r="A54" s="36" t="str">
        <f t="shared" si="5"/>
        <v>LAS PALMAS</v>
      </c>
      <c r="B54" s="37">
        <f t="shared" si="3"/>
        <v>11266702</v>
      </c>
      <c r="C54" s="37">
        <f t="shared" si="4"/>
        <v>11819580</v>
      </c>
      <c r="D54" s="37">
        <f t="shared" si="7"/>
        <v>4</v>
      </c>
      <c r="E54" s="36" t="str">
        <f t="shared" si="6"/>
        <v>HUELVA</v>
      </c>
      <c r="F54" s="36">
        <f t="shared" si="8"/>
        <v>552336</v>
      </c>
      <c r="G54" s="36">
        <f t="shared" si="9"/>
        <v>438190</v>
      </c>
    </row>
    <row r="55" spans="1:7" x14ac:dyDescent="0.3">
      <c r="A55" s="36" t="str">
        <f t="shared" si="5"/>
        <v>MÁLAGA</v>
      </c>
      <c r="B55" s="37">
        <f t="shared" si="3"/>
        <v>733900</v>
      </c>
      <c r="C55" s="37">
        <f t="shared" si="4"/>
        <v>461700</v>
      </c>
      <c r="D55" s="37">
        <f t="shared" si="7"/>
        <v>14</v>
      </c>
      <c r="E55" s="36" t="str">
        <f t="shared" si="6"/>
        <v>TARRAGONA</v>
      </c>
      <c r="F55" s="36">
        <f t="shared" si="8"/>
        <v>512483</v>
      </c>
      <c r="G55" s="36">
        <f t="shared" si="9"/>
        <v>543377</v>
      </c>
    </row>
    <row r="56" spans="1:7" x14ac:dyDescent="0.3">
      <c r="A56" s="36" t="str">
        <f t="shared" si="5"/>
        <v>MARÍN Y RÍA DE PONTEVEDRA</v>
      </c>
      <c r="B56" s="37">
        <f t="shared" si="3"/>
        <v>858873</v>
      </c>
      <c r="C56" s="37">
        <f t="shared" si="4"/>
        <v>820876</v>
      </c>
      <c r="D56" s="37">
        <f t="shared" si="7"/>
        <v>13</v>
      </c>
      <c r="E56" s="36" t="str">
        <f t="shared" si="6"/>
        <v>BAHÍA DE CÁDIZ</v>
      </c>
      <c r="F56" s="36">
        <f t="shared" ref="F56:F66" si="10">LOOKUP(E56,$A$39:$A$66,$B$39:$B$66)</f>
        <v>445346</v>
      </c>
      <c r="G56" s="36">
        <f t="shared" si="9"/>
        <v>589343</v>
      </c>
    </row>
    <row r="57" spans="1:7" x14ac:dyDescent="0.3">
      <c r="A57" s="36" t="str">
        <f t="shared" si="5"/>
        <v>MELILLA</v>
      </c>
      <c r="B57" s="37">
        <f t="shared" si="3"/>
        <v>159065</v>
      </c>
      <c r="C57" s="37">
        <f t="shared" si="4"/>
        <v>263699</v>
      </c>
      <c r="D57" s="37">
        <f t="shared" si="7"/>
        <v>20</v>
      </c>
      <c r="E57" s="36" t="str">
        <f t="shared" si="6"/>
        <v>VILAGARCÍA</v>
      </c>
      <c r="F57" s="36">
        <f t="shared" si="10"/>
        <v>275333</v>
      </c>
      <c r="G57" s="36">
        <f t="shared" si="9"/>
        <v>268745</v>
      </c>
    </row>
    <row r="58" spans="1:7" x14ac:dyDescent="0.3">
      <c r="A58" s="36" t="str">
        <f t="shared" si="5"/>
        <v>MOTRIL</v>
      </c>
      <c r="B58" s="37">
        <f t="shared" si="3"/>
        <v>2518</v>
      </c>
      <c r="C58" s="37">
        <f t="shared" si="4"/>
        <v>13489</v>
      </c>
      <c r="D58" s="37">
        <f t="shared" si="7"/>
        <v>25</v>
      </c>
      <c r="E58" s="36" t="str">
        <f t="shared" si="6"/>
        <v>MELILLA</v>
      </c>
      <c r="F58" s="36">
        <f t="shared" si="10"/>
        <v>159065</v>
      </c>
      <c r="G58" s="36">
        <f t="shared" si="9"/>
        <v>263699</v>
      </c>
    </row>
    <row r="59" spans="1:7" x14ac:dyDescent="0.3">
      <c r="A59" s="36" t="str">
        <f t="shared" si="5"/>
        <v>PASAIA</v>
      </c>
      <c r="B59" s="37">
        <f t="shared" si="3"/>
        <v>99</v>
      </c>
      <c r="C59" s="37">
        <f t="shared" si="4"/>
        <v>111</v>
      </c>
      <c r="D59" s="37">
        <f t="shared" si="7"/>
        <v>26</v>
      </c>
      <c r="E59" s="36" t="str">
        <f t="shared" si="6"/>
        <v>SANTANDER</v>
      </c>
      <c r="F59" s="36">
        <f t="shared" si="10"/>
        <v>125216</v>
      </c>
      <c r="G59" s="36">
        <f t="shared" si="9"/>
        <v>73702</v>
      </c>
    </row>
    <row r="60" spans="1:7" x14ac:dyDescent="0.3">
      <c r="A60" s="36" t="str">
        <f t="shared" si="5"/>
        <v>SANTA CRUZ DE TENERIFE</v>
      </c>
      <c r="B60" s="37">
        <f t="shared" si="3"/>
        <v>3366978</v>
      </c>
      <c r="C60" s="37">
        <f t="shared" si="4"/>
        <v>3366302</v>
      </c>
      <c r="D60" s="37">
        <f t="shared" si="7"/>
        <v>6</v>
      </c>
      <c r="E60" s="36" t="str">
        <f t="shared" si="6"/>
        <v>CEUTA</v>
      </c>
      <c r="F60" s="36">
        <f t="shared" si="10"/>
        <v>108024</v>
      </c>
      <c r="G60" s="36">
        <f t="shared" si="9"/>
        <v>118372</v>
      </c>
    </row>
    <row r="61" spans="1:7" x14ac:dyDescent="0.3">
      <c r="A61" s="36" t="str">
        <f t="shared" si="5"/>
        <v>SANTANDER</v>
      </c>
      <c r="B61" s="37">
        <f t="shared" si="3"/>
        <v>125216</v>
      </c>
      <c r="C61" s="37">
        <f t="shared" si="4"/>
        <v>73702</v>
      </c>
      <c r="D61" s="37">
        <f t="shared" si="7"/>
        <v>21</v>
      </c>
      <c r="E61" s="36" t="str">
        <f t="shared" si="6"/>
        <v>ALMERÍA</v>
      </c>
      <c r="F61" s="36">
        <f t="shared" si="10"/>
        <v>79371</v>
      </c>
      <c r="G61" s="36">
        <f t="shared" si="9"/>
        <v>32809</v>
      </c>
    </row>
    <row r="62" spans="1:7" x14ac:dyDescent="0.3">
      <c r="A62" s="36" t="str">
        <f t="shared" si="5"/>
        <v>SEVILLA</v>
      </c>
      <c r="B62" s="37">
        <f t="shared" si="3"/>
        <v>902718</v>
      </c>
      <c r="C62" s="37">
        <f t="shared" si="4"/>
        <v>797471</v>
      </c>
      <c r="D62" s="37">
        <f t="shared" si="7"/>
        <v>11</v>
      </c>
      <c r="E62" s="36" t="str">
        <f t="shared" si="6"/>
        <v>FERROL-SAN CIBRAO</v>
      </c>
      <c r="F62" s="36">
        <f t="shared" si="10"/>
        <v>38498</v>
      </c>
      <c r="G62" s="36">
        <f t="shared" si="9"/>
        <v>1978</v>
      </c>
    </row>
    <row r="63" spans="1:7" x14ac:dyDescent="0.3">
      <c r="A63" s="36" t="str">
        <f t="shared" si="5"/>
        <v>TARRAGONA</v>
      </c>
      <c r="B63" s="37">
        <f t="shared" si="3"/>
        <v>512483</v>
      </c>
      <c r="C63" s="37">
        <f t="shared" si="4"/>
        <v>543377</v>
      </c>
      <c r="D63" s="37">
        <f t="shared" si="7"/>
        <v>17</v>
      </c>
      <c r="E63" s="36" t="str">
        <f t="shared" si="6"/>
        <v>MOTRIL</v>
      </c>
      <c r="F63" s="36">
        <f t="shared" si="10"/>
        <v>2518</v>
      </c>
      <c r="G63" s="36">
        <f t="shared" si="9"/>
        <v>13489</v>
      </c>
    </row>
    <row r="64" spans="1:7" x14ac:dyDescent="0.3">
      <c r="A64" s="36" t="str">
        <f t="shared" si="5"/>
        <v>VALENCIA</v>
      </c>
      <c r="B64" s="37">
        <f t="shared" si="3"/>
        <v>53010228</v>
      </c>
      <c r="C64" s="37">
        <f t="shared" si="4"/>
        <v>51803640</v>
      </c>
      <c r="D64" s="37">
        <f t="shared" si="7"/>
        <v>2</v>
      </c>
      <c r="E64" s="36" t="str">
        <f t="shared" si="6"/>
        <v>PASAIA</v>
      </c>
      <c r="F64" s="36">
        <f t="shared" si="10"/>
        <v>99</v>
      </c>
      <c r="G64" s="36">
        <f t="shared" si="9"/>
        <v>111</v>
      </c>
    </row>
    <row r="65" spans="1:7" x14ac:dyDescent="0.3">
      <c r="A65" s="36" t="str">
        <f t="shared" si="5"/>
        <v>VIGO</v>
      </c>
      <c r="B65" s="37">
        <f t="shared" si="3"/>
        <v>2482216</v>
      </c>
      <c r="C65" s="37">
        <f t="shared" si="4"/>
        <v>2391393</v>
      </c>
      <c r="D65" s="37">
        <f t="shared" si="7"/>
        <v>8</v>
      </c>
      <c r="E65" s="36" t="str">
        <f t="shared" si="6"/>
        <v>AVILÉS</v>
      </c>
      <c r="F65" s="36">
        <f t="shared" si="10"/>
        <v>52</v>
      </c>
      <c r="G65" s="36">
        <f t="shared" si="9"/>
        <v>0</v>
      </c>
    </row>
    <row r="66" spans="1:7" x14ac:dyDescent="0.3">
      <c r="A66" s="36" t="str">
        <f t="shared" si="5"/>
        <v>VILAGARCÍA</v>
      </c>
      <c r="B66" s="37">
        <f t="shared" si="3"/>
        <v>275333</v>
      </c>
      <c r="C66" s="37">
        <f t="shared" si="4"/>
        <v>268745</v>
      </c>
      <c r="D66" s="37">
        <f t="shared" si="7"/>
        <v>19</v>
      </c>
      <c r="E66" s="36" t="str">
        <f t="shared" si="6"/>
        <v>A CORUÑA</v>
      </c>
      <c r="F66" s="36">
        <f t="shared" si="10"/>
        <v>20</v>
      </c>
      <c r="G66" s="36">
        <f t="shared" si="9"/>
        <v>6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2780</v>
      </c>
      <c r="C7" s="30">
        <v>2416</v>
      </c>
      <c r="D7" s="30">
        <v>48925</v>
      </c>
      <c r="E7" s="30">
        <v>39930</v>
      </c>
      <c r="F7" s="11">
        <f>((E7*100)/D7)-100</f>
        <v>-18.385283597342877</v>
      </c>
      <c r="G7" s="1"/>
      <c r="H7" s="1"/>
      <c r="I7" s="1"/>
    </row>
    <row r="8" spans="1:12" x14ac:dyDescent="0.3">
      <c r="A8" s="12" t="s">
        <v>31</v>
      </c>
      <c r="B8" s="31">
        <v>404</v>
      </c>
      <c r="C8" s="31">
        <v>71</v>
      </c>
      <c r="D8" s="31">
        <v>1645</v>
      </c>
      <c r="E8" s="31">
        <v>1977</v>
      </c>
      <c r="F8" s="14">
        <f t="shared" ref="F8:F34" si="0">((E8*100)/D8)-100</f>
        <v>20.182370820668694</v>
      </c>
      <c r="G8" s="1"/>
      <c r="H8" s="1"/>
      <c r="I8" s="1"/>
    </row>
    <row r="9" spans="1:12" x14ac:dyDescent="0.3">
      <c r="A9" s="9" t="s">
        <v>157</v>
      </c>
      <c r="B9" s="30">
        <v>320</v>
      </c>
      <c r="C9" s="30">
        <v>371</v>
      </c>
      <c r="D9" s="30">
        <v>3224</v>
      </c>
      <c r="E9" s="30">
        <v>3980</v>
      </c>
      <c r="F9" s="11">
        <f t="shared" si="0"/>
        <v>23.449131513647643</v>
      </c>
      <c r="G9" s="1"/>
      <c r="H9" s="1"/>
      <c r="I9" s="1"/>
    </row>
    <row r="10" spans="1:12" x14ac:dyDescent="0.3">
      <c r="A10" s="12" t="s">
        <v>159</v>
      </c>
      <c r="B10" s="31">
        <v>775</v>
      </c>
      <c r="C10" s="31">
        <v>522</v>
      </c>
      <c r="D10" s="31">
        <v>12904</v>
      </c>
      <c r="E10" s="31">
        <v>11967</v>
      </c>
      <c r="F10" s="14">
        <f t="shared" si="0"/>
        <v>-7.2613143211407305</v>
      </c>
      <c r="G10" s="1"/>
      <c r="H10" s="1"/>
      <c r="I10" s="1"/>
    </row>
    <row r="11" spans="1:12" x14ac:dyDescent="0.3">
      <c r="A11" s="9" t="s">
        <v>160</v>
      </c>
      <c r="B11" s="30">
        <v>91</v>
      </c>
      <c r="C11" s="30">
        <v>119</v>
      </c>
      <c r="D11" s="30">
        <v>984</v>
      </c>
      <c r="E11" s="30">
        <v>840</v>
      </c>
      <c r="F11" s="11">
        <f t="shared" si="0"/>
        <v>-14.634146341463421</v>
      </c>
      <c r="G11" s="1"/>
      <c r="H11" s="1"/>
      <c r="I11" s="1"/>
    </row>
    <row r="12" spans="1:12" x14ac:dyDescent="0.3">
      <c r="A12" s="12" t="s">
        <v>161</v>
      </c>
      <c r="B12" s="31">
        <v>1078</v>
      </c>
      <c r="C12" s="31">
        <v>1132</v>
      </c>
      <c r="D12" s="31">
        <v>15307</v>
      </c>
      <c r="E12" s="31">
        <v>16638</v>
      </c>
      <c r="F12" s="14">
        <f t="shared" si="0"/>
        <v>8.6953681322270882</v>
      </c>
      <c r="G12" s="1"/>
      <c r="H12" s="1"/>
      <c r="I12" s="1"/>
    </row>
    <row r="13" spans="1:12" x14ac:dyDescent="0.3">
      <c r="A13" s="9" t="s">
        <v>32</v>
      </c>
      <c r="B13" s="30">
        <v>202</v>
      </c>
      <c r="C13" s="30">
        <v>212</v>
      </c>
      <c r="D13" s="30">
        <v>2886</v>
      </c>
      <c r="E13" s="30">
        <v>2289</v>
      </c>
      <c r="F13" s="11">
        <f t="shared" si="0"/>
        <v>-20.686070686070693</v>
      </c>
      <c r="G13" s="1"/>
      <c r="H13" s="1"/>
      <c r="I13" s="1"/>
    </row>
    <row r="14" spans="1:12" x14ac:dyDescent="0.3">
      <c r="A14" s="12" t="s">
        <v>33</v>
      </c>
      <c r="B14" s="31">
        <v>121</v>
      </c>
      <c r="C14" s="31">
        <v>204</v>
      </c>
      <c r="D14" s="31">
        <v>2937</v>
      </c>
      <c r="E14" s="31">
        <v>3122</v>
      </c>
      <c r="F14" s="14">
        <f t="shared" si="0"/>
        <v>6.2989445011916985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65</v>
      </c>
      <c r="C16" s="31">
        <v>55</v>
      </c>
      <c r="D16" s="31">
        <v>490</v>
      </c>
      <c r="E16" s="31">
        <v>453</v>
      </c>
      <c r="F16" s="14">
        <f t="shared" si="0"/>
        <v>-7.5510204081632679</v>
      </c>
      <c r="G16" s="1"/>
      <c r="H16" s="1"/>
      <c r="I16" s="1"/>
    </row>
    <row r="17" spans="1:9" x14ac:dyDescent="0.3">
      <c r="A17" s="9" t="s">
        <v>162</v>
      </c>
      <c r="B17" s="30">
        <v>308</v>
      </c>
      <c r="C17" s="30">
        <v>502</v>
      </c>
      <c r="D17" s="30">
        <v>4193</v>
      </c>
      <c r="E17" s="30">
        <v>5307</v>
      </c>
      <c r="F17" s="11">
        <f t="shared" si="0"/>
        <v>26.568089673264964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5</v>
      </c>
      <c r="D18" s="31">
        <v>0</v>
      </c>
      <c r="E18" s="31">
        <v>10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22</v>
      </c>
      <c r="C19" s="30">
        <v>21</v>
      </c>
      <c r="D19" s="30">
        <v>200</v>
      </c>
      <c r="E19" s="30">
        <v>240</v>
      </c>
      <c r="F19" s="11">
        <f t="shared" si="0"/>
        <v>20</v>
      </c>
      <c r="G19" s="1"/>
      <c r="H19" s="1"/>
      <c r="I19" s="1"/>
    </row>
    <row r="20" spans="1:9" x14ac:dyDescent="0.3">
      <c r="A20" s="12" t="s">
        <v>163</v>
      </c>
      <c r="B20" s="31">
        <v>230</v>
      </c>
      <c r="C20" s="31">
        <v>0</v>
      </c>
      <c r="D20" s="31">
        <v>7208</v>
      </c>
      <c r="E20" s="31">
        <v>3939</v>
      </c>
      <c r="F20" s="14">
        <f t="shared" si="0"/>
        <v>-45.352386237513876</v>
      </c>
      <c r="G20" s="1"/>
      <c r="H20" s="1"/>
      <c r="I20" s="1"/>
    </row>
    <row r="21" spans="1:9" x14ac:dyDescent="0.3">
      <c r="A21" s="9" t="s">
        <v>38</v>
      </c>
      <c r="B21" s="30">
        <v>183</v>
      </c>
      <c r="C21" s="30">
        <v>176</v>
      </c>
      <c r="D21" s="30">
        <v>1863</v>
      </c>
      <c r="E21" s="30">
        <v>1739</v>
      </c>
      <c r="F21" s="11">
        <f t="shared" si="0"/>
        <v>-6.6559312936124542</v>
      </c>
      <c r="G21" s="1"/>
      <c r="H21" s="1"/>
      <c r="I21" s="1"/>
    </row>
    <row r="22" spans="1:9" x14ac:dyDescent="0.3">
      <c r="A22" s="12" t="s">
        <v>59</v>
      </c>
      <c r="B22" s="31">
        <v>80</v>
      </c>
      <c r="C22" s="31">
        <v>148</v>
      </c>
      <c r="D22" s="31">
        <v>677</v>
      </c>
      <c r="E22" s="31">
        <v>1139</v>
      </c>
      <c r="F22" s="14">
        <f t="shared" si="0"/>
        <v>68.242245199409155</v>
      </c>
      <c r="G22" s="1"/>
      <c r="H22" s="1"/>
      <c r="I22" s="1"/>
    </row>
    <row r="23" spans="1:9" x14ac:dyDescent="0.3">
      <c r="A23" s="9" t="s">
        <v>164</v>
      </c>
      <c r="B23" s="30">
        <v>73</v>
      </c>
      <c r="C23" s="30">
        <v>71</v>
      </c>
      <c r="D23" s="30">
        <v>455</v>
      </c>
      <c r="E23" s="30">
        <v>570</v>
      </c>
      <c r="F23" s="11">
        <f t="shared" si="0"/>
        <v>25.27472527472527</v>
      </c>
      <c r="G23" s="1"/>
      <c r="H23" s="1"/>
      <c r="I23" s="1"/>
    </row>
    <row r="24" spans="1:9" x14ac:dyDescent="0.3">
      <c r="A24" s="12" t="s">
        <v>166</v>
      </c>
      <c r="B24" s="31">
        <v>184</v>
      </c>
      <c r="C24" s="31">
        <v>136</v>
      </c>
      <c r="D24" s="31">
        <v>1794</v>
      </c>
      <c r="E24" s="31">
        <v>1633</v>
      </c>
      <c r="F24" s="14">
        <f t="shared" si="0"/>
        <v>-8.974358974358978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19</v>
      </c>
      <c r="C26" s="31">
        <v>102</v>
      </c>
      <c r="D26" s="31">
        <v>1719</v>
      </c>
      <c r="E26" s="31">
        <v>1430</v>
      </c>
      <c r="F26" s="14">
        <f t="shared" si="0"/>
        <v>-16.812100058173357</v>
      </c>
      <c r="G26" s="1"/>
      <c r="H26" s="1"/>
      <c r="I26" s="1"/>
    </row>
    <row r="27" spans="1:9" x14ac:dyDescent="0.3">
      <c r="A27" s="9" t="s">
        <v>41</v>
      </c>
      <c r="B27" s="30">
        <v>1928</v>
      </c>
      <c r="C27" s="30">
        <v>2882</v>
      </c>
      <c r="D27" s="30">
        <v>23689</v>
      </c>
      <c r="E27" s="30">
        <v>22964</v>
      </c>
      <c r="F27" s="11">
        <f t="shared" si="0"/>
        <v>-3.0604922115749957</v>
      </c>
      <c r="G27" s="1"/>
      <c r="H27" s="1"/>
      <c r="I27" s="1"/>
    </row>
    <row r="28" spans="1:9" x14ac:dyDescent="0.3">
      <c r="A28" s="12" t="s">
        <v>42</v>
      </c>
      <c r="B28" s="31">
        <v>204</v>
      </c>
      <c r="C28" s="31">
        <v>495</v>
      </c>
      <c r="D28" s="31">
        <v>5763</v>
      </c>
      <c r="E28" s="31">
        <v>5288</v>
      </c>
      <c r="F28" s="14">
        <f t="shared" si="0"/>
        <v>-8.2422349470761702</v>
      </c>
      <c r="G28" s="1"/>
      <c r="H28" s="1"/>
      <c r="I28" s="1"/>
    </row>
    <row r="29" spans="1:9" x14ac:dyDescent="0.3">
      <c r="A29" s="9" t="s">
        <v>43</v>
      </c>
      <c r="B29" s="30">
        <v>475</v>
      </c>
      <c r="C29" s="30">
        <v>470</v>
      </c>
      <c r="D29" s="30">
        <v>3703</v>
      </c>
      <c r="E29" s="30">
        <v>4649</v>
      </c>
      <c r="F29" s="11">
        <f t="shared" si="0"/>
        <v>25.546853902241423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191</v>
      </c>
      <c r="C31" s="30">
        <v>355</v>
      </c>
      <c r="D31" s="30">
        <v>3500</v>
      </c>
      <c r="E31" s="30">
        <v>3366</v>
      </c>
      <c r="F31" s="11">
        <f t="shared" si="0"/>
        <v>-3.8285714285714221</v>
      </c>
      <c r="G31" s="1"/>
      <c r="H31" s="1"/>
      <c r="I31" s="1"/>
    </row>
    <row r="32" spans="1:9" x14ac:dyDescent="0.3">
      <c r="A32" s="12" t="s">
        <v>46</v>
      </c>
      <c r="B32" s="31">
        <v>346</v>
      </c>
      <c r="C32" s="31">
        <v>1013</v>
      </c>
      <c r="D32" s="31">
        <v>1859</v>
      </c>
      <c r="E32" s="31">
        <v>3726</v>
      </c>
      <c r="F32" s="14">
        <f t="shared" si="0"/>
        <v>100.43033889187734</v>
      </c>
      <c r="G32" s="1"/>
      <c r="H32" s="1"/>
      <c r="I32" s="1"/>
    </row>
    <row r="33" spans="1:9" x14ac:dyDescent="0.3">
      <c r="A33" s="9" t="s">
        <v>47</v>
      </c>
      <c r="B33" s="30">
        <v>9718</v>
      </c>
      <c r="C33" s="30">
        <v>8733</v>
      </c>
      <c r="D33" s="30">
        <v>78118</v>
      </c>
      <c r="E33" s="30">
        <v>68037</v>
      </c>
      <c r="F33" s="11">
        <f t="shared" si="0"/>
        <v>-12.904836273330091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19797</v>
      </c>
      <c r="C35" s="16">
        <f t="shared" ref="C35:E35" si="1">SUM(C7:C34)</f>
        <v>20211</v>
      </c>
      <c r="D35" s="16">
        <f t="shared" si="1"/>
        <v>224043</v>
      </c>
      <c r="E35" s="16">
        <f t="shared" si="1"/>
        <v>205233</v>
      </c>
      <c r="F35" s="17">
        <f t="shared" ref="F35" si="2">((E35*100)/D35)-100</f>
        <v>-8.3957097521457911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39930</v>
      </c>
      <c r="C39" s="37">
        <f t="shared" si="4"/>
        <v>48925</v>
      </c>
      <c r="D39" s="37">
        <f>_xlfn.RANK.EQ(B39,$B$39:$B$66)+COUNTIF($B$39:$B$66,B39)-1</f>
        <v>2</v>
      </c>
      <c r="E39" s="36" t="str">
        <f t="shared" ref="E39:E66" si="6">INDEX($A$39:$B$66,MATCH(ROW()-38,$D$39:$D$66,0),1)</f>
        <v>VIGO</v>
      </c>
      <c r="F39" s="36">
        <f>LOOKUP(E39,$A$39:$A$66,$B$39:$B$66)</f>
        <v>68037</v>
      </c>
      <c r="G39" s="36">
        <f>LOOKUP(E39,$A$39:$A$66,$C$39:$C$66)</f>
        <v>78118</v>
      </c>
    </row>
    <row r="40" spans="1:9" x14ac:dyDescent="0.3">
      <c r="A40" s="36" t="str">
        <f t="shared" si="5"/>
        <v>ALICANTE</v>
      </c>
      <c r="B40" s="37">
        <f t="shared" si="3"/>
        <v>1977</v>
      </c>
      <c r="C40" s="37">
        <f t="shared" si="4"/>
        <v>1645</v>
      </c>
      <c r="D40" s="37">
        <f t="shared" ref="D40:D66" si="7">_xlfn.RANK.EQ(B40,$B$39:$B$66)+COUNTIF($B$39:$B$66,B40)-1</f>
        <v>15</v>
      </c>
      <c r="E40" s="36" t="str">
        <f t="shared" si="6"/>
        <v>A CORUÑA</v>
      </c>
      <c r="F40" s="36">
        <f t="shared" ref="F40:F55" si="8">LOOKUP(E40,$A$39:$A$66,$B$39:$B$66)</f>
        <v>39930</v>
      </c>
      <c r="G40" s="36">
        <f t="shared" ref="G40:G66" si="9">LOOKUP(E40,$A$39:$A$66,$C$39:$C$66)</f>
        <v>48925</v>
      </c>
    </row>
    <row r="41" spans="1:9" x14ac:dyDescent="0.3">
      <c r="A41" s="36" t="str">
        <f t="shared" si="5"/>
        <v>ALMERÍA</v>
      </c>
      <c r="B41" s="37">
        <f t="shared" si="3"/>
        <v>3980</v>
      </c>
      <c r="C41" s="37">
        <f t="shared" si="4"/>
        <v>3224</v>
      </c>
      <c r="D41" s="37">
        <f t="shared" si="7"/>
        <v>9</v>
      </c>
      <c r="E41" s="36" t="str">
        <f t="shared" si="6"/>
        <v>PASAIA</v>
      </c>
      <c r="F41" s="36">
        <f t="shared" si="8"/>
        <v>22964</v>
      </c>
      <c r="G41" s="36">
        <f t="shared" si="9"/>
        <v>23689</v>
      </c>
    </row>
    <row r="42" spans="1:9" x14ac:dyDescent="0.3">
      <c r="A42" s="36" t="str">
        <f t="shared" si="5"/>
        <v>AVILÉS</v>
      </c>
      <c r="B42" s="37">
        <f t="shared" si="3"/>
        <v>11967</v>
      </c>
      <c r="C42" s="37">
        <f t="shared" si="4"/>
        <v>12904</v>
      </c>
      <c r="D42" s="37">
        <f t="shared" si="7"/>
        <v>5</v>
      </c>
      <c r="E42" s="36" t="str">
        <f t="shared" si="6"/>
        <v>BAHÍA DE CÁDIZ</v>
      </c>
      <c r="F42" s="36">
        <f t="shared" si="8"/>
        <v>16638</v>
      </c>
      <c r="G42" s="36">
        <f t="shared" si="9"/>
        <v>15307</v>
      </c>
    </row>
    <row r="43" spans="1:9" x14ac:dyDescent="0.3">
      <c r="A43" s="36" t="str">
        <f t="shared" si="5"/>
        <v>BAHÍA DE ALGECIRAS</v>
      </c>
      <c r="B43" s="37">
        <f t="shared" si="3"/>
        <v>840</v>
      </c>
      <c r="C43" s="37">
        <f t="shared" si="4"/>
        <v>984</v>
      </c>
      <c r="D43" s="37">
        <f t="shared" si="7"/>
        <v>20</v>
      </c>
      <c r="E43" s="36" t="str">
        <f t="shared" si="6"/>
        <v>AVILÉS</v>
      </c>
      <c r="F43" s="36">
        <f t="shared" si="8"/>
        <v>11967</v>
      </c>
      <c r="G43" s="36">
        <f t="shared" si="9"/>
        <v>12904</v>
      </c>
    </row>
    <row r="44" spans="1:9" x14ac:dyDescent="0.3">
      <c r="A44" s="36" t="str">
        <f t="shared" si="5"/>
        <v>BAHÍA DE CÁDIZ</v>
      </c>
      <c r="B44" s="37">
        <f t="shared" si="3"/>
        <v>16638</v>
      </c>
      <c r="C44" s="37">
        <f t="shared" si="4"/>
        <v>15307</v>
      </c>
      <c r="D44" s="37">
        <f t="shared" si="7"/>
        <v>4</v>
      </c>
      <c r="E44" s="36" t="str">
        <f t="shared" si="6"/>
        <v>CASTELLÓN</v>
      </c>
      <c r="F44" s="36">
        <f t="shared" si="8"/>
        <v>5307</v>
      </c>
      <c r="G44" s="36">
        <f t="shared" si="9"/>
        <v>4193</v>
      </c>
    </row>
    <row r="45" spans="1:9" x14ac:dyDescent="0.3">
      <c r="A45" s="36" t="str">
        <f t="shared" si="5"/>
        <v>BALEARES</v>
      </c>
      <c r="B45" s="37">
        <f t="shared" si="3"/>
        <v>2289</v>
      </c>
      <c r="C45" s="37">
        <f t="shared" si="4"/>
        <v>2886</v>
      </c>
      <c r="D45" s="37">
        <f t="shared" si="7"/>
        <v>14</v>
      </c>
      <c r="E45" s="36" t="str">
        <f t="shared" si="6"/>
        <v>SANTA CRUZ DE TENERIFE</v>
      </c>
      <c r="F45" s="36">
        <f t="shared" si="8"/>
        <v>5288</v>
      </c>
      <c r="G45" s="36">
        <f t="shared" si="9"/>
        <v>5763</v>
      </c>
    </row>
    <row r="46" spans="1:9" x14ac:dyDescent="0.3">
      <c r="A46" s="36" t="str">
        <f t="shared" si="5"/>
        <v>BARCELONA</v>
      </c>
      <c r="B46" s="37">
        <f t="shared" si="3"/>
        <v>3122</v>
      </c>
      <c r="C46" s="37">
        <f t="shared" si="4"/>
        <v>2937</v>
      </c>
      <c r="D46" s="37">
        <f t="shared" si="7"/>
        <v>13</v>
      </c>
      <c r="E46" s="36" t="str">
        <f t="shared" si="6"/>
        <v>SANTANDER</v>
      </c>
      <c r="F46" s="36">
        <f t="shared" si="8"/>
        <v>4649</v>
      </c>
      <c r="G46" s="36">
        <f t="shared" si="9"/>
        <v>3703</v>
      </c>
    </row>
    <row r="47" spans="1:9" x14ac:dyDescent="0.3">
      <c r="A47" s="36" t="str">
        <f t="shared" si="5"/>
        <v>BILBAO</v>
      </c>
      <c r="B47" s="37">
        <f t="shared" si="3"/>
        <v>0</v>
      </c>
      <c r="C47" s="37">
        <f t="shared" si="4"/>
        <v>0</v>
      </c>
      <c r="D47" s="37">
        <f t="shared" si="7"/>
        <v>28</v>
      </c>
      <c r="E47" s="36" t="str">
        <f t="shared" si="6"/>
        <v>ALMERÍA</v>
      </c>
      <c r="F47" s="36">
        <f t="shared" si="8"/>
        <v>3980</v>
      </c>
      <c r="G47" s="36">
        <f t="shared" si="9"/>
        <v>3224</v>
      </c>
    </row>
    <row r="48" spans="1:9" x14ac:dyDescent="0.3">
      <c r="A48" s="36" t="str">
        <f t="shared" si="5"/>
        <v>CARTAGENA</v>
      </c>
      <c r="B48" s="37">
        <f t="shared" si="3"/>
        <v>453</v>
      </c>
      <c r="C48" s="37">
        <f t="shared" si="4"/>
        <v>490</v>
      </c>
      <c r="D48" s="37">
        <f t="shared" si="7"/>
        <v>22</v>
      </c>
      <c r="E48" s="36" t="str">
        <f t="shared" si="6"/>
        <v>GIJÓN</v>
      </c>
      <c r="F48" s="36">
        <f t="shared" si="8"/>
        <v>3939</v>
      </c>
      <c r="G48" s="36">
        <f t="shared" si="9"/>
        <v>7208</v>
      </c>
    </row>
    <row r="49" spans="1:7" x14ac:dyDescent="0.3">
      <c r="A49" s="36" t="str">
        <f t="shared" si="5"/>
        <v>CASTELLÓN</v>
      </c>
      <c r="B49" s="37">
        <f t="shared" si="3"/>
        <v>5307</v>
      </c>
      <c r="C49" s="37">
        <f t="shared" si="4"/>
        <v>4193</v>
      </c>
      <c r="D49" s="37">
        <f t="shared" si="7"/>
        <v>6</v>
      </c>
      <c r="E49" s="36" t="str">
        <f t="shared" si="6"/>
        <v>VALENCIA</v>
      </c>
      <c r="F49" s="36">
        <f t="shared" si="8"/>
        <v>3726</v>
      </c>
      <c r="G49" s="36">
        <f t="shared" si="9"/>
        <v>1859</v>
      </c>
    </row>
    <row r="50" spans="1:7" x14ac:dyDescent="0.3">
      <c r="A50" s="36" t="str">
        <f t="shared" si="5"/>
        <v>CEUTA</v>
      </c>
      <c r="B50" s="37">
        <f t="shared" si="3"/>
        <v>10</v>
      </c>
      <c r="C50" s="37">
        <f t="shared" si="4"/>
        <v>0</v>
      </c>
      <c r="D50" s="37">
        <f t="shared" si="7"/>
        <v>24</v>
      </c>
      <c r="E50" s="36" t="str">
        <f t="shared" si="6"/>
        <v>TARRAGONA</v>
      </c>
      <c r="F50" s="36">
        <f t="shared" si="8"/>
        <v>3366</v>
      </c>
      <c r="G50" s="36">
        <f t="shared" si="9"/>
        <v>3500</v>
      </c>
    </row>
    <row r="51" spans="1:7" x14ac:dyDescent="0.3">
      <c r="A51" s="36" t="str">
        <f t="shared" si="5"/>
        <v>FERROL-SAN CIBRAO</v>
      </c>
      <c r="B51" s="37">
        <f t="shared" si="3"/>
        <v>240</v>
      </c>
      <c r="C51" s="37">
        <f t="shared" si="4"/>
        <v>200</v>
      </c>
      <c r="D51" s="37">
        <f t="shared" si="7"/>
        <v>23</v>
      </c>
      <c r="E51" s="36" t="str">
        <f t="shared" si="6"/>
        <v>BARCELONA</v>
      </c>
      <c r="F51" s="36">
        <f t="shared" si="8"/>
        <v>3122</v>
      </c>
      <c r="G51" s="36">
        <f t="shared" si="9"/>
        <v>2937</v>
      </c>
    </row>
    <row r="52" spans="1:7" x14ac:dyDescent="0.3">
      <c r="A52" s="36" t="str">
        <f t="shared" si="5"/>
        <v>GIJÓN</v>
      </c>
      <c r="B52" s="37">
        <f t="shared" si="3"/>
        <v>3939</v>
      </c>
      <c r="C52" s="37">
        <f t="shared" si="4"/>
        <v>7208</v>
      </c>
      <c r="D52" s="37">
        <f t="shared" si="7"/>
        <v>10</v>
      </c>
      <c r="E52" s="36" t="str">
        <f t="shared" si="6"/>
        <v>BALEARES</v>
      </c>
      <c r="F52" s="36">
        <f t="shared" si="8"/>
        <v>2289</v>
      </c>
      <c r="G52" s="36">
        <f t="shared" si="9"/>
        <v>2886</v>
      </c>
    </row>
    <row r="53" spans="1:7" x14ac:dyDescent="0.3">
      <c r="A53" s="36" t="str">
        <f t="shared" si="5"/>
        <v>HUELVA</v>
      </c>
      <c r="B53" s="37">
        <f t="shared" si="3"/>
        <v>1739</v>
      </c>
      <c r="C53" s="37">
        <f t="shared" si="4"/>
        <v>1863</v>
      </c>
      <c r="D53" s="37">
        <f t="shared" si="7"/>
        <v>16</v>
      </c>
      <c r="E53" s="36" t="str">
        <f t="shared" si="6"/>
        <v>ALICANTE</v>
      </c>
      <c r="F53" s="36">
        <f t="shared" si="8"/>
        <v>1977</v>
      </c>
      <c r="G53" s="36">
        <f t="shared" si="9"/>
        <v>1645</v>
      </c>
    </row>
    <row r="54" spans="1:7" x14ac:dyDescent="0.3">
      <c r="A54" s="36" t="str">
        <f t="shared" si="5"/>
        <v>LAS PALMAS</v>
      </c>
      <c r="B54" s="37">
        <f t="shared" si="3"/>
        <v>1139</v>
      </c>
      <c r="C54" s="37">
        <f t="shared" si="4"/>
        <v>677</v>
      </c>
      <c r="D54" s="37">
        <f t="shared" si="7"/>
        <v>19</v>
      </c>
      <c r="E54" s="36" t="str">
        <f t="shared" si="6"/>
        <v>HUELVA</v>
      </c>
      <c r="F54" s="36">
        <f t="shared" si="8"/>
        <v>1739</v>
      </c>
      <c r="G54" s="36">
        <f t="shared" si="9"/>
        <v>1863</v>
      </c>
    </row>
    <row r="55" spans="1:7" x14ac:dyDescent="0.3">
      <c r="A55" s="36" t="str">
        <f t="shared" si="5"/>
        <v>MÁLAGA</v>
      </c>
      <c r="B55" s="37">
        <f t="shared" si="3"/>
        <v>570</v>
      </c>
      <c r="C55" s="37">
        <f t="shared" si="4"/>
        <v>455</v>
      </c>
      <c r="D55" s="37">
        <f t="shared" si="7"/>
        <v>21</v>
      </c>
      <c r="E55" s="36" t="str">
        <f t="shared" si="6"/>
        <v>MARÍN Y RÍA DE PONTEVEDRA</v>
      </c>
      <c r="F55" s="36">
        <f t="shared" si="8"/>
        <v>1633</v>
      </c>
      <c r="G55" s="36">
        <f t="shared" si="9"/>
        <v>1794</v>
      </c>
    </row>
    <row r="56" spans="1:7" x14ac:dyDescent="0.3">
      <c r="A56" s="36" t="str">
        <f t="shared" si="5"/>
        <v>MARÍN Y RÍA DE PONTEVEDRA</v>
      </c>
      <c r="B56" s="37">
        <f t="shared" si="3"/>
        <v>1633</v>
      </c>
      <c r="C56" s="37">
        <f t="shared" si="4"/>
        <v>1794</v>
      </c>
      <c r="D56" s="37">
        <f t="shared" si="7"/>
        <v>17</v>
      </c>
      <c r="E56" s="36" t="str">
        <f t="shared" si="6"/>
        <v>MOTRIL</v>
      </c>
      <c r="F56" s="36">
        <f t="shared" ref="F56:F66" si="10">LOOKUP(E56,$A$39:$A$66,$B$39:$B$66)</f>
        <v>1430</v>
      </c>
      <c r="G56" s="36">
        <f t="shared" si="9"/>
        <v>1719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LAS PALMAS</v>
      </c>
      <c r="F57" s="36">
        <f t="shared" si="10"/>
        <v>1139</v>
      </c>
      <c r="G57" s="36">
        <f t="shared" si="9"/>
        <v>677</v>
      </c>
    </row>
    <row r="58" spans="1:7" x14ac:dyDescent="0.3">
      <c r="A58" s="36" t="str">
        <f t="shared" si="5"/>
        <v>MOTRIL</v>
      </c>
      <c r="B58" s="37">
        <f t="shared" si="3"/>
        <v>1430</v>
      </c>
      <c r="C58" s="37">
        <f t="shared" si="4"/>
        <v>1719</v>
      </c>
      <c r="D58" s="37">
        <f t="shared" si="7"/>
        <v>18</v>
      </c>
      <c r="E58" s="36" t="str">
        <f t="shared" si="6"/>
        <v>BAHÍA DE ALGECIRAS</v>
      </c>
      <c r="F58" s="36">
        <f t="shared" si="10"/>
        <v>840</v>
      </c>
      <c r="G58" s="36">
        <f t="shared" si="9"/>
        <v>984</v>
      </c>
    </row>
    <row r="59" spans="1:7" x14ac:dyDescent="0.3">
      <c r="A59" s="36" t="str">
        <f t="shared" si="5"/>
        <v>PASAIA</v>
      </c>
      <c r="B59" s="37">
        <f t="shared" si="3"/>
        <v>22964</v>
      </c>
      <c r="C59" s="37">
        <f t="shared" si="4"/>
        <v>23689</v>
      </c>
      <c r="D59" s="37">
        <f t="shared" si="7"/>
        <v>3</v>
      </c>
      <c r="E59" s="36" t="str">
        <f t="shared" si="6"/>
        <v>MÁLAGA</v>
      </c>
      <c r="F59" s="36">
        <f t="shared" si="10"/>
        <v>570</v>
      </c>
      <c r="G59" s="36">
        <f t="shared" si="9"/>
        <v>455</v>
      </c>
    </row>
    <row r="60" spans="1:7" x14ac:dyDescent="0.3">
      <c r="A60" s="36" t="str">
        <f t="shared" si="5"/>
        <v>SANTA CRUZ DE TENERIFE</v>
      </c>
      <c r="B60" s="37">
        <f t="shared" si="3"/>
        <v>5288</v>
      </c>
      <c r="C60" s="37">
        <f t="shared" si="4"/>
        <v>5763</v>
      </c>
      <c r="D60" s="37">
        <f t="shared" si="7"/>
        <v>7</v>
      </c>
      <c r="E60" s="36" t="str">
        <f t="shared" si="6"/>
        <v>CARTAGENA</v>
      </c>
      <c r="F60" s="36">
        <f t="shared" si="10"/>
        <v>453</v>
      </c>
      <c r="G60" s="36">
        <f t="shared" si="9"/>
        <v>490</v>
      </c>
    </row>
    <row r="61" spans="1:7" x14ac:dyDescent="0.3">
      <c r="A61" s="36" t="str">
        <f t="shared" si="5"/>
        <v>SANTANDER</v>
      </c>
      <c r="B61" s="37">
        <f t="shared" si="3"/>
        <v>4649</v>
      </c>
      <c r="C61" s="37">
        <f t="shared" si="4"/>
        <v>3703</v>
      </c>
      <c r="D61" s="37">
        <f t="shared" si="7"/>
        <v>8</v>
      </c>
      <c r="E61" s="36" t="str">
        <f t="shared" si="6"/>
        <v>FERROL-SAN CIBRAO</v>
      </c>
      <c r="F61" s="36">
        <f t="shared" si="10"/>
        <v>240</v>
      </c>
      <c r="G61" s="36">
        <f t="shared" si="9"/>
        <v>200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str">
        <f t="shared" si="6"/>
        <v>CEUTA</v>
      </c>
      <c r="F62" s="36">
        <f t="shared" si="10"/>
        <v>10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3366</v>
      </c>
      <c r="C63" s="37">
        <f t="shared" si="4"/>
        <v>3500</v>
      </c>
      <c r="D63" s="37">
        <f t="shared" si="7"/>
        <v>12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3726</v>
      </c>
      <c r="C64" s="37">
        <f t="shared" si="4"/>
        <v>1859</v>
      </c>
      <c r="D64" s="37">
        <f t="shared" si="7"/>
        <v>11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68037</v>
      </c>
      <c r="C65" s="37">
        <f t="shared" si="4"/>
        <v>78118</v>
      </c>
      <c r="D65" s="37">
        <f t="shared" si="7"/>
        <v>1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BILBAO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0">
        <v>2984</v>
      </c>
      <c r="C7" s="20">
        <v>3321</v>
      </c>
      <c r="D7" s="20">
        <v>57119</v>
      </c>
      <c r="E7" s="20">
        <v>57756</v>
      </c>
      <c r="F7" s="11">
        <f>((E7*100)/D7)-100</f>
        <v>1.1152156025140556</v>
      </c>
      <c r="G7" s="1"/>
      <c r="H7" s="1"/>
      <c r="I7" s="1"/>
    </row>
    <row r="8" spans="1:12" x14ac:dyDescent="0.3">
      <c r="A8" s="12" t="s">
        <v>31</v>
      </c>
      <c r="B8" s="21">
        <v>1939</v>
      </c>
      <c r="C8" s="21">
        <v>1809</v>
      </c>
      <c r="D8" s="21">
        <v>22254</v>
      </c>
      <c r="E8" s="21">
        <v>26382</v>
      </c>
      <c r="F8" s="14">
        <f t="shared" ref="F8:F34" si="0">((E8*100)/D8)-100</f>
        <v>18.549474251819902</v>
      </c>
      <c r="G8" s="1"/>
      <c r="H8" s="1"/>
      <c r="I8" s="1"/>
    </row>
    <row r="9" spans="1:12" x14ac:dyDescent="0.3">
      <c r="A9" s="9" t="s">
        <v>157</v>
      </c>
      <c r="B9" s="20">
        <v>7126</v>
      </c>
      <c r="C9" s="20">
        <v>5663</v>
      </c>
      <c r="D9" s="20">
        <v>79020</v>
      </c>
      <c r="E9" s="20">
        <v>83580</v>
      </c>
      <c r="F9" s="11">
        <f t="shared" si="0"/>
        <v>5.7706909643128341</v>
      </c>
      <c r="G9" s="1"/>
      <c r="H9" s="1"/>
      <c r="I9" s="1"/>
    </row>
    <row r="10" spans="1:12" x14ac:dyDescent="0.3">
      <c r="A10" s="12" t="s">
        <v>159</v>
      </c>
      <c r="B10" s="21">
        <v>3302</v>
      </c>
      <c r="C10" s="21">
        <v>609</v>
      </c>
      <c r="D10" s="21">
        <v>38345</v>
      </c>
      <c r="E10" s="21">
        <v>36146</v>
      </c>
      <c r="F10" s="14">
        <f t="shared" si="0"/>
        <v>-5.7347763724083904</v>
      </c>
      <c r="G10" s="1"/>
      <c r="H10" s="1"/>
      <c r="I10" s="1"/>
    </row>
    <row r="11" spans="1:12" x14ac:dyDescent="0.3">
      <c r="A11" s="9" t="s">
        <v>160</v>
      </c>
      <c r="B11" s="20">
        <v>231131</v>
      </c>
      <c r="C11" s="20">
        <v>213189</v>
      </c>
      <c r="D11" s="20">
        <v>2623187</v>
      </c>
      <c r="E11" s="20">
        <v>2280054</v>
      </c>
      <c r="F11" s="11">
        <f t="shared" si="0"/>
        <v>-13.080767783615883</v>
      </c>
      <c r="G11" s="1"/>
      <c r="H11" s="1"/>
      <c r="I11" s="1"/>
    </row>
    <row r="12" spans="1:12" x14ac:dyDescent="0.3">
      <c r="A12" s="12" t="s">
        <v>161</v>
      </c>
      <c r="B12" s="21">
        <v>14101</v>
      </c>
      <c r="C12" s="21">
        <v>10130</v>
      </c>
      <c r="D12" s="21">
        <v>105814</v>
      </c>
      <c r="E12" s="21">
        <v>96014</v>
      </c>
      <c r="F12" s="14">
        <f t="shared" si="0"/>
        <v>-9.2615343905343366</v>
      </c>
      <c r="G12" s="1"/>
      <c r="H12" s="1"/>
      <c r="I12" s="1"/>
    </row>
    <row r="13" spans="1:12" x14ac:dyDescent="0.3">
      <c r="A13" s="9" t="s">
        <v>32</v>
      </c>
      <c r="B13" s="20">
        <v>15341</v>
      </c>
      <c r="C13" s="20">
        <v>16268</v>
      </c>
      <c r="D13" s="20">
        <v>228901</v>
      </c>
      <c r="E13" s="20">
        <v>235461</v>
      </c>
      <c r="F13" s="11">
        <f t="shared" si="0"/>
        <v>2.8658677768991794</v>
      </c>
      <c r="G13" s="1"/>
      <c r="H13" s="1"/>
      <c r="I13" s="1"/>
    </row>
    <row r="14" spans="1:12" x14ac:dyDescent="0.3">
      <c r="A14" s="12" t="s">
        <v>33</v>
      </c>
      <c r="B14" s="21">
        <v>128001</v>
      </c>
      <c r="C14" s="21">
        <v>153821</v>
      </c>
      <c r="D14" s="21">
        <v>1200609</v>
      </c>
      <c r="E14" s="21">
        <v>1737373</v>
      </c>
      <c r="F14" s="14">
        <f t="shared" si="0"/>
        <v>44.707644203899861</v>
      </c>
      <c r="G14" s="1"/>
      <c r="H14" s="1"/>
      <c r="I14" s="1"/>
    </row>
    <row r="15" spans="1:12" x14ac:dyDescent="0.3">
      <c r="A15" s="9" t="s">
        <v>34</v>
      </c>
      <c r="B15" s="20">
        <v>8900</v>
      </c>
      <c r="C15" s="20">
        <v>8935</v>
      </c>
      <c r="D15" s="20">
        <v>102576</v>
      </c>
      <c r="E15" s="20">
        <v>103479</v>
      </c>
      <c r="F15" s="11">
        <f t="shared" si="0"/>
        <v>0.88032288254562729</v>
      </c>
      <c r="G15" s="1"/>
      <c r="H15" s="1"/>
      <c r="I15" s="1"/>
    </row>
    <row r="16" spans="1:12" x14ac:dyDescent="0.3">
      <c r="A16" s="12" t="s">
        <v>35</v>
      </c>
      <c r="B16" s="21">
        <v>5561</v>
      </c>
      <c r="C16" s="21">
        <v>4082</v>
      </c>
      <c r="D16" s="21">
        <v>58004</v>
      </c>
      <c r="E16" s="21">
        <v>54257</v>
      </c>
      <c r="F16" s="14">
        <f t="shared" si="0"/>
        <v>-6.4598993172884605</v>
      </c>
      <c r="G16" s="1"/>
      <c r="H16" s="1"/>
      <c r="I16" s="1"/>
    </row>
    <row r="17" spans="1:9" x14ac:dyDescent="0.3">
      <c r="A17" s="9" t="s">
        <v>162</v>
      </c>
      <c r="B17" s="20">
        <v>1821</v>
      </c>
      <c r="C17" s="20">
        <v>1914</v>
      </c>
      <c r="D17" s="20">
        <v>22597</v>
      </c>
      <c r="E17" s="20">
        <v>23488</v>
      </c>
      <c r="F17" s="11">
        <f t="shared" si="0"/>
        <v>3.943001283356196</v>
      </c>
      <c r="G17" s="1"/>
      <c r="H17" s="1"/>
      <c r="I17" s="1"/>
    </row>
    <row r="18" spans="1:9" x14ac:dyDescent="0.3">
      <c r="A18" s="12" t="s">
        <v>36</v>
      </c>
      <c r="B18" s="21">
        <v>69194</v>
      </c>
      <c r="C18" s="21">
        <v>53377</v>
      </c>
      <c r="D18" s="21">
        <v>580236</v>
      </c>
      <c r="E18" s="21">
        <v>668107</v>
      </c>
      <c r="F18" s="14">
        <f t="shared" si="0"/>
        <v>15.144010368195012</v>
      </c>
      <c r="G18" s="1"/>
      <c r="H18" s="1"/>
      <c r="I18" s="1"/>
    </row>
    <row r="19" spans="1:9" x14ac:dyDescent="0.3">
      <c r="A19" s="9" t="s">
        <v>37</v>
      </c>
      <c r="B19" s="20">
        <v>3139</v>
      </c>
      <c r="C19" s="20">
        <v>1392</v>
      </c>
      <c r="D19" s="20">
        <v>18274</v>
      </c>
      <c r="E19" s="20">
        <v>22782</v>
      </c>
      <c r="F19" s="11">
        <f t="shared" si="0"/>
        <v>24.668928532341027</v>
      </c>
      <c r="G19" s="1"/>
      <c r="H19" s="1"/>
      <c r="I19" s="1"/>
    </row>
    <row r="20" spans="1:9" x14ac:dyDescent="0.3">
      <c r="A20" s="12" t="s">
        <v>163</v>
      </c>
      <c r="B20" s="21">
        <v>2036</v>
      </c>
      <c r="C20" s="21">
        <v>2109</v>
      </c>
      <c r="D20" s="21">
        <v>45287</v>
      </c>
      <c r="E20" s="21">
        <v>21941</v>
      </c>
      <c r="F20" s="14">
        <f t="shared" si="0"/>
        <v>-51.551217788769407</v>
      </c>
      <c r="G20" s="1"/>
      <c r="H20" s="1"/>
      <c r="I20" s="1"/>
    </row>
    <row r="21" spans="1:9" x14ac:dyDescent="0.3">
      <c r="A21" s="9" t="s">
        <v>38</v>
      </c>
      <c r="B21" s="20">
        <v>11273</v>
      </c>
      <c r="C21" s="20">
        <v>21389</v>
      </c>
      <c r="D21" s="20">
        <v>133560</v>
      </c>
      <c r="E21" s="20">
        <v>163202</v>
      </c>
      <c r="F21" s="11">
        <f t="shared" si="0"/>
        <v>22.193770589997001</v>
      </c>
      <c r="G21" s="1"/>
      <c r="H21" s="1"/>
      <c r="I21" s="1"/>
    </row>
    <row r="22" spans="1:9" x14ac:dyDescent="0.3">
      <c r="A22" s="12" t="s">
        <v>59</v>
      </c>
      <c r="B22" s="21">
        <v>256413</v>
      </c>
      <c r="C22" s="21">
        <v>204762</v>
      </c>
      <c r="D22" s="21">
        <v>2449472</v>
      </c>
      <c r="E22" s="21">
        <v>2399813</v>
      </c>
      <c r="F22" s="14">
        <f t="shared" si="0"/>
        <v>-2.0273348705353698</v>
      </c>
      <c r="G22" s="1"/>
      <c r="H22" s="1"/>
      <c r="I22" s="1"/>
    </row>
    <row r="23" spans="1:9" x14ac:dyDescent="0.3">
      <c r="A23" s="9" t="s">
        <v>164</v>
      </c>
      <c r="B23" s="20">
        <v>11191</v>
      </c>
      <c r="C23" s="20">
        <v>9693</v>
      </c>
      <c r="D23" s="20">
        <v>102566</v>
      </c>
      <c r="E23" s="20">
        <v>92846</v>
      </c>
      <c r="F23" s="11">
        <f t="shared" si="0"/>
        <v>-9.4768246787434407</v>
      </c>
      <c r="G23" s="1"/>
      <c r="H23" s="1"/>
      <c r="I23" s="1"/>
    </row>
    <row r="24" spans="1:9" x14ac:dyDescent="0.3">
      <c r="A24" s="12" t="s">
        <v>166</v>
      </c>
      <c r="B24" s="21">
        <v>1586</v>
      </c>
      <c r="C24" s="21">
        <v>2297</v>
      </c>
      <c r="D24" s="21">
        <v>19295</v>
      </c>
      <c r="E24" s="21">
        <v>25859</v>
      </c>
      <c r="F24" s="14">
        <f t="shared" si="0"/>
        <v>34.019175952319245</v>
      </c>
      <c r="G24" s="1"/>
      <c r="H24" s="1"/>
      <c r="I24" s="1"/>
    </row>
    <row r="25" spans="1:9" x14ac:dyDescent="0.3">
      <c r="A25" s="9" t="s">
        <v>39</v>
      </c>
      <c r="B25" s="20">
        <v>714</v>
      </c>
      <c r="C25" s="20">
        <v>246</v>
      </c>
      <c r="D25" s="20">
        <v>5320</v>
      </c>
      <c r="E25" s="20">
        <v>4409</v>
      </c>
      <c r="F25" s="11">
        <f t="shared" si="0"/>
        <v>-17.124060150375939</v>
      </c>
      <c r="G25" s="1"/>
      <c r="H25" s="1"/>
      <c r="I25" s="1"/>
    </row>
    <row r="26" spans="1:9" x14ac:dyDescent="0.3">
      <c r="A26" s="12" t="s">
        <v>40</v>
      </c>
      <c r="B26" s="21">
        <v>2650</v>
      </c>
      <c r="C26" s="21">
        <v>3446</v>
      </c>
      <c r="D26" s="21">
        <v>25434</v>
      </c>
      <c r="E26" s="21">
        <v>28198</v>
      </c>
      <c r="F26" s="14">
        <f t="shared" si="0"/>
        <v>10.867342926790911</v>
      </c>
      <c r="G26" s="1"/>
      <c r="H26" s="1"/>
      <c r="I26" s="1"/>
    </row>
    <row r="27" spans="1:9" x14ac:dyDescent="0.3">
      <c r="A27" s="9" t="s">
        <v>41</v>
      </c>
      <c r="B27" s="20">
        <v>2012</v>
      </c>
      <c r="C27" s="20">
        <v>1951</v>
      </c>
      <c r="D27" s="20">
        <v>26094</v>
      </c>
      <c r="E27" s="20">
        <v>22539</v>
      </c>
      <c r="F27" s="11">
        <f t="shared" si="0"/>
        <v>-13.623821568176595</v>
      </c>
      <c r="G27" s="1"/>
      <c r="H27" s="1"/>
      <c r="I27" s="1"/>
    </row>
    <row r="28" spans="1:9" x14ac:dyDescent="0.3">
      <c r="A28" s="12" t="s">
        <v>42</v>
      </c>
      <c r="B28" s="21">
        <v>66770</v>
      </c>
      <c r="C28" s="21">
        <v>73222</v>
      </c>
      <c r="D28" s="21">
        <v>653386</v>
      </c>
      <c r="E28" s="21">
        <v>602269</v>
      </c>
      <c r="F28" s="14">
        <f t="shared" si="0"/>
        <v>-7.823399950412167</v>
      </c>
      <c r="G28" s="1"/>
      <c r="H28" s="1"/>
      <c r="I28" s="1"/>
    </row>
    <row r="29" spans="1:9" x14ac:dyDescent="0.3">
      <c r="A29" s="9" t="s">
        <v>43</v>
      </c>
      <c r="B29" s="20">
        <v>1823</v>
      </c>
      <c r="C29" s="20">
        <v>1447</v>
      </c>
      <c r="D29" s="20">
        <v>12589</v>
      </c>
      <c r="E29" s="20">
        <v>20843</v>
      </c>
      <c r="F29" s="11">
        <f t="shared" si="0"/>
        <v>65.56517594725554</v>
      </c>
      <c r="G29" s="1"/>
      <c r="H29" s="1"/>
      <c r="I29" s="1"/>
    </row>
    <row r="30" spans="1:9" x14ac:dyDescent="0.3">
      <c r="A30" s="12" t="s">
        <v>44</v>
      </c>
      <c r="B30" s="21">
        <v>2452</v>
      </c>
      <c r="C30" s="21">
        <v>1685</v>
      </c>
      <c r="D30" s="21">
        <v>20900</v>
      </c>
      <c r="E30" s="21">
        <v>13234</v>
      </c>
      <c r="F30" s="14">
        <f t="shared" si="0"/>
        <v>-36.679425837320572</v>
      </c>
      <c r="G30" s="1"/>
      <c r="H30" s="1"/>
      <c r="I30" s="1"/>
    </row>
    <row r="31" spans="1:9" x14ac:dyDescent="0.3">
      <c r="A31" s="9" t="s">
        <v>45</v>
      </c>
      <c r="B31" s="20">
        <v>6265</v>
      </c>
      <c r="C31" s="20">
        <v>3604</v>
      </c>
      <c r="D31" s="20">
        <v>68266</v>
      </c>
      <c r="E31" s="20">
        <v>75752</v>
      </c>
      <c r="F31" s="11">
        <f t="shared" si="0"/>
        <v>10.965927401634787</v>
      </c>
      <c r="G31" s="1"/>
      <c r="H31" s="1"/>
      <c r="I31" s="1"/>
    </row>
    <row r="32" spans="1:9" x14ac:dyDescent="0.3">
      <c r="A32" s="12" t="s">
        <v>46</v>
      </c>
      <c r="B32" s="21">
        <v>18406</v>
      </c>
      <c r="C32" s="21">
        <v>8381</v>
      </c>
      <c r="D32" s="21">
        <v>286269</v>
      </c>
      <c r="E32" s="21">
        <v>186388</v>
      </c>
      <c r="F32" s="14">
        <f t="shared" si="0"/>
        <v>-34.890609880916202</v>
      </c>
      <c r="G32" s="1"/>
      <c r="H32" s="1"/>
      <c r="I32" s="1"/>
    </row>
    <row r="33" spans="1:9" x14ac:dyDescent="0.3">
      <c r="A33" s="9" t="s">
        <v>47</v>
      </c>
      <c r="B33" s="20">
        <v>14142</v>
      </c>
      <c r="C33" s="20">
        <v>11447</v>
      </c>
      <c r="D33" s="20">
        <v>158355</v>
      </c>
      <c r="E33" s="20">
        <v>136343</v>
      </c>
      <c r="F33" s="11">
        <f t="shared" si="0"/>
        <v>-13.900413627608856</v>
      </c>
      <c r="G33" s="1"/>
      <c r="H33" s="1"/>
      <c r="I33" s="1"/>
    </row>
    <row r="34" spans="1:9" x14ac:dyDescent="0.3">
      <c r="A34" s="12" t="s">
        <v>165</v>
      </c>
      <c r="B34" s="21">
        <v>651</v>
      </c>
      <c r="C34" s="21">
        <v>327</v>
      </c>
      <c r="D34" s="21">
        <v>4045</v>
      </c>
      <c r="E34" s="21">
        <v>3266</v>
      </c>
      <c r="F34" s="14">
        <f t="shared" si="0"/>
        <v>-19.258343634116187</v>
      </c>
      <c r="G34" s="1"/>
      <c r="H34" s="1"/>
      <c r="I34" s="1"/>
    </row>
    <row r="35" spans="1:9" x14ac:dyDescent="0.3">
      <c r="A35" s="15" t="s">
        <v>48</v>
      </c>
      <c r="B35" s="16">
        <f>SUM(B7:B34)</f>
        <v>890924</v>
      </c>
      <c r="C35" s="16">
        <f t="shared" ref="C35:E35" si="1">SUM(C7:C34)</f>
        <v>820516</v>
      </c>
      <c r="D35" s="16">
        <f t="shared" si="1"/>
        <v>9147774</v>
      </c>
      <c r="E35" s="16">
        <f t="shared" si="1"/>
        <v>9221781</v>
      </c>
      <c r="F35" s="17">
        <f t="shared" ref="F35" si="2">((E35*100)/D35)-100</f>
        <v>0.80901648860148612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57756</v>
      </c>
      <c r="C39" s="37">
        <f t="shared" si="4"/>
        <v>57119</v>
      </c>
      <c r="D39" s="37">
        <f>_xlfn.RANK.EQ(B39,$B$39:$B$66)+COUNTIF($B$39:$B$66,B39)-1</f>
        <v>15</v>
      </c>
      <c r="E39" s="36" t="str">
        <f t="shared" ref="E39:E66" si="6">INDEX($A$39:$B$66,MATCH(ROW()-38,$D$39:$D$66,0),1)</f>
        <v>LAS PALMAS</v>
      </c>
      <c r="F39" s="36">
        <f>LOOKUP(E39,$A$39:$A$66,$B$39:$B$66)</f>
        <v>2399813</v>
      </c>
      <c r="G39" s="36">
        <f>LOOKUP(E39,$A$39:$A$66,$C$39:$C$66)</f>
        <v>2449472</v>
      </c>
    </row>
    <row r="40" spans="1:9" x14ac:dyDescent="0.3">
      <c r="A40" s="36" t="str">
        <f t="shared" si="5"/>
        <v>ALICANTE</v>
      </c>
      <c r="B40" s="37">
        <f t="shared" si="3"/>
        <v>26382</v>
      </c>
      <c r="C40" s="37">
        <f t="shared" si="4"/>
        <v>22254</v>
      </c>
      <c r="D40" s="37">
        <f t="shared" ref="D40:D66" si="7">_xlfn.RANK.EQ(B40,$B$39:$B$66)+COUNTIF($B$39:$B$66,B40)-1</f>
        <v>19</v>
      </c>
      <c r="E40" s="36" t="str">
        <f t="shared" si="6"/>
        <v>BAHÍA DE ALGECIRAS</v>
      </c>
      <c r="F40" s="36">
        <f t="shared" ref="F40:F55" si="8">LOOKUP(E40,$A$39:$A$66,$B$39:$B$66)</f>
        <v>2280054</v>
      </c>
      <c r="G40" s="36">
        <f t="shared" ref="G40:G66" si="9">LOOKUP(E40,$A$39:$A$66,$C$39:$C$66)</f>
        <v>2623187</v>
      </c>
    </row>
    <row r="41" spans="1:9" x14ac:dyDescent="0.3">
      <c r="A41" s="36" t="str">
        <f t="shared" si="5"/>
        <v>ALMERÍA</v>
      </c>
      <c r="B41" s="37">
        <f t="shared" si="3"/>
        <v>83580</v>
      </c>
      <c r="C41" s="37">
        <f t="shared" si="4"/>
        <v>79020</v>
      </c>
      <c r="D41" s="37">
        <f t="shared" si="7"/>
        <v>13</v>
      </c>
      <c r="E41" s="36" t="str">
        <f t="shared" si="6"/>
        <v>BARCELONA</v>
      </c>
      <c r="F41" s="36">
        <f t="shared" si="8"/>
        <v>1737373</v>
      </c>
      <c r="G41" s="36">
        <f t="shared" si="9"/>
        <v>1200609</v>
      </c>
    </row>
    <row r="42" spans="1:9" x14ac:dyDescent="0.3">
      <c r="A42" s="36" t="str">
        <f t="shared" si="5"/>
        <v>AVILÉS</v>
      </c>
      <c r="B42" s="37">
        <f t="shared" si="3"/>
        <v>36146</v>
      </c>
      <c r="C42" s="37">
        <f t="shared" si="4"/>
        <v>38345</v>
      </c>
      <c r="D42" s="37">
        <f t="shared" si="7"/>
        <v>17</v>
      </c>
      <c r="E42" s="36" t="str">
        <f t="shared" si="6"/>
        <v>CEUTA</v>
      </c>
      <c r="F42" s="36">
        <f t="shared" si="8"/>
        <v>668107</v>
      </c>
      <c r="G42" s="36">
        <f t="shared" si="9"/>
        <v>580236</v>
      </c>
    </row>
    <row r="43" spans="1:9" x14ac:dyDescent="0.3">
      <c r="A43" s="36" t="str">
        <f t="shared" si="5"/>
        <v>BAHÍA DE ALGECIRAS</v>
      </c>
      <c r="B43" s="37">
        <f t="shared" si="3"/>
        <v>2280054</v>
      </c>
      <c r="C43" s="37">
        <f t="shared" si="4"/>
        <v>2623187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602269</v>
      </c>
      <c r="G43" s="36">
        <f t="shared" si="9"/>
        <v>653386</v>
      </c>
    </row>
    <row r="44" spans="1:9" x14ac:dyDescent="0.3">
      <c r="A44" s="36" t="str">
        <f t="shared" si="5"/>
        <v>BAHÍA DE CÁDIZ</v>
      </c>
      <c r="B44" s="37">
        <f t="shared" si="3"/>
        <v>96014</v>
      </c>
      <c r="C44" s="37">
        <f t="shared" si="4"/>
        <v>105814</v>
      </c>
      <c r="D44" s="37">
        <f t="shared" si="7"/>
        <v>11</v>
      </c>
      <c r="E44" s="36" t="str">
        <f t="shared" si="6"/>
        <v>BALEARES</v>
      </c>
      <c r="F44" s="36">
        <f t="shared" si="8"/>
        <v>235461</v>
      </c>
      <c r="G44" s="36">
        <f t="shared" si="9"/>
        <v>228901</v>
      </c>
    </row>
    <row r="45" spans="1:9" x14ac:dyDescent="0.3">
      <c r="A45" s="36" t="str">
        <f t="shared" si="5"/>
        <v>BALEARES</v>
      </c>
      <c r="B45" s="37">
        <f t="shared" si="3"/>
        <v>235461</v>
      </c>
      <c r="C45" s="37">
        <f t="shared" si="4"/>
        <v>228901</v>
      </c>
      <c r="D45" s="37">
        <f t="shared" si="7"/>
        <v>6</v>
      </c>
      <c r="E45" s="36" t="str">
        <f t="shared" si="6"/>
        <v>VALENCIA</v>
      </c>
      <c r="F45" s="36">
        <f t="shared" si="8"/>
        <v>186388</v>
      </c>
      <c r="G45" s="36">
        <f t="shared" si="9"/>
        <v>286269</v>
      </c>
    </row>
    <row r="46" spans="1:9" x14ac:dyDescent="0.3">
      <c r="A46" s="36" t="str">
        <f t="shared" si="5"/>
        <v>BARCELONA</v>
      </c>
      <c r="B46" s="37">
        <f t="shared" si="3"/>
        <v>1737373</v>
      </c>
      <c r="C46" s="37">
        <f t="shared" si="4"/>
        <v>1200609</v>
      </c>
      <c r="D46" s="37">
        <f t="shared" si="7"/>
        <v>3</v>
      </c>
      <c r="E46" s="36" t="str">
        <f t="shared" si="6"/>
        <v>HUELVA</v>
      </c>
      <c r="F46" s="36">
        <f t="shared" si="8"/>
        <v>163202</v>
      </c>
      <c r="G46" s="36">
        <f t="shared" si="9"/>
        <v>133560</v>
      </c>
    </row>
    <row r="47" spans="1:9" x14ac:dyDescent="0.3">
      <c r="A47" s="36" t="str">
        <f t="shared" si="5"/>
        <v>BILBAO</v>
      </c>
      <c r="B47" s="37">
        <f t="shared" si="3"/>
        <v>103479</v>
      </c>
      <c r="C47" s="37">
        <f t="shared" si="4"/>
        <v>102576</v>
      </c>
      <c r="D47" s="37">
        <f t="shared" si="7"/>
        <v>10</v>
      </c>
      <c r="E47" s="36" t="str">
        <f t="shared" si="6"/>
        <v>VIGO</v>
      </c>
      <c r="F47" s="36">
        <f t="shared" si="8"/>
        <v>136343</v>
      </c>
      <c r="G47" s="36">
        <f t="shared" si="9"/>
        <v>158355</v>
      </c>
    </row>
    <row r="48" spans="1:9" x14ac:dyDescent="0.3">
      <c r="A48" s="36" t="str">
        <f t="shared" si="5"/>
        <v>CARTAGENA</v>
      </c>
      <c r="B48" s="37">
        <f t="shared" si="3"/>
        <v>54257</v>
      </c>
      <c r="C48" s="37">
        <f t="shared" si="4"/>
        <v>58004</v>
      </c>
      <c r="D48" s="37">
        <f t="shared" si="7"/>
        <v>16</v>
      </c>
      <c r="E48" s="36" t="str">
        <f t="shared" si="6"/>
        <v>BILBAO</v>
      </c>
      <c r="F48" s="36">
        <f t="shared" si="8"/>
        <v>103479</v>
      </c>
      <c r="G48" s="36">
        <f t="shared" si="9"/>
        <v>102576</v>
      </c>
    </row>
    <row r="49" spans="1:7" x14ac:dyDescent="0.3">
      <c r="A49" s="36" t="str">
        <f t="shared" si="5"/>
        <v>CASTELLÓN</v>
      </c>
      <c r="B49" s="37">
        <f t="shared" si="3"/>
        <v>23488</v>
      </c>
      <c r="C49" s="37">
        <f t="shared" si="4"/>
        <v>22597</v>
      </c>
      <c r="D49" s="37">
        <f t="shared" si="7"/>
        <v>21</v>
      </c>
      <c r="E49" s="36" t="str">
        <f t="shared" si="6"/>
        <v>BAHÍA DE CÁDIZ</v>
      </c>
      <c r="F49" s="36">
        <f t="shared" si="8"/>
        <v>96014</v>
      </c>
      <c r="G49" s="36">
        <f t="shared" si="9"/>
        <v>105814</v>
      </c>
    </row>
    <row r="50" spans="1:7" x14ac:dyDescent="0.3">
      <c r="A50" s="36" t="str">
        <f t="shared" si="5"/>
        <v>CEUTA</v>
      </c>
      <c r="B50" s="37">
        <f t="shared" si="3"/>
        <v>668107</v>
      </c>
      <c r="C50" s="37">
        <f t="shared" si="4"/>
        <v>580236</v>
      </c>
      <c r="D50" s="37">
        <f t="shared" si="7"/>
        <v>4</v>
      </c>
      <c r="E50" s="36" t="str">
        <f t="shared" si="6"/>
        <v>MÁLAGA</v>
      </c>
      <c r="F50" s="36">
        <f t="shared" si="8"/>
        <v>92846</v>
      </c>
      <c r="G50" s="36">
        <f t="shared" si="9"/>
        <v>102566</v>
      </c>
    </row>
    <row r="51" spans="1:7" x14ac:dyDescent="0.3">
      <c r="A51" s="36" t="str">
        <f t="shared" si="5"/>
        <v>FERROL-SAN CIBRAO</v>
      </c>
      <c r="B51" s="37">
        <f t="shared" si="3"/>
        <v>22782</v>
      </c>
      <c r="C51" s="37">
        <f t="shared" si="4"/>
        <v>18274</v>
      </c>
      <c r="D51" s="37">
        <f t="shared" si="7"/>
        <v>22</v>
      </c>
      <c r="E51" s="36" t="str">
        <f t="shared" si="6"/>
        <v>ALMERÍA</v>
      </c>
      <c r="F51" s="36">
        <f t="shared" si="8"/>
        <v>83580</v>
      </c>
      <c r="G51" s="36">
        <f t="shared" si="9"/>
        <v>79020</v>
      </c>
    </row>
    <row r="52" spans="1:7" x14ac:dyDescent="0.3">
      <c r="A52" s="36" t="str">
        <f t="shared" si="5"/>
        <v>GIJÓN</v>
      </c>
      <c r="B52" s="37">
        <f t="shared" si="3"/>
        <v>21941</v>
      </c>
      <c r="C52" s="37">
        <f t="shared" si="4"/>
        <v>45287</v>
      </c>
      <c r="D52" s="37">
        <f t="shared" si="7"/>
        <v>24</v>
      </c>
      <c r="E52" s="36" t="str">
        <f t="shared" si="6"/>
        <v>TARRAGONA</v>
      </c>
      <c r="F52" s="36">
        <f t="shared" si="8"/>
        <v>75752</v>
      </c>
      <c r="G52" s="36">
        <f t="shared" si="9"/>
        <v>68266</v>
      </c>
    </row>
    <row r="53" spans="1:7" x14ac:dyDescent="0.3">
      <c r="A53" s="36" t="str">
        <f t="shared" si="5"/>
        <v>HUELVA</v>
      </c>
      <c r="B53" s="37">
        <f t="shared" si="3"/>
        <v>163202</v>
      </c>
      <c r="C53" s="37">
        <f t="shared" si="4"/>
        <v>133560</v>
      </c>
      <c r="D53" s="37">
        <f t="shared" si="7"/>
        <v>8</v>
      </c>
      <c r="E53" s="36" t="str">
        <f t="shared" si="6"/>
        <v>A CORUÑA</v>
      </c>
      <c r="F53" s="36">
        <f t="shared" si="8"/>
        <v>57756</v>
      </c>
      <c r="G53" s="36">
        <f t="shared" si="9"/>
        <v>57119</v>
      </c>
    </row>
    <row r="54" spans="1:7" x14ac:dyDescent="0.3">
      <c r="A54" s="36" t="str">
        <f t="shared" si="5"/>
        <v>LAS PALMAS</v>
      </c>
      <c r="B54" s="37">
        <f t="shared" si="3"/>
        <v>2399813</v>
      </c>
      <c r="C54" s="37">
        <f t="shared" si="4"/>
        <v>2449472</v>
      </c>
      <c r="D54" s="37">
        <f t="shared" si="7"/>
        <v>1</v>
      </c>
      <c r="E54" s="36" t="str">
        <f t="shared" si="6"/>
        <v>CARTAGENA</v>
      </c>
      <c r="F54" s="36">
        <f t="shared" si="8"/>
        <v>54257</v>
      </c>
      <c r="G54" s="36">
        <f t="shared" si="9"/>
        <v>58004</v>
      </c>
    </row>
    <row r="55" spans="1:7" x14ac:dyDescent="0.3">
      <c r="A55" s="36" t="str">
        <f t="shared" si="5"/>
        <v>MÁLAGA</v>
      </c>
      <c r="B55" s="37">
        <f t="shared" si="3"/>
        <v>92846</v>
      </c>
      <c r="C55" s="37">
        <f t="shared" si="4"/>
        <v>102566</v>
      </c>
      <c r="D55" s="37">
        <f t="shared" si="7"/>
        <v>12</v>
      </c>
      <c r="E55" s="36" t="str">
        <f t="shared" si="6"/>
        <v>AVILÉS</v>
      </c>
      <c r="F55" s="36">
        <f t="shared" si="8"/>
        <v>36146</v>
      </c>
      <c r="G55" s="36">
        <f t="shared" si="9"/>
        <v>38345</v>
      </c>
    </row>
    <row r="56" spans="1:7" x14ac:dyDescent="0.3">
      <c r="A56" s="36" t="str">
        <f t="shared" si="5"/>
        <v>MARÍN Y RÍA DE PONTEVEDRA</v>
      </c>
      <c r="B56" s="37">
        <f t="shared" si="3"/>
        <v>25859</v>
      </c>
      <c r="C56" s="37">
        <f t="shared" si="4"/>
        <v>19295</v>
      </c>
      <c r="D56" s="37">
        <f t="shared" si="7"/>
        <v>20</v>
      </c>
      <c r="E56" s="36" t="str">
        <f t="shared" si="6"/>
        <v>MOTRIL</v>
      </c>
      <c r="F56" s="36">
        <f t="shared" ref="F56:F66" si="10">LOOKUP(E56,$A$39:$A$66,$B$39:$B$66)</f>
        <v>28198</v>
      </c>
      <c r="G56" s="36">
        <f t="shared" si="9"/>
        <v>25434</v>
      </c>
    </row>
    <row r="57" spans="1:7" x14ac:dyDescent="0.3">
      <c r="A57" s="36" t="str">
        <f t="shared" si="5"/>
        <v>MELILLA</v>
      </c>
      <c r="B57" s="37">
        <f t="shared" si="3"/>
        <v>4409</v>
      </c>
      <c r="C57" s="37">
        <f t="shared" si="4"/>
        <v>5320</v>
      </c>
      <c r="D57" s="37">
        <f t="shared" si="7"/>
        <v>27</v>
      </c>
      <c r="E57" s="36" t="str">
        <f t="shared" si="6"/>
        <v>ALICANTE</v>
      </c>
      <c r="F57" s="36">
        <f t="shared" si="10"/>
        <v>26382</v>
      </c>
      <c r="G57" s="36">
        <f t="shared" si="9"/>
        <v>22254</v>
      </c>
    </row>
    <row r="58" spans="1:7" x14ac:dyDescent="0.3">
      <c r="A58" s="36" t="str">
        <f t="shared" si="5"/>
        <v>MOTRIL</v>
      </c>
      <c r="B58" s="37">
        <f t="shared" si="3"/>
        <v>28198</v>
      </c>
      <c r="C58" s="37">
        <f t="shared" si="4"/>
        <v>25434</v>
      </c>
      <c r="D58" s="37">
        <f t="shared" si="7"/>
        <v>18</v>
      </c>
      <c r="E58" s="36" t="str">
        <f t="shared" si="6"/>
        <v>MARÍN Y RÍA DE PONTEVEDRA</v>
      </c>
      <c r="F58" s="36">
        <f t="shared" si="10"/>
        <v>25859</v>
      </c>
      <c r="G58" s="36">
        <f t="shared" si="9"/>
        <v>19295</v>
      </c>
    </row>
    <row r="59" spans="1:7" x14ac:dyDescent="0.3">
      <c r="A59" s="36" t="str">
        <f t="shared" si="5"/>
        <v>PASAIA</v>
      </c>
      <c r="B59" s="37">
        <f t="shared" si="3"/>
        <v>22539</v>
      </c>
      <c r="C59" s="37">
        <f t="shared" si="4"/>
        <v>26094</v>
      </c>
      <c r="D59" s="37">
        <f t="shared" si="7"/>
        <v>23</v>
      </c>
      <c r="E59" s="36" t="str">
        <f t="shared" si="6"/>
        <v>CASTELLÓN</v>
      </c>
      <c r="F59" s="36">
        <f t="shared" si="10"/>
        <v>23488</v>
      </c>
      <c r="G59" s="36">
        <f t="shared" si="9"/>
        <v>22597</v>
      </c>
    </row>
    <row r="60" spans="1:7" x14ac:dyDescent="0.3">
      <c r="A60" s="36" t="str">
        <f t="shared" si="5"/>
        <v>SANTA CRUZ DE TENERIFE</v>
      </c>
      <c r="B60" s="37">
        <f t="shared" si="3"/>
        <v>602269</v>
      </c>
      <c r="C60" s="37">
        <f t="shared" si="4"/>
        <v>653386</v>
      </c>
      <c r="D60" s="37">
        <f t="shared" si="7"/>
        <v>5</v>
      </c>
      <c r="E60" s="36" t="str">
        <f t="shared" si="6"/>
        <v>FERROL-SAN CIBRAO</v>
      </c>
      <c r="F60" s="36">
        <f t="shared" si="10"/>
        <v>22782</v>
      </c>
      <c r="G60" s="36">
        <f t="shared" si="9"/>
        <v>18274</v>
      </c>
    </row>
    <row r="61" spans="1:7" x14ac:dyDescent="0.3">
      <c r="A61" s="36" t="str">
        <f t="shared" si="5"/>
        <v>SANTANDER</v>
      </c>
      <c r="B61" s="37">
        <f t="shared" si="3"/>
        <v>20843</v>
      </c>
      <c r="C61" s="37">
        <f t="shared" si="4"/>
        <v>12589</v>
      </c>
      <c r="D61" s="37">
        <f t="shared" si="7"/>
        <v>25</v>
      </c>
      <c r="E61" s="36" t="str">
        <f t="shared" si="6"/>
        <v>PASAIA</v>
      </c>
      <c r="F61" s="36">
        <f t="shared" si="10"/>
        <v>22539</v>
      </c>
      <c r="G61" s="36">
        <f t="shared" si="9"/>
        <v>26094</v>
      </c>
    </row>
    <row r="62" spans="1:7" x14ac:dyDescent="0.3">
      <c r="A62" s="36" t="str">
        <f t="shared" si="5"/>
        <v>SEVILLA</v>
      </c>
      <c r="B62" s="37">
        <f t="shared" si="3"/>
        <v>13234</v>
      </c>
      <c r="C62" s="37">
        <f t="shared" si="4"/>
        <v>20900</v>
      </c>
      <c r="D62" s="37">
        <f t="shared" si="7"/>
        <v>26</v>
      </c>
      <c r="E62" s="36" t="str">
        <f t="shared" si="6"/>
        <v>GIJÓN</v>
      </c>
      <c r="F62" s="36">
        <f t="shared" si="10"/>
        <v>21941</v>
      </c>
      <c r="G62" s="36">
        <f t="shared" si="9"/>
        <v>45287</v>
      </c>
    </row>
    <row r="63" spans="1:7" x14ac:dyDescent="0.3">
      <c r="A63" s="36" t="str">
        <f t="shared" si="5"/>
        <v>TARRAGONA</v>
      </c>
      <c r="B63" s="37">
        <f t="shared" si="3"/>
        <v>75752</v>
      </c>
      <c r="C63" s="37">
        <f t="shared" si="4"/>
        <v>68266</v>
      </c>
      <c r="D63" s="37">
        <f t="shared" si="7"/>
        <v>14</v>
      </c>
      <c r="E63" s="36" t="str">
        <f t="shared" si="6"/>
        <v>SANTANDER</v>
      </c>
      <c r="F63" s="36">
        <f t="shared" si="10"/>
        <v>20843</v>
      </c>
      <c r="G63" s="36">
        <f t="shared" si="9"/>
        <v>12589</v>
      </c>
    </row>
    <row r="64" spans="1:7" x14ac:dyDescent="0.3">
      <c r="A64" s="36" t="str">
        <f t="shared" si="5"/>
        <v>VALENCIA</v>
      </c>
      <c r="B64" s="37">
        <f t="shared" si="3"/>
        <v>186388</v>
      </c>
      <c r="C64" s="37">
        <f t="shared" si="4"/>
        <v>286269</v>
      </c>
      <c r="D64" s="37">
        <f t="shared" si="7"/>
        <v>7</v>
      </c>
      <c r="E64" s="36" t="str">
        <f t="shared" si="6"/>
        <v>SEVILLA</v>
      </c>
      <c r="F64" s="36">
        <f t="shared" si="10"/>
        <v>13234</v>
      </c>
      <c r="G64" s="36">
        <f t="shared" si="9"/>
        <v>20900</v>
      </c>
    </row>
    <row r="65" spans="1:7" x14ac:dyDescent="0.3">
      <c r="A65" s="36" t="str">
        <f t="shared" si="5"/>
        <v>VIGO</v>
      </c>
      <c r="B65" s="37">
        <f t="shared" si="3"/>
        <v>136343</v>
      </c>
      <c r="C65" s="37">
        <f t="shared" si="4"/>
        <v>158355</v>
      </c>
      <c r="D65" s="37">
        <f t="shared" si="7"/>
        <v>9</v>
      </c>
      <c r="E65" s="36" t="str">
        <f t="shared" si="6"/>
        <v>MELILLA</v>
      </c>
      <c r="F65" s="36">
        <f t="shared" si="10"/>
        <v>4409</v>
      </c>
      <c r="G65" s="36">
        <f t="shared" si="9"/>
        <v>5320</v>
      </c>
    </row>
    <row r="66" spans="1:7" x14ac:dyDescent="0.3">
      <c r="A66" s="36" t="str">
        <f t="shared" si="5"/>
        <v>VILAGARCÍA</v>
      </c>
      <c r="B66" s="37">
        <f t="shared" si="3"/>
        <v>3266</v>
      </c>
      <c r="C66" s="37">
        <f t="shared" si="4"/>
        <v>4045</v>
      </c>
      <c r="D66" s="37">
        <f t="shared" si="7"/>
        <v>28</v>
      </c>
      <c r="E66" s="36" t="str">
        <f t="shared" si="6"/>
        <v>VILAGARCÍA</v>
      </c>
      <c r="F66" s="36">
        <f t="shared" si="10"/>
        <v>3266</v>
      </c>
      <c r="G66" s="36">
        <f t="shared" si="9"/>
        <v>4045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156</v>
      </c>
    </row>
    <row r="2" spans="1:12" s="2" customFormat="1" ht="21" x14ac:dyDescent="0.4">
      <c r="I2" s="2" t="s">
        <v>115</v>
      </c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2373</v>
      </c>
      <c r="C7" s="30">
        <v>2528</v>
      </c>
      <c r="D7" s="30">
        <v>32871</v>
      </c>
      <c r="E7" s="30">
        <v>29948</v>
      </c>
      <c r="F7" s="11">
        <f>((E7*100)/D7)-100</f>
        <v>-8.8923367101700563</v>
      </c>
      <c r="G7" s="1"/>
      <c r="H7" s="1"/>
      <c r="I7" s="1"/>
    </row>
    <row r="8" spans="1:12" x14ac:dyDescent="0.3">
      <c r="A8" s="12" t="s">
        <v>31</v>
      </c>
      <c r="B8" s="31">
        <v>291</v>
      </c>
      <c r="C8" s="31">
        <v>260</v>
      </c>
      <c r="D8" s="31">
        <v>3283</v>
      </c>
      <c r="E8" s="31">
        <v>4459</v>
      </c>
      <c r="F8" s="14">
        <f t="shared" ref="F8:F34" si="0">((E8*100)/D8)-100</f>
        <v>35.820895522388071</v>
      </c>
      <c r="G8" s="1"/>
      <c r="H8" s="1"/>
      <c r="I8" s="1"/>
    </row>
    <row r="9" spans="1:12" x14ac:dyDescent="0.3">
      <c r="A9" s="9" t="s">
        <v>157</v>
      </c>
      <c r="B9" s="30">
        <v>3095</v>
      </c>
      <c r="C9" s="30">
        <v>3428</v>
      </c>
      <c r="D9" s="30">
        <v>36671</v>
      </c>
      <c r="E9" s="30">
        <v>41583</v>
      </c>
      <c r="F9" s="11">
        <f t="shared" si="0"/>
        <v>13.394780616836186</v>
      </c>
      <c r="G9" s="1"/>
      <c r="H9" s="1"/>
      <c r="I9" s="1"/>
    </row>
    <row r="10" spans="1:12" x14ac:dyDescent="0.3">
      <c r="A10" s="12" t="s">
        <v>159</v>
      </c>
      <c r="B10" s="31">
        <v>685</v>
      </c>
      <c r="C10" s="31">
        <v>0</v>
      </c>
      <c r="D10" s="31">
        <v>8120</v>
      </c>
      <c r="E10" s="31">
        <v>4999</v>
      </c>
      <c r="F10" s="14">
        <f t="shared" si="0"/>
        <v>-38.435960591133004</v>
      </c>
      <c r="G10" s="1"/>
      <c r="H10" s="1"/>
      <c r="I10" s="1"/>
    </row>
    <row r="11" spans="1:12" x14ac:dyDescent="0.3">
      <c r="A11" s="9" t="s">
        <v>160</v>
      </c>
      <c r="B11" s="30">
        <v>216640</v>
      </c>
      <c r="C11" s="30">
        <v>198528</v>
      </c>
      <c r="D11" s="30">
        <v>2452863</v>
      </c>
      <c r="E11" s="30">
        <v>2134928</v>
      </c>
      <c r="F11" s="11">
        <f t="shared" si="0"/>
        <v>-12.961791995720915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0</v>
      </c>
      <c r="D12" s="31">
        <v>0</v>
      </c>
      <c r="E12" s="31">
        <v>0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267</v>
      </c>
      <c r="C13" s="30">
        <v>322</v>
      </c>
      <c r="D13" s="30">
        <v>5138</v>
      </c>
      <c r="E13" s="30">
        <v>4843</v>
      </c>
      <c r="F13" s="11">
        <f t="shared" si="0"/>
        <v>-5.7415336706889804</v>
      </c>
      <c r="G13" s="1"/>
      <c r="H13" s="1"/>
      <c r="I13" s="1"/>
    </row>
    <row r="14" spans="1:12" x14ac:dyDescent="0.3">
      <c r="A14" s="12" t="s">
        <v>33</v>
      </c>
      <c r="B14" s="31">
        <v>101150</v>
      </c>
      <c r="C14" s="31">
        <v>126201</v>
      </c>
      <c r="D14" s="31">
        <v>890855</v>
      </c>
      <c r="E14" s="31">
        <v>1390294</v>
      </c>
      <c r="F14" s="14">
        <f t="shared" si="0"/>
        <v>56.06288340975803</v>
      </c>
      <c r="G14" s="1"/>
      <c r="H14" s="1"/>
      <c r="I14" s="1"/>
    </row>
    <row r="15" spans="1:12" x14ac:dyDescent="0.3">
      <c r="A15" s="9" t="s">
        <v>34</v>
      </c>
      <c r="B15" s="30">
        <v>5340</v>
      </c>
      <c r="C15" s="30">
        <v>5361</v>
      </c>
      <c r="D15" s="30">
        <v>61866</v>
      </c>
      <c r="E15" s="30">
        <v>64248</v>
      </c>
      <c r="F15" s="11">
        <f t="shared" si="0"/>
        <v>3.8502570070798185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66814</v>
      </c>
      <c r="C18" s="31">
        <v>51556</v>
      </c>
      <c r="D18" s="31">
        <v>558392</v>
      </c>
      <c r="E18" s="31">
        <v>651197</v>
      </c>
      <c r="F18" s="14">
        <f t="shared" si="0"/>
        <v>16.620044699780806</v>
      </c>
      <c r="G18" s="1"/>
      <c r="H18" s="1"/>
      <c r="I18" s="1"/>
    </row>
    <row r="19" spans="1:9" x14ac:dyDescent="0.3">
      <c r="A19" s="9" t="s">
        <v>37</v>
      </c>
      <c r="B19" s="30">
        <v>284</v>
      </c>
      <c r="C19" s="30">
        <v>189</v>
      </c>
      <c r="D19" s="30">
        <v>6318</v>
      </c>
      <c r="E19" s="30">
        <v>5776</v>
      </c>
      <c r="F19" s="11">
        <f t="shared" si="0"/>
        <v>-8.578664134219693</v>
      </c>
      <c r="G19" s="1"/>
      <c r="H19" s="1"/>
      <c r="I19" s="1"/>
    </row>
    <row r="20" spans="1:9" x14ac:dyDescent="0.3">
      <c r="A20" s="12" t="s">
        <v>163</v>
      </c>
      <c r="B20" s="31">
        <v>2036</v>
      </c>
      <c r="C20" s="31">
        <v>2109</v>
      </c>
      <c r="D20" s="31">
        <v>45287</v>
      </c>
      <c r="E20" s="31">
        <v>21941</v>
      </c>
      <c r="F20" s="14">
        <f t="shared" si="0"/>
        <v>-51.551217788769407</v>
      </c>
      <c r="G20" s="1"/>
      <c r="H20" s="1"/>
      <c r="I20" s="1"/>
    </row>
    <row r="21" spans="1:9" x14ac:dyDescent="0.3">
      <c r="A21" s="9" t="s">
        <v>38</v>
      </c>
      <c r="B21" s="30">
        <v>9613</v>
      </c>
      <c r="C21" s="30">
        <v>19082</v>
      </c>
      <c r="D21" s="30">
        <v>116020</v>
      </c>
      <c r="E21" s="30">
        <v>146793</v>
      </c>
      <c r="F21" s="11">
        <f t="shared" si="0"/>
        <v>26.523875193932085</v>
      </c>
      <c r="G21" s="1"/>
      <c r="H21" s="1"/>
      <c r="I21" s="1"/>
    </row>
    <row r="22" spans="1:9" x14ac:dyDescent="0.3">
      <c r="A22" s="12" t="s">
        <v>59</v>
      </c>
      <c r="B22" s="31">
        <v>222033</v>
      </c>
      <c r="C22" s="31">
        <v>173066</v>
      </c>
      <c r="D22" s="31">
        <v>2184055</v>
      </c>
      <c r="E22" s="31">
        <v>2136773</v>
      </c>
      <c r="F22" s="14">
        <f t="shared" si="0"/>
        <v>-2.1648722216244494</v>
      </c>
      <c r="G22" s="1"/>
      <c r="H22" s="1"/>
      <c r="I22" s="1"/>
    </row>
    <row r="23" spans="1:9" x14ac:dyDescent="0.3">
      <c r="A23" s="9" t="s">
        <v>164</v>
      </c>
      <c r="B23" s="30">
        <v>2166</v>
      </c>
      <c r="C23" s="30">
        <v>3366</v>
      </c>
      <c r="D23" s="30">
        <v>38696</v>
      </c>
      <c r="E23" s="30">
        <v>31718</v>
      </c>
      <c r="F23" s="11">
        <f t="shared" si="0"/>
        <v>-18.032871614637173</v>
      </c>
      <c r="G23" s="1"/>
      <c r="H23" s="1"/>
      <c r="I23" s="1"/>
    </row>
    <row r="24" spans="1:9" x14ac:dyDescent="0.3">
      <c r="A24" s="12" t="s">
        <v>166</v>
      </c>
      <c r="B24" s="31">
        <v>115</v>
      </c>
      <c r="C24" s="31">
        <v>1390</v>
      </c>
      <c r="D24" s="31">
        <v>9728</v>
      </c>
      <c r="E24" s="31">
        <v>15264</v>
      </c>
      <c r="F24" s="14">
        <f t="shared" si="0"/>
        <v>56.90789473684211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0</v>
      </c>
      <c r="E25" s="30">
        <v>0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31">
        <v>2232</v>
      </c>
      <c r="C26" s="31">
        <v>969</v>
      </c>
      <c r="D26" s="31">
        <v>18700</v>
      </c>
      <c r="E26" s="31">
        <v>15530</v>
      </c>
      <c r="F26" s="14">
        <f t="shared" si="0"/>
        <v>-16.951871657754012</v>
      </c>
      <c r="G26" s="1"/>
      <c r="H26" s="1"/>
      <c r="I26" s="1"/>
    </row>
    <row r="27" spans="1:9" x14ac:dyDescent="0.3">
      <c r="A27" s="9" t="s">
        <v>41</v>
      </c>
      <c r="B27" s="30">
        <v>265</v>
      </c>
      <c r="C27" s="30">
        <v>355</v>
      </c>
      <c r="D27" s="30">
        <v>6695</v>
      </c>
      <c r="E27" s="30">
        <v>7124</v>
      </c>
      <c r="F27" s="11">
        <f t="shared" si="0"/>
        <v>6.4077669902912646</v>
      </c>
      <c r="G27" s="1"/>
      <c r="H27" s="1"/>
      <c r="I27" s="1"/>
    </row>
    <row r="28" spans="1:9" x14ac:dyDescent="0.3">
      <c r="A28" s="12" t="s">
        <v>42</v>
      </c>
      <c r="B28" s="31">
        <v>47294</v>
      </c>
      <c r="C28" s="31">
        <v>61590</v>
      </c>
      <c r="D28" s="31">
        <v>501201</v>
      </c>
      <c r="E28" s="31">
        <v>495726</v>
      </c>
      <c r="F28" s="14">
        <f t="shared" si="0"/>
        <v>-1.0923761125775826</v>
      </c>
      <c r="G28" s="1"/>
      <c r="H28" s="1"/>
      <c r="I28" s="1"/>
    </row>
    <row r="29" spans="1:9" x14ac:dyDescent="0.3">
      <c r="A29" s="9" t="s">
        <v>43</v>
      </c>
      <c r="B29" s="30">
        <v>1107</v>
      </c>
      <c r="C29" s="30">
        <v>585</v>
      </c>
      <c r="D29" s="30">
        <v>5492</v>
      </c>
      <c r="E29" s="30">
        <v>8940</v>
      </c>
      <c r="F29" s="11">
        <f t="shared" si="0"/>
        <v>62.7822286962855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0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2591</v>
      </c>
      <c r="C31" s="30">
        <v>417</v>
      </c>
      <c r="D31" s="30">
        <v>18427</v>
      </c>
      <c r="E31" s="30">
        <v>19271</v>
      </c>
      <c r="F31" s="11">
        <f t="shared" si="0"/>
        <v>4.5802355239594021</v>
      </c>
      <c r="G31" s="1"/>
      <c r="H31" s="1"/>
      <c r="I31" s="1"/>
    </row>
    <row r="32" spans="1:9" x14ac:dyDescent="0.3">
      <c r="A32" s="12" t="s">
        <v>46</v>
      </c>
      <c r="B32" s="31">
        <v>14031</v>
      </c>
      <c r="C32" s="31">
        <v>2549</v>
      </c>
      <c r="D32" s="31">
        <v>210756</v>
      </c>
      <c r="E32" s="31">
        <v>112402</v>
      </c>
      <c r="F32" s="14">
        <f t="shared" si="0"/>
        <v>-46.66723604547439</v>
      </c>
      <c r="G32" s="1"/>
      <c r="H32" s="1"/>
      <c r="I32" s="1"/>
    </row>
    <row r="33" spans="1:9" x14ac:dyDescent="0.3">
      <c r="A33" s="9" t="s">
        <v>47</v>
      </c>
      <c r="B33" s="30">
        <v>6623</v>
      </c>
      <c r="C33" s="30">
        <v>4635</v>
      </c>
      <c r="D33" s="30">
        <v>70866</v>
      </c>
      <c r="E33" s="30">
        <v>60537</v>
      </c>
      <c r="F33" s="11">
        <f t="shared" si="0"/>
        <v>-14.5753958174583</v>
      </c>
      <c r="G33" s="1"/>
      <c r="H33" s="1"/>
      <c r="I33" s="1"/>
    </row>
    <row r="34" spans="1:9" x14ac:dyDescent="0.3">
      <c r="A34" s="12" t="s">
        <v>165</v>
      </c>
      <c r="B34" s="31">
        <v>160</v>
      </c>
      <c r="C34" s="31">
        <v>76</v>
      </c>
      <c r="D34" s="31">
        <v>556</v>
      </c>
      <c r="E34" s="31">
        <v>511</v>
      </c>
      <c r="F34" s="14">
        <f t="shared" si="0"/>
        <v>-8.0935251798561154</v>
      </c>
      <c r="G34" s="1"/>
      <c r="H34" s="1"/>
      <c r="I34" s="1"/>
    </row>
    <row r="35" spans="1:9" x14ac:dyDescent="0.3">
      <c r="A35" s="15" t="s">
        <v>48</v>
      </c>
      <c r="B35" s="16">
        <f>SUM(B7:B34)</f>
        <v>707205</v>
      </c>
      <c r="C35" s="16">
        <f t="shared" ref="C35:E35" si="1">SUM(C7:C34)</f>
        <v>658562</v>
      </c>
      <c r="D35" s="16">
        <f t="shared" si="1"/>
        <v>7282856</v>
      </c>
      <c r="E35" s="16">
        <f t="shared" si="1"/>
        <v>7404805</v>
      </c>
      <c r="F35" s="17">
        <f t="shared" ref="F35" si="2">((E35*100)/D35)-100</f>
        <v>1.6744667201987795</v>
      </c>
      <c r="G35" s="1"/>
      <c r="H35" s="1"/>
      <c r="I35" s="1"/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29948</v>
      </c>
      <c r="C39" s="37">
        <f t="shared" si="4"/>
        <v>32871</v>
      </c>
      <c r="D39" s="37">
        <f>_xlfn.RANK.EQ(B39,$B$39:$B$66)+COUNTIF($B$39:$B$66,B39)-1</f>
        <v>12</v>
      </c>
      <c r="E39" s="36" t="str">
        <f t="shared" ref="E39:E66" si="6">INDEX($A$39:$B$66,MATCH(ROW()-38,$D$39:$D$66,0),1)</f>
        <v>LAS PALMAS</v>
      </c>
      <c r="F39" s="36">
        <f>LOOKUP(E39,$A$39:$A$66,$B$39:$B$66)</f>
        <v>2136773</v>
      </c>
      <c r="G39" s="36">
        <f>LOOKUP(E39,$A$39:$A$66,$C$39:$C$66)</f>
        <v>2184055</v>
      </c>
    </row>
    <row r="40" spans="1:9" x14ac:dyDescent="0.3">
      <c r="A40" s="36" t="str">
        <f t="shared" si="5"/>
        <v>ALICANTE</v>
      </c>
      <c r="B40" s="37">
        <f t="shared" si="3"/>
        <v>4459</v>
      </c>
      <c r="C40" s="37">
        <f t="shared" si="4"/>
        <v>3283</v>
      </c>
      <c r="D40" s="37">
        <f t="shared" ref="D40:D66" si="7">_xlfn.RANK.EQ(B40,$B$39:$B$66)+COUNTIF($B$39:$B$66,B40)-1</f>
        <v>22</v>
      </c>
      <c r="E40" s="36" t="str">
        <f t="shared" si="6"/>
        <v>BAHÍA DE ALGECIRAS</v>
      </c>
      <c r="F40" s="36">
        <f t="shared" ref="F40:F66" si="8">LOOKUP(E40,$A$39:$A$66,$B$39:$B$66)</f>
        <v>2134928</v>
      </c>
      <c r="G40" s="36">
        <f t="shared" ref="G40:G66" si="9">LOOKUP(E40,$A$39:$A$66,$C$39:$C$66)</f>
        <v>2452863</v>
      </c>
    </row>
    <row r="41" spans="1:9" x14ac:dyDescent="0.3">
      <c r="A41" s="36" t="str">
        <f t="shared" si="5"/>
        <v>ALMERÍA</v>
      </c>
      <c r="B41" s="37">
        <f t="shared" si="3"/>
        <v>41583</v>
      </c>
      <c r="C41" s="37">
        <f t="shared" si="4"/>
        <v>36671</v>
      </c>
      <c r="D41" s="37">
        <f t="shared" si="7"/>
        <v>10</v>
      </c>
      <c r="E41" s="36" t="str">
        <f t="shared" si="6"/>
        <v>BARCELONA</v>
      </c>
      <c r="F41" s="36">
        <f t="shared" si="8"/>
        <v>1390294</v>
      </c>
      <c r="G41" s="36">
        <f t="shared" si="9"/>
        <v>890855</v>
      </c>
    </row>
    <row r="42" spans="1:9" x14ac:dyDescent="0.3">
      <c r="A42" s="36" t="str">
        <f t="shared" si="5"/>
        <v>AVILÉS</v>
      </c>
      <c r="B42" s="37">
        <f t="shared" si="3"/>
        <v>4999</v>
      </c>
      <c r="C42" s="37">
        <f t="shared" si="4"/>
        <v>8120</v>
      </c>
      <c r="D42" s="37">
        <f t="shared" si="7"/>
        <v>20</v>
      </c>
      <c r="E42" s="36" t="str">
        <f t="shared" si="6"/>
        <v>CEUTA</v>
      </c>
      <c r="F42" s="36">
        <f t="shared" si="8"/>
        <v>651197</v>
      </c>
      <c r="G42" s="36">
        <f t="shared" si="9"/>
        <v>558392</v>
      </c>
    </row>
    <row r="43" spans="1:9" x14ac:dyDescent="0.3">
      <c r="A43" s="36" t="str">
        <f t="shared" si="5"/>
        <v>BAHÍA DE ALGECIRAS</v>
      </c>
      <c r="B43" s="37">
        <f t="shared" si="3"/>
        <v>2134928</v>
      </c>
      <c r="C43" s="37">
        <f t="shared" si="4"/>
        <v>2452863</v>
      </c>
      <c r="D43" s="37">
        <f t="shared" si="7"/>
        <v>2</v>
      </c>
      <c r="E43" s="36" t="str">
        <f t="shared" si="6"/>
        <v>SANTA CRUZ DE TENERIFE</v>
      </c>
      <c r="F43" s="36">
        <f t="shared" si="8"/>
        <v>495726</v>
      </c>
      <c r="G43" s="36">
        <f t="shared" si="9"/>
        <v>501201</v>
      </c>
    </row>
    <row r="44" spans="1:9" x14ac:dyDescent="0.3">
      <c r="A44" s="36" t="str">
        <f t="shared" si="5"/>
        <v>BAHÍA DE CÁDIZ</v>
      </c>
      <c r="B44" s="37">
        <f t="shared" si="3"/>
        <v>0</v>
      </c>
      <c r="C44" s="37">
        <f t="shared" si="4"/>
        <v>0</v>
      </c>
      <c r="D44" s="37">
        <f t="shared" si="7"/>
        <v>28</v>
      </c>
      <c r="E44" s="36" t="str">
        <f t="shared" si="6"/>
        <v>HUELVA</v>
      </c>
      <c r="F44" s="36">
        <f t="shared" si="8"/>
        <v>146793</v>
      </c>
      <c r="G44" s="36">
        <f t="shared" si="9"/>
        <v>116020</v>
      </c>
    </row>
    <row r="45" spans="1:9" x14ac:dyDescent="0.3">
      <c r="A45" s="36" t="str">
        <f t="shared" si="5"/>
        <v>BALEARES</v>
      </c>
      <c r="B45" s="37">
        <f t="shared" si="3"/>
        <v>4843</v>
      </c>
      <c r="C45" s="37">
        <f t="shared" si="4"/>
        <v>5138</v>
      </c>
      <c r="D45" s="37">
        <f t="shared" si="7"/>
        <v>21</v>
      </c>
      <c r="E45" s="36" t="str">
        <f t="shared" si="6"/>
        <v>VALENCIA</v>
      </c>
      <c r="F45" s="36">
        <f t="shared" si="8"/>
        <v>112402</v>
      </c>
      <c r="G45" s="36">
        <f t="shared" si="9"/>
        <v>210756</v>
      </c>
    </row>
    <row r="46" spans="1:9" x14ac:dyDescent="0.3">
      <c r="A46" s="36" t="str">
        <f t="shared" si="5"/>
        <v>BARCELONA</v>
      </c>
      <c r="B46" s="37">
        <f t="shared" si="3"/>
        <v>1390294</v>
      </c>
      <c r="C46" s="37">
        <f t="shared" si="4"/>
        <v>890855</v>
      </c>
      <c r="D46" s="37">
        <f t="shared" si="7"/>
        <v>3</v>
      </c>
      <c r="E46" s="36" t="str">
        <f t="shared" si="6"/>
        <v>BILBAO</v>
      </c>
      <c r="F46" s="36">
        <f t="shared" si="8"/>
        <v>64248</v>
      </c>
      <c r="G46" s="36">
        <f t="shared" si="9"/>
        <v>61866</v>
      </c>
    </row>
    <row r="47" spans="1:9" x14ac:dyDescent="0.3">
      <c r="A47" s="36" t="str">
        <f t="shared" si="5"/>
        <v>BILBAO</v>
      </c>
      <c r="B47" s="37">
        <f t="shared" si="3"/>
        <v>64248</v>
      </c>
      <c r="C47" s="37">
        <f t="shared" si="4"/>
        <v>61866</v>
      </c>
      <c r="D47" s="37">
        <f t="shared" si="7"/>
        <v>8</v>
      </c>
      <c r="E47" s="36" t="str">
        <f t="shared" si="6"/>
        <v>VIGO</v>
      </c>
      <c r="F47" s="36">
        <f t="shared" si="8"/>
        <v>60537</v>
      </c>
      <c r="G47" s="36">
        <f t="shared" si="9"/>
        <v>70866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ALMERÍA</v>
      </c>
      <c r="F48" s="36">
        <f t="shared" si="8"/>
        <v>41583</v>
      </c>
      <c r="G48" s="36">
        <f t="shared" si="9"/>
        <v>36671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MÁLAGA</v>
      </c>
      <c r="F49" s="36">
        <f t="shared" si="8"/>
        <v>31718</v>
      </c>
      <c r="G49" s="36">
        <f t="shared" si="9"/>
        <v>38696</v>
      </c>
    </row>
    <row r="50" spans="1:7" x14ac:dyDescent="0.3">
      <c r="A50" s="36" t="str">
        <f t="shared" si="5"/>
        <v>CEUTA</v>
      </c>
      <c r="B50" s="37">
        <f t="shared" si="3"/>
        <v>651197</v>
      </c>
      <c r="C50" s="37">
        <f t="shared" si="4"/>
        <v>558392</v>
      </c>
      <c r="D50" s="37">
        <f t="shared" si="7"/>
        <v>4</v>
      </c>
      <c r="E50" s="36" t="str">
        <f t="shared" si="6"/>
        <v>A CORUÑA</v>
      </c>
      <c r="F50" s="36">
        <f t="shared" si="8"/>
        <v>29948</v>
      </c>
      <c r="G50" s="36">
        <f t="shared" si="9"/>
        <v>32871</v>
      </c>
    </row>
    <row r="51" spans="1:7" x14ac:dyDescent="0.3">
      <c r="A51" s="36" t="str">
        <f t="shared" si="5"/>
        <v>FERROL-SAN CIBRAO</v>
      </c>
      <c r="B51" s="37">
        <f t="shared" si="3"/>
        <v>5776</v>
      </c>
      <c r="C51" s="37">
        <f t="shared" si="4"/>
        <v>6318</v>
      </c>
      <c r="D51" s="37">
        <f t="shared" si="7"/>
        <v>19</v>
      </c>
      <c r="E51" s="36" t="str">
        <f t="shared" si="6"/>
        <v>GIJÓN</v>
      </c>
      <c r="F51" s="36">
        <f t="shared" si="8"/>
        <v>21941</v>
      </c>
      <c r="G51" s="36">
        <f t="shared" si="9"/>
        <v>45287</v>
      </c>
    </row>
    <row r="52" spans="1:7" x14ac:dyDescent="0.3">
      <c r="A52" s="36" t="str">
        <f t="shared" si="5"/>
        <v>GIJÓN</v>
      </c>
      <c r="B52" s="37">
        <f t="shared" si="3"/>
        <v>21941</v>
      </c>
      <c r="C52" s="37">
        <f t="shared" si="4"/>
        <v>45287</v>
      </c>
      <c r="D52" s="37">
        <f t="shared" si="7"/>
        <v>13</v>
      </c>
      <c r="E52" s="36" t="str">
        <f t="shared" si="6"/>
        <v>TARRAGONA</v>
      </c>
      <c r="F52" s="36">
        <f t="shared" si="8"/>
        <v>19271</v>
      </c>
      <c r="G52" s="36">
        <f t="shared" si="9"/>
        <v>18427</v>
      </c>
    </row>
    <row r="53" spans="1:7" x14ac:dyDescent="0.3">
      <c r="A53" s="36" t="str">
        <f t="shared" si="5"/>
        <v>HUELVA</v>
      </c>
      <c r="B53" s="37">
        <f t="shared" si="3"/>
        <v>146793</v>
      </c>
      <c r="C53" s="37">
        <f t="shared" si="4"/>
        <v>116020</v>
      </c>
      <c r="D53" s="37">
        <f t="shared" si="7"/>
        <v>6</v>
      </c>
      <c r="E53" s="36" t="str">
        <f t="shared" si="6"/>
        <v>MOTRIL</v>
      </c>
      <c r="F53" s="36">
        <f t="shared" si="8"/>
        <v>15530</v>
      </c>
      <c r="G53" s="36">
        <f t="shared" si="9"/>
        <v>18700</v>
      </c>
    </row>
    <row r="54" spans="1:7" x14ac:dyDescent="0.3">
      <c r="A54" s="36" t="str">
        <f t="shared" si="5"/>
        <v>LAS PALMAS</v>
      </c>
      <c r="B54" s="37">
        <f t="shared" si="3"/>
        <v>2136773</v>
      </c>
      <c r="C54" s="37">
        <f t="shared" si="4"/>
        <v>2184055</v>
      </c>
      <c r="D54" s="37">
        <f t="shared" si="7"/>
        <v>1</v>
      </c>
      <c r="E54" s="36" t="str">
        <f t="shared" si="6"/>
        <v>MARÍN Y RÍA DE PONTEVEDRA</v>
      </c>
      <c r="F54" s="36">
        <f t="shared" si="8"/>
        <v>15264</v>
      </c>
      <c r="G54" s="36">
        <f t="shared" si="9"/>
        <v>9728</v>
      </c>
    </row>
    <row r="55" spans="1:7" x14ac:dyDescent="0.3">
      <c r="A55" s="36" t="str">
        <f t="shared" si="5"/>
        <v>MÁLAGA</v>
      </c>
      <c r="B55" s="37">
        <f t="shared" si="3"/>
        <v>31718</v>
      </c>
      <c r="C55" s="37">
        <f t="shared" si="4"/>
        <v>38696</v>
      </c>
      <c r="D55" s="37">
        <f t="shared" si="7"/>
        <v>11</v>
      </c>
      <c r="E55" s="36" t="str">
        <f t="shared" si="6"/>
        <v>SANTANDER</v>
      </c>
      <c r="F55" s="36">
        <f t="shared" si="8"/>
        <v>8940</v>
      </c>
      <c r="G55" s="36">
        <f t="shared" si="9"/>
        <v>5492</v>
      </c>
    </row>
    <row r="56" spans="1:7" x14ac:dyDescent="0.3">
      <c r="A56" s="36" t="str">
        <f t="shared" si="5"/>
        <v>MARÍN Y RÍA DE PONTEVEDRA</v>
      </c>
      <c r="B56" s="37">
        <f t="shared" si="3"/>
        <v>15264</v>
      </c>
      <c r="C56" s="37">
        <f t="shared" si="4"/>
        <v>9728</v>
      </c>
      <c r="D56" s="37">
        <f t="shared" si="7"/>
        <v>16</v>
      </c>
      <c r="E56" s="36" t="str">
        <f t="shared" si="6"/>
        <v>PASAIA</v>
      </c>
      <c r="F56" s="36">
        <f t="shared" si="8"/>
        <v>7124</v>
      </c>
      <c r="G56" s="36">
        <f t="shared" si="9"/>
        <v>6695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0</v>
      </c>
      <c r="D57" s="37">
        <f t="shared" si="7"/>
        <v>28</v>
      </c>
      <c r="E57" s="36" t="str">
        <f t="shared" si="6"/>
        <v>FERROL-SAN CIBRAO</v>
      </c>
      <c r="F57" s="36">
        <f t="shared" si="8"/>
        <v>5776</v>
      </c>
      <c r="G57" s="36">
        <f t="shared" si="9"/>
        <v>6318</v>
      </c>
    </row>
    <row r="58" spans="1:7" x14ac:dyDescent="0.3">
      <c r="A58" s="36" t="str">
        <f t="shared" si="5"/>
        <v>MOTRIL</v>
      </c>
      <c r="B58" s="37">
        <f t="shared" si="3"/>
        <v>15530</v>
      </c>
      <c r="C58" s="37">
        <f t="shared" si="4"/>
        <v>18700</v>
      </c>
      <c r="D58" s="37">
        <f t="shared" si="7"/>
        <v>15</v>
      </c>
      <c r="E58" s="36" t="str">
        <f t="shared" si="6"/>
        <v>AVILÉS</v>
      </c>
      <c r="F58" s="36">
        <f t="shared" si="8"/>
        <v>4999</v>
      </c>
      <c r="G58" s="36">
        <f t="shared" si="9"/>
        <v>8120</v>
      </c>
    </row>
    <row r="59" spans="1:7" x14ac:dyDescent="0.3">
      <c r="A59" s="36" t="str">
        <f t="shared" si="5"/>
        <v>PASAIA</v>
      </c>
      <c r="B59" s="37">
        <f t="shared" si="3"/>
        <v>7124</v>
      </c>
      <c r="C59" s="37">
        <f t="shared" si="4"/>
        <v>6695</v>
      </c>
      <c r="D59" s="37">
        <f t="shared" si="7"/>
        <v>18</v>
      </c>
      <c r="E59" s="36" t="str">
        <f t="shared" si="6"/>
        <v>BALEARES</v>
      </c>
      <c r="F59" s="36">
        <f t="shared" si="8"/>
        <v>4843</v>
      </c>
      <c r="G59" s="36">
        <f t="shared" si="9"/>
        <v>5138</v>
      </c>
    </row>
    <row r="60" spans="1:7" x14ac:dyDescent="0.3">
      <c r="A60" s="36" t="str">
        <f t="shared" si="5"/>
        <v>SANTA CRUZ DE TENERIFE</v>
      </c>
      <c r="B60" s="37">
        <f t="shared" si="3"/>
        <v>495726</v>
      </c>
      <c r="C60" s="37">
        <f t="shared" si="4"/>
        <v>501201</v>
      </c>
      <c r="D60" s="37">
        <f t="shared" si="7"/>
        <v>5</v>
      </c>
      <c r="E60" s="36" t="str">
        <f t="shared" si="6"/>
        <v>ALICANTE</v>
      </c>
      <c r="F60" s="36">
        <f t="shared" si="8"/>
        <v>4459</v>
      </c>
      <c r="G60" s="36">
        <f t="shared" si="9"/>
        <v>3283</v>
      </c>
    </row>
    <row r="61" spans="1:7" x14ac:dyDescent="0.3">
      <c r="A61" s="36" t="str">
        <f t="shared" si="5"/>
        <v>SANTANDER</v>
      </c>
      <c r="B61" s="37">
        <f t="shared" si="3"/>
        <v>8940</v>
      </c>
      <c r="C61" s="37">
        <f t="shared" si="4"/>
        <v>5492</v>
      </c>
      <c r="D61" s="37">
        <f t="shared" si="7"/>
        <v>17</v>
      </c>
      <c r="E61" s="36" t="str">
        <f t="shared" si="6"/>
        <v>VILAGARCÍA</v>
      </c>
      <c r="F61" s="36">
        <f t="shared" si="8"/>
        <v>511</v>
      </c>
      <c r="G61" s="36">
        <f t="shared" si="9"/>
        <v>556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19271</v>
      </c>
      <c r="C63" s="37">
        <f t="shared" si="4"/>
        <v>18427</v>
      </c>
      <c r="D63" s="37">
        <f t="shared" si="7"/>
        <v>14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112402</v>
      </c>
      <c r="C64" s="37">
        <f t="shared" si="4"/>
        <v>210756</v>
      </c>
      <c r="D64" s="37">
        <f t="shared" si="7"/>
        <v>7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60537</v>
      </c>
      <c r="C65" s="37">
        <f t="shared" si="4"/>
        <v>70866</v>
      </c>
      <c r="D65" s="37">
        <f t="shared" si="7"/>
        <v>9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511</v>
      </c>
      <c r="C66" s="37">
        <f t="shared" si="4"/>
        <v>556</v>
      </c>
      <c r="D66" s="37">
        <f t="shared" si="7"/>
        <v>23</v>
      </c>
      <c r="E66" s="36" t="str">
        <f t="shared" si="6"/>
        <v>BAHÍA DE CÁDIZ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30074</v>
      </c>
      <c r="C7" s="30">
        <v>20907</v>
      </c>
      <c r="D7" s="30">
        <v>274272</v>
      </c>
      <c r="E7" s="30">
        <v>270514</v>
      </c>
      <c r="F7" s="11">
        <f>((E7*100)/D7)-100</f>
        <v>-1.370172675300438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28</v>
      </c>
      <c r="E8" s="31">
        <v>0</v>
      </c>
      <c r="F8" s="14">
        <f t="shared" ref="F8:F34" si="0">((E8*100)/D8)-100</f>
        <v>-100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0</v>
      </c>
      <c r="E9" s="30">
        <v>0</v>
      </c>
      <c r="F9" s="11" t="e">
        <f t="shared" si="0"/>
        <v>#DIV/0!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115161</v>
      </c>
      <c r="C11" s="30">
        <v>32005</v>
      </c>
      <c r="D11" s="30">
        <v>2329088</v>
      </c>
      <c r="E11" s="30">
        <v>2089398</v>
      </c>
      <c r="F11" s="11">
        <f t="shared" si="0"/>
        <v>-10.291152588480983</v>
      </c>
      <c r="G11" s="1"/>
      <c r="H11" s="1"/>
      <c r="I11" s="1"/>
    </row>
    <row r="12" spans="1:12" x14ac:dyDescent="0.3">
      <c r="A12" s="12" t="s">
        <v>161</v>
      </c>
      <c r="B12" s="31">
        <v>0</v>
      </c>
      <c r="C12" s="31">
        <v>22</v>
      </c>
      <c r="D12" s="31">
        <v>0</v>
      </c>
      <c r="E12" s="31">
        <v>122</v>
      </c>
      <c r="F12" s="14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30">
        <v>178</v>
      </c>
      <c r="C13" s="30">
        <v>143</v>
      </c>
      <c r="D13" s="30">
        <v>1022</v>
      </c>
      <c r="E13" s="30">
        <v>1518</v>
      </c>
      <c r="F13" s="11">
        <f t="shared" si="0"/>
        <v>48.532289628180052</v>
      </c>
      <c r="G13" s="1"/>
      <c r="H13" s="1"/>
      <c r="I13" s="1"/>
    </row>
    <row r="14" spans="1:12" x14ac:dyDescent="0.3">
      <c r="A14" s="12" t="s">
        <v>33</v>
      </c>
      <c r="B14" s="31">
        <v>0</v>
      </c>
      <c r="C14" s="31">
        <v>0</v>
      </c>
      <c r="D14" s="31">
        <v>0</v>
      </c>
      <c r="E14" s="31">
        <v>0</v>
      </c>
      <c r="F14" s="14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30">
        <v>0</v>
      </c>
      <c r="C15" s="30">
        <v>0</v>
      </c>
      <c r="D15" s="30">
        <v>0</v>
      </c>
      <c r="E15" s="30">
        <v>220</v>
      </c>
      <c r="F15" s="11" t="e">
        <f t="shared" si="0"/>
        <v>#DIV/0!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5</v>
      </c>
      <c r="F18" s="14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228</v>
      </c>
      <c r="D19" s="30">
        <v>2260</v>
      </c>
      <c r="E19" s="30">
        <v>3175</v>
      </c>
      <c r="F19" s="11">
        <f t="shared" si="0"/>
        <v>40.486725663716811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8</v>
      </c>
      <c r="E20" s="31">
        <v>800</v>
      </c>
      <c r="F20" s="14">
        <f t="shared" si="0"/>
        <v>9900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5616</v>
      </c>
      <c r="E21" s="30">
        <v>12974</v>
      </c>
      <c r="F21" s="11">
        <f t="shared" si="0"/>
        <v>131.0185185185185</v>
      </c>
      <c r="G21" s="1"/>
      <c r="H21" s="1"/>
      <c r="I21" s="1"/>
    </row>
    <row r="22" spans="1:9" x14ac:dyDescent="0.3">
      <c r="A22" s="12" t="s">
        <v>59</v>
      </c>
      <c r="B22" s="31">
        <v>0</v>
      </c>
      <c r="C22" s="31">
        <v>2</v>
      </c>
      <c r="D22" s="31">
        <v>25</v>
      </c>
      <c r="E22" s="31">
        <v>8</v>
      </c>
      <c r="F22" s="14">
        <f t="shared" si="0"/>
        <v>-68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8</v>
      </c>
      <c r="E25" s="30">
        <v>0</v>
      </c>
      <c r="F25" s="11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1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60</v>
      </c>
      <c r="C28" s="31">
        <v>2</v>
      </c>
      <c r="D28" s="31">
        <v>624</v>
      </c>
      <c r="E28" s="31">
        <v>490</v>
      </c>
      <c r="F28" s="14">
        <f t="shared" si="0"/>
        <v>-21.474358974358978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1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236</v>
      </c>
      <c r="F30" s="14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3368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0</v>
      </c>
      <c r="C32" s="31">
        <v>0</v>
      </c>
      <c r="D32" s="31">
        <v>0</v>
      </c>
      <c r="E32" s="31">
        <v>0</v>
      </c>
      <c r="F32" s="14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30">
        <v>0</v>
      </c>
      <c r="C33" s="30">
        <v>0</v>
      </c>
      <c r="D33" s="30">
        <v>5604</v>
      </c>
      <c r="E33" s="30">
        <v>0</v>
      </c>
      <c r="F33" s="11">
        <f t="shared" si="0"/>
        <v>-100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145473</v>
      </c>
      <c r="C35" s="16">
        <f t="shared" ref="C35:E35" si="1">SUM(C7:C34)</f>
        <v>53309</v>
      </c>
      <c r="D35" s="16">
        <f t="shared" si="1"/>
        <v>2618555</v>
      </c>
      <c r="E35" s="16">
        <f t="shared" si="1"/>
        <v>2382828</v>
      </c>
      <c r="F35" s="17">
        <f t="shared" ref="F35" si="2">((E35*100)/D35)-100</f>
        <v>-9.002178682517652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77"/>
    </row>
    <row r="39" spans="1:9" x14ac:dyDescent="0.3">
      <c r="A39" s="36" t="str">
        <f t="shared" ref="A39:A66" si="5">A7</f>
        <v>A CORUÑA</v>
      </c>
      <c r="B39" s="37">
        <f t="shared" si="3"/>
        <v>270514</v>
      </c>
      <c r="C39" s="37">
        <f t="shared" si="4"/>
        <v>274272</v>
      </c>
      <c r="D39" s="37">
        <f>_xlfn.RANK.EQ(B39,$B$39:$B$66)+COUNTIF($B$39:$B$66,B39)-1</f>
        <v>2</v>
      </c>
      <c r="E39" s="36" t="str">
        <f t="shared" ref="E39:E47" si="6">INDEX($A$39:$B$66,MATCH(ROW()-38,$D$39:$D$66,0),1)</f>
        <v>BAHÍA DE ALGECIRAS</v>
      </c>
      <c r="F39" s="36">
        <f>LOOKUP(E39,$A$39:$A$66,$B$39:$B$66)</f>
        <v>2089398</v>
      </c>
      <c r="G39" s="36">
        <f>LOOKUP(E39,$A$39:$A$66,$C$39:$C$66)</f>
        <v>2329088</v>
      </c>
      <c r="H39" s="77"/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28</v>
      </c>
      <c r="D40" s="37">
        <f t="shared" ref="D40:D66" si="7">_xlfn.RANK.EQ(B40,$B$39:$B$66)+COUNTIF($B$39:$B$66,B40)-1</f>
        <v>28</v>
      </c>
      <c r="E40" s="36" t="str">
        <f t="shared" si="6"/>
        <v>A CORUÑA</v>
      </c>
      <c r="F40" s="36">
        <f t="shared" ref="F40:F66" si="8">LOOKUP(E40,$A$39:$A$66,$B$39:$B$66)</f>
        <v>270514</v>
      </c>
      <c r="G40" s="36">
        <f t="shared" ref="G40:G66" si="9">LOOKUP(E40,$A$39:$A$66,$C$39:$C$66)</f>
        <v>274272</v>
      </c>
      <c r="H40" s="77"/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0</v>
      </c>
      <c r="D41" s="37">
        <f t="shared" si="7"/>
        <v>28</v>
      </c>
      <c r="E41" s="36" t="str">
        <f t="shared" si="6"/>
        <v>HUELVA</v>
      </c>
      <c r="F41" s="36">
        <f t="shared" si="8"/>
        <v>12974</v>
      </c>
      <c r="G41" s="36">
        <f t="shared" si="9"/>
        <v>5616</v>
      </c>
      <c r="H41" s="77"/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TARRAGONA</v>
      </c>
      <c r="F42" s="36">
        <f t="shared" si="8"/>
        <v>3368</v>
      </c>
      <c r="G42" s="36">
        <f t="shared" si="9"/>
        <v>0</v>
      </c>
      <c r="H42" s="77"/>
    </row>
    <row r="43" spans="1:9" x14ac:dyDescent="0.3">
      <c r="A43" s="36" t="str">
        <f t="shared" si="5"/>
        <v>BAHÍA DE ALGECIRAS</v>
      </c>
      <c r="B43" s="37">
        <f t="shared" si="3"/>
        <v>2089398</v>
      </c>
      <c r="C43" s="37">
        <f t="shared" si="4"/>
        <v>2329088</v>
      </c>
      <c r="D43" s="37">
        <f t="shared" si="7"/>
        <v>1</v>
      </c>
      <c r="E43" s="36" t="str">
        <f t="shared" si="6"/>
        <v>FERROL-SAN CIBRAO</v>
      </c>
      <c r="F43" s="36">
        <f t="shared" si="8"/>
        <v>3175</v>
      </c>
      <c r="G43" s="36">
        <f t="shared" si="9"/>
        <v>2260</v>
      </c>
      <c r="H43" s="77"/>
    </row>
    <row r="44" spans="1:9" x14ac:dyDescent="0.3">
      <c r="A44" s="36" t="str">
        <f t="shared" si="5"/>
        <v>BAHÍA DE CÁDIZ</v>
      </c>
      <c r="B44" s="37">
        <f t="shared" si="3"/>
        <v>122</v>
      </c>
      <c r="C44" s="37">
        <f t="shared" si="4"/>
        <v>0</v>
      </c>
      <c r="D44" s="37">
        <f t="shared" si="7"/>
        <v>11</v>
      </c>
      <c r="E44" s="36" t="str">
        <f t="shared" si="6"/>
        <v>BALEARES</v>
      </c>
      <c r="F44" s="36">
        <f t="shared" si="8"/>
        <v>1518</v>
      </c>
      <c r="G44" s="36">
        <f t="shared" si="9"/>
        <v>1022</v>
      </c>
      <c r="H44" s="77"/>
    </row>
    <row r="45" spans="1:9" x14ac:dyDescent="0.3">
      <c r="A45" s="36" t="str">
        <f t="shared" si="5"/>
        <v>BALEARES</v>
      </c>
      <c r="B45" s="37">
        <f t="shared" si="3"/>
        <v>1518</v>
      </c>
      <c r="C45" s="37">
        <f t="shared" si="4"/>
        <v>1022</v>
      </c>
      <c r="D45" s="37">
        <f t="shared" si="7"/>
        <v>6</v>
      </c>
      <c r="E45" s="36" t="str">
        <f t="shared" si="6"/>
        <v>GIJÓN</v>
      </c>
      <c r="F45" s="36">
        <f t="shared" si="8"/>
        <v>800</v>
      </c>
      <c r="G45" s="36">
        <f t="shared" si="9"/>
        <v>8</v>
      </c>
      <c r="H45" s="77"/>
    </row>
    <row r="46" spans="1:9" x14ac:dyDescent="0.3">
      <c r="A46" s="36" t="str">
        <f t="shared" si="5"/>
        <v>BARCELONA</v>
      </c>
      <c r="B46" s="37">
        <f t="shared" si="3"/>
        <v>0</v>
      </c>
      <c r="C46" s="37">
        <f t="shared" si="4"/>
        <v>0</v>
      </c>
      <c r="D46" s="37">
        <f t="shared" si="7"/>
        <v>28</v>
      </c>
      <c r="E46" s="36" t="str">
        <f t="shared" si="6"/>
        <v>SANTA CRUZ DE TENERIFE</v>
      </c>
      <c r="F46" s="36">
        <f t="shared" si="8"/>
        <v>490</v>
      </c>
      <c r="G46" s="36">
        <f t="shared" si="9"/>
        <v>624</v>
      </c>
      <c r="H46" s="77"/>
    </row>
    <row r="47" spans="1:9" x14ac:dyDescent="0.3">
      <c r="A47" s="36" t="str">
        <f t="shared" si="5"/>
        <v>BILBAO</v>
      </c>
      <c r="B47" s="37">
        <f t="shared" si="3"/>
        <v>220</v>
      </c>
      <c r="C47" s="37">
        <f t="shared" si="4"/>
        <v>0</v>
      </c>
      <c r="D47" s="37">
        <f t="shared" si="7"/>
        <v>10</v>
      </c>
      <c r="E47" s="36" t="str">
        <f t="shared" si="6"/>
        <v>SEVILLA</v>
      </c>
      <c r="F47" s="36">
        <f t="shared" si="8"/>
        <v>236</v>
      </c>
      <c r="G47" s="36">
        <f t="shared" si="9"/>
        <v>0</v>
      </c>
      <c r="H47" s="77"/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">
        <v>39</v>
      </c>
      <c r="F48" s="36">
        <f t="shared" si="8"/>
        <v>0</v>
      </c>
      <c r="G48" s="36">
        <f t="shared" si="9"/>
        <v>8</v>
      </c>
      <c r="H48" s="77"/>
    </row>
    <row r="49" spans="1:8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ref="E49:E66" si="10">INDEX($A$39:$B$66,MATCH(ROW()-38,$D$39:$D$66,0),1)</f>
        <v>BAHÍA DE CÁDIZ</v>
      </c>
      <c r="F49" s="36">
        <f t="shared" si="8"/>
        <v>122</v>
      </c>
      <c r="G49" s="36">
        <f t="shared" si="9"/>
        <v>0</v>
      </c>
      <c r="H49" s="77"/>
    </row>
    <row r="50" spans="1:8" x14ac:dyDescent="0.3">
      <c r="A50" s="36" t="str">
        <f t="shared" si="5"/>
        <v>CEUTA</v>
      </c>
      <c r="B50" s="37">
        <f t="shared" si="3"/>
        <v>5</v>
      </c>
      <c r="C50" s="37">
        <f t="shared" si="4"/>
        <v>0</v>
      </c>
      <c r="D50" s="37">
        <f t="shared" si="7"/>
        <v>13</v>
      </c>
      <c r="E50" s="36" t="str">
        <f t="shared" si="10"/>
        <v>LAS PALMAS</v>
      </c>
      <c r="F50" s="36">
        <f t="shared" si="8"/>
        <v>8</v>
      </c>
      <c r="G50" s="36">
        <f t="shared" si="9"/>
        <v>25</v>
      </c>
      <c r="H50" s="77"/>
    </row>
    <row r="51" spans="1:8" x14ac:dyDescent="0.3">
      <c r="A51" s="36" t="str">
        <f t="shared" si="5"/>
        <v>FERROL-SAN CIBRAO</v>
      </c>
      <c r="B51" s="37">
        <f t="shared" si="3"/>
        <v>3175</v>
      </c>
      <c r="C51" s="37">
        <f t="shared" si="4"/>
        <v>2260</v>
      </c>
      <c r="D51" s="37">
        <f t="shared" si="7"/>
        <v>5</v>
      </c>
      <c r="E51" s="36" t="str">
        <f t="shared" si="10"/>
        <v>CEUTA</v>
      </c>
      <c r="F51" s="36">
        <f t="shared" si="8"/>
        <v>5</v>
      </c>
      <c r="G51" s="36">
        <f t="shared" si="9"/>
        <v>0</v>
      </c>
      <c r="H51" s="77"/>
    </row>
    <row r="52" spans="1:8" x14ac:dyDescent="0.3">
      <c r="A52" s="36" t="str">
        <f t="shared" si="5"/>
        <v>GIJÓN</v>
      </c>
      <c r="B52" s="37">
        <f t="shared" si="3"/>
        <v>800</v>
      </c>
      <c r="C52" s="37">
        <f t="shared" si="4"/>
        <v>8</v>
      </c>
      <c r="D52" s="37">
        <f t="shared" si="7"/>
        <v>7</v>
      </c>
      <c r="E52" s="36" t="e">
        <f t="shared" si="10"/>
        <v>#N/A</v>
      </c>
      <c r="F52" s="36" t="e">
        <f t="shared" si="8"/>
        <v>#N/A</v>
      </c>
      <c r="G52" s="36" t="e">
        <f t="shared" si="9"/>
        <v>#N/A</v>
      </c>
      <c r="H52" s="77"/>
    </row>
    <row r="53" spans="1:8" x14ac:dyDescent="0.3">
      <c r="A53" s="36" t="str">
        <f t="shared" si="5"/>
        <v>HUELVA</v>
      </c>
      <c r="B53" s="37">
        <f t="shared" si="3"/>
        <v>12974</v>
      </c>
      <c r="C53" s="37">
        <f t="shared" si="4"/>
        <v>5616</v>
      </c>
      <c r="D53" s="37">
        <f t="shared" si="7"/>
        <v>3</v>
      </c>
      <c r="E53" s="36" t="e">
        <f t="shared" si="10"/>
        <v>#N/A</v>
      </c>
      <c r="F53" s="36" t="e">
        <f t="shared" si="8"/>
        <v>#N/A</v>
      </c>
      <c r="G53" s="36" t="e">
        <f t="shared" si="9"/>
        <v>#N/A</v>
      </c>
      <c r="H53" s="77"/>
    </row>
    <row r="54" spans="1:8" x14ac:dyDescent="0.3">
      <c r="A54" s="36" t="str">
        <f t="shared" si="5"/>
        <v>LAS PALMAS</v>
      </c>
      <c r="B54" s="37">
        <f t="shared" si="3"/>
        <v>8</v>
      </c>
      <c r="C54" s="37">
        <f t="shared" si="4"/>
        <v>25</v>
      </c>
      <c r="D54" s="37">
        <f t="shared" si="7"/>
        <v>12</v>
      </c>
      <c r="E54" s="36" t="e">
        <f t="shared" si="10"/>
        <v>#N/A</v>
      </c>
      <c r="F54" s="36" t="e">
        <f t="shared" si="8"/>
        <v>#N/A</v>
      </c>
      <c r="G54" s="36" t="e">
        <f t="shared" si="9"/>
        <v>#N/A</v>
      </c>
      <c r="H54" s="77"/>
    </row>
    <row r="55" spans="1:8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77"/>
    </row>
    <row r="56" spans="1:8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10"/>
        <v>#N/A</v>
      </c>
      <c r="F56" s="36" t="e">
        <f t="shared" si="8"/>
        <v>#N/A</v>
      </c>
      <c r="G56" s="36" t="e">
        <f t="shared" si="9"/>
        <v>#N/A</v>
      </c>
      <c r="H56" s="77"/>
    </row>
    <row r="57" spans="1:8" x14ac:dyDescent="0.3">
      <c r="A57" s="36" t="str">
        <f t="shared" si="5"/>
        <v>MELILLA</v>
      </c>
      <c r="B57" s="37">
        <f t="shared" si="3"/>
        <v>0</v>
      </c>
      <c r="C57" s="37">
        <f t="shared" si="4"/>
        <v>8</v>
      </c>
      <c r="D57" s="37">
        <f t="shared" si="7"/>
        <v>28</v>
      </c>
      <c r="E57" s="36" t="e">
        <f t="shared" si="10"/>
        <v>#N/A</v>
      </c>
      <c r="F57" s="36" t="e">
        <f t="shared" si="8"/>
        <v>#N/A</v>
      </c>
      <c r="G57" s="36" t="e">
        <f t="shared" si="9"/>
        <v>#N/A</v>
      </c>
      <c r="H57" s="77"/>
    </row>
    <row r="58" spans="1:8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10"/>
        <v>#N/A</v>
      </c>
      <c r="F58" s="36" t="e">
        <f t="shared" si="8"/>
        <v>#N/A</v>
      </c>
      <c r="G58" s="36" t="e">
        <f t="shared" si="9"/>
        <v>#N/A</v>
      </c>
      <c r="H58" s="77"/>
    </row>
    <row r="59" spans="1:8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10"/>
        <v>#N/A</v>
      </c>
      <c r="F59" s="36" t="e">
        <f t="shared" si="8"/>
        <v>#N/A</v>
      </c>
      <c r="G59" s="36" t="e">
        <f t="shared" si="9"/>
        <v>#N/A</v>
      </c>
      <c r="H59" s="77"/>
    </row>
    <row r="60" spans="1:8" x14ac:dyDescent="0.3">
      <c r="A60" s="36" t="str">
        <f t="shared" si="5"/>
        <v>SANTA CRUZ DE TENERIFE</v>
      </c>
      <c r="B60" s="37">
        <f t="shared" si="3"/>
        <v>490</v>
      </c>
      <c r="C60" s="37">
        <f t="shared" si="4"/>
        <v>624</v>
      </c>
      <c r="D60" s="37">
        <f t="shared" si="7"/>
        <v>8</v>
      </c>
      <c r="E60" s="36" t="e">
        <f t="shared" si="10"/>
        <v>#N/A</v>
      </c>
      <c r="F60" s="36" t="e">
        <f t="shared" si="8"/>
        <v>#N/A</v>
      </c>
      <c r="G60" s="36" t="e">
        <f t="shared" si="9"/>
        <v>#N/A</v>
      </c>
      <c r="H60" s="77"/>
    </row>
    <row r="61" spans="1:8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10"/>
        <v>#N/A</v>
      </c>
      <c r="F61" s="36" t="e">
        <f t="shared" si="8"/>
        <v>#N/A</v>
      </c>
      <c r="G61" s="36" t="e">
        <f t="shared" si="9"/>
        <v>#N/A</v>
      </c>
      <c r="H61" s="77"/>
    </row>
    <row r="62" spans="1:8" x14ac:dyDescent="0.3">
      <c r="A62" s="36" t="str">
        <f t="shared" si="5"/>
        <v>SEVILLA</v>
      </c>
      <c r="B62" s="37">
        <f t="shared" si="3"/>
        <v>236</v>
      </c>
      <c r="C62" s="37">
        <f t="shared" si="4"/>
        <v>0</v>
      </c>
      <c r="D62" s="37">
        <f t="shared" si="7"/>
        <v>9</v>
      </c>
      <c r="E62" s="36" t="e">
        <f t="shared" si="10"/>
        <v>#N/A</v>
      </c>
      <c r="F62" s="36" t="e">
        <f t="shared" si="8"/>
        <v>#N/A</v>
      </c>
      <c r="G62" s="36" t="e">
        <f t="shared" si="9"/>
        <v>#N/A</v>
      </c>
      <c r="H62" s="77"/>
    </row>
    <row r="63" spans="1:8" x14ac:dyDescent="0.3">
      <c r="A63" s="36" t="str">
        <f t="shared" si="5"/>
        <v>TARRAGONA</v>
      </c>
      <c r="B63" s="37">
        <f t="shared" si="3"/>
        <v>3368</v>
      </c>
      <c r="C63" s="37">
        <f t="shared" si="4"/>
        <v>0</v>
      </c>
      <c r="D63" s="37">
        <f t="shared" si="7"/>
        <v>4</v>
      </c>
      <c r="E63" s="36" t="e">
        <f t="shared" si="10"/>
        <v>#N/A</v>
      </c>
      <c r="F63" s="36" t="e">
        <f t="shared" si="8"/>
        <v>#N/A</v>
      </c>
      <c r="G63" s="36" t="e">
        <f t="shared" si="9"/>
        <v>#N/A</v>
      </c>
      <c r="H63" s="77"/>
    </row>
    <row r="64" spans="1:8" x14ac:dyDescent="0.3">
      <c r="A64" s="36" t="str">
        <f t="shared" si="5"/>
        <v>VALENCIA</v>
      </c>
      <c r="B64" s="37">
        <f t="shared" si="3"/>
        <v>0</v>
      </c>
      <c r="C64" s="37">
        <f t="shared" si="4"/>
        <v>0</v>
      </c>
      <c r="D64" s="37">
        <f t="shared" si="7"/>
        <v>28</v>
      </c>
      <c r="E64" s="36" t="e">
        <f t="shared" si="10"/>
        <v>#N/A</v>
      </c>
      <c r="F64" s="36" t="e">
        <f t="shared" si="8"/>
        <v>#N/A</v>
      </c>
      <c r="G64" s="36" t="e">
        <f t="shared" si="9"/>
        <v>#N/A</v>
      </c>
      <c r="H64" s="77"/>
    </row>
    <row r="65" spans="1:8" x14ac:dyDescent="0.3">
      <c r="A65" s="36" t="str">
        <f t="shared" si="5"/>
        <v>VIGO</v>
      </c>
      <c r="B65" s="37">
        <f t="shared" si="3"/>
        <v>0</v>
      </c>
      <c r="C65" s="37">
        <f t="shared" si="4"/>
        <v>5604</v>
      </c>
      <c r="D65" s="37">
        <f t="shared" si="7"/>
        <v>28</v>
      </c>
      <c r="E65" s="36" t="e">
        <f t="shared" si="10"/>
        <v>#N/A</v>
      </c>
      <c r="F65" s="36" t="e">
        <f t="shared" si="8"/>
        <v>#N/A</v>
      </c>
      <c r="G65" s="36" t="e">
        <f t="shared" si="9"/>
        <v>#N/A</v>
      </c>
      <c r="H65" s="77"/>
    </row>
    <row r="66" spans="1:8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10"/>
        <v>ALICANTE</v>
      </c>
      <c r="F66" s="36">
        <f t="shared" si="8"/>
        <v>0</v>
      </c>
      <c r="G66" s="36">
        <f t="shared" si="9"/>
        <v>28</v>
      </c>
      <c r="H66" s="77"/>
    </row>
    <row r="67" spans="1:8" x14ac:dyDescent="0.3">
      <c r="A67" s="77"/>
      <c r="B67" s="77"/>
      <c r="C67" s="77"/>
      <c r="D67" s="77"/>
      <c r="E67" s="77"/>
      <c r="F67" s="77"/>
      <c r="G67" s="77"/>
      <c r="H67" s="77"/>
    </row>
    <row r="68" spans="1:8" x14ac:dyDescent="0.3">
      <c r="A68" s="78"/>
      <c r="B68" s="79"/>
      <c r="C68" s="79"/>
      <c r="D68" s="79"/>
      <c r="E68" s="79"/>
      <c r="F68" s="80"/>
      <c r="G68" s="77"/>
      <c r="H68" s="7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2">
        <v>0</v>
      </c>
      <c r="C7" s="22">
        <v>4587</v>
      </c>
      <c r="D7" s="22">
        <v>0</v>
      </c>
      <c r="E7" s="22">
        <v>9079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3">
        <v>653</v>
      </c>
      <c r="C8" s="23">
        <v>1201</v>
      </c>
      <c r="D8" s="23">
        <v>27140</v>
      </c>
      <c r="E8" s="23">
        <v>9895</v>
      </c>
      <c r="F8" s="14">
        <f t="shared" ref="F8:F34" si="0">((E8*100)/D8)-100</f>
        <v>-63.540899042004419</v>
      </c>
      <c r="G8" s="1"/>
      <c r="H8" s="1"/>
      <c r="I8" s="1"/>
    </row>
    <row r="9" spans="1:12" x14ac:dyDescent="0.3">
      <c r="A9" s="9" t="s">
        <v>157</v>
      </c>
      <c r="B9" s="22">
        <v>0</v>
      </c>
      <c r="C9" s="22">
        <v>0</v>
      </c>
      <c r="D9" s="22">
        <v>190</v>
      </c>
      <c r="E9" s="22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3">
        <v>0</v>
      </c>
      <c r="C10" s="23">
        <v>0</v>
      </c>
      <c r="D10" s="23">
        <v>51638</v>
      </c>
      <c r="E10" s="23">
        <v>26023</v>
      </c>
      <c r="F10" s="14">
        <f t="shared" si="0"/>
        <v>-49.604942096905383</v>
      </c>
      <c r="G10" s="1"/>
      <c r="H10" s="1"/>
      <c r="I10" s="1"/>
    </row>
    <row r="11" spans="1:12" x14ac:dyDescent="0.3">
      <c r="A11" s="9" t="s">
        <v>160</v>
      </c>
      <c r="B11" s="22">
        <v>6038927</v>
      </c>
      <c r="C11" s="22">
        <v>5980576</v>
      </c>
      <c r="D11" s="22">
        <v>59774322</v>
      </c>
      <c r="E11" s="22">
        <v>64177460</v>
      </c>
      <c r="F11" s="19">
        <f t="shared" si="0"/>
        <v>7.3662700850040608</v>
      </c>
      <c r="G11" s="1"/>
      <c r="H11" s="1"/>
      <c r="I11" s="1"/>
    </row>
    <row r="12" spans="1:12" x14ac:dyDescent="0.3">
      <c r="A12" s="12" t="s">
        <v>161</v>
      </c>
      <c r="B12" s="23">
        <v>48182</v>
      </c>
      <c r="C12" s="23">
        <v>115250</v>
      </c>
      <c r="D12" s="23">
        <v>504585</v>
      </c>
      <c r="E12" s="23">
        <v>627739</v>
      </c>
      <c r="F12" s="14">
        <f t="shared" si="0"/>
        <v>24.406987920766568</v>
      </c>
      <c r="G12" s="1"/>
      <c r="H12" s="1"/>
      <c r="I12" s="1"/>
    </row>
    <row r="13" spans="1:12" x14ac:dyDescent="0.3">
      <c r="A13" s="9" t="s">
        <v>32</v>
      </c>
      <c r="B13" s="22">
        <v>9585</v>
      </c>
      <c r="C13" s="22">
        <v>2357</v>
      </c>
      <c r="D13" s="22">
        <v>100097</v>
      </c>
      <c r="E13" s="22">
        <v>5574</v>
      </c>
      <c r="F13" s="11">
        <f t="shared" si="0"/>
        <v>-94.431401540505703</v>
      </c>
      <c r="G13" s="1"/>
      <c r="H13" s="1"/>
      <c r="I13" s="1"/>
    </row>
    <row r="14" spans="1:12" x14ac:dyDescent="0.3">
      <c r="A14" s="12" t="s">
        <v>33</v>
      </c>
      <c r="B14" s="23">
        <v>1685989</v>
      </c>
      <c r="C14" s="23">
        <v>1583611</v>
      </c>
      <c r="D14" s="23">
        <v>16617011</v>
      </c>
      <c r="E14" s="23">
        <v>20264075</v>
      </c>
      <c r="F14" s="14">
        <f t="shared" si="0"/>
        <v>21.94777388063352</v>
      </c>
      <c r="G14" s="1"/>
      <c r="H14" s="1"/>
      <c r="I14" s="1"/>
    </row>
    <row r="15" spans="1:12" x14ac:dyDescent="0.3">
      <c r="A15" s="9" t="s">
        <v>34</v>
      </c>
      <c r="B15" s="22">
        <v>1833</v>
      </c>
      <c r="C15" s="22">
        <v>5702</v>
      </c>
      <c r="D15" s="22">
        <v>32245</v>
      </c>
      <c r="E15" s="22">
        <v>22801</v>
      </c>
      <c r="F15" s="11">
        <f t="shared" si="0"/>
        <v>-29.288261746007137</v>
      </c>
      <c r="G15" s="1"/>
      <c r="H15" s="1"/>
      <c r="I15" s="1"/>
    </row>
    <row r="16" spans="1:12" x14ac:dyDescent="0.3">
      <c r="A16" s="12" t="s">
        <v>35</v>
      </c>
      <c r="B16" s="23">
        <v>0</v>
      </c>
      <c r="C16" s="23">
        <v>0</v>
      </c>
      <c r="D16" s="23">
        <v>0</v>
      </c>
      <c r="E16" s="23">
        <v>280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2">
        <v>9520</v>
      </c>
      <c r="C17" s="22">
        <v>8465</v>
      </c>
      <c r="D17" s="22">
        <v>493302</v>
      </c>
      <c r="E17" s="22">
        <v>80896</v>
      </c>
      <c r="F17" s="11">
        <f t="shared" si="0"/>
        <v>-83.601120611714521</v>
      </c>
      <c r="G17" s="1"/>
      <c r="H17" s="1"/>
      <c r="I17" s="1"/>
    </row>
    <row r="18" spans="1:9" x14ac:dyDescent="0.3">
      <c r="A18" s="12" t="s">
        <v>36</v>
      </c>
      <c r="B18" s="23">
        <v>2</v>
      </c>
      <c r="C18" s="23">
        <v>0</v>
      </c>
      <c r="D18" s="23">
        <v>2</v>
      </c>
      <c r="E18" s="23">
        <v>1685</v>
      </c>
      <c r="F18" s="14">
        <f t="shared" si="0"/>
        <v>84150</v>
      </c>
      <c r="G18" s="1"/>
      <c r="H18" s="1"/>
      <c r="I18" s="1"/>
    </row>
    <row r="19" spans="1:9" x14ac:dyDescent="0.3">
      <c r="A19" s="9" t="s">
        <v>37</v>
      </c>
      <c r="B19" s="22">
        <v>0</v>
      </c>
      <c r="C19" s="22">
        <v>0</v>
      </c>
      <c r="D19" s="22">
        <v>49967</v>
      </c>
      <c r="E19" s="22">
        <v>19326</v>
      </c>
      <c r="F19" s="19">
        <f t="shared" si="0"/>
        <v>-61.322472832069167</v>
      </c>
      <c r="G19" s="1"/>
      <c r="H19" s="1"/>
      <c r="I19" s="1"/>
    </row>
    <row r="20" spans="1:9" x14ac:dyDescent="0.3">
      <c r="A20" s="12" t="s">
        <v>163</v>
      </c>
      <c r="B20" s="23">
        <v>17838</v>
      </c>
      <c r="C20" s="23">
        <v>14079</v>
      </c>
      <c r="D20" s="23">
        <v>133949</v>
      </c>
      <c r="E20" s="23">
        <v>145263</v>
      </c>
      <c r="F20" s="14">
        <f t="shared" si="0"/>
        <v>8.4464982941268687</v>
      </c>
      <c r="G20" s="1"/>
      <c r="H20" s="1"/>
      <c r="I20" s="1"/>
    </row>
    <row r="21" spans="1:9" x14ac:dyDescent="0.3">
      <c r="A21" s="9" t="s">
        <v>38</v>
      </c>
      <c r="B21" s="22">
        <v>400439</v>
      </c>
      <c r="C21" s="22">
        <v>310447</v>
      </c>
      <c r="D21" s="22">
        <v>2554500</v>
      </c>
      <c r="E21" s="22">
        <v>4205865</v>
      </c>
      <c r="F21" s="11">
        <f t="shared" si="0"/>
        <v>64.645331767469173</v>
      </c>
      <c r="G21" s="1"/>
      <c r="H21" s="1"/>
      <c r="I21" s="1"/>
    </row>
    <row r="22" spans="1:9" x14ac:dyDescent="0.3">
      <c r="A22" s="12" t="s">
        <v>59</v>
      </c>
      <c r="B22" s="23">
        <v>1009327</v>
      </c>
      <c r="C22" s="23">
        <v>877756</v>
      </c>
      <c r="D22" s="23">
        <v>10058293</v>
      </c>
      <c r="E22" s="23">
        <v>9957918</v>
      </c>
      <c r="F22" s="14">
        <f t="shared" si="0"/>
        <v>-0.99793275061682607</v>
      </c>
      <c r="G22" s="1"/>
      <c r="H22" s="1"/>
      <c r="I22" s="1"/>
    </row>
    <row r="23" spans="1:9" x14ac:dyDescent="0.3">
      <c r="A23" s="9" t="s">
        <v>164</v>
      </c>
      <c r="B23" s="22">
        <v>102</v>
      </c>
      <c r="C23" s="22">
        <v>110192</v>
      </c>
      <c r="D23" s="22">
        <v>185642</v>
      </c>
      <c r="E23" s="22">
        <v>395890</v>
      </c>
      <c r="F23" s="11">
        <f t="shared" si="0"/>
        <v>113.25454369162151</v>
      </c>
      <c r="G23" s="1"/>
      <c r="H23" s="1"/>
      <c r="I23" s="1"/>
    </row>
    <row r="24" spans="1:9" x14ac:dyDescent="0.3">
      <c r="A24" s="12" t="s">
        <v>166</v>
      </c>
      <c r="B24" s="23">
        <v>2293</v>
      </c>
      <c r="C24" s="23">
        <v>695</v>
      </c>
      <c r="D24" s="23">
        <v>84194</v>
      </c>
      <c r="E24" s="23">
        <v>42880</v>
      </c>
      <c r="F24" s="14">
        <f t="shared" si="0"/>
        <v>-49.070004988478992</v>
      </c>
      <c r="G24" s="1"/>
      <c r="H24" s="1"/>
      <c r="I24" s="1"/>
    </row>
    <row r="25" spans="1:9" x14ac:dyDescent="0.3">
      <c r="A25" s="9" t="s">
        <v>39</v>
      </c>
      <c r="B25" s="22">
        <v>0</v>
      </c>
      <c r="C25" s="22">
        <v>0</v>
      </c>
      <c r="D25" s="22">
        <v>58</v>
      </c>
      <c r="E25" s="22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3">
        <v>0</v>
      </c>
      <c r="C26" s="23">
        <v>15</v>
      </c>
      <c r="D26" s="23">
        <v>0</v>
      </c>
      <c r="E26" s="23">
        <v>47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2">
        <v>810</v>
      </c>
      <c r="C27" s="22">
        <v>525</v>
      </c>
      <c r="D27" s="22">
        <v>10399</v>
      </c>
      <c r="E27" s="22">
        <v>11533</v>
      </c>
      <c r="F27" s="11">
        <f t="shared" si="0"/>
        <v>10.904894701413596</v>
      </c>
      <c r="G27" s="1"/>
      <c r="H27" s="1"/>
      <c r="I27" s="1"/>
    </row>
    <row r="28" spans="1:9" x14ac:dyDescent="0.3">
      <c r="A28" s="12" t="s">
        <v>42</v>
      </c>
      <c r="B28" s="23">
        <v>49762</v>
      </c>
      <c r="C28" s="23">
        <v>11487</v>
      </c>
      <c r="D28" s="23">
        <v>588321</v>
      </c>
      <c r="E28" s="23">
        <v>522325</v>
      </c>
      <c r="F28" s="14">
        <f t="shared" si="0"/>
        <v>-11.217685583210525</v>
      </c>
      <c r="G28" s="1"/>
      <c r="H28" s="1"/>
      <c r="I28" s="1"/>
    </row>
    <row r="29" spans="1:9" x14ac:dyDescent="0.3">
      <c r="A29" s="9" t="s">
        <v>43</v>
      </c>
      <c r="B29" s="22">
        <v>0</v>
      </c>
      <c r="C29" s="22">
        <v>4</v>
      </c>
      <c r="D29" s="22">
        <v>7594</v>
      </c>
      <c r="E29" s="22">
        <v>12130</v>
      </c>
      <c r="F29" s="11">
        <f t="shared" si="0"/>
        <v>59.731366868580466</v>
      </c>
      <c r="G29" s="1"/>
      <c r="H29" s="1"/>
      <c r="I29" s="1"/>
    </row>
    <row r="30" spans="1:9" x14ac:dyDescent="0.3">
      <c r="A30" s="12" t="s">
        <v>44</v>
      </c>
      <c r="B30" s="23">
        <v>0</v>
      </c>
      <c r="C30" s="23">
        <v>0</v>
      </c>
      <c r="D30" s="23">
        <v>0</v>
      </c>
      <c r="E30" s="23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2">
        <v>137890</v>
      </c>
      <c r="C31" s="22">
        <v>62841</v>
      </c>
      <c r="D31" s="22">
        <v>2918771</v>
      </c>
      <c r="E31" s="22">
        <v>2275699</v>
      </c>
      <c r="F31" s="11">
        <f t="shared" si="0"/>
        <v>-22.032286876908117</v>
      </c>
      <c r="G31" s="1"/>
      <c r="H31" s="1"/>
      <c r="I31" s="1"/>
    </row>
    <row r="32" spans="1:9" x14ac:dyDescent="0.3">
      <c r="A32" s="12" t="s">
        <v>46</v>
      </c>
      <c r="B32" s="23">
        <v>2760582</v>
      </c>
      <c r="C32" s="23">
        <v>2968244</v>
      </c>
      <c r="D32" s="23">
        <v>31495805</v>
      </c>
      <c r="E32" s="23">
        <v>32151404</v>
      </c>
      <c r="F32" s="14">
        <f t="shared" si="0"/>
        <v>2.0815438754462718</v>
      </c>
      <c r="G32" s="1"/>
      <c r="H32" s="1"/>
      <c r="I32" s="1"/>
    </row>
    <row r="33" spans="1:9" x14ac:dyDescent="0.3">
      <c r="A33" s="9" t="s">
        <v>47</v>
      </c>
      <c r="B33" s="22">
        <v>19351</v>
      </c>
      <c r="C33" s="22">
        <v>20219</v>
      </c>
      <c r="D33" s="22">
        <v>233812</v>
      </c>
      <c r="E33" s="22">
        <v>223668</v>
      </c>
      <c r="F33" s="11">
        <f t="shared" si="0"/>
        <v>-4.3385283903306942</v>
      </c>
      <c r="G33" s="1"/>
      <c r="H33" s="1"/>
      <c r="I33" s="1"/>
    </row>
    <row r="34" spans="1:9" x14ac:dyDescent="0.3">
      <c r="A34" s="12" t="s">
        <v>165</v>
      </c>
      <c r="B34" s="23">
        <v>4</v>
      </c>
      <c r="C34" s="23">
        <v>0</v>
      </c>
      <c r="D34" s="23">
        <v>34706</v>
      </c>
      <c r="E34" s="23">
        <v>127</v>
      </c>
      <c r="F34" s="14">
        <f t="shared" si="0"/>
        <v>-99.634069037054118</v>
      </c>
      <c r="G34" s="1"/>
      <c r="H34" s="1"/>
      <c r="I34" s="1"/>
    </row>
    <row r="35" spans="1:9" x14ac:dyDescent="0.3">
      <c r="A35" s="15" t="s">
        <v>48</v>
      </c>
      <c r="B35" s="16">
        <f>SUM(B7:B34)</f>
        <v>12193089</v>
      </c>
      <c r="C35" s="16">
        <f t="shared" ref="C35:E35" si="1">SUM(C7:C34)</f>
        <v>12078253</v>
      </c>
      <c r="D35" s="16">
        <f t="shared" si="1"/>
        <v>125956543</v>
      </c>
      <c r="E35" s="16">
        <f t="shared" si="1"/>
        <v>135190391</v>
      </c>
      <c r="F35" s="17">
        <f t="shared" ref="F35" si="2">((E35*100)/D35)-100</f>
        <v>7.3309792251125856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9079</v>
      </c>
      <c r="C39" s="37">
        <f t="shared" si="4"/>
        <v>0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64177460</v>
      </c>
      <c r="G39" s="36">
        <f>LOOKUP(E39,$A$39:$A$66,$C$39:$C$66)</f>
        <v>59774322</v>
      </c>
    </row>
    <row r="40" spans="1:9" x14ac:dyDescent="0.3">
      <c r="A40" s="36" t="str">
        <f t="shared" si="5"/>
        <v>ALICANTE</v>
      </c>
      <c r="B40" s="37">
        <f t="shared" si="3"/>
        <v>9895</v>
      </c>
      <c r="C40" s="37">
        <f t="shared" si="4"/>
        <v>27140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55" si="8">LOOKUP(E40,$A$39:$A$66,$B$39:$B$66)</f>
        <v>32151404</v>
      </c>
      <c r="G40" s="36">
        <f t="shared" ref="G40:G66" si="9">LOOKUP(E40,$A$39:$A$66,$C$39:$C$66)</f>
        <v>31495805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190</v>
      </c>
      <c r="D41" s="37">
        <f t="shared" si="7"/>
        <v>28</v>
      </c>
      <c r="E41" s="36" t="str">
        <f t="shared" si="6"/>
        <v>BARCELONA</v>
      </c>
      <c r="F41" s="36">
        <f t="shared" si="8"/>
        <v>20264075</v>
      </c>
      <c r="G41" s="36">
        <f t="shared" si="9"/>
        <v>16617011</v>
      </c>
    </row>
    <row r="42" spans="1:9" x14ac:dyDescent="0.3">
      <c r="A42" s="36" t="str">
        <f t="shared" si="5"/>
        <v>AVILÉS</v>
      </c>
      <c r="B42" s="37">
        <f t="shared" si="3"/>
        <v>26023</v>
      </c>
      <c r="C42" s="37">
        <f t="shared" si="4"/>
        <v>51638</v>
      </c>
      <c r="D42" s="37">
        <f t="shared" si="7"/>
        <v>14</v>
      </c>
      <c r="E42" s="36" t="str">
        <f t="shared" si="6"/>
        <v>LAS PALMAS</v>
      </c>
      <c r="F42" s="36">
        <f t="shared" si="8"/>
        <v>9957918</v>
      </c>
      <c r="G42" s="36">
        <f t="shared" si="9"/>
        <v>10058293</v>
      </c>
    </row>
    <row r="43" spans="1:9" x14ac:dyDescent="0.3">
      <c r="A43" s="36" t="str">
        <f t="shared" si="5"/>
        <v>BAHÍA DE ALGECIRAS</v>
      </c>
      <c r="B43" s="37">
        <f t="shared" si="3"/>
        <v>64177460</v>
      </c>
      <c r="C43" s="37">
        <f t="shared" si="4"/>
        <v>59774322</v>
      </c>
      <c r="D43" s="37">
        <f t="shared" si="7"/>
        <v>1</v>
      </c>
      <c r="E43" s="36" t="str">
        <f t="shared" si="6"/>
        <v>HUELVA</v>
      </c>
      <c r="F43" s="36">
        <f t="shared" si="8"/>
        <v>4205865</v>
      </c>
      <c r="G43" s="36">
        <f t="shared" si="9"/>
        <v>2554500</v>
      </c>
    </row>
    <row r="44" spans="1:9" x14ac:dyDescent="0.3">
      <c r="A44" s="36" t="str">
        <f t="shared" si="5"/>
        <v>BAHÍA DE CÁDIZ</v>
      </c>
      <c r="B44" s="37">
        <f t="shared" si="3"/>
        <v>627739</v>
      </c>
      <c r="C44" s="37">
        <f t="shared" si="4"/>
        <v>504585</v>
      </c>
      <c r="D44" s="37">
        <f t="shared" si="7"/>
        <v>7</v>
      </c>
      <c r="E44" s="36" t="str">
        <f t="shared" si="6"/>
        <v>TARRAGONA</v>
      </c>
      <c r="F44" s="36">
        <f t="shared" si="8"/>
        <v>2275699</v>
      </c>
      <c r="G44" s="36">
        <f t="shared" si="9"/>
        <v>2918771</v>
      </c>
    </row>
    <row r="45" spans="1:9" x14ac:dyDescent="0.3">
      <c r="A45" s="36" t="str">
        <f t="shared" si="5"/>
        <v>BALEARES</v>
      </c>
      <c r="B45" s="37">
        <f t="shared" si="3"/>
        <v>5574</v>
      </c>
      <c r="C45" s="37">
        <f t="shared" si="4"/>
        <v>100097</v>
      </c>
      <c r="D45" s="37">
        <f t="shared" si="7"/>
        <v>21</v>
      </c>
      <c r="E45" s="36" t="str">
        <f t="shared" si="6"/>
        <v>BAHÍA DE CÁDIZ</v>
      </c>
      <c r="F45" s="36">
        <f t="shared" si="8"/>
        <v>627739</v>
      </c>
      <c r="G45" s="36">
        <f t="shared" si="9"/>
        <v>504585</v>
      </c>
    </row>
    <row r="46" spans="1:9" x14ac:dyDescent="0.3">
      <c r="A46" s="36" t="str">
        <f t="shared" si="5"/>
        <v>BARCELONA</v>
      </c>
      <c r="B46" s="37">
        <f t="shared" si="3"/>
        <v>20264075</v>
      </c>
      <c r="C46" s="37">
        <f t="shared" si="4"/>
        <v>16617011</v>
      </c>
      <c r="D46" s="37">
        <f t="shared" si="7"/>
        <v>3</v>
      </c>
      <c r="E46" s="36" t="str">
        <f t="shared" si="6"/>
        <v>SANTA CRUZ DE TENERIFE</v>
      </c>
      <c r="F46" s="36">
        <f t="shared" si="8"/>
        <v>522325</v>
      </c>
      <c r="G46" s="36">
        <f t="shared" si="9"/>
        <v>588321</v>
      </c>
    </row>
    <row r="47" spans="1:9" x14ac:dyDescent="0.3">
      <c r="A47" s="36" t="str">
        <f t="shared" si="5"/>
        <v>BILBAO</v>
      </c>
      <c r="B47" s="37">
        <f t="shared" si="3"/>
        <v>22801</v>
      </c>
      <c r="C47" s="37">
        <f t="shared" si="4"/>
        <v>32245</v>
      </c>
      <c r="D47" s="37">
        <f t="shared" si="7"/>
        <v>15</v>
      </c>
      <c r="E47" s="36" t="str">
        <f t="shared" si="6"/>
        <v>MÁLAGA</v>
      </c>
      <c r="F47" s="36">
        <f t="shared" si="8"/>
        <v>395890</v>
      </c>
      <c r="G47" s="36">
        <f t="shared" si="9"/>
        <v>185642</v>
      </c>
    </row>
    <row r="48" spans="1:9" x14ac:dyDescent="0.3">
      <c r="A48" s="36" t="str">
        <f t="shared" si="5"/>
        <v>CARTAGENA</v>
      </c>
      <c r="B48" s="37">
        <f t="shared" si="3"/>
        <v>280</v>
      </c>
      <c r="C48" s="37">
        <f t="shared" si="4"/>
        <v>0</v>
      </c>
      <c r="D48" s="37">
        <f t="shared" si="7"/>
        <v>24</v>
      </c>
      <c r="E48" s="36" t="str">
        <f t="shared" si="6"/>
        <v>VIGO</v>
      </c>
      <c r="F48" s="36">
        <f t="shared" si="8"/>
        <v>223668</v>
      </c>
      <c r="G48" s="36">
        <f t="shared" si="9"/>
        <v>233812</v>
      </c>
    </row>
    <row r="49" spans="1:7" x14ac:dyDescent="0.3">
      <c r="A49" s="36" t="str">
        <f t="shared" si="5"/>
        <v>CASTELLÓN</v>
      </c>
      <c r="B49" s="37">
        <f t="shared" si="3"/>
        <v>80896</v>
      </c>
      <c r="C49" s="37">
        <f t="shared" si="4"/>
        <v>493302</v>
      </c>
      <c r="D49" s="37">
        <f t="shared" si="7"/>
        <v>12</v>
      </c>
      <c r="E49" s="36" t="str">
        <f t="shared" si="6"/>
        <v>GIJÓN</v>
      </c>
      <c r="F49" s="36">
        <f t="shared" si="8"/>
        <v>145263</v>
      </c>
      <c r="G49" s="36">
        <f t="shared" si="9"/>
        <v>133949</v>
      </c>
    </row>
    <row r="50" spans="1:7" x14ac:dyDescent="0.3">
      <c r="A50" s="36" t="str">
        <f t="shared" si="5"/>
        <v>CEUTA</v>
      </c>
      <c r="B50" s="37">
        <f t="shared" si="3"/>
        <v>1685</v>
      </c>
      <c r="C50" s="37">
        <f t="shared" si="4"/>
        <v>2</v>
      </c>
      <c r="D50" s="37">
        <f t="shared" si="7"/>
        <v>22</v>
      </c>
      <c r="E50" s="36" t="str">
        <f t="shared" si="6"/>
        <v>CASTELLÓN</v>
      </c>
      <c r="F50" s="36">
        <f t="shared" si="8"/>
        <v>80896</v>
      </c>
      <c r="G50" s="36">
        <f t="shared" si="9"/>
        <v>493302</v>
      </c>
    </row>
    <row r="51" spans="1:7" x14ac:dyDescent="0.3">
      <c r="A51" s="36" t="str">
        <f t="shared" si="5"/>
        <v>FERROL-SAN CIBRAO</v>
      </c>
      <c r="B51" s="37">
        <f t="shared" si="3"/>
        <v>19326</v>
      </c>
      <c r="C51" s="37">
        <f t="shared" si="4"/>
        <v>49967</v>
      </c>
      <c r="D51" s="37">
        <f t="shared" si="7"/>
        <v>16</v>
      </c>
      <c r="E51" s="36" t="str">
        <f t="shared" si="6"/>
        <v>MARÍN Y RÍA DE PONTEVEDRA</v>
      </c>
      <c r="F51" s="36">
        <f t="shared" si="8"/>
        <v>42880</v>
      </c>
      <c r="G51" s="36">
        <f t="shared" si="9"/>
        <v>84194</v>
      </c>
    </row>
    <row r="52" spans="1:7" x14ac:dyDescent="0.3">
      <c r="A52" s="36" t="str">
        <f t="shared" si="5"/>
        <v>GIJÓN</v>
      </c>
      <c r="B52" s="37">
        <f t="shared" si="3"/>
        <v>145263</v>
      </c>
      <c r="C52" s="37">
        <f t="shared" si="4"/>
        <v>133949</v>
      </c>
      <c r="D52" s="37">
        <f t="shared" si="7"/>
        <v>11</v>
      </c>
      <c r="E52" s="36" t="str">
        <f t="shared" si="6"/>
        <v>AVILÉS</v>
      </c>
      <c r="F52" s="36">
        <f t="shared" si="8"/>
        <v>26023</v>
      </c>
      <c r="G52" s="36">
        <f t="shared" si="9"/>
        <v>51638</v>
      </c>
    </row>
    <row r="53" spans="1:7" x14ac:dyDescent="0.3">
      <c r="A53" s="36" t="str">
        <f t="shared" si="5"/>
        <v>HUELVA</v>
      </c>
      <c r="B53" s="37">
        <f t="shared" si="3"/>
        <v>4205865</v>
      </c>
      <c r="C53" s="37">
        <f t="shared" si="4"/>
        <v>2554500</v>
      </c>
      <c r="D53" s="37">
        <f t="shared" si="7"/>
        <v>5</v>
      </c>
      <c r="E53" s="36" t="str">
        <f t="shared" si="6"/>
        <v>BILBAO</v>
      </c>
      <c r="F53" s="36">
        <f t="shared" si="8"/>
        <v>22801</v>
      </c>
      <c r="G53" s="36">
        <f t="shared" si="9"/>
        <v>32245</v>
      </c>
    </row>
    <row r="54" spans="1:7" x14ac:dyDescent="0.3">
      <c r="A54" s="36" t="str">
        <f t="shared" si="5"/>
        <v>LAS PALMAS</v>
      </c>
      <c r="B54" s="37">
        <f t="shared" si="3"/>
        <v>9957918</v>
      </c>
      <c r="C54" s="37">
        <f t="shared" si="4"/>
        <v>10058293</v>
      </c>
      <c r="D54" s="37">
        <f t="shared" si="7"/>
        <v>4</v>
      </c>
      <c r="E54" s="36" t="str">
        <f t="shared" si="6"/>
        <v>FERROL-SAN CIBRAO</v>
      </c>
      <c r="F54" s="36">
        <f t="shared" si="8"/>
        <v>19326</v>
      </c>
      <c r="G54" s="36">
        <f t="shared" si="9"/>
        <v>49967</v>
      </c>
    </row>
    <row r="55" spans="1:7" x14ac:dyDescent="0.3">
      <c r="A55" s="36" t="str">
        <f t="shared" si="5"/>
        <v>MÁLAGA</v>
      </c>
      <c r="B55" s="37">
        <f t="shared" si="3"/>
        <v>395890</v>
      </c>
      <c r="C55" s="37">
        <f t="shared" si="4"/>
        <v>185642</v>
      </c>
      <c r="D55" s="37">
        <f t="shared" si="7"/>
        <v>9</v>
      </c>
      <c r="E55" s="36" t="str">
        <f t="shared" si="6"/>
        <v>SANTANDER</v>
      </c>
      <c r="F55" s="36">
        <f t="shared" si="8"/>
        <v>12130</v>
      </c>
      <c r="G55" s="36">
        <f t="shared" si="9"/>
        <v>7594</v>
      </c>
    </row>
    <row r="56" spans="1:7" x14ac:dyDescent="0.3">
      <c r="A56" s="36" t="str">
        <f t="shared" si="5"/>
        <v>MARÍN Y RÍA DE PONTEVEDRA</v>
      </c>
      <c r="B56" s="37">
        <f t="shared" si="3"/>
        <v>42880</v>
      </c>
      <c r="C56" s="37">
        <f t="shared" si="4"/>
        <v>84194</v>
      </c>
      <c r="D56" s="37">
        <f t="shared" si="7"/>
        <v>13</v>
      </c>
      <c r="E56" s="36" t="str">
        <f t="shared" si="6"/>
        <v>PASAIA</v>
      </c>
      <c r="F56" s="36">
        <f t="shared" ref="F56:F66" si="10">LOOKUP(E56,$A$39:$A$66,$B$39:$B$66)</f>
        <v>11533</v>
      </c>
      <c r="G56" s="36">
        <f t="shared" si="9"/>
        <v>10399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ALICANTE</v>
      </c>
      <c r="F57" s="36">
        <f t="shared" si="10"/>
        <v>9895</v>
      </c>
      <c r="G57" s="36">
        <f t="shared" si="9"/>
        <v>27140</v>
      </c>
    </row>
    <row r="58" spans="1:7" x14ac:dyDescent="0.3">
      <c r="A58" s="36" t="str">
        <f t="shared" si="5"/>
        <v>MOTRIL</v>
      </c>
      <c r="B58" s="37">
        <f t="shared" si="3"/>
        <v>47</v>
      </c>
      <c r="C58" s="37">
        <f t="shared" si="4"/>
        <v>0</v>
      </c>
      <c r="D58" s="37">
        <f t="shared" si="7"/>
        <v>26</v>
      </c>
      <c r="E58" s="36" t="str">
        <f t="shared" si="6"/>
        <v>A CORUÑA</v>
      </c>
      <c r="F58" s="36">
        <f t="shared" si="10"/>
        <v>9079</v>
      </c>
      <c r="G58" s="36">
        <f t="shared" si="9"/>
        <v>0</v>
      </c>
    </row>
    <row r="59" spans="1:7" x14ac:dyDescent="0.3">
      <c r="A59" s="36" t="str">
        <f t="shared" si="5"/>
        <v>PASAIA</v>
      </c>
      <c r="B59" s="37">
        <f t="shared" si="3"/>
        <v>11533</v>
      </c>
      <c r="C59" s="37">
        <f t="shared" si="4"/>
        <v>10399</v>
      </c>
      <c r="D59" s="37">
        <f t="shared" si="7"/>
        <v>18</v>
      </c>
      <c r="E59" s="36" t="str">
        <f t="shared" si="6"/>
        <v>BALEARES</v>
      </c>
      <c r="F59" s="36">
        <f t="shared" si="10"/>
        <v>5574</v>
      </c>
      <c r="G59" s="36">
        <f t="shared" si="9"/>
        <v>100097</v>
      </c>
    </row>
    <row r="60" spans="1:7" x14ac:dyDescent="0.3">
      <c r="A60" s="36" t="str">
        <f t="shared" si="5"/>
        <v>SANTA CRUZ DE TENERIFE</v>
      </c>
      <c r="B60" s="37">
        <f t="shared" si="3"/>
        <v>522325</v>
      </c>
      <c r="C60" s="37">
        <f t="shared" si="4"/>
        <v>588321</v>
      </c>
      <c r="D60" s="37">
        <f t="shared" si="7"/>
        <v>8</v>
      </c>
      <c r="E60" s="36" t="str">
        <f t="shared" si="6"/>
        <v>CEUTA</v>
      </c>
      <c r="F60" s="36">
        <f t="shared" si="10"/>
        <v>1685</v>
      </c>
      <c r="G60" s="36">
        <f t="shared" si="9"/>
        <v>2</v>
      </c>
    </row>
    <row r="61" spans="1:7" x14ac:dyDescent="0.3">
      <c r="A61" s="36" t="str">
        <f t="shared" si="5"/>
        <v>SANTANDER</v>
      </c>
      <c r="B61" s="37">
        <f t="shared" si="3"/>
        <v>12130</v>
      </c>
      <c r="C61" s="37">
        <f t="shared" si="4"/>
        <v>7594</v>
      </c>
      <c r="D61" s="37">
        <f t="shared" si="7"/>
        <v>17</v>
      </c>
      <c r="E61" s="36" t="str">
        <f t="shared" si="6"/>
        <v>SEVILLA</v>
      </c>
      <c r="F61" s="36">
        <f t="shared" si="10"/>
        <v>809</v>
      </c>
      <c r="G61" s="36">
        <f t="shared" si="9"/>
        <v>0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23</v>
      </c>
      <c r="E62" s="36" t="str">
        <f t="shared" si="6"/>
        <v>CARTAGENA</v>
      </c>
      <c r="F62" s="36">
        <f t="shared" si="10"/>
        <v>280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2275699</v>
      </c>
      <c r="C63" s="37">
        <f t="shared" si="4"/>
        <v>2918771</v>
      </c>
      <c r="D63" s="37">
        <f t="shared" si="7"/>
        <v>6</v>
      </c>
      <c r="E63" s="36" t="str">
        <f t="shared" si="6"/>
        <v>VILAGARCÍA</v>
      </c>
      <c r="F63" s="36">
        <f t="shared" si="10"/>
        <v>127</v>
      </c>
      <c r="G63" s="36">
        <f t="shared" si="9"/>
        <v>34706</v>
      </c>
    </row>
    <row r="64" spans="1:7" x14ac:dyDescent="0.3">
      <c r="A64" s="36" t="str">
        <f t="shared" si="5"/>
        <v>VALENCIA</v>
      </c>
      <c r="B64" s="37">
        <f t="shared" si="3"/>
        <v>32151404</v>
      </c>
      <c r="C64" s="37">
        <f t="shared" si="4"/>
        <v>31495805</v>
      </c>
      <c r="D64" s="37">
        <f t="shared" si="7"/>
        <v>2</v>
      </c>
      <c r="E64" s="36" t="str">
        <f t="shared" si="6"/>
        <v>MOTRIL</v>
      </c>
      <c r="F64" s="36">
        <f t="shared" si="10"/>
        <v>47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223668</v>
      </c>
      <c r="C65" s="37">
        <f t="shared" si="4"/>
        <v>233812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34706</v>
      </c>
      <c r="D66" s="37">
        <f t="shared" si="7"/>
        <v>25</v>
      </c>
      <c r="E66" s="36" t="str">
        <f t="shared" si="6"/>
        <v>ALMERÍA</v>
      </c>
      <c r="F66" s="36">
        <f t="shared" si="10"/>
        <v>0</v>
      </c>
      <c r="G66" s="36">
        <f t="shared" si="9"/>
        <v>190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4">
        <v>0</v>
      </c>
      <c r="C7" s="24">
        <v>0</v>
      </c>
      <c r="D7" s="24">
        <v>0</v>
      </c>
      <c r="E7" s="24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5">
        <v>653</v>
      </c>
      <c r="C8" s="25">
        <v>1201</v>
      </c>
      <c r="D8" s="25">
        <v>27140</v>
      </c>
      <c r="E8" s="25">
        <v>9895</v>
      </c>
      <c r="F8" s="14">
        <f t="shared" ref="F8:F34" si="0">((E8*100)/D8)-100</f>
        <v>-63.540899042004419</v>
      </c>
      <c r="G8" s="1"/>
      <c r="H8" s="1"/>
      <c r="I8" s="1"/>
    </row>
    <row r="9" spans="1:12" x14ac:dyDescent="0.3">
      <c r="A9" s="9" t="s">
        <v>157</v>
      </c>
      <c r="B9" s="24">
        <v>0</v>
      </c>
      <c r="C9" s="24">
        <v>0</v>
      </c>
      <c r="D9" s="24">
        <v>150</v>
      </c>
      <c r="E9" s="24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25">
        <v>0</v>
      </c>
      <c r="C10" s="25">
        <v>0</v>
      </c>
      <c r="D10" s="25">
        <v>0</v>
      </c>
      <c r="E10" s="25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4">
        <v>4835483</v>
      </c>
      <c r="C11" s="24">
        <v>4515387</v>
      </c>
      <c r="D11" s="24">
        <v>48417755</v>
      </c>
      <c r="E11" s="24">
        <v>50939251</v>
      </c>
      <c r="F11" s="19">
        <f t="shared" si="0"/>
        <v>5.2077920589254916</v>
      </c>
      <c r="G11" s="1"/>
      <c r="H11" s="1"/>
      <c r="I11" s="1"/>
    </row>
    <row r="12" spans="1:12" x14ac:dyDescent="0.3">
      <c r="A12" s="12" t="s">
        <v>161</v>
      </c>
      <c r="B12" s="25">
        <v>23</v>
      </c>
      <c r="C12" s="25">
        <v>0</v>
      </c>
      <c r="D12" s="25">
        <v>286</v>
      </c>
      <c r="E12" s="25">
        <v>6577</v>
      </c>
      <c r="F12" s="14">
        <f t="shared" si="0"/>
        <v>2199.6503496503497</v>
      </c>
      <c r="G12" s="1"/>
      <c r="H12" s="1"/>
      <c r="I12" s="1"/>
    </row>
    <row r="13" spans="1:12" x14ac:dyDescent="0.3">
      <c r="A13" s="9" t="s">
        <v>32</v>
      </c>
      <c r="B13" s="24">
        <v>181</v>
      </c>
      <c r="C13" s="24">
        <v>0</v>
      </c>
      <c r="D13" s="24">
        <v>3115</v>
      </c>
      <c r="E13" s="24">
        <v>180</v>
      </c>
      <c r="F13" s="11">
        <f t="shared" si="0"/>
        <v>-94.221508828250407</v>
      </c>
      <c r="G13" s="1"/>
      <c r="H13" s="1"/>
      <c r="I13" s="1"/>
    </row>
    <row r="14" spans="1:12" x14ac:dyDescent="0.3">
      <c r="A14" s="12" t="s">
        <v>33</v>
      </c>
      <c r="B14" s="25">
        <v>1201905</v>
      </c>
      <c r="C14" s="25">
        <v>1318949</v>
      </c>
      <c r="D14" s="25">
        <v>11299180</v>
      </c>
      <c r="E14" s="25">
        <v>15245325</v>
      </c>
      <c r="F14" s="14">
        <f t="shared" si="0"/>
        <v>34.924171488550485</v>
      </c>
      <c r="G14" s="1"/>
      <c r="H14" s="1"/>
      <c r="I14" s="1"/>
    </row>
    <row r="15" spans="1:12" x14ac:dyDescent="0.3">
      <c r="A15" s="9" t="s">
        <v>34</v>
      </c>
      <c r="B15" s="24">
        <v>1833</v>
      </c>
      <c r="C15" s="24">
        <v>5700</v>
      </c>
      <c r="D15" s="24">
        <v>31891</v>
      </c>
      <c r="E15" s="24">
        <v>17445</v>
      </c>
      <c r="F15" s="11">
        <f t="shared" si="0"/>
        <v>-45.298046470791135</v>
      </c>
      <c r="G15" s="1"/>
      <c r="H15" s="1"/>
      <c r="I15" s="1"/>
    </row>
    <row r="16" spans="1:12" x14ac:dyDescent="0.3">
      <c r="A16" s="12" t="s">
        <v>35</v>
      </c>
      <c r="B16" s="25">
        <v>0</v>
      </c>
      <c r="C16" s="25">
        <v>0</v>
      </c>
      <c r="D16" s="25">
        <v>0</v>
      </c>
      <c r="E16" s="25">
        <v>279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24">
        <v>9520</v>
      </c>
      <c r="C17" s="24">
        <v>8465</v>
      </c>
      <c r="D17" s="24">
        <v>487249</v>
      </c>
      <c r="E17" s="24">
        <v>80664</v>
      </c>
      <c r="F17" s="11">
        <f t="shared" si="0"/>
        <v>-83.445014766577259</v>
      </c>
      <c r="G17" s="1"/>
      <c r="H17" s="1"/>
      <c r="I17" s="1"/>
    </row>
    <row r="18" spans="1:9" x14ac:dyDescent="0.3">
      <c r="A18" s="12" t="s">
        <v>36</v>
      </c>
      <c r="B18" s="25">
        <v>0</v>
      </c>
      <c r="C18" s="25">
        <v>0</v>
      </c>
      <c r="D18" s="25">
        <v>0</v>
      </c>
      <c r="E18" s="25">
        <v>1253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24">
        <v>0</v>
      </c>
      <c r="C19" s="24">
        <v>0</v>
      </c>
      <c r="D19" s="24">
        <v>0</v>
      </c>
      <c r="E19" s="24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25">
        <v>0</v>
      </c>
      <c r="C20" s="25">
        <v>0</v>
      </c>
      <c r="D20" s="25">
        <v>0</v>
      </c>
      <c r="E20" s="25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24">
        <v>0</v>
      </c>
      <c r="C21" s="24">
        <v>0</v>
      </c>
      <c r="D21" s="24">
        <v>8716</v>
      </c>
      <c r="E21" s="24">
        <v>17584</v>
      </c>
      <c r="F21" s="19">
        <f t="shared" si="0"/>
        <v>101.74391922900412</v>
      </c>
      <c r="G21" s="1"/>
      <c r="H21" s="1"/>
      <c r="I21" s="1"/>
    </row>
    <row r="22" spans="1:9" x14ac:dyDescent="0.3">
      <c r="A22" s="12" t="s">
        <v>59</v>
      </c>
      <c r="B22" s="25">
        <v>710478</v>
      </c>
      <c r="C22" s="25">
        <v>550210</v>
      </c>
      <c r="D22" s="25">
        <v>7857776</v>
      </c>
      <c r="E22" s="25">
        <v>7298704</v>
      </c>
      <c r="F22" s="18">
        <f t="shared" si="0"/>
        <v>-7.1148884875313314</v>
      </c>
      <c r="G22" s="1"/>
      <c r="H22" s="1"/>
      <c r="I22" s="1"/>
    </row>
    <row r="23" spans="1:9" x14ac:dyDescent="0.3">
      <c r="A23" s="9" t="s">
        <v>164</v>
      </c>
      <c r="B23" s="24">
        <v>102</v>
      </c>
      <c r="C23" s="24">
        <v>109692</v>
      </c>
      <c r="D23" s="24">
        <v>178892</v>
      </c>
      <c r="E23" s="24">
        <v>384316</v>
      </c>
      <c r="F23" s="11">
        <f t="shared" si="0"/>
        <v>114.83129485946827</v>
      </c>
      <c r="G23" s="1"/>
      <c r="H23" s="1"/>
      <c r="I23" s="1"/>
    </row>
    <row r="24" spans="1:9" x14ac:dyDescent="0.3">
      <c r="A24" s="12" t="s">
        <v>166</v>
      </c>
      <c r="B24" s="25">
        <v>2293</v>
      </c>
      <c r="C24" s="25">
        <v>695</v>
      </c>
      <c r="D24" s="25">
        <v>84172</v>
      </c>
      <c r="E24" s="25">
        <v>42880</v>
      </c>
      <c r="F24" s="14">
        <f t="shared" si="0"/>
        <v>-49.056693437247539</v>
      </c>
      <c r="G24" s="1"/>
      <c r="H24" s="1"/>
      <c r="I24" s="1"/>
    </row>
    <row r="25" spans="1:9" x14ac:dyDescent="0.3">
      <c r="A25" s="9" t="s">
        <v>39</v>
      </c>
      <c r="B25" s="24">
        <v>0</v>
      </c>
      <c r="C25" s="24">
        <v>0</v>
      </c>
      <c r="D25" s="24">
        <v>58</v>
      </c>
      <c r="E25" s="24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25">
        <v>0</v>
      </c>
      <c r="C26" s="25">
        <v>0</v>
      </c>
      <c r="D26" s="25">
        <v>0</v>
      </c>
      <c r="E26" s="25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24">
        <v>0</v>
      </c>
      <c r="C27" s="24">
        <v>0</v>
      </c>
      <c r="D27" s="24">
        <v>0</v>
      </c>
      <c r="E27" s="24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25">
        <v>48164</v>
      </c>
      <c r="C28" s="25">
        <v>9790</v>
      </c>
      <c r="D28" s="25">
        <v>576385</v>
      </c>
      <c r="E28" s="25">
        <v>514497</v>
      </c>
      <c r="F28" s="14">
        <f t="shared" si="0"/>
        <v>-10.737267624938198</v>
      </c>
      <c r="G28" s="1"/>
      <c r="H28" s="1"/>
      <c r="I28" s="1"/>
    </row>
    <row r="29" spans="1:9" x14ac:dyDescent="0.3">
      <c r="A29" s="9" t="s">
        <v>43</v>
      </c>
      <c r="B29" s="24">
        <v>0</v>
      </c>
      <c r="C29" s="24">
        <v>0</v>
      </c>
      <c r="D29" s="24">
        <v>0</v>
      </c>
      <c r="E29" s="24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25">
        <v>0</v>
      </c>
      <c r="C30" s="25">
        <v>0</v>
      </c>
      <c r="D30" s="25">
        <v>0</v>
      </c>
      <c r="E30" s="25">
        <v>809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24">
        <v>88</v>
      </c>
      <c r="C31" s="24">
        <v>82</v>
      </c>
      <c r="D31" s="24">
        <v>38067</v>
      </c>
      <c r="E31" s="24">
        <v>653</v>
      </c>
      <c r="F31" s="11">
        <f t="shared" si="0"/>
        <v>-98.28460346231644</v>
      </c>
      <c r="G31" s="1"/>
      <c r="H31" s="1"/>
      <c r="I31" s="1"/>
    </row>
    <row r="32" spans="1:9" x14ac:dyDescent="0.3">
      <c r="A32" s="12" t="s">
        <v>46</v>
      </c>
      <c r="B32" s="25">
        <v>2620951</v>
      </c>
      <c r="C32" s="25">
        <v>2912511</v>
      </c>
      <c r="D32" s="25">
        <v>30906134</v>
      </c>
      <c r="E32" s="25">
        <v>31555950</v>
      </c>
      <c r="F32" s="14">
        <f t="shared" si="0"/>
        <v>2.1025470218953899</v>
      </c>
      <c r="G32" s="1"/>
      <c r="H32" s="1"/>
      <c r="I32" s="1"/>
    </row>
    <row r="33" spans="1:9" x14ac:dyDescent="0.3">
      <c r="A33" s="9" t="s">
        <v>47</v>
      </c>
      <c r="B33" s="24">
        <v>10544</v>
      </c>
      <c r="C33" s="24">
        <v>12054</v>
      </c>
      <c r="D33" s="24">
        <v>149113</v>
      </c>
      <c r="E33" s="24">
        <v>155579</v>
      </c>
      <c r="F33" s="11">
        <f t="shared" si="0"/>
        <v>4.3363087054784017</v>
      </c>
      <c r="G33" s="1"/>
      <c r="H33" s="1"/>
      <c r="I33" s="1"/>
    </row>
    <row r="34" spans="1:9" x14ac:dyDescent="0.3">
      <c r="A34" s="12" t="s">
        <v>165</v>
      </c>
      <c r="B34" s="25">
        <v>4</v>
      </c>
      <c r="C34" s="25">
        <v>0</v>
      </c>
      <c r="D34" s="25">
        <v>36</v>
      </c>
      <c r="E34" s="25">
        <v>127</v>
      </c>
      <c r="F34" s="14">
        <f t="shared" si="0"/>
        <v>252.77777777777777</v>
      </c>
      <c r="G34" s="1"/>
      <c r="H34" s="1"/>
      <c r="I34" s="1"/>
    </row>
    <row r="35" spans="1:9" x14ac:dyDescent="0.3">
      <c r="A35" s="15" t="s">
        <v>48</v>
      </c>
      <c r="B35" s="16">
        <f>SUM(B7:B34)</f>
        <v>9442222</v>
      </c>
      <c r="C35" s="16">
        <f t="shared" ref="C35:E35" si="1">SUM(C7:C34)</f>
        <v>9444736</v>
      </c>
      <c r="D35" s="16">
        <f t="shared" si="1"/>
        <v>100066115</v>
      </c>
      <c r="E35" s="16">
        <f t="shared" si="1"/>
        <v>106271968</v>
      </c>
      <c r="F35" s="17">
        <f t="shared" ref="F35" si="2">((E35*100)/D35)-100</f>
        <v>6.2017527111949988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50939251</v>
      </c>
      <c r="G39" s="36">
        <f>LOOKUP(E39,$A$39:$A$66,$C$39:$C$66)</f>
        <v>48417755</v>
      </c>
    </row>
    <row r="40" spans="1:9" x14ac:dyDescent="0.3">
      <c r="A40" s="36" t="str">
        <f t="shared" si="5"/>
        <v>ALICANTE</v>
      </c>
      <c r="B40" s="37">
        <f t="shared" si="3"/>
        <v>9895</v>
      </c>
      <c r="C40" s="37">
        <f t="shared" si="4"/>
        <v>27140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31555950</v>
      </c>
      <c r="G40" s="36">
        <f t="shared" ref="G40:G66" si="9">LOOKUP(E40,$A$39:$A$66,$C$39:$C$66)</f>
        <v>30906134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150</v>
      </c>
      <c r="D41" s="37">
        <f t="shared" si="7"/>
        <v>28</v>
      </c>
      <c r="E41" s="36" t="str">
        <f t="shared" si="6"/>
        <v>BARCELONA</v>
      </c>
      <c r="F41" s="36">
        <f t="shared" si="8"/>
        <v>15245325</v>
      </c>
      <c r="G41" s="36">
        <f t="shared" si="9"/>
        <v>11299180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7298704</v>
      </c>
      <c r="G42" s="36">
        <f t="shared" si="9"/>
        <v>7857776</v>
      </c>
    </row>
    <row r="43" spans="1:9" x14ac:dyDescent="0.3">
      <c r="A43" s="36" t="str">
        <f t="shared" si="5"/>
        <v>BAHÍA DE ALGECIRAS</v>
      </c>
      <c r="B43" s="37">
        <f t="shared" si="3"/>
        <v>50939251</v>
      </c>
      <c r="C43" s="37">
        <f t="shared" si="4"/>
        <v>48417755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514497</v>
      </c>
      <c r="G43" s="36">
        <f t="shared" si="9"/>
        <v>576385</v>
      </c>
    </row>
    <row r="44" spans="1:9" x14ac:dyDescent="0.3">
      <c r="A44" s="36" t="str">
        <f t="shared" si="5"/>
        <v>BAHÍA DE CÁDIZ</v>
      </c>
      <c r="B44" s="37">
        <f t="shared" si="3"/>
        <v>6577</v>
      </c>
      <c r="C44" s="37">
        <f t="shared" si="4"/>
        <v>286</v>
      </c>
      <c r="D44" s="37">
        <f t="shared" si="7"/>
        <v>13</v>
      </c>
      <c r="E44" s="36" t="str">
        <f t="shared" si="6"/>
        <v>MÁLAGA</v>
      </c>
      <c r="F44" s="36">
        <f t="shared" si="8"/>
        <v>384316</v>
      </c>
      <c r="G44" s="36">
        <f t="shared" si="9"/>
        <v>178892</v>
      </c>
    </row>
    <row r="45" spans="1:9" x14ac:dyDescent="0.3">
      <c r="A45" s="36" t="str">
        <f t="shared" si="5"/>
        <v>BALEARES</v>
      </c>
      <c r="B45" s="37">
        <f t="shared" si="3"/>
        <v>180</v>
      </c>
      <c r="C45" s="37">
        <f t="shared" si="4"/>
        <v>3115</v>
      </c>
      <c r="D45" s="37">
        <f t="shared" si="7"/>
        <v>18</v>
      </c>
      <c r="E45" s="36" t="str">
        <f t="shared" si="6"/>
        <v>VIGO</v>
      </c>
      <c r="F45" s="36">
        <f t="shared" si="8"/>
        <v>155579</v>
      </c>
      <c r="G45" s="36">
        <f t="shared" si="9"/>
        <v>149113</v>
      </c>
    </row>
    <row r="46" spans="1:9" x14ac:dyDescent="0.3">
      <c r="A46" s="36" t="str">
        <f t="shared" si="5"/>
        <v>BARCELONA</v>
      </c>
      <c r="B46" s="37">
        <f t="shared" si="3"/>
        <v>15245325</v>
      </c>
      <c r="C46" s="37">
        <f t="shared" si="4"/>
        <v>11299180</v>
      </c>
      <c r="D46" s="37">
        <f t="shared" si="7"/>
        <v>3</v>
      </c>
      <c r="E46" s="36" t="str">
        <f t="shared" si="6"/>
        <v>CASTELLÓN</v>
      </c>
      <c r="F46" s="36">
        <f t="shared" si="8"/>
        <v>80664</v>
      </c>
      <c r="G46" s="36">
        <f t="shared" si="9"/>
        <v>487249</v>
      </c>
    </row>
    <row r="47" spans="1:9" x14ac:dyDescent="0.3">
      <c r="A47" s="36" t="str">
        <f t="shared" si="5"/>
        <v>BILBAO</v>
      </c>
      <c r="B47" s="37">
        <f t="shared" si="3"/>
        <v>17445</v>
      </c>
      <c r="C47" s="37">
        <f t="shared" si="4"/>
        <v>31891</v>
      </c>
      <c r="D47" s="37">
        <f t="shared" si="7"/>
        <v>11</v>
      </c>
      <c r="E47" s="36" t="str">
        <f t="shared" si="6"/>
        <v>MARÍN Y RÍA DE PONTEVEDRA</v>
      </c>
      <c r="F47" s="36">
        <f t="shared" si="8"/>
        <v>42880</v>
      </c>
      <c r="G47" s="36">
        <f t="shared" si="9"/>
        <v>84172</v>
      </c>
    </row>
    <row r="48" spans="1:9" x14ac:dyDescent="0.3">
      <c r="A48" s="36" t="str">
        <f t="shared" si="5"/>
        <v>CARTAGENA</v>
      </c>
      <c r="B48" s="37">
        <f t="shared" si="3"/>
        <v>279</v>
      </c>
      <c r="C48" s="37">
        <f t="shared" si="4"/>
        <v>0</v>
      </c>
      <c r="D48" s="37">
        <f t="shared" si="7"/>
        <v>17</v>
      </c>
      <c r="E48" s="36" t="str">
        <f t="shared" si="6"/>
        <v>HUELVA</v>
      </c>
      <c r="F48" s="36">
        <f t="shared" si="8"/>
        <v>17584</v>
      </c>
      <c r="G48" s="36">
        <f t="shared" si="9"/>
        <v>8716</v>
      </c>
    </row>
    <row r="49" spans="1:7" x14ac:dyDescent="0.3">
      <c r="A49" s="36" t="str">
        <f t="shared" si="5"/>
        <v>CASTELLÓN</v>
      </c>
      <c r="B49" s="37">
        <f t="shared" si="3"/>
        <v>80664</v>
      </c>
      <c r="C49" s="37">
        <f t="shared" si="4"/>
        <v>487249</v>
      </c>
      <c r="D49" s="37">
        <f t="shared" si="7"/>
        <v>8</v>
      </c>
      <c r="E49" s="36" t="str">
        <f t="shared" si="6"/>
        <v>BILBAO</v>
      </c>
      <c r="F49" s="36">
        <f t="shared" si="8"/>
        <v>17445</v>
      </c>
      <c r="G49" s="36">
        <f t="shared" si="9"/>
        <v>31891</v>
      </c>
    </row>
    <row r="50" spans="1:7" x14ac:dyDescent="0.3">
      <c r="A50" s="36" t="str">
        <f t="shared" si="5"/>
        <v>CEUTA</v>
      </c>
      <c r="B50" s="37">
        <f t="shared" si="3"/>
        <v>1253</v>
      </c>
      <c r="C50" s="37">
        <f t="shared" si="4"/>
        <v>0</v>
      </c>
      <c r="D50" s="37">
        <f t="shared" si="7"/>
        <v>14</v>
      </c>
      <c r="E50" s="36" t="str">
        <f t="shared" si="6"/>
        <v>ALICANTE</v>
      </c>
      <c r="F50" s="36">
        <f t="shared" si="8"/>
        <v>9895</v>
      </c>
      <c r="G50" s="36">
        <f t="shared" si="9"/>
        <v>27140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6577</v>
      </c>
      <c r="G51" s="36">
        <f t="shared" si="9"/>
        <v>286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CEUTA</v>
      </c>
      <c r="F52" s="36">
        <f t="shared" si="8"/>
        <v>1253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17584</v>
      </c>
      <c r="C53" s="37">
        <f t="shared" si="4"/>
        <v>8716</v>
      </c>
      <c r="D53" s="37">
        <f t="shared" si="7"/>
        <v>10</v>
      </c>
      <c r="E53" s="36" t="str">
        <f t="shared" si="6"/>
        <v>SEVILLA</v>
      </c>
      <c r="F53" s="36">
        <f t="shared" si="8"/>
        <v>809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7298704</v>
      </c>
      <c r="C54" s="37">
        <f t="shared" si="4"/>
        <v>7857776</v>
      </c>
      <c r="D54" s="37">
        <f t="shared" si="7"/>
        <v>4</v>
      </c>
      <c r="E54" s="36" t="str">
        <f t="shared" si="6"/>
        <v>TARRAGONA</v>
      </c>
      <c r="F54" s="36">
        <f t="shared" si="8"/>
        <v>653</v>
      </c>
      <c r="G54" s="36">
        <f t="shared" si="9"/>
        <v>38067</v>
      </c>
    </row>
    <row r="55" spans="1:7" x14ac:dyDescent="0.3">
      <c r="A55" s="36" t="str">
        <f t="shared" si="5"/>
        <v>MÁLAGA</v>
      </c>
      <c r="B55" s="37">
        <f t="shared" si="3"/>
        <v>384316</v>
      </c>
      <c r="C55" s="37">
        <f t="shared" si="4"/>
        <v>178892</v>
      </c>
      <c r="D55" s="37">
        <f t="shared" si="7"/>
        <v>6</v>
      </c>
      <c r="E55" s="36" t="str">
        <f t="shared" si="6"/>
        <v>CARTAGENA</v>
      </c>
      <c r="F55" s="36">
        <f t="shared" si="8"/>
        <v>279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42880</v>
      </c>
      <c r="C56" s="37">
        <f t="shared" si="4"/>
        <v>84172</v>
      </c>
      <c r="D56" s="37">
        <f t="shared" si="7"/>
        <v>9</v>
      </c>
      <c r="E56" s="36" t="str">
        <f t="shared" si="6"/>
        <v>BALEARES</v>
      </c>
      <c r="F56" s="36">
        <f t="shared" ref="F56:F66" si="10">LOOKUP(E56,$A$39:$A$66,$B$39:$B$66)</f>
        <v>180</v>
      </c>
      <c r="G56" s="36">
        <f t="shared" si="9"/>
        <v>3115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58</v>
      </c>
      <c r="D57" s="37">
        <f t="shared" si="7"/>
        <v>28</v>
      </c>
      <c r="E57" s="36" t="str">
        <f t="shared" si="6"/>
        <v>VILAGARCÍA</v>
      </c>
      <c r="F57" s="36">
        <f t="shared" si="10"/>
        <v>127</v>
      </c>
      <c r="G57" s="36">
        <f t="shared" si="9"/>
        <v>36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514497</v>
      </c>
      <c r="C60" s="37">
        <f t="shared" si="4"/>
        <v>576385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809</v>
      </c>
      <c r="C62" s="37">
        <f t="shared" si="4"/>
        <v>0</v>
      </c>
      <c r="D62" s="37">
        <f t="shared" si="7"/>
        <v>15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653</v>
      </c>
      <c r="C63" s="37">
        <f t="shared" si="4"/>
        <v>38067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31555950</v>
      </c>
      <c r="C64" s="37">
        <f t="shared" si="4"/>
        <v>30906134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155579</v>
      </c>
      <c r="C65" s="37">
        <f t="shared" si="4"/>
        <v>149113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127</v>
      </c>
      <c r="C66" s="37">
        <f t="shared" si="4"/>
        <v>36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6">
        <v>0</v>
      </c>
      <c r="C7" s="26">
        <v>0</v>
      </c>
      <c r="D7" s="26">
        <v>0</v>
      </c>
      <c r="E7" s="26">
        <v>0</v>
      </c>
      <c r="F7" s="19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27">
        <v>6141</v>
      </c>
      <c r="C8" s="27">
        <v>9768</v>
      </c>
      <c r="D8" s="27">
        <v>84740</v>
      </c>
      <c r="E8" s="27">
        <v>84792</v>
      </c>
      <c r="F8" s="14">
        <f t="shared" ref="F8:F34" si="0">((E8*100)/D8)-100</f>
        <v>6.1364172763745728E-2</v>
      </c>
      <c r="G8" s="1"/>
      <c r="H8" s="1"/>
      <c r="I8" s="1"/>
    </row>
    <row r="9" spans="1:12" x14ac:dyDescent="0.3">
      <c r="A9" s="9" t="s">
        <v>157</v>
      </c>
      <c r="B9" s="26">
        <v>45969</v>
      </c>
      <c r="C9" s="26">
        <v>53708</v>
      </c>
      <c r="D9" s="26">
        <v>385976</v>
      </c>
      <c r="E9" s="26">
        <v>378089</v>
      </c>
      <c r="F9" s="11">
        <f t="shared" si="0"/>
        <v>-2.0433912989408611</v>
      </c>
      <c r="G9" s="1"/>
      <c r="H9" s="1"/>
      <c r="I9" s="1"/>
    </row>
    <row r="10" spans="1:12" x14ac:dyDescent="0.3">
      <c r="A10" s="12" t="s">
        <v>159</v>
      </c>
      <c r="B10" s="27">
        <v>1986</v>
      </c>
      <c r="C10" s="27">
        <v>0</v>
      </c>
      <c r="D10" s="27">
        <v>3091</v>
      </c>
      <c r="E10" s="27">
        <v>908</v>
      </c>
      <c r="F10" s="18">
        <f t="shared" si="0"/>
        <v>-70.624393400194108</v>
      </c>
      <c r="G10" s="1"/>
      <c r="H10" s="1"/>
      <c r="I10" s="1"/>
    </row>
    <row r="11" spans="1:12" x14ac:dyDescent="0.3">
      <c r="A11" s="9" t="s">
        <v>160</v>
      </c>
      <c r="B11" s="26">
        <v>643353</v>
      </c>
      <c r="C11" s="26">
        <v>691646</v>
      </c>
      <c r="D11" s="26">
        <v>6966319</v>
      </c>
      <c r="E11" s="26">
        <v>7502221</v>
      </c>
      <c r="F11" s="11">
        <f t="shared" si="0"/>
        <v>7.6927571074479886</v>
      </c>
      <c r="G11" s="1"/>
      <c r="H11" s="1"/>
      <c r="I11" s="1"/>
    </row>
    <row r="12" spans="1:12" x14ac:dyDescent="0.3">
      <c r="A12" s="12" t="s">
        <v>161</v>
      </c>
      <c r="B12" s="27">
        <v>85785</v>
      </c>
      <c r="C12" s="27">
        <v>95835</v>
      </c>
      <c r="D12" s="27">
        <v>928862</v>
      </c>
      <c r="E12" s="27">
        <v>984628</v>
      </c>
      <c r="F12" s="14">
        <f t="shared" si="0"/>
        <v>6.0036905374533518</v>
      </c>
      <c r="G12" s="1"/>
      <c r="H12" s="1"/>
      <c r="I12" s="1"/>
    </row>
    <row r="13" spans="1:12" x14ac:dyDescent="0.3">
      <c r="A13" s="9" t="s">
        <v>32</v>
      </c>
      <c r="B13" s="26">
        <v>876439</v>
      </c>
      <c r="C13" s="26">
        <v>1018574</v>
      </c>
      <c r="D13" s="26">
        <v>11385727</v>
      </c>
      <c r="E13" s="26">
        <v>12095913</v>
      </c>
      <c r="F13" s="11">
        <f t="shared" si="0"/>
        <v>6.2375112278732843</v>
      </c>
      <c r="G13" s="1"/>
      <c r="H13" s="1"/>
      <c r="I13" s="1"/>
    </row>
    <row r="14" spans="1:12" x14ac:dyDescent="0.3">
      <c r="A14" s="12" t="s">
        <v>33</v>
      </c>
      <c r="B14" s="27">
        <v>842351</v>
      </c>
      <c r="C14" s="27">
        <v>864077</v>
      </c>
      <c r="D14" s="27">
        <v>9696488</v>
      </c>
      <c r="E14" s="27">
        <v>10138038</v>
      </c>
      <c r="F14" s="14">
        <f t="shared" si="0"/>
        <v>4.553710580573096</v>
      </c>
      <c r="G14" s="1"/>
      <c r="H14" s="1"/>
      <c r="I14" s="1"/>
    </row>
    <row r="15" spans="1:12" x14ac:dyDescent="0.3">
      <c r="A15" s="9" t="s">
        <v>34</v>
      </c>
      <c r="B15" s="26">
        <v>69668</v>
      </c>
      <c r="C15" s="26">
        <v>84030</v>
      </c>
      <c r="D15" s="26">
        <v>758745</v>
      </c>
      <c r="E15" s="26">
        <v>808184</v>
      </c>
      <c r="F15" s="11">
        <f t="shared" si="0"/>
        <v>6.5158913732545187</v>
      </c>
      <c r="G15" s="1"/>
      <c r="H15" s="1"/>
      <c r="I15" s="1"/>
    </row>
    <row r="16" spans="1:12" x14ac:dyDescent="0.3">
      <c r="A16" s="12" t="s">
        <v>35</v>
      </c>
      <c r="B16" s="27">
        <v>0</v>
      </c>
      <c r="C16" s="27">
        <v>0</v>
      </c>
      <c r="D16" s="27">
        <v>3116</v>
      </c>
      <c r="E16" s="27">
        <v>4435</v>
      </c>
      <c r="F16" s="18">
        <f t="shared" si="0"/>
        <v>42.329910141206682</v>
      </c>
      <c r="G16" s="1"/>
      <c r="H16" s="1"/>
      <c r="I16" s="1"/>
    </row>
    <row r="17" spans="1:9" x14ac:dyDescent="0.3">
      <c r="A17" s="9" t="s">
        <v>162</v>
      </c>
      <c r="B17" s="26">
        <v>44623</v>
      </c>
      <c r="C17" s="26">
        <v>21633</v>
      </c>
      <c r="D17" s="26">
        <v>506889</v>
      </c>
      <c r="E17" s="26">
        <v>360873</v>
      </c>
      <c r="F17" s="11">
        <f t="shared" si="0"/>
        <v>-28.806306706201951</v>
      </c>
      <c r="G17" s="1"/>
      <c r="H17" s="1"/>
      <c r="I17" s="1"/>
    </row>
    <row r="18" spans="1:9" x14ac:dyDescent="0.3">
      <c r="A18" s="12" t="s">
        <v>36</v>
      </c>
      <c r="B18" s="27">
        <v>66016</v>
      </c>
      <c r="C18" s="27">
        <v>79062</v>
      </c>
      <c r="D18" s="27">
        <v>812086</v>
      </c>
      <c r="E18" s="27">
        <v>766590</v>
      </c>
      <c r="F18" s="14">
        <f t="shared" si="0"/>
        <v>-5.6023623113808156</v>
      </c>
      <c r="G18" s="1"/>
      <c r="H18" s="1"/>
      <c r="I18" s="1"/>
    </row>
    <row r="19" spans="1:9" x14ac:dyDescent="0.3">
      <c r="A19" s="9" t="s">
        <v>37</v>
      </c>
      <c r="B19" s="26">
        <v>6197</v>
      </c>
      <c r="C19" s="26">
        <v>4859</v>
      </c>
      <c r="D19" s="26">
        <v>63980</v>
      </c>
      <c r="E19" s="26">
        <v>58357</v>
      </c>
      <c r="F19" s="11">
        <f t="shared" si="0"/>
        <v>-8.7886839637386629</v>
      </c>
      <c r="G19" s="1"/>
      <c r="H19" s="1"/>
      <c r="I19" s="1"/>
    </row>
    <row r="20" spans="1:9" x14ac:dyDescent="0.3">
      <c r="A20" s="12" t="s">
        <v>163</v>
      </c>
      <c r="B20" s="27">
        <v>0</v>
      </c>
      <c r="C20" s="27">
        <v>2229</v>
      </c>
      <c r="D20" s="27">
        <v>977</v>
      </c>
      <c r="E20" s="27">
        <v>2229</v>
      </c>
      <c r="F20" s="14">
        <f t="shared" si="0"/>
        <v>128.14738996929376</v>
      </c>
      <c r="G20" s="1"/>
      <c r="H20" s="1"/>
      <c r="I20" s="1"/>
    </row>
    <row r="21" spans="1:9" x14ac:dyDescent="0.3">
      <c r="A21" s="9" t="s">
        <v>38</v>
      </c>
      <c r="B21" s="26">
        <v>11153</v>
      </c>
      <c r="C21" s="26">
        <v>20020</v>
      </c>
      <c r="D21" s="26">
        <v>136316</v>
      </c>
      <c r="E21" s="26">
        <v>143894</v>
      </c>
      <c r="F21" s="11">
        <f t="shared" si="0"/>
        <v>5.5591419936030917</v>
      </c>
      <c r="G21" s="1"/>
      <c r="H21" s="1"/>
      <c r="I21" s="1"/>
    </row>
    <row r="22" spans="1:9" x14ac:dyDescent="0.3">
      <c r="A22" s="12" t="s">
        <v>59</v>
      </c>
      <c r="B22" s="27">
        <v>365120</v>
      </c>
      <c r="C22" s="27">
        <v>372333</v>
      </c>
      <c r="D22" s="27">
        <v>3846232</v>
      </c>
      <c r="E22" s="27">
        <v>3885064</v>
      </c>
      <c r="F22" s="14">
        <f t="shared" si="0"/>
        <v>1.0096114846946307</v>
      </c>
      <c r="G22" s="1"/>
      <c r="H22" s="1"/>
      <c r="I22" s="1"/>
    </row>
    <row r="23" spans="1:9" x14ac:dyDescent="0.3">
      <c r="A23" s="9" t="s">
        <v>164</v>
      </c>
      <c r="B23" s="26">
        <v>47972</v>
      </c>
      <c r="C23" s="26">
        <v>47156</v>
      </c>
      <c r="D23" s="26">
        <v>490429</v>
      </c>
      <c r="E23" s="26">
        <v>473421</v>
      </c>
      <c r="F23" s="11">
        <f t="shared" si="0"/>
        <v>-3.4679841526500326</v>
      </c>
      <c r="G23" s="1"/>
      <c r="H23" s="1"/>
      <c r="I23" s="1"/>
    </row>
    <row r="24" spans="1:9" x14ac:dyDescent="0.3">
      <c r="A24" s="12" t="s">
        <v>166</v>
      </c>
      <c r="B24" s="27">
        <v>0</v>
      </c>
      <c r="C24" s="27">
        <v>0</v>
      </c>
      <c r="D24" s="27">
        <v>0</v>
      </c>
      <c r="E24" s="27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26">
        <v>70978</v>
      </c>
      <c r="C25" s="26">
        <v>61148</v>
      </c>
      <c r="D25" s="26">
        <v>795773</v>
      </c>
      <c r="E25" s="26">
        <v>639222</v>
      </c>
      <c r="F25" s="11">
        <f t="shared" si="0"/>
        <v>-19.672821269382098</v>
      </c>
      <c r="G25" s="1"/>
      <c r="H25" s="1"/>
      <c r="I25" s="1"/>
    </row>
    <row r="26" spans="1:9" x14ac:dyDescent="0.3">
      <c r="A26" s="12" t="s">
        <v>40</v>
      </c>
      <c r="B26" s="27">
        <v>59798</v>
      </c>
      <c r="C26" s="27">
        <v>66587</v>
      </c>
      <c r="D26" s="27">
        <v>564396</v>
      </c>
      <c r="E26" s="27">
        <v>694702</v>
      </c>
      <c r="F26" s="14">
        <f t="shared" si="0"/>
        <v>23.087690203332414</v>
      </c>
      <c r="G26" s="1"/>
      <c r="H26" s="1"/>
      <c r="I26" s="1"/>
    </row>
    <row r="27" spans="1:9" x14ac:dyDescent="0.3">
      <c r="A27" s="9" t="s">
        <v>41</v>
      </c>
      <c r="B27" s="26">
        <v>54082</v>
      </c>
      <c r="C27" s="26">
        <v>62349</v>
      </c>
      <c r="D27" s="26">
        <v>551968</v>
      </c>
      <c r="E27" s="26">
        <v>605627</v>
      </c>
      <c r="F27" s="11">
        <f t="shared" si="0"/>
        <v>9.7213968925734804</v>
      </c>
      <c r="G27" s="1"/>
      <c r="H27" s="1"/>
      <c r="I27" s="1"/>
    </row>
    <row r="28" spans="1:9" x14ac:dyDescent="0.3">
      <c r="A28" s="12" t="s">
        <v>42</v>
      </c>
      <c r="B28" s="27">
        <v>346978</v>
      </c>
      <c r="C28" s="27">
        <v>336053</v>
      </c>
      <c r="D28" s="27">
        <v>3500552</v>
      </c>
      <c r="E28" s="27">
        <v>3568897</v>
      </c>
      <c r="F28" s="14">
        <f t="shared" si="0"/>
        <v>1.9524063633392643</v>
      </c>
      <c r="G28" s="1"/>
      <c r="H28" s="1"/>
      <c r="I28" s="1"/>
    </row>
    <row r="29" spans="1:9" x14ac:dyDescent="0.3">
      <c r="A29" s="9" t="s">
        <v>43</v>
      </c>
      <c r="B29" s="26">
        <v>145325</v>
      </c>
      <c r="C29" s="26">
        <v>171574</v>
      </c>
      <c r="D29" s="26">
        <v>1445816</v>
      </c>
      <c r="E29" s="26">
        <v>1659897</v>
      </c>
      <c r="F29" s="11">
        <f t="shared" si="0"/>
        <v>14.806932555733226</v>
      </c>
      <c r="G29" s="1"/>
      <c r="H29" s="1"/>
      <c r="I29" s="1"/>
    </row>
    <row r="30" spans="1:9" x14ac:dyDescent="0.3">
      <c r="A30" s="12" t="s">
        <v>44</v>
      </c>
      <c r="B30" s="27">
        <v>16609</v>
      </c>
      <c r="C30" s="27">
        <v>16825</v>
      </c>
      <c r="D30" s="27">
        <v>185766</v>
      </c>
      <c r="E30" s="27">
        <v>185061</v>
      </c>
      <c r="F30" s="14">
        <f t="shared" si="0"/>
        <v>-0.37950970575886345</v>
      </c>
      <c r="G30" s="1"/>
      <c r="H30" s="1"/>
      <c r="I30" s="1"/>
    </row>
    <row r="31" spans="1:9" x14ac:dyDescent="0.3">
      <c r="A31" s="9" t="s">
        <v>45</v>
      </c>
      <c r="B31" s="26">
        <v>22031</v>
      </c>
      <c r="C31" s="26">
        <v>28340</v>
      </c>
      <c r="D31" s="26">
        <v>264997</v>
      </c>
      <c r="E31" s="26">
        <v>260467</v>
      </c>
      <c r="F31" s="11">
        <f t="shared" si="0"/>
        <v>-1.7094533145658204</v>
      </c>
      <c r="G31" s="1"/>
      <c r="H31" s="1"/>
      <c r="I31" s="1"/>
    </row>
    <row r="32" spans="1:9" x14ac:dyDescent="0.3">
      <c r="A32" s="12" t="s">
        <v>46</v>
      </c>
      <c r="B32" s="27">
        <v>896022</v>
      </c>
      <c r="C32" s="27">
        <v>1014684</v>
      </c>
      <c r="D32" s="27">
        <v>8672553</v>
      </c>
      <c r="E32" s="27">
        <v>10982333</v>
      </c>
      <c r="F32" s="14">
        <f t="shared" si="0"/>
        <v>26.633218615095231</v>
      </c>
      <c r="G32" s="1"/>
      <c r="H32" s="1"/>
      <c r="I32" s="1"/>
    </row>
    <row r="33" spans="1:9" x14ac:dyDescent="0.3">
      <c r="A33" s="9" t="s">
        <v>47</v>
      </c>
      <c r="B33" s="26">
        <v>95343</v>
      </c>
      <c r="C33" s="26">
        <v>88527</v>
      </c>
      <c r="D33" s="26">
        <v>998034</v>
      </c>
      <c r="E33" s="26">
        <v>977734</v>
      </c>
      <c r="F33" s="11">
        <f t="shared" si="0"/>
        <v>-2.0339988417228341</v>
      </c>
      <c r="G33" s="1"/>
      <c r="H33" s="1"/>
      <c r="I33" s="1"/>
    </row>
    <row r="34" spans="1:9" x14ac:dyDescent="0.3">
      <c r="A34" s="12" t="s">
        <v>165</v>
      </c>
      <c r="B34" s="27">
        <v>0</v>
      </c>
      <c r="C34" s="27">
        <v>0</v>
      </c>
      <c r="D34" s="27">
        <v>0</v>
      </c>
      <c r="E34" s="27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4819939</v>
      </c>
      <c r="C35" s="16">
        <f t="shared" ref="C35:E35" si="1">SUM(C7:C34)</f>
        <v>5211017</v>
      </c>
      <c r="D35" s="16">
        <f t="shared" si="1"/>
        <v>53049828</v>
      </c>
      <c r="E35" s="16">
        <f t="shared" si="1"/>
        <v>57261576</v>
      </c>
      <c r="F35" s="17">
        <f t="shared" ref="F35" si="2">((E35*100)/D35)-100</f>
        <v>7.9392302647993489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12095913</v>
      </c>
      <c r="G39" s="36">
        <f>LOOKUP(E39,$A$39:$A$66,$C$39:$C$66)</f>
        <v>11385727</v>
      </c>
    </row>
    <row r="40" spans="1:9" x14ac:dyDescent="0.3">
      <c r="A40" s="36" t="str">
        <f t="shared" si="5"/>
        <v>ALICANTE</v>
      </c>
      <c r="B40" s="37">
        <f t="shared" si="3"/>
        <v>84792</v>
      </c>
      <c r="C40" s="37">
        <f t="shared" si="4"/>
        <v>84740</v>
      </c>
      <c r="D40" s="37">
        <f t="shared" ref="D40:D66" si="7">_xlfn.RANK.EQ(B40,$B$39:$B$66)+COUNTIF($B$39:$B$66,B40)-1</f>
        <v>21</v>
      </c>
      <c r="E40" s="36" t="str">
        <f t="shared" si="6"/>
        <v>VALENCIA</v>
      </c>
      <c r="F40" s="36">
        <f t="shared" ref="F40:F55" si="8">LOOKUP(E40,$A$39:$A$66,$B$39:$B$66)</f>
        <v>10982333</v>
      </c>
      <c r="G40" s="36">
        <f t="shared" ref="G40:G66" si="9">LOOKUP(E40,$A$39:$A$66,$C$39:$C$66)</f>
        <v>8672553</v>
      </c>
    </row>
    <row r="41" spans="1:9" x14ac:dyDescent="0.3">
      <c r="A41" s="36" t="str">
        <f t="shared" si="5"/>
        <v>ALMERÍA</v>
      </c>
      <c r="B41" s="37">
        <f t="shared" si="3"/>
        <v>378089</v>
      </c>
      <c r="C41" s="37">
        <f t="shared" si="4"/>
        <v>385976</v>
      </c>
      <c r="D41" s="37">
        <f t="shared" si="7"/>
        <v>16</v>
      </c>
      <c r="E41" s="36" t="str">
        <f t="shared" si="6"/>
        <v>BARCELONA</v>
      </c>
      <c r="F41" s="36">
        <f t="shared" si="8"/>
        <v>10138038</v>
      </c>
      <c r="G41" s="36">
        <f t="shared" si="9"/>
        <v>9696488</v>
      </c>
    </row>
    <row r="42" spans="1:9" x14ac:dyDescent="0.3">
      <c r="A42" s="36" t="str">
        <f t="shared" si="5"/>
        <v>AVILÉS</v>
      </c>
      <c r="B42" s="37">
        <f t="shared" si="3"/>
        <v>908</v>
      </c>
      <c r="C42" s="37">
        <f t="shared" si="4"/>
        <v>3091</v>
      </c>
      <c r="D42" s="37">
        <f t="shared" si="7"/>
        <v>25</v>
      </c>
      <c r="E42" s="36" t="str">
        <f t="shared" si="6"/>
        <v>BAHÍA DE ALGECIRAS</v>
      </c>
      <c r="F42" s="36">
        <f t="shared" si="8"/>
        <v>7502221</v>
      </c>
      <c r="G42" s="36">
        <f t="shared" si="9"/>
        <v>6966319</v>
      </c>
    </row>
    <row r="43" spans="1:9" x14ac:dyDescent="0.3">
      <c r="A43" s="36" t="str">
        <f t="shared" si="5"/>
        <v>BAHÍA DE ALGECIRAS</v>
      </c>
      <c r="B43" s="37">
        <f t="shared" si="3"/>
        <v>7502221</v>
      </c>
      <c r="C43" s="37">
        <f t="shared" si="4"/>
        <v>6966319</v>
      </c>
      <c r="D43" s="37">
        <f t="shared" si="7"/>
        <v>4</v>
      </c>
      <c r="E43" s="36" t="str">
        <f t="shared" si="6"/>
        <v>LAS PALMAS</v>
      </c>
      <c r="F43" s="36">
        <f t="shared" si="8"/>
        <v>3885064</v>
      </c>
      <c r="G43" s="36">
        <f t="shared" si="9"/>
        <v>3846232</v>
      </c>
    </row>
    <row r="44" spans="1:9" x14ac:dyDescent="0.3">
      <c r="A44" s="36" t="str">
        <f t="shared" si="5"/>
        <v>BAHÍA DE CÁDIZ</v>
      </c>
      <c r="B44" s="37">
        <f t="shared" si="3"/>
        <v>984628</v>
      </c>
      <c r="C44" s="37">
        <f t="shared" si="4"/>
        <v>928862</v>
      </c>
      <c r="D44" s="37">
        <f t="shared" si="7"/>
        <v>8</v>
      </c>
      <c r="E44" s="36" t="str">
        <f t="shared" si="6"/>
        <v>SANTA CRUZ DE TENERIFE</v>
      </c>
      <c r="F44" s="36">
        <f t="shared" si="8"/>
        <v>3568897</v>
      </c>
      <c r="G44" s="36">
        <f t="shared" si="9"/>
        <v>3500552</v>
      </c>
    </row>
    <row r="45" spans="1:9" x14ac:dyDescent="0.3">
      <c r="A45" s="36" t="str">
        <f t="shared" si="5"/>
        <v>BALEARES</v>
      </c>
      <c r="B45" s="37">
        <f t="shared" si="3"/>
        <v>12095913</v>
      </c>
      <c r="C45" s="37">
        <f t="shared" si="4"/>
        <v>11385727</v>
      </c>
      <c r="D45" s="37">
        <f t="shared" si="7"/>
        <v>1</v>
      </c>
      <c r="E45" s="36" t="str">
        <f t="shared" si="6"/>
        <v>SANTANDER</v>
      </c>
      <c r="F45" s="36">
        <f t="shared" si="8"/>
        <v>1659897</v>
      </c>
      <c r="G45" s="36">
        <f t="shared" si="9"/>
        <v>1445816</v>
      </c>
    </row>
    <row r="46" spans="1:9" x14ac:dyDescent="0.3">
      <c r="A46" s="36" t="str">
        <f t="shared" si="5"/>
        <v>BARCELONA</v>
      </c>
      <c r="B46" s="37">
        <f t="shared" si="3"/>
        <v>10138038</v>
      </c>
      <c r="C46" s="37">
        <f t="shared" si="4"/>
        <v>9696488</v>
      </c>
      <c r="D46" s="37">
        <f t="shared" si="7"/>
        <v>3</v>
      </c>
      <c r="E46" s="36" t="str">
        <f t="shared" si="6"/>
        <v>BAHÍA DE CÁDIZ</v>
      </c>
      <c r="F46" s="36">
        <f t="shared" si="8"/>
        <v>984628</v>
      </c>
      <c r="G46" s="36">
        <f t="shared" si="9"/>
        <v>928862</v>
      </c>
    </row>
    <row r="47" spans="1:9" x14ac:dyDescent="0.3">
      <c r="A47" s="36" t="str">
        <f t="shared" si="5"/>
        <v>BILBAO</v>
      </c>
      <c r="B47" s="37">
        <f t="shared" si="3"/>
        <v>808184</v>
      </c>
      <c r="C47" s="37">
        <f t="shared" si="4"/>
        <v>758745</v>
      </c>
      <c r="D47" s="37">
        <f t="shared" si="7"/>
        <v>10</v>
      </c>
      <c r="E47" s="36" t="str">
        <f t="shared" si="6"/>
        <v>VIGO</v>
      </c>
      <c r="F47" s="36">
        <f t="shared" si="8"/>
        <v>977734</v>
      </c>
      <c r="G47" s="36">
        <f t="shared" si="9"/>
        <v>998034</v>
      </c>
    </row>
    <row r="48" spans="1:9" x14ac:dyDescent="0.3">
      <c r="A48" s="36" t="str">
        <f t="shared" si="5"/>
        <v>CARTAGENA</v>
      </c>
      <c r="B48" s="37">
        <f t="shared" si="3"/>
        <v>4435</v>
      </c>
      <c r="C48" s="37">
        <f t="shared" si="4"/>
        <v>3116</v>
      </c>
      <c r="D48" s="37">
        <f t="shared" si="7"/>
        <v>23</v>
      </c>
      <c r="E48" s="36" t="str">
        <f t="shared" si="6"/>
        <v>BILBAO</v>
      </c>
      <c r="F48" s="36">
        <f t="shared" si="8"/>
        <v>808184</v>
      </c>
      <c r="G48" s="36">
        <f t="shared" si="9"/>
        <v>758745</v>
      </c>
    </row>
    <row r="49" spans="1:7" x14ac:dyDescent="0.3">
      <c r="A49" s="36" t="str">
        <f t="shared" si="5"/>
        <v>CASTELLÓN</v>
      </c>
      <c r="B49" s="37">
        <f t="shared" si="3"/>
        <v>360873</v>
      </c>
      <c r="C49" s="37">
        <f t="shared" si="4"/>
        <v>506889</v>
      </c>
      <c r="D49" s="37">
        <f t="shared" si="7"/>
        <v>17</v>
      </c>
      <c r="E49" s="36" t="str">
        <f t="shared" si="6"/>
        <v>CEUTA</v>
      </c>
      <c r="F49" s="36">
        <f t="shared" si="8"/>
        <v>766590</v>
      </c>
      <c r="G49" s="36">
        <f t="shared" si="9"/>
        <v>812086</v>
      </c>
    </row>
    <row r="50" spans="1:7" x14ac:dyDescent="0.3">
      <c r="A50" s="36" t="str">
        <f t="shared" si="5"/>
        <v>CEUTA</v>
      </c>
      <c r="B50" s="37">
        <f t="shared" si="3"/>
        <v>766590</v>
      </c>
      <c r="C50" s="37">
        <f t="shared" si="4"/>
        <v>812086</v>
      </c>
      <c r="D50" s="37">
        <f t="shared" si="7"/>
        <v>11</v>
      </c>
      <c r="E50" s="36" t="str">
        <f t="shared" si="6"/>
        <v>MOTRIL</v>
      </c>
      <c r="F50" s="36">
        <f t="shared" si="8"/>
        <v>694702</v>
      </c>
      <c r="G50" s="36">
        <f t="shared" si="9"/>
        <v>564396</v>
      </c>
    </row>
    <row r="51" spans="1:7" x14ac:dyDescent="0.3">
      <c r="A51" s="36" t="str">
        <f t="shared" si="5"/>
        <v>FERROL-SAN CIBRAO</v>
      </c>
      <c r="B51" s="37">
        <f t="shared" si="3"/>
        <v>58357</v>
      </c>
      <c r="C51" s="37">
        <f t="shared" si="4"/>
        <v>63980</v>
      </c>
      <c r="D51" s="37">
        <f t="shared" si="7"/>
        <v>22</v>
      </c>
      <c r="E51" s="36" t="str">
        <f t="shared" si="6"/>
        <v>MELILLA</v>
      </c>
      <c r="F51" s="36">
        <f t="shared" si="8"/>
        <v>639222</v>
      </c>
      <c r="G51" s="36">
        <f t="shared" si="9"/>
        <v>795773</v>
      </c>
    </row>
    <row r="52" spans="1:7" x14ac:dyDescent="0.3">
      <c r="A52" s="36" t="str">
        <f t="shared" si="5"/>
        <v>GIJÓN</v>
      </c>
      <c r="B52" s="37">
        <f t="shared" si="3"/>
        <v>2229</v>
      </c>
      <c r="C52" s="37">
        <f t="shared" si="4"/>
        <v>977</v>
      </c>
      <c r="D52" s="37">
        <f t="shared" si="7"/>
        <v>24</v>
      </c>
      <c r="E52" s="36" t="str">
        <f t="shared" si="6"/>
        <v>PASAIA</v>
      </c>
      <c r="F52" s="36">
        <f t="shared" si="8"/>
        <v>605627</v>
      </c>
      <c r="G52" s="36">
        <f t="shared" si="9"/>
        <v>551968</v>
      </c>
    </row>
    <row r="53" spans="1:7" x14ac:dyDescent="0.3">
      <c r="A53" s="36" t="str">
        <f t="shared" si="5"/>
        <v>HUELVA</v>
      </c>
      <c r="B53" s="37">
        <f t="shared" si="3"/>
        <v>143894</v>
      </c>
      <c r="C53" s="37">
        <f t="shared" si="4"/>
        <v>136316</v>
      </c>
      <c r="D53" s="37">
        <f t="shared" si="7"/>
        <v>20</v>
      </c>
      <c r="E53" s="36" t="str">
        <f t="shared" si="6"/>
        <v>MÁLAGA</v>
      </c>
      <c r="F53" s="36">
        <f t="shared" si="8"/>
        <v>473421</v>
      </c>
      <c r="G53" s="36">
        <f t="shared" si="9"/>
        <v>490429</v>
      </c>
    </row>
    <row r="54" spans="1:7" x14ac:dyDescent="0.3">
      <c r="A54" s="36" t="str">
        <f t="shared" si="5"/>
        <v>LAS PALMAS</v>
      </c>
      <c r="B54" s="37">
        <f t="shared" si="3"/>
        <v>3885064</v>
      </c>
      <c r="C54" s="37">
        <f t="shared" si="4"/>
        <v>3846232</v>
      </c>
      <c r="D54" s="37">
        <f t="shared" si="7"/>
        <v>5</v>
      </c>
      <c r="E54" s="36" t="str">
        <f t="shared" si="6"/>
        <v>ALMERÍA</v>
      </c>
      <c r="F54" s="36">
        <f t="shared" si="8"/>
        <v>378089</v>
      </c>
      <c r="G54" s="36">
        <f t="shared" si="9"/>
        <v>385976</v>
      </c>
    </row>
    <row r="55" spans="1:7" x14ac:dyDescent="0.3">
      <c r="A55" s="36" t="str">
        <f t="shared" si="5"/>
        <v>MÁLAGA</v>
      </c>
      <c r="B55" s="37">
        <f t="shared" si="3"/>
        <v>473421</v>
      </c>
      <c r="C55" s="37">
        <f t="shared" si="4"/>
        <v>490429</v>
      </c>
      <c r="D55" s="37">
        <f t="shared" si="7"/>
        <v>15</v>
      </c>
      <c r="E55" s="36" t="str">
        <f t="shared" si="6"/>
        <v>CASTELLÓN</v>
      </c>
      <c r="F55" s="36">
        <f t="shared" si="8"/>
        <v>360873</v>
      </c>
      <c r="G55" s="36">
        <f t="shared" si="9"/>
        <v>506889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TARRAGONA</v>
      </c>
      <c r="F56" s="36">
        <f t="shared" ref="F56:F66" si="10">LOOKUP(E56,$A$39:$A$66,$B$39:$B$66)</f>
        <v>260467</v>
      </c>
      <c r="G56" s="36">
        <f t="shared" si="9"/>
        <v>264997</v>
      </c>
    </row>
    <row r="57" spans="1:7" x14ac:dyDescent="0.3">
      <c r="A57" s="36" t="str">
        <f t="shared" si="5"/>
        <v>MELILLA</v>
      </c>
      <c r="B57" s="37">
        <f t="shared" si="3"/>
        <v>639222</v>
      </c>
      <c r="C57" s="37">
        <f t="shared" si="4"/>
        <v>795773</v>
      </c>
      <c r="D57" s="37">
        <f t="shared" si="7"/>
        <v>13</v>
      </c>
      <c r="E57" s="36" t="str">
        <f t="shared" si="6"/>
        <v>SEVILLA</v>
      </c>
      <c r="F57" s="36">
        <f t="shared" si="10"/>
        <v>185061</v>
      </c>
      <c r="G57" s="36">
        <f t="shared" si="9"/>
        <v>185766</v>
      </c>
    </row>
    <row r="58" spans="1:7" x14ac:dyDescent="0.3">
      <c r="A58" s="36" t="str">
        <f t="shared" si="5"/>
        <v>MOTRIL</v>
      </c>
      <c r="B58" s="37">
        <f t="shared" si="3"/>
        <v>694702</v>
      </c>
      <c r="C58" s="37">
        <f t="shared" si="4"/>
        <v>564396</v>
      </c>
      <c r="D58" s="37">
        <f t="shared" si="7"/>
        <v>12</v>
      </c>
      <c r="E58" s="36" t="str">
        <f t="shared" si="6"/>
        <v>HUELVA</v>
      </c>
      <c r="F58" s="36">
        <f t="shared" si="10"/>
        <v>143894</v>
      </c>
      <c r="G58" s="36">
        <f t="shared" si="9"/>
        <v>136316</v>
      </c>
    </row>
    <row r="59" spans="1:7" x14ac:dyDescent="0.3">
      <c r="A59" s="36" t="str">
        <f t="shared" si="5"/>
        <v>PASAIA</v>
      </c>
      <c r="B59" s="37">
        <f t="shared" si="3"/>
        <v>605627</v>
      </c>
      <c r="C59" s="37">
        <f t="shared" si="4"/>
        <v>551968</v>
      </c>
      <c r="D59" s="37">
        <f t="shared" si="7"/>
        <v>14</v>
      </c>
      <c r="E59" s="36" t="str">
        <f t="shared" si="6"/>
        <v>ALICANTE</v>
      </c>
      <c r="F59" s="36">
        <f t="shared" si="10"/>
        <v>84792</v>
      </c>
      <c r="G59" s="36">
        <f t="shared" si="9"/>
        <v>84740</v>
      </c>
    </row>
    <row r="60" spans="1:7" x14ac:dyDescent="0.3">
      <c r="A60" s="36" t="str">
        <f t="shared" si="5"/>
        <v>SANTA CRUZ DE TENERIFE</v>
      </c>
      <c r="B60" s="37">
        <f t="shared" si="3"/>
        <v>3568897</v>
      </c>
      <c r="C60" s="37">
        <f t="shared" si="4"/>
        <v>3500552</v>
      </c>
      <c r="D60" s="37">
        <f t="shared" si="7"/>
        <v>6</v>
      </c>
      <c r="E60" s="36" t="str">
        <f t="shared" si="6"/>
        <v>FERROL-SAN CIBRAO</v>
      </c>
      <c r="F60" s="36">
        <f t="shared" si="10"/>
        <v>58357</v>
      </c>
      <c r="G60" s="36">
        <f t="shared" si="9"/>
        <v>63980</v>
      </c>
    </row>
    <row r="61" spans="1:7" x14ac:dyDescent="0.3">
      <c r="A61" s="36" t="str">
        <f t="shared" si="5"/>
        <v>SANTANDER</v>
      </c>
      <c r="B61" s="37">
        <f t="shared" si="3"/>
        <v>1659897</v>
      </c>
      <c r="C61" s="37">
        <f t="shared" si="4"/>
        <v>1445816</v>
      </c>
      <c r="D61" s="37">
        <f t="shared" si="7"/>
        <v>7</v>
      </c>
      <c r="E61" s="36" t="str">
        <f t="shared" si="6"/>
        <v>CARTAGENA</v>
      </c>
      <c r="F61" s="36">
        <f t="shared" si="10"/>
        <v>4435</v>
      </c>
      <c r="G61" s="36">
        <f t="shared" si="9"/>
        <v>3116</v>
      </c>
    </row>
    <row r="62" spans="1:7" x14ac:dyDescent="0.3">
      <c r="A62" s="36" t="str">
        <f t="shared" si="5"/>
        <v>SEVILLA</v>
      </c>
      <c r="B62" s="37">
        <f t="shared" si="3"/>
        <v>185061</v>
      </c>
      <c r="C62" s="37">
        <f t="shared" si="4"/>
        <v>185766</v>
      </c>
      <c r="D62" s="37">
        <f t="shared" si="7"/>
        <v>19</v>
      </c>
      <c r="E62" s="36" t="str">
        <f t="shared" si="6"/>
        <v>GIJÓN</v>
      </c>
      <c r="F62" s="36">
        <f t="shared" si="10"/>
        <v>2229</v>
      </c>
      <c r="G62" s="36">
        <f t="shared" si="9"/>
        <v>977</v>
      </c>
    </row>
    <row r="63" spans="1:7" x14ac:dyDescent="0.3">
      <c r="A63" s="36" t="str">
        <f t="shared" si="5"/>
        <v>TARRAGONA</v>
      </c>
      <c r="B63" s="37">
        <f t="shared" si="3"/>
        <v>260467</v>
      </c>
      <c r="C63" s="37">
        <f t="shared" si="4"/>
        <v>264997</v>
      </c>
      <c r="D63" s="37">
        <f t="shared" si="7"/>
        <v>18</v>
      </c>
      <c r="E63" s="36" t="str">
        <f t="shared" si="6"/>
        <v>AVILÉS</v>
      </c>
      <c r="F63" s="36">
        <f t="shared" si="10"/>
        <v>908</v>
      </c>
      <c r="G63" s="36">
        <f t="shared" si="9"/>
        <v>3091</v>
      </c>
    </row>
    <row r="64" spans="1:7" x14ac:dyDescent="0.3">
      <c r="A64" s="36" t="str">
        <f t="shared" si="5"/>
        <v>VALENCIA</v>
      </c>
      <c r="B64" s="37">
        <f t="shared" si="3"/>
        <v>10982333</v>
      </c>
      <c r="C64" s="37">
        <f t="shared" si="4"/>
        <v>8672553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977734</v>
      </c>
      <c r="C65" s="37">
        <f t="shared" si="4"/>
        <v>998034</v>
      </c>
      <c r="D65" s="37">
        <f t="shared" si="7"/>
        <v>9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2" t="s">
        <v>56</v>
      </c>
    </row>
    <row r="2" spans="1:12" s="2" customFormat="1" ht="21" x14ac:dyDescent="0.4">
      <c r="I2" s="33" t="s">
        <v>57</v>
      </c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53</v>
      </c>
      <c r="C8" s="31">
        <v>374</v>
      </c>
      <c r="D8" s="31">
        <v>773</v>
      </c>
      <c r="E8" s="31">
        <v>2838</v>
      </c>
      <c r="F8" s="14">
        <f t="shared" ref="F8:F34" si="0">((E8*100)/D8)-100</f>
        <v>267.14100905562742</v>
      </c>
      <c r="G8" s="1"/>
      <c r="H8" s="1"/>
      <c r="I8" s="1"/>
    </row>
    <row r="9" spans="1:12" x14ac:dyDescent="0.3">
      <c r="A9" s="9" t="s">
        <v>157</v>
      </c>
      <c r="B9" s="30">
        <v>1231</v>
      </c>
      <c r="C9" s="30">
        <v>1152</v>
      </c>
      <c r="D9" s="30">
        <v>10182</v>
      </c>
      <c r="E9" s="30">
        <v>9668</v>
      </c>
      <c r="F9" s="11">
        <f t="shared" si="0"/>
        <v>-5.0481241406403399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17615</v>
      </c>
      <c r="C11" s="30">
        <v>18096</v>
      </c>
      <c r="D11" s="30">
        <v>199831</v>
      </c>
      <c r="E11" s="30">
        <v>206891</v>
      </c>
      <c r="F11" s="11">
        <f t="shared" si="0"/>
        <v>3.5329853726398852</v>
      </c>
      <c r="G11" s="1"/>
      <c r="H11" s="1"/>
      <c r="I11" s="1"/>
    </row>
    <row r="12" spans="1:12" x14ac:dyDescent="0.3">
      <c r="A12" s="12" t="s">
        <v>161</v>
      </c>
      <c r="B12" s="31">
        <v>2553</v>
      </c>
      <c r="C12" s="31">
        <v>2782</v>
      </c>
      <c r="D12" s="31">
        <v>26430</v>
      </c>
      <c r="E12" s="31">
        <v>29714</v>
      </c>
      <c r="F12" s="14">
        <f t="shared" si="0"/>
        <v>12.425274309496785</v>
      </c>
      <c r="G12" s="1"/>
      <c r="H12" s="1"/>
      <c r="I12" s="1"/>
    </row>
    <row r="13" spans="1:12" x14ac:dyDescent="0.3">
      <c r="A13" s="9" t="s">
        <v>32</v>
      </c>
      <c r="B13" s="30">
        <v>17689</v>
      </c>
      <c r="C13" s="30">
        <v>21381</v>
      </c>
      <c r="D13" s="30">
        <v>245792</v>
      </c>
      <c r="E13" s="30">
        <v>260003</v>
      </c>
      <c r="F13" s="11">
        <f t="shared" si="0"/>
        <v>5.7817178752766551</v>
      </c>
      <c r="G13" s="1"/>
      <c r="H13" s="1"/>
      <c r="I13" s="1"/>
    </row>
    <row r="14" spans="1:12" x14ac:dyDescent="0.3">
      <c r="A14" s="12" t="s">
        <v>33</v>
      </c>
      <c r="B14" s="31">
        <v>15316</v>
      </c>
      <c r="C14" s="31">
        <v>15543</v>
      </c>
      <c r="D14" s="31">
        <v>186992</v>
      </c>
      <c r="E14" s="31">
        <v>190100</v>
      </c>
      <c r="F14" s="14">
        <f t="shared" si="0"/>
        <v>1.6621031915803854</v>
      </c>
      <c r="G14" s="1"/>
      <c r="H14" s="1"/>
      <c r="I14" s="1"/>
    </row>
    <row r="15" spans="1:12" x14ac:dyDescent="0.3">
      <c r="A15" s="9" t="s">
        <v>34</v>
      </c>
      <c r="B15" s="30">
        <v>2023</v>
      </c>
      <c r="C15" s="30">
        <v>2131</v>
      </c>
      <c r="D15" s="30">
        <v>19610</v>
      </c>
      <c r="E15" s="30">
        <v>20222</v>
      </c>
      <c r="F15" s="11">
        <f t="shared" si="0"/>
        <v>3.120856705762364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0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1704</v>
      </c>
      <c r="C18" s="31">
        <v>2393</v>
      </c>
      <c r="D18" s="31">
        <v>16235</v>
      </c>
      <c r="E18" s="31">
        <v>21897</v>
      </c>
      <c r="F18" s="14">
        <f t="shared" si="0"/>
        <v>34.875269479519545</v>
      </c>
      <c r="G18" s="1"/>
      <c r="H18" s="1"/>
      <c r="I18" s="1"/>
    </row>
    <row r="19" spans="1:9" x14ac:dyDescent="0.3">
      <c r="A19" s="9" t="s">
        <v>37</v>
      </c>
      <c r="B19" s="30">
        <v>75</v>
      </c>
      <c r="C19" s="30">
        <v>16</v>
      </c>
      <c r="D19" s="30">
        <v>648</v>
      </c>
      <c r="E19" s="30">
        <v>442</v>
      </c>
      <c r="F19" s="11">
        <f t="shared" si="0"/>
        <v>-31.790123456790127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34</v>
      </c>
      <c r="E20" s="31">
        <v>0</v>
      </c>
      <c r="F20" s="14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30">
        <v>480</v>
      </c>
      <c r="C21" s="30">
        <v>896</v>
      </c>
      <c r="D21" s="30">
        <v>5787</v>
      </c>
      <c r="E21" s="30">
        <v>6536</v>
      </c>
      <c r="F21" s="11">
        <f t="shared" si="0"/>
        <v>12.942802833938131</v>
      </c>
      <c r="G21" s="1"/>
      <c r="H21" s="1"/>
      <c r="I21" s="1"/>
    </row>
    <row r="22" spans="1:9" x14ac:dyDescent="0.3">
      <c r="A22" s="12" t="s">
        <v>59</v>
      </c>
      <c r="B22" s="31">
        <v>13476</v>
      </c>
      <c r="C22" s="31">
        <v>13877</v>
      </c>
      <c r="D22" s="31">
        <v>134911</v>
      </c>
      <c r="E22" s="31">
        <v>142804</v>
      </c>
      <c r="F22" s="14">
        <f t="shared" si="0"/>
        <v>5.8505236785732819</v>
      </c>
      <c r="G22" s="1"/>
      <c r="H22" s="1"/>
      <c r="I22" s="1"/>
    </row>
    <row r="23" spans="1:9" x14ac:dyDescent="0.3">
      <c r="A23" s="9" t="s">
        <v>164</v>
      </c>
      <c r="B23" s="30">
        <v>1793</v>
      </c>
      <c r="C23" s="30">
        <v>1726</v>
      </c>
      <c r="D23" s="30">
        <v>19439</v>
      </c>
      <c r="E23" s="30">
        <v>17461</v>
      </c>
      <c r="F23" s="11">
        <f t="shared" si="0"/>
        <v>-10.175420546324403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2885</v>
      </c>
      <c r="C25" s="30">
        <v>2243</v>
      </c>
      <c r="D25" s="30">
        <v>32084</v>
      </c>
      <c r="E25" s="30">
        <v>24018</v>
      </c>
      <c r="F25" s="11">
        <f t="shared" si="0"/>
        <v>-25.140256825832196</v>
      </c>
      <c r="G25" s="1"/>
      <c r="H25" s="1"/>
      <c r="I25" s="1"/>
    </row>
    <row r="26" spans="1:9" x14ac:dyDescent="0.3">
      <c r="A26" s="12" t="s">
        <v>40</v>
      </c>
      <c r="B26" s="31">
        <v>2475</v>
      </c>
      <c r="C26" s="31">
        <v>2618</v>
      </c>
      <c r="D26" s="31">
        <v>22769</v>
      </c>
      <c r="E26" s="31">
        <v>27530</v>
      </c>
      <c r="F26" s="14">
        <f t="shared" si="0"/>
        <v>20.910009223066453</v>
      </c>
      <c r="G26" s="1"/>
      <c r="H26" s="1"/>
      <c r="I26" s="1"/>
    </row>
    <row r="27" spans="1:9" x14ac:dyDescent="0.3">
      <c r="A27" s="9" t="s">
        <v>41</v>
      </c>
      <c r="B27" s="30">
        <v>482</v>
      </c>
      <c r="C27" s="30">
        <v>561</v>
      </c>
      <c r="D27" s="30">
        <v>4566</v>
      </c>
      <c r="E27" s="30">
        <v>5015</v>
      </c>
      <c r="F27" s="11">
        <f t="shared" si="0"/>
        <v>9.8335523434078027</v>
      </c>
      <c r="G27" s="1"/>
      <c r="H27" s="1"/>
      <c r="I27" s="1"/>
    </row>
    <row r="28" spans="1:9" x14ac:dyDescent="0.3">
      <c r="A28" s="12" t="s">
        <v>42</v>
      </c>
      <c r="B28" s="31">
        <v>11312</v>
      </c>
      <c r="C28" s="31">
        <v>10965</v>
      </c>
      <c r="D28" s="31">
        <v>112757</v>
      </c>
      <c r="E28" s="31">
        <v>117606</v>
      </c>
      <c r="F28" s="14">
        <f t="shared" si="0"/>
        <v>4.3003982014420359</v>
      </c>
      <c r="G28" s="1"/>
      <c r="H28" s="1"/>
      <c r="I28" s="1"/>
    </row>
    <row r="29" spans="1:9" x14ac:dyDescent="0.3">
      <c r="A29" s="9" t="s">
        <v>43</v>
      </c>
      <c r="B29" s="30">
        <v>1668</v>
      </c>
      <c r="C29" s="30">
        <v>2721</v>
      </c>
      <c r="D29" s="30">
        <v>17209</v>
      </c>
      <c r="E29" s="30">
        <v>23213</v>
      </c>
      <c r="F29" s="11">
        <f t="shared" si="0"/>
        <v>34.888721018071948</v>
      </c>
      <c r="G29" s="1"/>
      <c r="H29" s="1"/>
      <c r="I29" s="1"/>
    </row>
    <row r="30" spans="1:9" x14ac:dyDescent="0.3">
      <c r="A30" s="12" t="s">
        <v>44</v>
      </c>
      <c r="B30" s="31">
        <v>755</v>
      </c>
      <c r="C30" s="31">
        <v>835</v>
      </c>
      <c r="D30" s="31">
        <v>8017</v>
      </c>
      <c r="E30" s="31">
        <v>8143</v>
      </c>
      <c r="F30" s="14">
        <f t="shared" si="0"/>
        <v>1.5716602220281857</v>
      </c>
      <c r="G30" s="1"/>
      <c r="H30" s="1"/>
      <c r="I30" s="1"/>
    </row>
    <row r="31" spans="1:9" x14ac:dyDescent="0.3">
      <c r="A31" s="9" t="s">
        <v>45</v>
      </c>
      <c r="B31" s="30">
        <v>0</v>
      </c>
      <c r="C31" s="30">
        <v>0</v>
      </c>
      <c r="D31" s="30">
        <v>0</v>
      </c>
      <c r="E31" s="3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31">
        <v>19483</v>
      </c>
      <c r="C32" s="31">
        <v>22836</v>
      </c>
      <c r="D32" s="31">
        <v>200994</v>
      </c>
      <c r="E32" s="31">
        <v>245130</v>
      </c>
      <c r="F32" s="14">
        <f t="shared" si="0"/>
        <v>21.958864443714731</v>
      </c>
      <c r="G32" s="1"/>
      <c r="H32" s="1"/>
      <c r="I32" s="1"/>
    </row>
    <row r="33" spans="1:9" x14ac:dyDescent="0.3">
      <c r="A33" s="9" t="s">
        <v>47</v>
      </c>
      <c r="B33" s="30">
        <v>1676</v>
      </c>
      <c r="C33" s="30">
        <v>1266</v>
      </c>
      <c r="D33" s="30">
        <v>16604</v>
      </c>
      <c r="E33" s="30">
        <v>16710</v>
      </c>
      <c r="F33" s="11">
        <f t="shared" si="0"/>
        <v>0.63840038544928746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114744</v>
      </c>
      <c r="C35" s="16">
        <f t="shared" ref="C35:E35" si="1">SUM(C7:C34)</f>
        <v>124412</v>
      </c>
      <c r="D35" s="16">
        <f t="shared" si="1"/>
        <v>1281664</v>
      </c>
      <c r="E35" s="16">
        <f t="shared" si="1"/>
        <v>1375941</v>
      </c>
      <c r="F35" s="17">
        <f t="shared" ref="F35" si="2">((E35*100)/D35)-100</f>
        <v>7.3558280485369067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BALEARES</v>
      </c>
      <c r="F39" s="36">
        <f>LOOKUP(E39,$A$39:$A$66,$B$39:$B$66)</f>
        <v>260003</v>
      </c>
      <c r="G39" s="36">
        <f>LOOKUP(E39,$A$39:$A$66,$C$39:$C$66)</f>
        <v>245792</v>
      </c>
    </row>
    <row r="40" spans="1:9" x14ac:dyDescent="0.3">
      <c r="A40" s="36" t="str">
        <f t="shared" si="5"/>
        <v>ALICANTE</v>
      </c>
      <c r="B40" s="37">
        <f t="shared" si="3"/>
        <v>2838</v>
      </c>
      <c r="C40" s="37">
        <f t="shared" si="4"/>
        <v>773</v>
      </c>
      <c r="D40" s="37">
        <f t="shared" ref="D40:D66" si="7">_xlfn.RANK.EQ(B40,$B$39:$B$66)+COUNTIF($B$39:$B$66,B40)-1</f>
        <v>19</v>
      </c>
      <c r="E40" s="36" t="str">
        <f t="shared" si="6"/>
        <v>VALENCIA</v>
      </c>
      <c r="F40" s="36">
        <f t="shared" ref="F40:F66" si="8">LOOKUP(E40,$A$39:$A$66,$B$39:$B$66)</f>
        <v>245130</v>
      </c>
      <c r="G40" s="36">
        <f t="shared" ref="G40:G66" si="9">LOOKUP(E40,$A$39:$A$66,$C$39:$C$66)</f>
        <v>200994</v>
      </c>
    </row>
    <row r="41" spans="1:9" x14ac:dyDescent="0.3">
      <c r="A41" s="36" t="str">
        <f t="shared" si="5"/>
        <v>ALMERÍA</v>
      </c>
      <c r="B41" s="37">
        <f t="shared" si="3"/>
        <v>9668</v>
      </c>
      <c r="C41" s="37">
        <f t="shared" si="4"/>
        <v>10182</v>
      </c>
      <c r="D41" s="37">
        <f t="shared" si="7"/>
        <v>15</v>
      </c>
      <c r="E41" s="36" t="str">
        <f t="shared" si="6"/>
        <v>BAHÍA DE ALGECIRAS</v>
      </c>
      <c r="F41" s="36">
        <f t="shared" si="8"/>
        <v>206891</v>
      </c>
      <c r="G41" s="36">
        <f t="shared" si="9"/>
        <v>199831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BARCELONA</v>
      </c>
      <c r="F42" s="36">
        <f t="shared" si="8"/>
        <v>190100</v>
      </c>
      <c r="G42" s="36">
        <f t="shared" si="9"/>
        <v>186992</v>
      </c>
    </row>
    <row r="43" spans="1:9" x14ac:dyDescent="0.3">
      <c r="A43" s="36" t="str">
        <f t="shared" si="5"/>
        <v>BAHÍA DE ALGECIRAS</v>
      </c>
      <c r="B43" s="37">
        <f t="shared" si="3"/>
        <v>206891</v>
      </c>
      <c r="C43" s="37">
        <f t="shared" si="4"/>
        <v>199831</v>
      </c>
      <c r="D43" s="37">
        <f t="shared" si="7"/>
        <v>3</v>
      </c>
      <c r="E43" s="36" t="str">
        <f t="shared" si="6"/>
        <v>LAS PALMAS</v>
      </c>
      <c r="F43" s="36">
        <f t="shared" si="8"/>
        <v>142804</v>
      </c>
      <c r="G43" s="36">
        <f t="shared" si="9"/>
        <v>134911</v>
      </c>
    </row>
    <row r="44" spans="1:9" x14ac:dyDescent="0.3">
      <c r="A44" s="36" t="str">
        <f t="shared" si="5"/>
        <v>BAHÍA DE CÁDIZ</v>
      </c>
      <c r="B44" s="37">
        <f t="shared" si="3"/>
        <v>29714</v>
      </c>
      <c r="C44" s="37">
        <f t="shared" si="4"/>
        <v>26430</v>
      </c>
      <c r="D44" s="37">
        <f t="shared" si="7"/>
        <v>7</v>
      </c>
      <c r="E44" s="36" t="str">
        <f t="shared" si="6"/>
        <v>SANTA CRUZ DE TENERIFE</v>
      </c>
      <c r="F44" s="36">
        <f t="shared" si="8"/>
        <v>117606</v>
      </c>
      <c r="G44" s="36">
        <f t="shared" si="9"/>
        <v>112757</v>
      </c>
    </row>
    <row r="45" spans="1:9" x14ac:dyDescent="0.3">
      <c r="A45" s="36" t="str">
        <f t="shared" si="5"/>
        <v>BALEARES</v>
      </c>
      <c r="B45" s="37">
        <f t="shared" si="3"/>
        <v>260003</v>
      </c>
      <c r="C45" s="37">
        <f t="shared" si="4"/>
        <v>245792</v>
      </c>
      <c r="D45" s="37">
        <f t="shared" si="7"/>
        <v>1</v>
      </c>
      <c r="E45" s="36" t="str">
        <f t="shared" si="6"/>
        <v>BAHÍA DE CÁDIZ</v>
      </c>
      <c r="F45" s="36">
        <f t="shared" si="8"/>
        <v>29714</v>
      </c>
      <c r="G45" s="36">
        <f t="shared" si="9"/>
        <v>26430</v>
      </c>
    </row>
    <row r="46" spans="1:9" x14ac:dyDescent="0.3">
      <c r="A46" s="36" t="str">
        <f t="shared" si="5"/>
        <v>BARCELONA</v>
      </c>
      <c r="B46" s="37">
        <f t="shared" si="3"/>
        <v>190100</v>
      </c>
      <c r="C46" s="37">
        <f t="shared" si="4"/>
        <v>186992</v>
      </c>
      <c r="D46" s="37">
        <f t="shared" si="7"/>
        <v>4</v>
      </c>
      <c r="E46" s="36" t="str">
        <f t="shared" si="6"/>
        <v>MOTRIL</v>
      </c>
      <c r="F46" s="36">
        <f t="shared" si="8"/>
        <v>27530</v>
      </c>
      <c r="G46" s="36">
        <f t="shared" si="9"/>
        <v>22769</v>
      </c>
    </row>
    <row r="47" spans="1:9" x14ac:dyDescent="0.3">
      <c r="A47" s="36" t="str">
        <f t="shared" si="5"/>
        <v>BILBAO</v>
      </c>
      <c r="B47" s="37">
        <f t="shared" si="3"/>
        <v>20222</v>
      </c>
      <c r="C47" s="37">
        <f t="shared" si="4"/>
        <v>19610</v>
      </c>
      <c r="D47" s="37">
        <f t="shared" si="7"/>
        <v>12</v>
      </c>
      <c r="E47" s="36" t="str">
        <f t="shared" si="6"/>
        <v>MELILLA</v>
      </c>
      <c r="F47" s="36">
        <f t="shared" si="8"/>
        <v>24018</v>
      </c>
      <c r="G47" s="36">
        <f t="shared" si="9"/>
        <v>32084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23213</v>
      </c>
      <c r="G48" s="36">
        <f t="shared" si="9"/>
        <v>17209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CEUTA</v>
      </c>
      <c r="F49" s="36">
        <f t="shared" si="8"/>
        <v>21897</v>
      </c>
      <c r="G49" s="36">
        <f t="shared" si="9"/>
        <v>16235</v>
      </c>
    </row>
    <row r="50" spans="1:7" x14ac:dyDescent="0.3">
      <c r="A50" s="36" t="str">
        <f t="shared" si="5"/>
        <v>CEUTA</v>
      </c>
      <c r="B50" s="37">
        <f t="shared" si="3"/>
        <v>21897</v>
      </c>
      <c r="C50" s="37">
        <f t="shared" si="4"/>
        <v>16235</v>
      </c>
      <c r="D50" s="37">
        <f t="shared" si="7"/>
        <v>11</v>
      </c>
      <c r="E50" s="36" t="str">
        <f t="shared" si="6"/>
        <v>BILBAO</v>
      </c>
      <c r="F50" s="36">
        <f t="shared" si="8"/>
        <v>20222</v>
      </c>
      <c r="G50" s="36">
        <f t="shared" si="9"/>
        <v>19610</v>
      </c>
    </row>
    <row r="51" spans="1:7" x14ac:dyDescent="0.3">
      <c r="A51" s="36" t="str">
        <f t="shared" si="5"/>
        <v>FERROL-SAN CIBRAO</v>
      </c>
      <c r="B51" s="37">
        <f t="shared" si="3"/>
        <v>442</v>
      </c>
      <c r="C51" s="37">
        <f t="shared" si="4"/>
        <v>648</v>
      </c>
      <c r="D51" s="37">
        <f t="shared" si="7"/>
        <v>20</v>
      </c>
      <c r="E51" s="36" t="str">
        <f t="shared" si="6"/>
        <v>MÁLAGA</v>
      </c>
      <c r="F51" s="36">
        <f t="shared" si="8"/>
        <v>17461</v>
      </c>
      <c r="G51" s="36">
        <f t="shared" si="9"/>
        <v>19439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34</v>
      </c>
      <c r="D52" s="37">
        <f t="shared" si="7"/>
        <v>28</v>
      </c>
      <c r="E52" s="36" t="str">
        <f t="shared" si="6"/>
        <v>VIGO</v>
      </c>
      <c r="F52" s="36">
        <f t="shared" si="8"/>
        <v>16710</v>
      </c>
      <c r="G52" s="36">
        <f t="shared" si="9"/>
        <v>16604</v>
      </c>
    </row>
    <row r="53" spans="1:7" x14ac:dyDescent="0.3">
      <c r="A53" s="36" t="str">
        <f t="shared" si="5"/>
        <v>HUELVA</v>
      </c>
      <c r="B53" s="37">
        <f t="shared" si="3"/>
        <v>6536</v>
      </c>
      <c r="C53" s="37">
        <f t="shared" si="4"/>
        <v>5787</v>
      </c>
      <c r="D53" s="37">
        <f t="shared" si="7"/>
        <v>17</v>
      </c>
      <c r="E53" s="36" t="str">
        <f t="shared" si="6"/>
        <v>ALMERÍA</v>
      </c>
      <c r="F53" s="36">
        <f t="shared" si="8"/>
        <v>9668</v>
      </c>
      <c r="G53" s="36">
        <f t="shared" si="9"/>
        <v>10182</v>
      </c>
    </row>
    <row r="54" spans="1:7" x14ac:dyDescent="0.3">
      <c r="A54" s="36" t="str">
        <f t="shared" si="5"/>
        <v>LAS PALMAS</v>
      </c>
      <c r="B54" s="37">
        <f t="shared" si="3"/>
        <v>142804</v>
      </c>
      <c r="C54" s="37">
        <f t="shared" si="4"/>
        <v>134911</v>
      </c>
      <c r="D54" s="37">
        <f t="shared" si="7"/>
        <v>5</v>
      </c>
      <c r="E54" s="36" t="str">
        <f t="shared" si="6"/>
        <v>SEVILLA</v>
      </c>
      <c r="F54" s="36">
        <f t="shared" si="8"/>
        <v>8143</v>
      </c>
      <c r="G54" s="36">
        <f t="shared" si="9"/>
        <v>8017</v>
      </c>
    </row>
    <row r="55" spans="1:7" x14ac:dyDescent="0.3">
      <c r="A55" s="36" t="str">
        <f t="shared" si="5"/>
        <v>MÁLAGA</v>
      </c>
      <c r="B55" s="37">
        <f t="shared" si="3"/>
        <v>17461</v>
      </c>
      <c r="C55" s="37">
        <f t="shared" si="4"/>
        <v>19439</v>
      </c>
      <c r="D55" s="37">
        <f t="shared" si="7"/>
        <v>13</v>
      </c>
      <c r="E55" s="36" t="str">
        <f t="shared" si="6"/>
        <v>HUELVA</v>
      </c>
      <c r="F55" s="36">
        <f t="shared" si="8"/>
        <v>6536</v>
      </c>
      <c r="G55" s="36">
        <f t="shared" si="9"/>
        <v>5787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PASAIA</v>
      </c>
      <c r="F56" s="36">
        <f t="shared" si="8"/>
        <v>5015</v>
      </c>
      <c r="G56" s="36">
        <f t="shared" si="9"/>
        <v>4566</v>
      </c>
    </row>
    <row r="57" spans="1:7" x14ac:dyDescent="0.3">
      <c r="A57" s="36" t="str">
        <f t="shared" si="5"/>
        <v>MELILLA</v>
      </c>
      <c r="B57" s="37">
        <f t="shared" si="3"/>
        <v>24018</v>
      </c>
      <c r="C57" s="37">
        <f t="shared" si="4"/>
        <v>32084</v>
      </c>
      <c r="D57" s="37">
        <f t="shared" si="7"/>
        <v>9</v>
      </c>
      <c r="E57" s="36" t="str">
        <f t="shared" si="6"/>
        <v>ALICANTE</v>
      </c>
      <c r="F57" s="36">
        <f t="shared" si="8"/>
        <v>2838</v>
      </c>
      <c r="G57" s="36">
        <f t="shared" si="9"/>
        <v>773</v>
      </c>
    </row>
    <row r="58" spans="1:7" x14ac:dyDescent="0.3">
      <c r="A58" s="36" t="str">
        <f t="shared" si="5"/>
        <v>MOTRIL</v>
      </c>
      <c r="B58" s="37">
        <f t="shared" si="3"/>
        <v>27530</v>
      </c>
      <c r="C58" s="37">
        <f t="shared" si="4"/>
        <v>22769</v>
      </c>
      <c r="D58" s="37">
        <f t="shared" si="7"/>
        <v>8</v>
      </c>
      <c r="E58" s="36" t="str">
        <f t="shared" si="6"/>
        <v>FERROL-SAN CIBRAO</v>
      </c>
      <c r="F58" s="36">
        <f t="shared" si="8"/>
        <v>442</v>
      </c>
      <c r="G58" s="36">
        <f t="shared" si="9"/>
        <v>648</v>
      </c>
    </row>
    <row r="59" spans="1:7" x14ac:dyDescent="0.3">
      <c r="A59" s="36" t="str">
        <f t="shared" si="5"/>
        <v>PASAIA</v>
      </c>
      <c r="B59" s="37">
        <f t="shared" si="3"/>
        <v>5015</v>
      </c>
      <c r="C59" s="37">
        <f t="shared" si="4"/>
        <v>4566</v>
      </c>
      <c r="D59" s="37">
        <f t="shared" si="7"/>
        <v>18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117606</v>
      </c>
      <c r="C60" s="37">
        <f t="shared" si="4"/>
        <v>112757</v>
      </c>
      <c r="D60" s="37">
        <f t="shared" si="7"/>
        <v>6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23213</v>
      </c>
      <c r="C61" s="37">
        <f t="shared" si="4"/>
        <v>17209</v>
      </c>
      <c r="D61" s="37">
        <f t="shared" si="7"/>
        <v>10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8143</v>
      </c>
      <c r="C62" s="37">
        <f t="shared" si="4"/>
        <v>8017</v>
      </c>
      <c r="D62" s="37">
        <f t="shared" si="7"/>
        <v>16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245130</v>
      </c>
      <c r="C64" s="37">
        <f t="shared" si="4"/>
        <v>200994</v>
      </c>
      <c r="D64" s="37">
        <f t="shared" si="7"/>
        <v>2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16710</v>
      </c>
      <c r="C65" s="37">
        <f t="shared" si="4"/>
        <v>16604</v>
      </c>
      <c r="D65" s="37">
        <f t="shared" si="7"/>
        <v>14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28">
        <v>0</v>
      </c>
      <c r="C7" s="28">
        <v>0</v>
      </c>
      <c r="D7" s="28">
        <v>3</v>
      </c>
      <c r="E7" s="28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29">
        <v>13201</v>
      </c>
      <c r="C8" s="29">
        <v>14708</v>
      </c>
      <c r="D8" s="29">
        <v>149278</v>
      </c>
      <c r="E8" s="29">
        <v>149172</v>
      </c>
      <c r="F8" s="14">
        <f t="shared" ref="F8:F34" si="0">((E8*100)/D8)-100</f>
        <v>-7.100845402537459E-2</v>
      </c>
      <c r="G8" s="1"/>
      <c r="H8" s="1"/>
      <c r="I8" s="1"/>
    </row>
    <row r="9" spans="1:12" x14ac:dyDescent="0.3">
      <c r="A9" s="9" t="s">
        <v>157</v>
      </c>
      <c r="B9" s="28">
        <v>669</v>
      </c>
      <c r="C9" s="28">
        <v>1173</v>
      </c>
      <c r="D9" s="28">
        <v>6102</v>
      </c>
      <c r="E9" s="28">
        <v>8253</v>
      </c>
      <c r="F9" s="11">
        <f t="shared" si="0"/>
        <v>35.250737463126853</v>
      </c>
      <c r="G9" s="1"/>
      <c r="H9" s="1"/>
      <c r="I9" s="1"/>
    </row>
    <row r="10" spans="1:12" x14ac:dyDescent="0.3">
      <c r="A10" s="12" t="s">
        <v>159</v>
      </c>
      <c r="B10" s="29">
        <v>0</v>
      </c>
      <c r="C10" s="29">
        <v>0</v>
      </c>
      <c r="D10" s="29">
        <v>0</v>
      </c>
      <c r="E10" s="29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28">
        <v>412977</v>
      </c>
      <c r="C11" s="28">
        <v>400781</v>
      </c>
      <c r="D11" s="28">
        <v>4010783</v>
      </c>
      <c r="E11" s="28">
        <v>4395213</v>
      </c>
      <c r="F11" s="11">
        <f t="shared" si="0"/>
        <v>9.5849114748915554</v>
      </c>
      <c r="G11" s="1"/>
      <c r="H11" s="1"/>
      <c r="I11" s="1"/>
    </row>
    <row r="12" spans="1:12" x14ac:dyDescent="0.3">
      <c r="A12" s="12" t="s">
        <v>161</v>
      </c>
      <c r="B12" s="29">
        <v>7084</v>
      </c>
      <c r="C12" s="29">
        <v>6028</v>
      </c>
      <c r="D12" s="29">
        <v>75389</v>
      </c>
      <c r="E12" s="29">
        <v>62832</v>
      </c>
      <c r="F12" s="14">
        <f t="shared" si="0"/>
        <v>-16.656276114552526</v>
      </c>
      <c r="G12" s="1"/>
      <c r="H12" s="1"/>
      <c r="I12" s="1"/>
    </row>
    <row r="13" spans="1:12" x14ac:dyDescent="0.3">
      <c r="A13" s="9" t="s">
        <v>32</v>
      </c>
      <c r="B13" s="28">
        <v>8290</v>
      </c>
      <c r="C13" s="28">
        <v>8653</v>
      </c>
      <c r="D13" s="28">
        <v>113195</v>
      </c>
      <c r="E13" s="28">
        <v>113759</v>
      </c>
      <c r="F13" s="11">
        <f t="shared" si="0"/>
        <v>0.49825522328724503</v>
      </c>
      <c r="G13" s="1"/>
      <c r="H13" s="1"/>
      <c r="I13" s="1"/>
    </row>
    <row r="14" spans="1:12" x14ac:dyDescent="0.3">
      <c r="A14" s="12" t="s">
        <v>33</v>
      </c>
      <c r="B14" s="29">
        <v>258375</v>
      </c>
      <c r="C14" s="29">
        <v>283262</v>
      </c>
      <c r="D14" s="29">
        <v>2776568</v>
      </c>
      <c r="E14" s="29">
        <v>3174430</v>
      </c>
      <c r="F14" s="14">
        <f t="shared" si="0"/>
        <v>14.329272684839708</v>
      </c>
      <c r="G14" s="1"/>
      <c r="H14" s="1"/>
      <c r="I14" s="1"/>
    </row>
    <row r="15" spans="1:12" x14ac:dyDescent="0.3">
      <c r="A15" s="9" t="s">
        <v>34</v>
      </c>
      <c r="B15" s="28">
        <v>49449</v>
      </c>
      <c r="C15" s="28">
        <v>54999</v>
      </c>
      <c r="D15" s="28">
        <v>538879</v>
      </c>
      <c r="E15" s="28">
        <v>589995</v>
      </c>
      <c r="F15" s="11">
        <f t="shared" si="0"/>
        <v>9.4856173649372124</v>
      </c>
      <c r="G15" s="1"/>
      <c r="H15" s="1"/>
      <c r="I15" s="1"/>
    </row>
    <row r="16" spans="1:12" x14ac:dyDescent="0.3">
      <c r="A16" s="12" t="s">
        <v>35</v>
      </c>
      <c r="B16" s="29">
        <v>6067</v>
      </c>
      <c r="C16" s="29">
        <v>6178</v>
      </c>
      <c r="D16" s="29">
        <v>84268</v>
      </c>
      <c r="E16" s="29">
        <v>79413</v>
      </c>
      <c r="F16" s="14">
        <f t="shared" si="0"/>
        <v>-5.7613803579057361</v>
      </c>
      <c r="G16" s="1"/>
      <c r="H16" s="1"/>
      <c r="I16" s="1"/>
    </row>
    <row r="17" spans="1:9" x14ac:dyDescent="0.3">
      <c r="A17" s="9" t="s">
        <v>162</v>
      </c>
      <c r="B17" s="28">
        <v>17559</v>
      </c>
      <c r="C17" s="28">
        <v>15337</v>
      </c>
      <c r="D17" s="28">
        <v>222627</v>
      </c>
      <c r="E17" s="28">
        <v>214690</v>
      </c>
      <c r="F17" s="11">
        <f t="shared" si="0"/>
        <v>-3.5651560682217394</v>
      </c>
      <c r="G17" s="1"/>
      <c r="H17" s="1"/>
      <c r="I17" s="1"/>
    </row>
    <row r="18" spans="1:9" x14ac:dyDescent="0.3">
      <c r="A18" s="12" t="s">
        <v>36</v>
      </c>
      <c r="B18" s="29">
        <v>831</v>
      </c>
      <c r="C18" s="29">
        <v>955</v>
      </c>
      <c r="D18" s="29">
        <v>15308</v>
      </c>
      <c r="E18" s="29">
        <v>10134</v>
      </c>
      <c r="F18" s="14">
        <f t="shared" si="0"/>
        <v>-33.799320616671025</v>
      </c>
      <c r="G18" s="1"/>
      <c r="H18" s="1"/>
      <c r="I18" s="1"/>
    </row>
    <row r="19" spans="1:9" x14ac:dyDescent="0.3">
      <c r="A19" s="9" t="s">
        <v>37</v>
      </c>
      <c r="B19" s="28">
        <v>118</v>
      </c>
      <c r="C19" s="28">
        <v>615</v>
      </c>
      <c r="D19" s="28">
        <v>407</v>
      </c>
      <c r="E19" s="28">
        <v>4051</v>
      </c>
      <c r="F19" s="11">
        <f t="shared" si="0"/>
        <v>895.3316953316953</v>
      </c>
      <c r="G19" s="1"/>
      <c r="H19" s="1"/>
      <c r="I19" s="1"/>
    </row>
    <row r="20" spans="1:9" x14ac:dyDescent="0.3">
      <c r="A20" s="12" t="s">
        <v>163</v>
      </c>
      <c r="B20" s="29">
        <v>6648</v>
      </c>
      <c r="C20" s="29">
        <v>7205</v>
      </c>
      <c r="D20" s="29">
        <v>71061</v>
      </c>
      <c r="E20" s="29">
        <v>74189</v>
      </c>
      <c r="F20" s="14">
        <f t="shared" si="0"/>
        <v>4.4018519300319383</v>
      </c>
      <c r="G20" s="1"/>
      <c r="H20" s="1"/>
      <c r="I20" s="1"/>
    </row>
    <row r="21" spans="1:9" x14ac:dyDescent="0.3">
      <c r="A21" s="9" t="s">
        <v>38</v>
      </c>
      <c r="B21" s="28">
        <v>5352</v>
      </c>
      <c r="C21" s="28">
        <v>6124</v>
      </c>
      <c r="D21" s="28">
        <v>51294</v>
      </c>
      <c r="E21" s="28">
        <v>63696</v>
      </c>
      <c r="F21" s="11">
        <f t="shared" si="0"/>
        <v>24.178266463913914</v>
      </c>
      <c r="G21" s="1"/>
      <c r="H21" s="1"/>
      <c r="I21" s="1"/>
    </row>
    <row r="22" spans="1:9" x14ac:dyDescent="0.3">
      <c r="A22" s="12" t="s">
        <v>59</v>
      </c>
      <c r="B22" s="29">
        <v>104222</v>
      </c>
      <c r="C22" s="29">
        <v>90257</v>
      </c>
      <c r="D22" s="29">
        <v>1083970</v>
      </c>
      <c r="E22" s="29">
        <v>1041972</v>
      </c>
      <c r="F22" s="14">
        <f t="shared" si="0"/>
        <v>-3.8744614703359019</v>
      </c>
      <c r="G22" s="1"/>
      <c r="H22" s="1"/>
      <c r="I22" s="1"/>
    </row>
    <row r="23" spans="1:9" x14ac:dyDescent="0.3">
      <c r="A23" s="9" t="s">
        <v>164</v>
      </c>
      <c r="B23" s="28">
        <v>3328</v>
      </c>
      <c r="C23" s="28">
        <v>18534</v>
      </c>
      <c r="D23" s="28">
        <v>83597</v>
      </c>
      <c r="E23" s="28">
        <v>96951</v>
      </c>
      <c r="F23" s="11">
        <f t="shared" si="0"/>
        <v>15.974257449429999</v>
      </c>
      <c r="G23" s="1"/>
      <c r="H23" s="1"/>
      <c r="I23" s="1"/>
    </row>
    <row r="24" spans="1:9" x14ac:dyDescent="0.3">
      <c r="A24" s="12" t="s">
        <v>166</v>
      </c>
      <c r="B24" s="29">
        <v>7396</v>
      </c>
      <c r="C24" s="29">
        <v>7118</v>
      </c>
      <c r="D24" s="29">
        <v>81085</v>
      </c>
      <c r="E24" s="29">
        <v>80348</v>
      </c>
      <c r="F24" s="14">
        <f t="shared" si="0"/>
        <v>-0.90892273540112001</v>
      </c>
      <c r="G24" s="1"/>
      <c r="H24" s="1"/>
      <c r="I24" s="1"/>
    </row>
    <row r="25" spans="1:9" x14ac:dyDescent="0.3">
      <c r="A25" s="9" t="s">
        <v>39</v>
      </c>
      <c r="B25" s="28">
        <v>2738</v>
      </c>
      <c r="C25" s="28">
        <v>1419</v>
      </c>
      <c r="D25" s="28">
        <v>34361</v>
      </c>
      <c r="E25" s="28">
        <v>20679</v>
      </c>
      <c r="F25" s="11">
        <f t="shared" si="0"/>
        <v>-39.818398766042897</v>
      </c>
      <c r="G25" s="1"/>
      <c r="H25" s="1"/>
      <c r="I25" s="1"/>
    </row>
    <row r="26" spans="1:9" x14ac:dyDescent="0.3">
      <c r="A26" s="12" t="s">
        <v>40</v>
      </c>
      <c r="B26" s="29">
        <v>8</v>
      </c>
      <c r="C26" s="29">
        <v>26</v>
      </c>
      <c r="D26" s="29">
        <v>1458</v>
      </c>
      <c r="E26" s="29">
        <v>319</v>
      </c>
      <c r="F26" s="14">
        <f t="shared" si="0"/>
        <v>-78.120713305898491</v>
      </c>
      <c r="G26" s="1"/>
      <c r="H26" s="1"/>
      <c r="I26" s="1"/>
    </row>
    <row r="27" spans="1:9" x14ac:dyDescent="0.3">
      <c r="A27" s="9" t="s">
        <v>41</v>
      </c>
      <c r="B27" s="28">
        <v>0</v>
      </c>
      <c r="C27" s="28">
        <v>3</v>
      </c>
      <c r="D27" s="28">
        <v>8</v>
      </c>
      <c r="E27" s="28">
        <v>15</v>
      </c>
      <c r="F27" s="19">
        <f t="shared" si="0"/>
        <v>87.5</v>
      </c>
      <c r="G27" s="1"/>
      <c r="H27" s="1"/>
      <c r="I27" s="1"/>
    </row>
    <row r="28" spans="1:9" x14ac:dyDescent="0.3">
      <c r="A28" s="12" t="s">
        <v>42</v>
      </c>
      <c r="B28" s="29">
        <v>49111</v>
      </c>
      <c r="C28" s="29">
        <v>36899</v>
      </c>
      <c r="D28" s="29">
        <v>411507</v>
      </c>
      <c r="E28" s="29">
        <v>475187</v>
      </c>
      <c r="F28" s="14">
        <f t="shared" si="0"/>
        <v>15.474827888711488</v>
      </c>
      <c r="G28" s="1"/>
      <c r="H28" s="1"/>
      <c r="I28" s="1"/>
    </row>
    <row r="29" spans="1:9" x14ac:dyDescent="0.3">
      <c r="A29" s="9" t="s">
        <v>43</v>
      </c>
      <c r="B29" s="28">
        <v>971</v>
      </c>
      <c r="C29" s="28">
        <v>861</v>
      </c>
      <c r="D29" s="28">
        <v>6264</v>
      </c>
      <c r="E29" s="28">
        <v>9638</v>
      </c>
      <c r="F29" s="11">
        <f t="shared" si="0"/>
        <v>53.863346104725423</v>
      </c>
      <c r="G29" s="1"/>
      <c r="H29" s="1"/>
      <c r="I29" s="1"/>
    </row>
    <row r="30" spans="1:9" x14ac:dyDescent="0.3">
      <c r="A30" s="12" t="s">
        <v>44</v>
      </c>
      <c r="B30" s="29">
        <v>9363</v>
      </c>
      <c r="C30" s="29">
        <v>14235</v>
      </c>
      <c r="D30" s="29">
        <v>95613</v>
      </c>
      <c r="E30" s="29">
        <v>126620</v>
      </c>
      <c r="F30" s="14">
        <f t="shared" si="0"/>
        <v>32.429690523255204</v>
      </c>
      <c r="G30" s="1"/>
      <c r="H30" s="1"/>
      <c r="I30" s="1"/>
    </row>
    <row r="31" spans="1:9" x14ac:dyDescent="0.3">
      <c r="A31" s="9" t="s">
        <v>45</v>
      </c>
      <c r="B31" s="28">
        <v>5034</v>
      </c>
      <c r="C31" s="28">
        <v>4907</v>
      </c>
      <c r="D31" s="28">
        <v>57668</v>
      </c>
      <c r="E31" s="28">
        <v>53289</v>
      </c>
      <c r="F31" s="11">
        <f t="shared" si="0"/>
        <v>-7.5934660470278175</v>
      </c>
      <c r="G31" s="1"/>
      <c r="H31" s="1"/>
      <c r="I31" s="1"/>
    </row>
    <row r="32" spans="1:9" x14ac:dyDescent="0.3">
      <c r="A32" s="12" t="s">
        <v>46</v>
      </c>
      <c r="B32" s="29">
        <v>399074</v>
      </c>
      <c r="C32" s="29">
        <v>447903</v>
      </c>
      <c r="D32" s="29">
        <v>4455323</v>
      </c>
      <c r="E32" s="29">
        <v>4740636</v>
      </c>
      <c r="F32" s="14">
        <f t="shared" si="0"/>
        <v>6.4038679126070122</v>
      </c>
      <c r="G32" s="1"/>
      <c r="H32" s="1"/>
      <c r="I32" s="1"/>
    </row>
    <row r="33" spans="1:9" x14ac:dyDescent="0.3">
      <c r="A33" s="9" t="s">
        <v>47</v>
      </c>
      <c r="B33" s="28">
        <v>14678</v>
      </c>
      <c r="C33" s="28">
        <v>13851</v>
      </c>
      <c r="D33" s="28">
        <v>169963</v>
      </c>
      <c r="E33" s="28">
        <v>172183</v>
      </c>
      <c r="F33" s="11">
        <f t="shared" si="0"/>
        <v>1.3061666362678892</v>
      </c>
      <c r="G33" s="1"/>
      <c r="H33" s="1"/>
      <c r="I33" s="1"/>
    </row>
    <row r="34" spans="1:9" x14ac:dyDescent="0.3">
      <c r="A34" s="12" t="s">
        <v>165</v>
      </c>
      <c r="B34" s="29">
        <v>2812</v>
      </c>
      <c r="C34" s="29">
        <v>2671</v>
      </c>
      <c r="D34" s="29">
        <v>31767</v>
      </c>
      <c r="E34" s="29">
        <v>31906</v>
      </c>
      <c r="F34" s="14">
        <f t="shared" si="0"/>
        <v>0.43756099096546563</v>
      </c>
      <c r="G34" s="1"/>
      <c r="H34" s="1"/>
      <c r="I34" s="1"/>
    </row>
    <row r="35" spans="1:9" x14ac:dyDescent="0.3">
      <c r="A35" s="15" t="s">
        <v>48</v>
      </c>
      <c r="B35" s="16">
        <f>SUM(B7:B34)</f>
        <v>1385355</v>
      </c>
      <c r="C35" s="16">
        <f t="shared" ref="C35:E35" si="1">SUM(C7:C34)</f>
        <v>1444702</v>
      </c>
      <c r="D35" s="16">
        <f t="shared" si="1"/>
        <v>14627746</v>
      </c>
      <c r="E35" s="16">
        <f t="shared" si="1"/>
        <v>15789585</v>
      </c>
      <c r="F35" s="17">
        <f t="shared" ref="F35" si="2">((E35*100)/D35)-100</f>
        <v>7.9427069625080975</v>
      </c>
      <c r="G35" s="1"/>
      <c r="H35" s="1"/>
      <c r="I35" s="1"/>
    </row>
    <row r="36" spans="1:9" x14ac:dyDescent="0.3">
      <c r="A36" s="59" t="s">
        <v>118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4740636</v>
      </c>
      <c r="G39" s="36">
        <f>LOOKUP(E39,$A$39:$A$66,$C$39:$C$66)</f>
        <v>4455323</v>
      </c>
    </row>
    <row r="40" spans="1:9" x14ac:dyDescent="0.3">
      <c r="A40" s="36" t="str">
        <f t="shared" si="5"/>
        <v>ALICANTE</v>
      </c>
      <c r="B40" s="37">
        <f t="shared" si="3"/>
        <v>149172</v>
      </c>
      <c r="C40" s="37">
        <f t="shared" si="4"/>
        <v>149278</v>
      </c>
      <c r="D40" s="37">
        <f t="shared" ref="D40:D66" si="7">_xlfn.RANK.EQ(B40,$B$39:$B$66)+COUNTIF($B$39:$B$66,B40)-1</f>
        <v>9</v>
      </c>
      <c r="E40" s="36" t="str">
        <f t="shared" si="6"/>
        <v>BAHÍA DE ALGECIRAS</v>
      </c>
      <c r="F40" s="36">
        <f t="shared" ref="F40:F55" si="8">LOOKUP(E40,$A$39:$A$66,$B$39:$B$66)</f>
        <v>4395213</v>
      </c>
      <c r="G40" s="36">
        <f t="shared" ref="G40:G66" si="9">LOOKUP(E40,$A$39:$A$66,$C$39:$C$66)</f>
        <v>4010783</v>
      </c>
    </row>
    <row r="41" spans="1:9" x14ac:dyDescent="0.3">
      <c r="A41" s="36" t="str">
        <f t="shared" si="5"/>
        <v>ALMERÍA</v>
      </c>
      <c r="B41" s="37">
        <f t="shared" si="3"/>
        <v>8253</v>
      </c>
      <c r="C41" s="37">
        <f t="shared" si="4"/>
        <v>6102</v>
      </c>
      <c r="D41" s="37">
        <f t="shared" si="7"/>
        <v>23</v>
      </c>
      <c r="E41" s="36" t="str">
        <f t="shared" si="6"/>
        <v>BARCELONA</v>
      </c>
      <c r="F41" s="36">
        <f t="shared" si="8"/>
        <v>3174430</v>
      </c>
      <c r="G41" s="36">
        <f t="shared" si="9"/>
        <v>2776568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1041972</v>
      </c>
      <c r="G42" s="36">
        <f t="shared" si="9"/>
        <v>1083970</v>
      </c>
    </row>
    <row r="43" spans="1:9" x14ac:dyDescent="0.3">
      <c r="A43" s="36" t="str">
        <f t="shared" si="5"/>
        <v>BAHÍA DE ALGECIRAS</v>
      </c>
      <c r="B43" s="37">
        <f t="shared" si="3"/>
        <v>4395213</v>
      </c>
      <c r="C43" s="37">
        <f t="shared" si="4"/>
        <v>4010783</v>
      </c>
      <c r="D43" s="37">
        <f t="shared" si="7"/>
        <v>2</v>
      </c>
      <c r="E43" s="36" t="str">
        <f t="shared" si="6"/>
        <v>BILBAO</v>
      </c>
      <c r="F43" s="36">
        <f t="shared" si="8"/>
        <v>589995</v>
      </c>
      <c r="G43" s="36">
        <f t="shared" si="9"/>
        <v>538879</v>
      </c>
    </row>
    <row r="44" spans="1:9" x14ac:dyDescent="0.3">
      <c r="A44" s="36" t="str">
        <f t="shared" si="5"/>
        <v>BAHÍA DE CÁDIZ</v>
      </c>
      <c r="B44" s="37">
        <f t="shared" si="3"/>
        <v>62832</v>
      </c>
      <c r="C44" s="37">
        <f t="shared" si="4"/>
        <v>75389</v>
      </c>
      <c r="D44" s="37">
        <f t="shared" si="7"/>
        <v>17</v>
      </c>
      <c r="E44" s="36" t="str">
        <f t="shared" si="6"/>
        <v>SANTA CRUZ DE TENERIFE</v>
      </c>
      <c r="F44" s="36">
        <f t="shared" si="8"/>
        <v>475187</v>
      </c>
      <c r="G44" s="36">
        <f t="shared" si="9"/>
        <v>411507</v>
      </c>
    </row>
    <row r="45" spans="1:9" x14ac:dyDescent="0.3">
      <c r="A45" s="36" t="str">
        <f t="shared" si="5"/>
        <v>BALEARES</v>
      </c>
      <c r="B45" s="37">
        <f t="shared" si="3"/>
        <v>113759</v>
      </c>
      <c r="C45" s="37">
        <f t="shared" si="4"/>
        <v>113195</v>
      </c>
      <c r="D45" s="37">
        <f t="shared" si="7"/>
        <v>11</v>
      </c>
      <c r="E45" s="36" t="str">
        <f t="shared" si="6"/>
        <v>CASTELLÓN</v>
      </c>
      <c r="F45" s="36">
        <f t="shared" si="8"/>
        <v>214690</v>
      </c>
      <c r="G45" s="36">
        <f t="shared" si="9"/>
        <v>222627</v>
      </c>
    </row>
    <row r="46" spans="1:9" x14ac:dyDescent="0.3">
      <c r="A46" s="36" t="str">
        <f t="shared" si="5"/>
        <v>BARCELONA</v>
      </c>
      <c r="B46" s="37">
        <f t="shared" si="3"/>
        <v>3174430</v>
      </c>
      <c r="C46" s="37">
        <f t="shared" si="4"/>
        <v>2776568</v>
      </c>
      <c r="D46" s="37">
        <f t="shared" si="7"/>
        <v>3</v>
      </c>
      <c r="E46" s="36" t="str">
        <f t="shared" si="6"/>
        <v>VIGO</v>
      </c>
      <c r="F46" s="36">
        <f t="shared" si="8"/>
        <v>172183</v>
      </c>
      <c r="G46" s="36">
        <f t="shared" si="9"/>
        <v>169963</v>
      </c>
    </row>
    <row r="47" spans="1:9" x14ac:dyDescent="0.3">
      <c r="A47" s="36" t="str">
        <f t="shared" si="5"/>
        <v>BILBAO</v>
      </c>
      <c r="B47" s="37">
        <f t="shared" si="3"/>
        <v>589995</v>
      </c>
      <c r="C47" s="37">
        <f t="shared" si="4"/>
        <v>538879</v>
      </c>
      <c r="D47" s="37">
        <f t="shared" si="7"/>
        <v>5</v>
      </c>
      <c r="E47" s="36" t="str">
        <f t="shared" si="6"/>
        <v>ALICANTE</v>
      </c>
      <c r="F47" s="36">
        <f t="shared" si="8"/>
        <v>149172</v>
      </c>
      <c r="G47" s="36">
        <f t="shared" si="9"/>
        <v>149278</v>
      </c>
    </row>
    <row r="48" spans="1:9" x14ac:dyDescent="0.3">
      <c r="A48" s="36" t="str">
        <f t="shared" si="5"/>
        <v>CARTAGENA</v>
      </c>
      <c r="B48" s="37">
        <f t="shared" si="3"/>
        <v>79413</v>
      </c>
      <c r="C48" s="37">
        <f t="shared" si="4"/>
        <v>84268</v>
      </c>
      <c r="D48" s="37">
        <f t="shared" si="7"/>
        <v>14</v>
      </c>
      <c r="E48" s="36" t="str">
        <f t="shared" si="6"/>
        <v>SEVILLA</v>
      </c>
      <c r="F48" s="36">
        <f t="shared" si="8"/>
        <v>126620</v>
      </c>
      <c r="G48" s="36">
        <f t="shared" si="9"/>
        <v>95613</v>
      </c>
    </row>
    <row r="49" spans="1:7" x14ac:dyDescent="0.3">
      <c r="A49" s="36" t="str">
        <f t="shared" si="5"/>
        <v>CASTELLÓN</v>
      </c>
      <c r="B49" s="37">
        <f t="shared" si="3"/>
        <v>214690</v>
      </c>
      <c r="C49" s="37">
        <f t="shared" si="4"/>
        <v>222627</v>
      </c>
      <c r="D49" s="37">
        <f t="shared" si="7"/>
        <v>7</v>
      </c>
      <c r="E49" s="36" t="str">
        <f t="shared" si="6"/>
        <v>BALEARES</v>
      </c>
      <c r="F49" s="36">
        <f t="shared" si="8"/>
        <v>113759</v>
      </c>
      <c r="G49" s="36">
        <f t="shared" si="9"/>
        <v>113195</v>
      </c>
    </row>
    <row r="50" spans="1:7" x14ac:dyDescent="0.3">
      <c r="A50" s="36" t="str">
        <f t="shared" si="5"/>
        <v>CEUTA</v>
      </c>
      <c r="B50" s="37">
        <f t="shared" si="3"/>
        <v>10134</v>
      </c>
      <c r="C50" s="37">
        <f t="shared" si="4"/>
        <v>15308</v>
      </c>
      <c r="D50" s="37">
        <f t="shared" si="7"/>
        <v>21</v>
      </c>
      <c r="E50" s="36" t="str">
        <f t="shared" si="6"/>
        <v>MÁLAGA</v>
      </c>
      <c r="F50" s="36">
        <f t="shared" si="8"/>
        <v>96951</v>
      </c>
      <c r="G50" s="36">
        <f t="shared" si="9"/>
        <v>83597</v>
      </c>
    </row>
    <row r="51" spans="1:7" x14ac:dyDescent="0.3">
      <c r="A51" s="36" t="str">
        <f t="shared" si="5"/>
        <v>FERROL-SAN CIBRAO</v>
      </c>
      <c r="B51" s="37">
        <f t="shared" si="3"/>
        <v>4051</v>
      </c>
      <c r="C51" s="37">
        <f t="shared" si="4"/>
        <v>407</v>
      </c>
      <c r="D51" s="37">
        <f t="shared" si="7"/>
        <v>24</v>
      </c>
      <c r="E51" s="36" t="str">
        <f t="shared" si="6"/>
        <v>MARÍN Y RÍA DE PONTEVEDRA</v>
      </c>
      <c r="F51" s="36">
        <f t="shared" si="8"/>
        <v>80348</v>
      </c>
      <c r="G51" s="36">
        <f t="shared" si="9"/>
        <v>81085</v>
      </c>
    </row>
    <row r="52" spans="1:7" x14ac:dyDescent="0.3">
      <c r="A52" s="36" t="str">
        <f t="shared" si="5"/>
        <v>GIJÓN</v>
      </c>
      <c r="B52" s="37">
        <f t="shared" si="3"/>
        <v>74189</v>
      </c>
      <c r="C52" s="37">
        <f t="shared" si="4"/>
        <v>71061</v>
      </c>
      <c r="D52" s="37">
        <f t="shared" si="7"/>
        <v>15</v>
      </c>
      <c r="E52" s="36" t="str">
        <f t="shared" si="6"/>
        <v>CARTAGENA</v>
      </c>
      <c r="F52" s="36">
        <f t="shared" si="8"/>
        <v>79413</v>
      </c>
      <c r="G52" s="36">
        <f t="shared" si="9"/>
        <v>84268</v>
      </c>
    </row>
    <row r="53" spans="1:7" x14ac:dyDescent="0.3">
      <c r="A53" s="36" t="str">
        <f t="shared" si="5"/>
        <v>HUELVA</v>
      </c>
      <c r="B53" s="37">
        <f t="shared" si="3"/>
        <v>63696</v>
      </c>
      <c r="C53" s="37">
        <f t="shared" si="4"/>
        <v>51294</v>
      </c>
      <c r="D53" s="37">
        <f t="shared" si="7"/>
        <v>16</v>
      </c>
      <c r="E53" s="36" t="str">
        <f t="shared" si="6"/>
        <v>GIJÓN</v>
      </c>
      <c r="F53" s="36">
        <f t="shared" si="8"/>
        <v>74189</v>
      </c>
      <c r="G53" s="36">
        <f t="shared" si="9"/>
        <v>71061</v>
      </c>
    </row>
    <row r="54" spans="1:7" x14ac:dyDescent="0.3">
      <c r="A54" s="36" t="str">
        <f t="shared" si="5"/>
        <v>LAS PALMAS</v>
      </c>
      <c r="B54" s="37">
        <f t="shared" si="3"/>
        <v>1041972</v>
      </c>
      <c r="C54" s="37">
        <f t="shared" si="4"/>
        <v>1083970</v>
      </c>
      <c r="D54" s="37">
        <f t="shared" si="7"/>
        <v>4</v>
      </c>
      <c r="E54" s="36" t="str">
        <f t="shared" si="6"/>
        <v>HUELVA</v>
      </c>
      <c r="F54" s="36">
        <f t="shared" si="8"/>
        <v>63696</v>
      </c>
      <c r="G54" s="36">
        <f t="shared" si="9"/>
        <v>51294</v>
      </c>
    </row>
    <row r="55" spans="1:7" x14ac:dyDescent="0.3">
      <c r="A55" s="36" t="str">
        <f t="shared" si="5"/>
        <v>MÁLAGA</v>
      </c>
      <c r="B55" s="37">
        <f t="shared" si="3"/>
        <v>96951</v>
      </c>
      <c r="C55" s="37">
        <f t="shared" si="4"/>
        <v>83597</v>
      </c>
      <c r="D55" s="37">
        <f t="shared" si="7"/>
        <v>12</v>
      </c>
      <c r="E55" s="36" t="str">
        <f t="shared" si="6"/>
        <v>BAHÍA DE CÁDIZ</v>
      </c>
      <c r="F55" s="36">
        <f t="shared" si="8"/>
        <v>62832</v>
      </c>
      <c r="G55" s="36">
        <f t="shared" si="9"/>
        <v>75389</v>
      </c>
    </row>
    <row r="56" spans="1:7" x14ac:dyDescent="0.3">
      <c r="A56" s="36" t="str">
        <f t="shared" si="5"/>
        <v>MARÍN Y RÍA DE PONTEVEDRA</v>
      </c>
      <c r="B56" s="37">
        <f t="shared" si="3"/>
        <v>80348</v>
      </c>
      <c r="C56" s="37">
        <f t="shared" si="4"/>
        <v>81085</v>
      </c>
      <c r="D56" s="37">
        <f t="shared" si="7"/>
        <v>13</v>
      </c>
      <c r="E56" s="36" t="str">
        <f t="shared" si="6"/>
        <v>TARRAGONA</v>
      </c>
      <c r="F56" s="36">
        <f t="shared" ref="F56:F66" si="10">LOOKUP(E56,$A$39:$A$66,$B$39:$B$66)</f>
        <v>53289</v>
      </c>
      <c r="G56" s="36">
        <f t="shared" si="9"/>
        <v>57668</v>
      </c>
    </row>
    <row r="57" spans="1:7" x14ac:dyDescent="0.3">
      <c r="A57" s="36" t="str">
        <f t="shared" si="5"/>
        <v>MELILLA</v>
      </c>
      <c r="B57" s="37">
        <f t="shared" si="3"/>
        <v>20679</v>
      </c>
      <c r="C57" s="37">
        <f t="shared" si="4"/>
        <v>34361</v>
      </c>
      <c r="D57" s="37">
        <f t="shared" si="7"/>
        <v>20</v>
      </c>
      <c r="E57" s="36" t="str">
        <f t="shared" si="6"/>
        <v>VILAGARCÍA</v>
      </c>
      <c r="F57" s="36">
        <f t="shared" si="10"/>
        <v>31906</v>
      </c>
      <c r="G57" s="36">
        <f t="shared" si="9"/>
        <v>31767</v>
      </c>
    </row>
    <row r="58" spans="1:7" x14ac:dyDescent="0.3">
      <c r="A58" s="36" t="str">
        <f t="shared" si="5"/>
        <v>MOTRIL</v>
      </c>
      <c r="B58" s="37">
        <f t="shared" si="3"/>
        <v>319</v>
      </c>
      <c r="C58" s="37">
        <f t="shared" si="4"/>
        <v>1458</v>
      </c>
      <c r="D58" s="37">
        <f t="shared" si="7"/>
        <v>25</v>
      </c>
      <c r="E58" s="36" t="str">
        <f t="shared" si="6"/>
        <v>MELILLA</v>
      </c>
      <c r="F58" s="36">
        <f t="shared" si="10"/>
        <v>20679</v>
      </c>
      <c r="G58" s="36">
        <f t="shared" si="9"/>
        <v>34361</v>
      </c>
    </row>
    <row r="59" spans="1:7" x14ac:dyDescent="0.3">
      <c r="A59" s="36" t="str">
        <f t="shared" si="5"/>
        <v>PASAIA</v>
      </c>
      <c r="B59" s="37">
        <f t="shared" si="3"/>
        <v>15</v>
      </c>
      <c r="C59" s="37">
        <f t="shared" si="4"/>
        <v>8</v>
      </c>
      <c r="D59" s="37">
        <f t="shared" si="7"/>
        <v>26</v>
      </c>
      <c r="E59" s="36" t="str">
        <f t="shared" si="6"/>
        <v>CEUTA</v>
      </c>
      <c r="F59" s="36">
        <f t="shared" si="10"/>
        <v>10134</v>
      </c>
      <c r="G59" s="36">
        <f t="shared" si="9"/>
        <v>15308</v>
      </c>
    </row>
    <row r="60" spans="1:7" x14ac:dyDescent="0.3">
      <c r="A60" s="36" t="str">
        <f t="shared" si="5"/>
        <v>SANTA CRUZ DE TENERIFE</v>
      </c>
      <c r="B60" s="37">
        <f t="shared" si="3"/>
        <v>475187</v>
      </c>
      <c r="C60" s="37">
        <f t="shared" si="4"/>
        <v>411507</v>
      </c>
      <c r="D60" s="37">
        <f t="shared" si="7"/>
        <v>6</v>
      </c>
      <c r="E60" s="36" t="str">
        <f t="shared" si="6"/>
        <v>SANTANDER</v>
      </c>
      <c r="F60" s="36">
        <f t="shared" si="10"/>
        <v>9638</v>
      </c>
      <c r="G60" s="36">
        <f t="shared" si="9"/>
        <v>6264</v>
      </c>
    </row>
    <row r="61" spans="1:7" x14ac:dyDescent="0.3">
      <c r="A61" s="36" t="str">
        <f t="shared" si="5"/>
        <v>SANTANDER</v>
      </c>
      <c r="B61" s="37">
        <f t="shared" si="3"/>
        <v>9638</v>
      </c>
      <c r="C61" s="37">
        <f t="shared" si="4"/>
        <v>6264</v>
      </c>
      <c r="D61" s="37">
        <f t="shared" si="7"/>
        <v>22</v>
      </c>
      <c r="E61" s="36" t="str">
        <f t="shared" si="6"/>
        <v>ALMERÍA</v>
      </c>
      <c r="F61" s="36">
        <f t="shared" si="10"/>
        <v>8253</v>
      </c>
      <c r="G61" s="36">
        <f t="shared" si="9"/>
        <v>6102</v>
      </c>
    </row>
    <row r="62" spans="1:7" x14ac:dyDescent="0.3">
      <c r="A62" s="36" t="str">
        <f t="shared" si="5"/>
        <v>SEVILLA</v>
      </c>
      <c r="B62" s="37">
        <f t="shared" si="3"/>
        <v>126620</v>
      </c>
      <c r="C62" s="37">
        <f t="shared" si="4"/>
        <v>95613</v>
      </c>
      <c r="D62" s="37">
        <f t="shared" si="7"/>
        <v>10</v>
      </c>
      <c r="E62" s="36" t="str">
        <f t="shared" si="6"/>
        <v>FERROL-SAN CIBRAO</v>
      </c>
      <c r="F62" s="36">
        <f t="shared" si="10"/>
        <v>4051</v>
      </c>
      <c r="G62" s="36">
        <f t="shared" si="9"/>
        <v>407</v>
      </c>
    </row>
    <row r="63" spans="1:7" x14ac:dyDescent="0.3">
      <c r="A63" s="36" t="str">
        <f t="shared" si="5"/>
        <v>TARRAGONA</v>
      </c>
      <c r="B63" s="37">
        <f t="shared" si="3"/>
        <v>53289</v>
      </c>
      <c r="C63" s="37">
        <f t="shared" si="4"/>
        <v>57668</v>
      </c>
      <c r="D63" s="37">
        <f t="shared" si="7"/>
        <v>18</v>
      </c>
      <c r="E63" s="36" t="str">
        <f t="shared" si="6"/>
        <v>MOTRIL</v>
      </c>
      <c r="F63" s="36">
        <f t="shared" si="10"/>
        <v>319</v>
      </c>
      <c r="G63" s="36">
        <f t="shared" si="9"/>
        <v>1458</v>
      </c>
    </row>
    <row r="64" spans="1:7" x14ac:dyDescent="0.3">
      <c r="A64" s="36" t="str">
        <f t="shared" si="5"/>
        <v>VALENCIA</v>
      </c>
      <c r="B64" s="37">
        <f t="shared" si="3"/>
        <v>4740636</v>
      </c>
      <c r="C64" s="37">
        <f t="shared" si="4"/>
        <v>4455323</v>
      </c>
      <c r="D64" s="37">
        <f t="shared" si="7"/>
        <v>1</v>
      </c>
      <c r="E64" s="36" t="str">
        <f t="shared" si="6"/>
        <v>PASAIA</v>
      </c>
      <c r="F64" s="36">
        <f t="shared" si="10"/>
        <v>15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172183</v>
      </c>
      <c r="C65" s="37">
        <f t="shared" si="4"/>
        <v>169963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31906</v>
      </c>
      <c r="C66" s="37">
        <f t="shared" si="4"/>
        <v>31767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73</v>
      </c>
      <c r="C8" s="31">
        <v>77</v>
      </c>
      <c r="D8" s="31">
        <v>1725</v>
      </c>
      <c r="E8" s="31">
        <v>659</v>
      </c>
      <c r="F8" s="14">
        <f t="shared" ref="F8:F34" si="0">((E8*100)/D8)-100</f>
        <v>-61.79710144927536</v>
      </c>
      <c r="G8" s="1"/>
      <c r="H8" s="1"/>
      <c r="I8" s="1"/>
    </row>
    <row r="9" spans="1:12" x14ac:dyDescent="0.3">
      <c r="A9" s="9" t="s">
        <v>157</v>
      </c>
      <c r="B9" s="30">
        <v>0</v>
      </c>
      <c r="C9" s="30">
        <v>0</v>
      </c>
      <c r="D9" s="30">
        <v>14</v>
      </c>
      <c r="E9" s="30">
        <v>0</v>
      </c>
      <c r="F9" s="19">
        <f t="shared" si="0"/>
        <v>-100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376656</v>
      </c>
      <c r="C11" s="30">
        <v>343579</v>
      </c>
      <c r="D11" s="30">
        <v>3659434</v>
      </c>
      <c r="E11" s="30">
        <v>3867250</v>
      </c>
      <c r="F11" s="19">
        <f t="shared" si="0"/>
        <v>5.6789110009908654</v>
      </c>
      <c r="G11" s="1"/>
      <c r="H11" s="1"/>
      <c r="I11" s="1"/>
    </row>
    <row r="12" spans="1:12" x14ac:dyDescent="0.3">
      <c r="A12" s="12" t="s">
        <v>161</v>
      </c>
      <c r="B12" s="31">
        <v>11</v>
      </c>
      <c r="C12" s="31">
        <v>0</v>
      </c>
      <c r="D12" s="31">
        <v>137</v>
      </c>
      <c r="E12" s="31">
        <v>518</v>
      </c>
      <c r="F12" s="14">
        <f t="shared" si="0"/>
        <v>278.10218978102188</v>
      </c>
      <c r="G12" s="1"/>
      <c r="H12" s="1"/>
      <c r="I12" s="1"/>
    </row>
    <row r="13" spans="1:12" x14ac:dyDescent="0.3">
      <c r="A13" s="9" t="s">
        <v>32</v>
      </c>
      <c r="B13" s="30">
        <v>22</v>
      </c>
      <c r="C13" s="30">
        <v>0</v>
      </c>
      <c r="D13" s="30">
        <v>493</v>
      </c>
      <c r="E13" s="30">
        <v>33</v>
      </c>
      <c r="F13" s="11">
        <f t="shared" si="0"/>
        <v>-93.306288032454361</v>
      </c>
      <c r="G13" s="1"/>
      <c r="H13" s="1"/>
      <c r="I13" s="1"/>
    </row>
    <row r="14" spans="1:12" x14ac:dyDescent="0.3">
      <c r="A14" s="12" t="s">
        <v>33</v>
      </c>
      <c r="B14" s="31">
        <v>96718</v>
      </c>
      <c r="C14" s="31">
        <v>122028</v>
      </c>
      <c r="D14" s="31">
        <v>988641</v>
      </c>
      <c r="E14" s="31">
        <v>1329718</v>
      </c>
      <c r="F14" s="14">
        <f t="shared" si="0"/>
        <v>34.499580737598393</v>
      </c>
      <c r="G14" s="1"/>
      <c r="H14" s="1"/>
      <c r="I14" s="1"/>
    </row>
    <row r="15" spans="1:12" x14ac:dyDescent="0.3">
      <c r="A15" s="9" t="s">
        <v>34</v>
      </c>
      <c r="B15" s="30">
        <v>165</v>
      </c>
      <c r="C15" s="30">
        <v>430</v>
      </c>
      <c r="D15" s="30">
        <v>2452</v>
      </c>
      <c r="E15" s="30">
        <v>1380</v>
      </c>
      <c r="F15" s="11">
        <f t="shared" si="0"/>
        <v>-43.719412724306686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130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706</v>
      </c>
      <c r="C17" s="30">
        <v>490</v>
      </c>
      <c r="D17" s="30">
        <v>30405</v>
      </c>
      <c r="E17" s="30">
        <v>6450</v>
      </c>
      <c r="F17" s="11">
        <f t="shared" si="0"/>
        <v>-78.786383818450915</v>
      </c>
      <c r="G17" s="1"/>
      <c r="H17" s="1"/>
      <c r="I17" s="1"/>
    </row>
    <row r="18" spans="1:9" x14ac:dyDescent="0.3">
      <c r="A18" s="12" t="s">
        <v>36</v>
      </c>
      <c r="B18" s="31">
        <v>0</v>
      </c>
      <c r="C18" s="31">
        <v>0</v>
      </c>
      <c r="D18" s="31">
        <v>0</v>
      </c>
      <c r="E18" s="31">
        <v>92</v>
      </c>
      <c r="F18" s="18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8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596</v>
      </c>
      <c r="E21" s="30">
        <v>1272</v>
      </c>
      <c r="F21" s="19">
        <f t="shared" si="0"/>
        <v>113.4228187919463</v>
      </c>
      <c r="G21" s="1"/>
      <c r="H21" s="1"/>
      <c r="I21" s="1"/>
    </row>
    <row r="22" spans="1:9" x14ac:dyDescent="0.3">
      <c r="A22" s="12" t="s">
        <v>59</v>
      </c>
      <c r="B22" s="31">
        <v>54206</v>
      </c>
      <c r="C22" s="31">
        <v>41352</v>
      </c>
      <c r="D22" s="31">
        <v>565537</v>
      </c>
      <c r="E22" s="31">
        <v>531584</v>
      </c>
      <c r="F22" s="18">
        <f t="shared" si="0"/>
        <v>-6.0036743838157349</v>
      </c>
      <c r="G22" s="1"/>
      <c r="H22" s="1"/>
      <c r="I22" s="1"/>
    </row>
    <row r="23" spans="1:9" x14ac:dyDescent="0.3">
      <c r="A23" s="9" t="s">
        <v>164</v>
      </c>
      <c r="B23" s="30">
        <v>24</v>
      </c>
      <c r="C23" s="30">
        <v>14681</v>
      </c>
      <c r="D23" s="30">
        <v>48930</v>
      </c>
      <c r="E23" s="30">
        <v>61291</v>
      </c>
      <c r="F23" s="11">
        <f t="shared" si="0"/>
        <v>25.262620069487028</v>
      </c>
      <c r="G23" s="1"/>
      <c r="H23" s="1"/>
      <c r="I23" s="1"/>
    </row>
    <row r="24" spans="1:9" x14ac:dyDescent="0.3">
      <c r="A24" s="12" t="s">
        <v>166</v>
      </c>
      <c r="B24" s="31">
        <v>654</v>
      </c>
      <c r="C24" s="31">
        <v>216</v>
      </c>
      <c r="D24" s="31">
        <v>11241</v>
      </c>
      <c r="E24" s="31">
        <v>6680</v>
      </c>
      <c r="F24" s="14">
        <f t="shared" si="0"/>
        <v>-40.574681967796458</v>
      </c>
      <c r="G24" s="1"/>
      <c r="H24" s="1"/>
      <c r="I24" s="1"/>
    </row>
    <row r="25" spans="1:9" x14ac:dyDescent="0.3">
      <c r="A25" s="9" t="s">
        <v>39</v>
      </c>
      <c r="B25" s="30">
        <v>0</v>
      </c>
      <c r="C25" s="30">
        <v>0</v>
      </c>
      <c r="D25" s="30">
        <v>4</v>
      </c>
      <c r="E25" s="30">
        <v>0</v>
      </c>
      <c r="F25" s="19">
        <f t="shared" si="0"/>
        <v>-100</v>
      </c>
      <c r="G25" s="1"/>
      <c r="H25" s="1"/>
      <c r="I25" s="1"/>
    </row>
    <row r="26" spans="1:9" x14ac:dyDescent="0.3">
      <c r="A26" s="12" t="s">
        <v>40</v>
      </c>
      <c r="B26" s="31">
        <v>0</v>
      </c>
      <c r="C26" s="31">
        <v>0</v>
      </c>
      <c r="D26" s="31">
        <v>0</v>
      </c>
      <c r="E26" s="31">
        <v>0</v>
      </c>
      <c r="F26" s="14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30">
        <v>0</v>
      </c>
      <c r="C27" s="30">
        <v>0</v>
      </c>
      <c r="D27" s="30">
        <v>0</v>
      </c>
      <c r="E27" s="3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31">
        <v>9675</v>
      </c>
      <c r="C28" s="31">
        <v>719</v>
      </c>
      <c r="D28" s="31">
        <v>45359</v>
      </c>
      <c r="E28" s="31">
        <v>103062</v>
      </c>
      <c r="F28" s="14">
        <f t="shared" si="0"/>
        <v>127.2140038360634</v>
      </c>
      <c r="G28" s="1"/>
      <c r="H28" s="1"/>
      <c r="I28" s="1"/>
    </row>
    <row r="29" spans="1:9" x14ac:dyDescent="0.3">
      <c r="A29" s="9" t="s">
        <v>43</v>
      </c>
      <c r="B29" s="30">
        <v>0</v>
      </c>
      <c r="C29" s="30">
        <v>0</v>
      </c>
      <c r="D29" s="30">
        <v>0</v>
      </c>
      <c r="E29" s="3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31">
        <v>0</v>
      </c>
      <c r="C30" s="31">
        <v>0</v>
      </c>
      <c r="D30" s="31">
        <v>0</v>
      </c>
      <c r="E30" s="31">
        <v>42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30">
        <v>22</v>
      </c>
      <c r="C31" s="30">
        <v>9</v>
      </c>
      <c r="D31" s="30">
        <v>3841</v>
      </c>
      <c r="E31" s="30">
        <v>77</v>
      </c>
      <c r="F31" s="11">
        <f t="shared" si="0"/>
        <v>-97.995313720385312</v>
      </c>
      <c r="G31" s="1"/>
      <c r="H31" s="1"/>
      <c r="I31" s="1"/>
    </row>
    <row r="32" spans="1:9" x14ac:dyDescent="0.3">
      <c r="A32" s="12" t="s">
        <v>46</v>
      </c>
      <c r="B32" s="31">
        <v>207651</v>
      </c>
      <c r="C32" s="31">
        <v>240853</v>
      </c>
      <c r="D32" s="31">
        <v>2423421</v>
      </c>
      <c r="E32" s="31">
        <v>2580598</v>
      </c>
      <c r="F32" s="14">
        <f t="shared" si="0"/>
        <v>6.4857488649310255</v>
      </c>
      <c r="G32" s="1"/>
      <c r="H32" s="1"/>
      <c r="I32" s="1"/>
    </row>
    <row r="33" spans="1:9" x14ac:dyDescent="0.3">
      <c r="A33" s="9" t="s">
        <v>47</v>
      </c>
      <c r="B33" s="30">
        <v>700</v>
      </c>
      <c r="C33" s="30">
        <v>874</v>
      </c>
      <c r="D33" s="30">
        <v>8963</v>
      </c>
      <c r="E33" s="30">
        <v>10070</v>
      </c>
      <c r="F33" s="11">
        <f t="shared" si="0"/>
        <v>12.350775410018969</v>
      </c>
      <c r="G33" s="1"/>
      <c r="H33" s="1"/>
      <c r="I33" s="1"/>
    </row>
    <row r="34" spans="1:9" x14ac:dyDescent="0.3">
      <c r="A34" s="12" t="s">
        <v>165</v>
      </c>
      <c r="B34" s="31">
        <v>2</v>
      </c>
      <c r="C34" s="31">
        <v>0</v>
      </c>
      <c r="D34" s="31">
        <v>18</v>
      </c>
      <c r="E34" s="31">
        <v>30</v>
      </c>
      <c r="F34" s="14">
        <f t="shared" si="0"/>
        <v>66.666666666666657</v>
      </c>
      <c r="G34" s="1"/>
      <c r="H34" s="1"/>
      <c r="I34" s="1"/>
    </row>
    <row r="35" spans="1:9" x14ac:dyDescent="0.3">
      <c r="A35" s="15" t="s">
        <v>48</v>
      </c>
      <c r="B35" s="16">
        <f>SUM(B7:B34)</f>
        <v>747285</v>
      </c>
      <c r="C35" s="16">
        <f t="shared" ref="C35:E35" si="1">SUM(C7:C34)</f>
        <v>765308</v>
      </c>
      <c r="D35" s="16">
        <f t="shared" si="1"/>
        <v>7791211</v>
      </c>
      <c r="E35" s="16">
        <f t="shared" si="1"/>
        <v>8500936</v>
      </c>
      <c r="F35" s="17">
        <f t="shared" ref="F35" si="2">((E35*100)/D35)-100</f>
        <v>9.1093027771934345</v>
      </c>
      <c r="G35" s="1"/>
      <c r="H35" s="1"/>
      <c r="I35" s="1"/>
    </row>
    <row r="36" spans="1:9" x14ac:dyDescent="0.3">
      <c r="A36" s="59" t="s">
        <v>119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3867250</v>
      </c>
      <c r="G39" s="36">
        <f>LOOKUP(E39,$A$39:$A$66,$C$39:$C$66)</f>
        <v>3659434</v>
      </c>
    </row>
    <row r="40" spans="1:9" x14ac:dyDescent="0.3">
      <c r="A40" s="36" t="str">
        <f t="shared" si="5"/>
        <v>ALICANTE</v>
      </c>
      <c r="B40" s="37">
        <f t="shared" si="3"/>
        <v>659</v>
      </c>
      <c r="C40" s="37">
        <f t="shared" si="4"/>
        <v>1725</v>
      </c>
      <c r="D40" s="37">
        <f t="shared" ref="D40:D66" si="7">_xlfn.RANK.EQ(B40,$B$39:$B$66)+COUNTIF($B$39:$B$66,B40)-1</f>
        <v>12</v>
      </c>
      <c r="E40" s="36" t="str">
        <f t="shared" si="6"/>
        <v>VALENCIA</v>
      </c>
      <c r="F40" s="36">
        <f t="shared" ref="F40:F55" si="8">LOOKUP(E40,$A$39:$A$66,$B$39:$B$66)</f>
        <v>2580598</v>
      </c>
      <c r="G40" s="36">
        <f t="shared" ref="G40:G66" si="9">LOOKUP(E40,$A$39:$A$66,$C$39:$C$66)</f>
        <v>2423421</v>
      </c>
    </row>
    <row r="41" spans="1:9" x14ac:dyDescent="0.3">
      <c r="A41" s="36" t="str">
        <f t="shared" si="5"/>
        <v>ALMERÍA</v>
      </c>
      <c r="B41" s="37">
        <f t="shared" si="3"/>
        <v>0</v>
      </c>
      <c r="C41" s="37">
        <f t="shared" si="4"/>
        <v>14</v>
      </c>
      <c r="D41" s="37">
        <f t="shared" si="7"/>
        <v>28</v>
      </c>
      <c r="E41" s="36" t="str">
        <f t="shared" si="6"/>
        <v>BARCELONA</v>
      </c>
      <c r="F41" s="36">
        <f t="shared" si="8"/>
        <v>1329718</v>
      </c>
      <c r="G41" s="36">
        <f t="shared" si="9"/>
        <v>988641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531584</v>
      </c>
      <c r="G42" s="36">
        <f t="shared" si="9"/>
        <v>565537</v>
      </c>
    </row>
    <row r="43" spans="1:9" x14ac:dyDescent="0.3">
      <c r="A43" s="36" t="str">
        <f t="shared" si="5"/>
        <v>BAHÍA DE ALGECIRAS</v>
      </c>
      <c r="B43" s="37">
        <f t="shared" si="3"/>
        <v>3867250</v>
      </c>
      <c r="C43" s="37">
        <f t="shared" si="4"/>
        <v>3659434</v>
      </c>
      <c r="D43" s="37">
        <f t="shared" si="7"/>
        <v>1</v>
      </c>
      <c r="E43" s="36" t="str">
        <f t="shared" si="6"/>
        <v>SANTA CRUZ DE TENERIFE</v>
      </c>
      <c r="F43" s="36">
        <f t="shared" si="8"/>
        <v>103062</v>
      </c>
      <c r="G43" s="36">
        <f t="shared" si="9"/>
        <v>45359</v>
      </c>
    </row>
    <row r="44" spans="1:9" x14ac:dyDescent="0.3">
      <c r="A44" s="36" t="str">
        <f t="shared" si="5"/>
        <v>BAHÍA DE CÁDIZ</v>
      </c>
      <c r="B44" s="37">
        <f t="shared" si="3"/>
        <v>518</v>
      </c>
      <c r="C44" s="37">
        <f t="shared" si="4"/>
        <v>137</v>
      </c>
      <c r="D44" s="37">
        <f t="shared" si="7"/>
        <v>13</v>
      </c>
      <c r="E44" s="36" t="str">
        <f t="shared" si="6"/>
        <v>MÁLAGA</v>
      </c>
      <c r="F44" s="36">
        <f t="shared" si="8"/>
        <v>61291</v>
      </c>
      <c r="G44" s="36">
        <f t="shared" si="9"/>
        <v>48930</v>
      </c>
    </row>
    <row r="45" spans="1:9" x14ac:dyDescent="0.3">
      <c r="A45" s="36" t="str">
        <f t="shared" si="5"/>
        <v>BALEARES</v>
      </c>
      <c r="B45" s="37">
        <f t="shared" si="3"/>
        <v>33</v>
      </c>
      <c r="C45" s="37">
        <f t="shared" si="4"/>
        <v>493</v>
      </c>
      <c r="D45" s="37">
        <f t="shared" si="7"/>
        <v>18</v>
      </c>
      <c r="E45" s="36" t="str">
        <f t="shared" si="6"/>
        <v>VIGO</v>
      </c>
      <c r="F45" s="36">
        <f t="shared" si="8"/>
        <v>10070</v>
      </c>
      <c r="G45" s="36">
        <f t="shared" si="9"/>
        <v>8963</v>
      </c>
    </row>
    <row r="46" spans="1:9" x14ac:dyDescent="0.3">
      <c r="A46" s="36" t="str">
        <f t="shared" si="5"/>
        <v>BARCELONA</v>
      </c>
      <c r="B46" s="37">
        <f t="shared" si="3"/>
        <v>1329718</v>
      </c>
      <c r="C46" s="37">
        <f t="shared" si="4"/>
        <v>988641</v>
      </c>
      <c r="D46" s="37">
        <f t="shared" si="7"/>
        <v>3</v>
      </c>
      <c r="E46" s="36" t="str">
        <f t="shared" si="6"/>
        <v>MARÍN Y RÍA DE PONTEVEDRA</v>
      </c>
      <c r="F46" s="36">
        <f t="shared" si="8"/>
        <v>6680</v>
      </c>
      <c r="G46" s="36">
        <f t="shared" si="9"/>
        <v>11241</v>
      </c>
    </row>
    <row r="47" spans="1:9" x14ac:dyDescent="0.3">
      <c r="A47" s="36" t="str">
        <f t="shared" si="5"/>
        <v>BILBAO</v>
      </c>
      <c r="B47" s="37">
        <f t="shared" si="3"/>
        <v>1380</v>
      </c>
      <c r="C47" s="37">
        <f t="shared" si="4"/>
        <v>2452</v>
      </c>
      <c r="D47" s="37">
        <f t="shared" si="7"/>
        <v>10</v>
      </c>
      <c r="E47" s="36" t="str">
        <f t="shared" si="6"/>
        <v>CASTELLÓN</v>
      </c>
      <c r="F47" s="36">
        <f t="shared" si="8"/>
        <v>6450</v>
      </c>
      <c r="G47" s="36">
        <f t="shared" si="9"/>
        <v>30405</v>
      </c>
    </row>
    <row r="48" spans="1:9" x14ac:dyDescent="0.3">
      <c r="A48" s="36" t="str">
        <f t="shared" si="5"/>
        <v>CARTAGENA</v>
      </c>
      <c r="B48" s="37">
        <f t="shared" si="3"/>
        <v>130</v>
      </c>
      <c r="C48" s="37">
        <f t="shared" si="4"/>
        <v>0</v>
      </c>
      <c r="D48" s="37">
        <f t="shared" si="7"/>
        <v>14</v>
      </c>
      <c r="E48" s="36" t="str">
        <f t="shared" si="6"/>
        <v>BILBAO</v>
      </c>
      <c r="F48" s="36">
        <f t="shared" si="8"/>
        <v>1380</v>
      </c>
      <c r="G48" s="36">
        <f t="shared" si="9"/>
        <v>2452</v>
      </c>
    </row>
    <row r="49" spans="1:7" x14ac:dyDescent="0.3">
      <c r="A49" s="36" t="str">
        <f t="shared" si="5"/>
        <v>CASTELLÓN</v>
      </c>
      <c r="B49" s="37">
        <f t="shared" si="3"/>
        <v>6450</v>
      </c>
      <c r="C49" s="37">
        <f t="shared" si="4"/>
        <v>30405</v>
      </c>
      <c r="D49" s="37">
        <f t="shared" si="7"/>
        <v>9</v>
      </c>
      <c r="E49" s="36" t="str">
        <f t="shared" si="6"/>
        <v>HUELVA</v>
      </c>
      <c r="F49" s="36">
        <f t="shared" si="8"/>
        <v>1272</v>
      </c>
      <c r="G49" s="36">
        <f t="shared" si="9"/>
        <v>596</v>
      </c>
    </row>
    <row r="50" spans="1:7" x14ac:dyDescent="0.3">
      <c r="A50" s="36" t="str">
        <f t="shared" si="5"/>
        <v>CEUTA</v>
      </c>
      <c r="B50" s="37">
        <f t="shared" si="3"/>
        <v>92</v>
      </c>
      <c r="C50" s="37">
        <f t="shared" si="4"/>
        <v>0</v>
      </c>
      <c r="D50" s="37">
        <f t="shared" si="7"/>
        <v>15</v>
      </c>
      <c r="E50" s="36" t="str">
        <f t="shared" si="6"/>
        <v>ALICANTE</v>
      </c>
      <c r="F50" s="36">
        <f t="shared" si="8"/>
        <v>659</v>
      </c>
      <c r="G50" s="36">
        <f t="shared" si="9"/>
        <v>1725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BAHÍA DE CÁDIZ</v>
      </c>
      <c r="F51" s="36">
        <f t="shared" si="8"/>
        <v>518</v>
      </c>
      <c r="G51" s="36">
        <f t="shared" si="9"/>
        <v>137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CARTAGENA</v>
      </c>
      <c r="F52" s="36">
        <f t="shared" si="8"/>
        <v>130</v>
      </c>
      <c r="G52" s="36">
        <f t="shared" si="9"/>
        <v>0</v>
      </c>
    </row>
    <row r="53" spans="1:7" x14ac:dyDescent="0.3">
      <c r="A53" s="36" t="str">
        <f t="shared" si="5"/>
        <v>HUELVA</v>
      </c>
      <c r="B53" s="37">
        <f t="shared" si="3"/>
        <v>1272</v>
      </c>
      <c r="C53" s="37">
        <f t="shared" si="4"/>
        <v>596</v>
      </c>
      <c r="D53" s="37">
        <f t="shared" si="7"/>
        <v>11</v>
      </c>
      <c r="E53" s="36" t="str">
        <f t="shared" si="6"/>
        <v>CEUTA</v>
      </c>
      <c r="F53" s="36">
        <f t="shared" si="8"/>
        <v>92</v>
      </c>
      <c r="G53" s="36">
        <f t="shared" si="9"/>
        <v>0</v>
      </c>
    </row>
    <row r="54" spans="1:7" x14ac:dyDescent="0.3">
      <c r="A54" s="36" t="str">
        <f t="shared" si="5"/>
        <v>LAS PALMAS</v>
      </c>
      <c r="B54" s="37">
        <f t="shared" si="3"/>
        <v>531584</v>
      </c>
      <c r="C54" s="37">
        <f t="shared" si="4"/>
        <v>565537</v>
      </c>
      <c r="D54" s="37">
        <f t="shared" si="7"/>
        <v>4</v>
      </c>
      <c r="E54" s="36" t="str">
        <f t="shared" si="6"/>
        <v>TARRAGONA</v>
      </c>
      <c r="F54" s="36">
        <f t="shared" si="8"/>
        <v>77</v>
      </c>
      <c r="G54" s="36">
        <f t="shared" si="9"/>
        <v>3841</v>
      </c>
    </row>
    <row r="55" spans="1:7" x14ac:dyDescent="0.3">
      <c r="A55" s="36" t="str">
        <f t="shared" si="5"/>
        <v>MÁLAGA</v>
      </c>
      <c r="B55" s="37">
        <f t="shared" si="3"/>
        <v>61291</v>
      </c>
      <c r="C55" s="37">
        <f t="shared" si="4"/>
        <v>48930</v>
      </c>
      <c r="D55" s="37">
        <f t="shared" si="7"/>
        <v>6</v>
      </c>
      <c r="E55" s="36" t="str">
        <f t="shared" si="6"/>
        <v>SEVILLA</v>
      </c>
      <c r="F55" s="36">
        <f t="shared" si="8"/>
        <v>42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6680</v>
      </c>
      <c r="C56" s="37">
        <f t="shared" si="4"/>
        <v>11241</v>
      </c>
      <c r="D56" s="37">
        <f t="shared" si="7"/>
        <v>8</v>
      </c>
      <c r="E56" s="36" t="str">
        <f t="shared" si="6"/>
        <v>BALEARES</v>
      </c>
      <c r="F56" s="36">
        <f t="shared" ref="F56:F66" si="10">LOOKUP(E56,$A$39:$A$66,$B$39:$B$66)</f>
        <v>33</v>
      </c>
      <c r="G56" s="36">
        <f t="shared" si="9"/>
        <v>493</v>
      </c>
    </row>
    <row r="57" spans="1:7" x14ac:dyDescent="0.3">
      <c r="A57" s="36" t="str">
        <f t="shared" si="5"/>
        <v>MELILLA</v>
      </c>
      <c r="B57" s="37">
        <f t="shared" si="3"/>
        <v>0</v>
      </c>
      <c r="C57" s="37">
        <f t="shared" si="4"/>
        <v>4</v>
      </c>
      <c r="D57" s="37">
        <f t="shared" si="7"/>
        <v>28</v>
      </c>
      <c r="E57" s="36" t="str">
        <f t="shared" si="6"/>
        <v>VILAGARCÍA</v>
      </c>
      <c r="F57" s="36">
        <f t="shared" si="10"/>
        <v>30</v>
      </c>
      <c r="G57" s="36">
        <f t="shared" si="9"/>
        <v>18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0</v>
      </c>
      <c r="D58" s="37">
        <f t="shared" si="7"/>
        <v>28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103062</v>
      </c>
      <c r="C60" s="37">
        <f t="shared" si="4"/>
        <v>45359</v>
      </c>
      <c r="D60" s="37">
        <f t="shared" si="7"/>
        <v>5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42</v>
      </c>
      <c r="C62" s="37">
        <f t="shared" si="4"/>
        <v>0</v>
      </c>
      <c r="D62" s="37">
        <f t="shared" si="7"/>
        <v>17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77</v>
      </c>
      <c r="C63" s="37">
        <f t="shared" si="4"/>
        <v>3841</v>
      </c>
      <c r="D63" s="37">
        <f t="shared" si="7"/>
        <v>16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2580598</v>
      </c>
      <c r="C64" s="37">
        <f t="shared" si="4"/>
        <v>2423421</v>
      </c>
      <c r="D64" s="37">
        <f t="shared" si="7"/>
        <v>2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10070</v>
      </c>
      <c r="C65" s="37">
        <f t="shared" si="4"/>
        <v>8963</v>
      </c>
      <c r="D65" s="37">
        <f t="shared" si="7"/>
        <v>7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30</v>
      </c>
      <c r="C66" s="37">
        <f t="shared" si="4"/>
        <v>18</v>
      </c>
      <c r="D66" s="37">
        <f t="shared" si="7"/>
        <v>19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1</v>
      </c>
      <c r="F7" s="11" t="e">
        <f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12082</v>
      </c>
      <c r="C8" s="13">
        <v>12762</v>
      </c>
      <c r="D8" s="13">
        <v>131280</v>
      </c>
      <c r="E8" s="13">
        <v>135682</v>
      </c>
      <c r="F8" s="14">
        <f t="shared" ref="F8:F34" si="0">((E8*100)/D8)-100</f>
        <v>3.3531383302864128</v>
      </c>
      <c r="G8" s="1"/>
      <c r="H8" s="1"/>
      <c r="I8" s="1"/>
    </row>
    <row r="9" spans="1:12" x14ac:dyDescent="0.3">
      <c r="A9" s="9" t="s">
        <v>157</v>
      </c>
      <c r="B9" s="10">
        <v>17</v>
      </c>
      <c r="C9" s="10">
        <v>461</v>
      </c>
      <c r="D9" s="10">
        <v>250</v>
      </c>
      <c r="E9" s="10">
        <v>2536</v>
      </c>
      <c r="F9" s="11">
        <f t="shared" si="0"/>
        <v>914.4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45</v>
      </c>
      <c r="C11" s="10">
        <v>15</v>
      </c>
      <c r="D11" s="10">
        <v>2513</v>
      </c>
      <c r="E11" s="10">
        <v>1439</v>
      </c>
      <c r="F11" s="11">
        <f t="shared" si="0"/>
        <v>-42.73776362912853</v>
      </c>
      <c r="G11" s="1"/>
      <c r="H11" s="1"/>
      <c r="I11" s="1"/>
    </row>
    <row r="12" spans="1:12" x14ac:dyDescent="0.3">
      <c r="A12" s="12" t="s">
        <v>161</v>
      </c>
      <c r="B12" s="13">
        <v>4613</v>
      </c>
      <c r="C12" s="13">
        <v>5682</v>
      </c>
      <c r="D12" s="13">
        <v>49767</v>
      </c>
      <c r="E12" s="13">
        <v>51123</v>
      </c>
      <c r="F12" s="14">
        <f t="shared" si="0"/>
        <v>2.7246970884320945</v>
      </c>
      <c r="G12" s="1"/>
      <c r="H12" s="1"/>
      <c r="I12" s="1"/>
    </row>
    <row r="13" spans="1:12" x14ac:dyDescent="0.3">
      <c r="A13" s="9" t="s">
        <v>32</v>
      </c>
      <c r="B13" s="10">
        <v>8266</v>
      </c>
      <c r="C13" s="10">
        <v>8653</v>
      </c>
      <c r="D13" s="10">
        <v>112653</v>
      </c>
      <c r="E13" s="10">
        <v>113677</v>
      </c>
      <c r="F13" s="11">
        <f t="shared" si="0"/>
        <v>0.90898600126050155</v>
      </c>
      <c r="G13" s="1"/>
      <c r="H13" s="1"/>
      <c r="I13" s="1"/>
    </row>
    <row r="14" spans="1:12" x14ac:dyDescent="0.3">
      <c r="A14" s="12" t="s">
        <v>33</v>
      </c>
      <c r="B14" s="13">
        <v>21525</v>
      </c>
      <c r="C14" s="13">
        <v>20149</v>
      </c>
      <c r="D14" s="13">
        <v>229992</v>
      </c>
      <c r="E14" s="13">
        <v>223960</v>
      </c>
      <c r="F14" s="14">
        <f t="shared" si="0"/>
        <v>-2.622699919997217</v>
      </c>
      <c r="G14" s="1"/>
      <c r="H14" s="1"/>
      <c r="I14" s="1"/>
    </row>
    <row r="15" spans="1:12" x14ac:dyDescent="0.3">
      <c r="A15" s="9" t="s">
        <v>34</v>
      </c>
      <c r="B15" s="10">
        <v>6286</v>
      </c>
      <c r="C15" s="10">
        <v>6000</v>
      </c>
      <c r="D15" s="10">
        <v>64380</v>
      </c>
      <c r="E15" s="10">
        <v>64961</v>
      </c>
      <c r="F15" s="11">
        <f t="shared" si="0"/>
        <v>0.90245417831624763</v>
      </c>
      <c r="G15" s="1"/>
      <c r="H15" s="1"/>
      <c r="I15" s="1"/>
    </row>
    <row r="16" spans="1:12" x14ac:dyDescent="0.3">
      <c r="A16" s="12" t="s">
        <v>35</v>
      </c>
      <c r="B16" s="13">
        <v>1027</v>
      </c>
      <c r="C16" s="13">
        <v>1592</v>
      </c>
      <c r="D16" s="13">
        <v>14268</v>
      </c>
      <c r="E16" s="13">
        <v>15358</v>
      </c>
      <c r="F16" s="14">
        <f t="shared" si="0"/>
        <v>7.6394729464536084</v>
      </c>
      <c r="G16" s="1"/>
      <c r="H16" s="1"/>
      <c r="I16" s="1"/>
    </row>
    <row r="17" spans="1:9" x14ac:dyDescent="0.3">
      <c r="A17" s="9" t="s">
        <v>162</v>
      </c>
      <c r="B17" s="10">
        <v>641</v>
      </c>
      <c r="C17" s="10">
        <v>295</v>
      </c>
      <c r="D17" s="10">
        <v>5123</v>
      </c>
      <c r="E17" s="10">
        <v>7719</v>
      </c>
      <c r="F17" s="11">
        <f t="shared" si="0"/>
        <v>50.673433535038072</v>
      </c>
      <c r="G17" s="1"/>
      <c r="H17" s="1"/>
      <c r="I17" s="1"/>
    </row>
    <row r="18" spans="1:9" x14ac:dyDescent="0.3">
      <c r="A18" s="12" t="s">
        <v>36</v>
      </c>
      <c r="B18" s="13">
        <v>831</v>
      </c>
      <c r="C18" s="13">
        <v>748</v>
      </c>
      <c r="D18" s="13">
        <v>15299</v>
      </c>
      <c r="E18" s="13">
        <v>7855</v>
      </c>
      <c r="F18" s="14">
        <f t="shared" si="0"/>
        <v>-48.656774952611279</v>
      </c>
      <c r="G18" s="1"/>
      <c r="H18" s="1"/>
      <c r="I18" s="1"/>
    </row>
    <row r="19" spans="1:9" x14ac:dyDescent="0.3">
      <c r="A19" s="9" t="s">
        <v>37</v>
      </c>
      <c r="B19" s="10">
        <v>100</v>
      </c>
      <c r="C19" s="10">
        <v>160</v>
      </c>
      <c r="D19" s="10">
        <v>100</v>
      </c>
      <c r="E19" s="10">
        <v>786</v>
      </c>
      <c r="F19" s="19">
        <f t="shared" si="0"/>
        <v>686</v>
      </c>
      <c r="G19" s="1"/>
      <c r="H19" s="1"/>
      <c r="I19" s="1"/>
    </row>
    <row r="20" spans="1:9" x14ac:dyDescent="0.3">
      <c r="A20" s="12" t="s">
        <v>163</v>
      </c>
      <c r="B20" s="13">
        <v>1013</v>
      </c>
      <c r="C20" s="13">
        <v>2485</v>
      </c>
      <c r="D20" s="13">
        <v>17118</v>
      </c>
      <c r="E20" s="13">
        <v>20586</v>
      </c>
      <c r="F20" s="14">
        <f t="shared" si="0"/>
        <v>20.25937609533824</v>
      </c>
      <c r="G20" s="1"/>
      <c r="H20" s="1"/>
      <c r="I20" s="1"/>
    </row>
    <row r="21" spans="1:9" x14ac:dyDescent="0.3">
      <c r="A21" s="9" t="s">
        <v>38</v>
      </c>
      <c r="B21" s="10">
        <v>3428</v>
      </c>
      <c r="C21" s="10">
        <v>4931</v>
      </c>
      <c r="D21" s="10">
        <v>39301</v>
      </c>
      <c r="E21" s="10">
        <v>46288</v>
      </c>
      <c r="F21" s="11">
        <f t="shared" si="0"/>
        <v>17.77817358336938</v>
      </c>
      <c r="G21" s="1"/>
      <c r="H21" s="1"/>
      <c r="I21" s="1"/>
    </row>
    <row r="22" spans="1:9" x14ac:dyDescent="0.3">
      <c r="A22" s="12" t="s">
        <v>59</v>
      </c>
      <c r="B22" s="13">
        <v>41129</v>
      </c>
      <c r="C22" s="13">
        <v>41174</v>
      </c>
      <c r="D22" s="13">
        <v>425629</v>
      </c>
      <c r="E22" s="13">
        <v>433935</v>
      </c>
      <c r="F22" s="14">
        <f t="shared" si="0"/>
        <v>1.9514647733119688</v>
      </c>
      <c r="G22" s="1"/>
      <c r="H22" s="1"/>
      <c r="I22" s="1"/>
    </row>
    <row r="23" spans="1:9" x14ac:dyDescent="0.3">
      <c r="A23" s="9" t="s">
        <v>164</v>
      </c>
      <c r="B23" s="10">
        <v>2044</v>
      </c>
      <c r="C23" s="10">
        <v>1025</v>
      </c>
      <c r="D23" s="10">
        <v>15268</v>
      </c>
      <c r="E23" s="10">
        <v>13600</v>
      </c>
      <c r="F23" s="11">
        <f t="shared" si="0"/>
        <v>-10.924810060256746</v>
      </c>
      <c r="G23" s="1"/>
      <c r="H23" s="1"/>
      <c r="I23" s="1"/>
    </row>
    <row r="24" spans="1:9" x14ac:dyDescent="0.3">
      <c r="A24" s="12" t="s">
        <v>166</v>
      </c>
      <c r="B24" s="13">
        <v>246</v>
      </c>
      <c r="C24" s="13">
        <v>322</v>
      </c>
      <c r="D24" s="13">
        <v>4237</v>
      </c>
      <c r="E24" s="13">
        <v>5495</v>
      </c>
      <c r="F24" s="14">
        <f t="shared" si="0"/>
        <v>29.690818975690348</v>
      </c>
      <c r="G24" s="1"/>
      <c r="H24" s="1"/>
      <c r="I24" s="1"/>
    </row>
    <row r="25" spans="1:9" x14ac:dyDescent="0.3">
      <c r="A25" s="9" t="s">
        <v>39</v>
      </c>
      <c r="B25" s="10">
        <v>1928</v>
      </c>
      <c r="C25" s="10">
        <v>1121</v>
      </c>
      <c r="D25" s="10">
        <v>22543</v>
      </c>
      <c r="E25" s="10">
        <v>15182</v>
      </c>
      <c r="F25" s="11">
        <f t="shared" si="0"/>
        <v>-32.653151754424883</v>
      </c>
      <c r="G25" s="1"/>
      <c r="H25" s="1"/>
      <c r="I25" s="1"/>
    </row>
    <row r="26" spans="1:9" x14ac:dyDescent="0.3">
      <c r="A26" s="12" t="s">
        <v>40</v>
      </c>
      <c r="B26" s="13">
        <v>0</v>
      </c>
      <c r="C26" s="13">
        <v>0</v>
      </c>
      <c r="D26" s="13">
        <v>1276</v>
      </c>
      <c r="E26" s="13">
        <v>0</v>
      </c>
      <c r="F26" s="14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31286</v>
      </c>
      <c r="C28" s="13">
        <v>31556</v>
      </c>
      <c r="D28" s="13">
        <v>318122</v>
      </c>
      <c r="E28" s="13">
        <v>328767</v>
      </c>
      <c r="F28" s="14">
        <f t="shared" si="0"/>
        <v>3.3462005142681051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0</v>
      </c>
      <c r="E29" s="10">
        <v>0</v>
      </c>
      <c r="F29" s="19" t="e">
        <f t="shared" si="0"/>
        <v>#DIV/0!</v>
      </c>
      <c r="G29" s="1"/>
      <c r="H29" s="1"/>
      <c r="I29" s="1"/>
    </row>
    <row r="30" spans="1:9" x14ac:dyDescent="0.3">
      <c r="A30" s="12" t="s">
        <v>44</v>
      </c>
      <c r="B30" s="13">
        <v>8959</v>
      </c>
      <c r="C30" s="13">
        <v>13993</v>
      </c>
      <c r="D30" s="13">
        <v>91038</v>
      </c>
      <c r="E30" s="13">
        <v>121026</v>
      </c>
      <c r="F30" s="14">
        <f t="shared" si="0"/>
        <v>32.940090951031436</v>
      </c>
      <c r="G30" s="1"/>
      <c r="H30" s="1"/>
      <c r="I30" s="1"/>
    </row>
    <row r="31" spans="1:9" x14ac:dyDescent="0.3">
      <c r="A31" s="9" t="s">
        <v>45</v>
      </c>
      <c r="B31" s="10">
        <v>873</v>
      </c>
      <c r="C31" s="10">
        <v>870</v>
      </c>
      <c r="D31" s="10">
        <v>9501</v>
      </c>
      <c r="E31" s="10">
        <v>8877</v>
      </c>
      <c r="F31" s="11">
        <f t="shared" si="0"/>
        <v>-6.5677297126618299</v>
      </c>
      <c r="G31" s="1"/>
      <c r="H31" s="1"/>
      <c r="I31" s="1"/>
    </row>
    <row r="32" spans="1:9" x14ac:dyDescent="0.3">
      <c r="A32" s="12" t="s">
        <v>46</v>
      </c>
      <c r="B32" s="13">
        <v>20291</v>
      </c>
      <c r="C32" s="13">
        <v>17439</v>
      </c>
      <c r="D32" s="13">
        <v>185972</v>
      </c>
      <c r="E32" s="13">
        <v>202885</v>
      </c>
      <c r="F32" s="14">
        <f t="shared" si="0"/>
        <v>9.0943797991095465</v>
      </c>
      <c r="G32" s="1"/>
      <c r="H32" s="1"/>
      <c r="I32" s="1"/>
    </row>
    <row r="33" spans="1:9" x14ac:dyDescent="0.3">
      <c r="A33" s="9" t="s">
        <v>47</v>
      </c>
      <c r="B33" s="10">
        <v>1834</v>
      </c>
      <c r="C33" s="10">
        <v>1210</v>
      </c>
      <c r="D33" s="10">
        <v>21489</v>
      </c>
      <c r="E33" s="10">
        <v>18998</v>
      </c>
      <c r="F33" s="11">
        <f t="shared" si="0"/>
        <v>-11.591977290706879</v>
      </c>
      <c r="G33" s="1"/>
      <c r="H33" s="1"/>
      <c r="I33" s="1"/>
    </row>
    <row r="34" spans="1:9" x14ac:dyDescent="0.3">
      <c r="A34" s="12" t="s">
        <v>165</v>
      </c>
      <c r="B34" s="13">
        <v>2774</v>
      </c>
      <c r="C34" s="13">
        <v>2578</v>
      </c>
      <c r="D34" s="13">
        <v>31067</v>
      </c>
      <c r="E34" s="13">
        <v>30641</v>
      </c>
      <c r="F34" s="14">
        <f t="shared" si="0"/>
        <v>-1.3712299224257265</v>
      </c>
      <c r="G34" s="1"/>
      <c r="H34" s="1"/>
      <c r="I34" s="1"/>
    </row>
    <row r="35" spans="1:9" x14ac:dyDescent="0.3">
      <c r="A35" s="15" t="s">
        <v>48</v>
      </c>
      <c r="B35" s="16">
        <f>SUM(B7:B34)</f>
        <v>171238</v>
      </c>
      <c r="C35" s="16">
        <f t="shared" ref="C35:E35" si="1">SUM(C7:C34)</f>
        <v>175221</v>
      </c>
      <c r="D35" s="16">
        <f t="shared" si="1"/>
        <v>1808186</v>
      </c>
      <c r="E35" s="16">
        <f t="shared" si="1"/>
        <v>1871377</v>
      </c>
      <c r="F35" s="17">
        <f t="shared" ref="F35" si="2">((E35*100)/D35)-100</f>
        <v>3.4947179106574282</v>
      </c>
      <c r="G35" s="1"/>
      <c r="H35" s="1"/>
      <c r="I35" s="1"/>
    </row>
    <row r="36" spans="1:9" x14ac:dyDescent="0.3">
      <c r="A36" s="59" t="s">
        <v>120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</v>
      </c>
      <c r="C39" s="37">
        <f t="shared" si="4"/>
        <v>0</v>
      </c>
      <c r="D39" s="37">
        <f>_xlfn.RANK.EQ(B39,$B$39:$B$66)+COUNTIF($B$39:$B$66,B39)-1</f>
        <v>24</v>
      </c>
      <c r="E39" s="36" t="str">
        <f t="shared" ref="E39:E66" si="6">INDEX($A$39:$B$66,MATCH(ROW()-38,$D$39:$D$66,0),1)</f>
        <v>LAS PALMAS</v>
      </c>
      <c r="F39" s="36">
        <f>LOOKUP(E39,$A$39:$A$66,$B$39:$B$66)</f>
        <v>433935</v>
      </c>
      <c r="G39" s="36">
        <f>LOOKUP(E39,$A$39:$A$66,$C$39:$C$66)</f>
        <v>425629</v>
      </c>
    </row>
    <row r="40" spans="1:9" x14ac:dyDescent="0.3">
      <c r="A40" s="36" t="str">
        <f t="shared" si="5"/>
        <v>ALICANTE</v>
      </c>
      <c r="B40" s="37">
        <f t="shared" si="3"/>
        <v>135682</v>
      </c>
      <c r="C40" s="37">
        <f t="shared" si="4"/>
        <v>131280</v>
      </c>
      <c r="D40" s="37">
        <f t="shared" ref="D40:D66" si="7">_xlfn.RANK.EQ(B40,$B$39:$B$66)+COUNTIF($B$39:$B$66,B40)-1</f>
        <v>5</v>
      </c>
      <c r="E40" s="36" t="str">
        <f t="shared" si="6"/>
        <v>SANTA CRUZ DE TENERIFE</v>
      </c>
      <c r="F40" s="36">
        <f t="shared" ref="F40:F55" si="8">LOOKUP(E40,$A$39:$A$66,$B$39:$B$66)</f>
        <v>328767</v>
      </c>
      <c r="G40" s="36">
        <f t="shared" ref="G40:G66" si="9">LOOKUP(E40,$A$39:$A$66,$C$39:$C$66)</f>
        <v>318122</v>
      </c>
    </row>
    <row r="41" spans="1:9" x14ac:dyDescent="0.3">
      <c r="A41" s="36" t="str">
        <f t="shared" si="5"/>
        <v>ALMERÍA</v>
      </c>
      <c r="B41" s="37">
        <f t="shared" si="3"/>
        <v>2536</v>
      </c>
      <c r="C41" s="37">
        <f t="shared" si="4"/>
        <v>250</v>
      </c>
      <c r="D41" s="37">
        <f t="shared" si="7"/>
        <v>21</v>
      </c>
      <c r="E41" s="36" t="str">
        <f t="shared" si="6"/>
        <v>BARCELONA</v>
      </c>
      <c r="F41" s="36">
        <f t="shared" si="8"/>
        <v>223960</v>
      </c>
      <c r="G41" s="36">
        <f t="shared" si="9"/>
        <v>229992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VALENCIA</v>
      </c>
      <c r="F42" s="36">
        <f t="shared" si="8"/>
        <v>202885</v>
      </c>
      <c r="G42" s="36">
        <f t="shared" si="9"/>
        <v>185972</v>
      </c>
    </row>
    <row r="43" spans="1:9" x14ac:dyDescent="0.3">
      <c r="A43" s="36" t="str">
        <f t="shared" si="5"/>
        <v>BAHÍA DE ALGECIRAS</v>
      </c>
      <c r="B43" s="37">
        <f t="shared" si="3"/>
        <v>1439</v>
      </c>
      <c r="C43" s="37">
        <f t="shared" si="4"/>
        <v>2513</v>
      </c>
      <c r="D43" s="37">
        <f t="shared" si="7"/>
        <v>22</v>
      </c>
      <c r="E43" s="36" t="str">
        <f t="shared" si="6"/>
        <v>ALICANTE</v>
      </c>
      <c r="F43" s="36">
        <f t="shared" si="8"/>
        <v>135682</v>
      </c>
      <c r="G43" s="36">
        <f t="shared" si="9"/>
        <v>131280</v>
      </c>
    </row>
    <row r="44" spans="1:9" x14ac:dyDescent="0.3">
      <c r="A44" s="36" t="str">
        <f t="shared" si="5"/>
        <v>BAHÍA DE CÁDIZ</v>
      </c>
      <c r="B44" s="37">
        <f t="shared" si="3"/>
        <v>51123</v>
      </c>
      <c r="C44" s="37">
        <f t="shared" si="4"/>
        <v>49767</v>
      </c>
      <c r="D44" s="37">
        <f t="shared" si="7"/>
        <v>9</v>
      </c>
      <c r="E44" s="36" t="str">
        <f t="shared" si="6"/>
        <v>SEVILLA</v>
      </c>
      <c r="F44" s="36">
        <f t="shared" si="8"/>
        <v>121026</v>
      </c>
      <c r="G44" s="36">
        <f t="shared" si="9"/>
        <v>91038</v>
      </c>
    </row>
    <row r="45" spans="1:9" x14ac:dyDescent="0.3">
      <c r="A45" s="36" t="str">
        <f t="shared" si="5"/>
        <v>BALEARES</v>
      </c>
      <c r="B45" s="37">
        <f t="shared" si="3"/>
        <v>113677</v>
      </c>
      <c r="C45" s="37">
        <f t="shared" si="4"/>
        <v>112653</v>
      </c>
      <c r="D45" s="37">
        <f t="shared" si="7"/>
        <v>7</v>
      </c>
      <c r="E45" s="36" t="str">
        <f t="shared" si="6"/>
        <v>BALEARES</v>
      </c>
      <c r="F45" s="36">
        <f t="shared" si="8"/>
        <v>113677</v>
      </c>
      <c r="G45" s="36">
        <f t="shared" si="9"/>
        <v>112653</v>
      </c>
    </row>
    <row r="46" spans="1:9" x14ac:dyDescent="0.3">
      <c r="A46" s="36" t="str">
        <f t="shared" si="5"/>
        <v>BARCELONA</v>
      </c>
      <c r="B46" s="37">
        <f t="shared" si="3"/>
        <v>223960</v>
      </c>
      <c r="C46" s="37">
        <f t="shared" si="4"/>
        <v>229992</v>
      </c>
      <c r="D46" s="37">
        <f t="shared" si="7"/>
        <v>3</v>
      </c>
      <c r="E46" s="36" t="str">
        <f t="shared" si="6"/>
        <v>BILBAO</v>
      </c>
      <c r="F46" s="36">
        <f t="shared" si="8"/>
        <v>64961</v>
      </c>
      <c r="G46" s="36">
        <f t="shared" si="9"/>
        <v>64380</v>
      </c>
    </row>
    <row r="47" spans="1:9" x14ac:dyDescent="0.3">
      <c r="A47" s="36" t="str">
        <f t="shared" si="5"/>
        <v>BILBAO</v>
      </c>
      <c r="B47" s="37">
        <f t="shared" si="3"/>
        <v>64961</v>
      </c>
      <c r="C47" s="37">
        <f t="shared" si="4"/>
        <v>64380</v>
      </c>
      <c r="D47" s="37">
        <f t="shared" si="7"/>
        <v>8</v>
      </c>
      <c r="E47" s="36" t="str">
        <f t="shared" si="6"/>
        <v>BAHÍA DE CÁDIZ</v>
      </c>
      <c r="F47" s="36">
        <f t="shared" si="8"/>
        <v>51123</v>
      </c>
      <c r="G47" s="36">
        <f t="shared" si="9"/>
        <v>49767</v>
      </c>
    </row>
    <row r="48" spans="1:9" x14ac:dyDescent="0.3">
      <c r="A48" s="36" t="str">
        <f t="shared" si="5"/>
        <v>CARTAGENA</v>
      </c>
      <c r="B48" s="37">
        <f t="shared" si="3"/>
        <v>15358</v>
      </c>
      <c r="C48" s="37">
        <f t="shared" si="4"/>
        <v>14268</v>
      </c>
      <c r="D48" s="37">
        <f t="shared" si="7"/>
        <v>14</v>
      </c>
      <c r="E48" s="36" t="str">
        <f t="shared" si="6"/>
        <v>HUELVA</v>
      </c>
      <c r="F48" s="36">
        <f t="shared" si="8"/>
        <v>46288</v>
      </c>
      <c r="G48" s="36">
        <f t="shared" si="9"/>
        <v>39301</v>
      </c>
    </row>
    <row r="49" spans="1:7" x14ac:dyDescent="0.3">
      <c r="A49" s="36" t="str">
        <f t="shared" si="5"/>
        <v>CASTELLÓN</v>
      </c>
      <c r="B49" s="37">
        <f t="shared" si="3"/>
        <v>7719</v>
      </c>
      <c r="C49" s="37">
        <f t="shared" si="4"/>
        <v>5123</v>
      </c>
      <c r="D49" s="37">
        <f t="shared" si="7"/>
        <v>19</v>
      </c>
      <c r="E49" s="36" t="str">
        <f t="shared" si="6"/>
        <v>VILAGARCÍA</v>
      </c>
      <c r="F49" s="36">
        <f t="shared" si="8"/>
        <v>30641</v>
      </c>
      <c r="G49" s="36">
        <f t="shared" si="9"/>
        <v>31067</v>
      </c>
    </row>
    <row r="50" spans="1:7" x14ac:dyDescent="0.3">
      <c r="A50" s="36" t="str">
        <f t="shared" si="5"/>
        <v>CEUTA</v>
      </c>
      <c r="B50" s="37">
        <f t="shared" si="3"/>
        <v>7855</v>
      </c>
      <c r="C50" s="37">
        <f t="shared" si="4"/>
        <v>15299</v>
      </c>
      <c r="D50" s="37">
        <f t="shared" si="7"/>
        <v>18</v>
      </c>
      <c r="E50" s="36" t="str">
        <f t="shared" si="6"/>
        <v>GIJÓN</v>
      </c>
      <c r="F50" s="36">
        <f t="shared" si="8"/>
        <v>20586</v>
      </c>
      <c r="G50" s="36">
        <f t="shared" si="9"/>
        <v>17118</v>
      </c>
    </row>
    <row r="51" spans="1:7" x14ac:dyDescent="0.3">
      <c r="A51" s="36" t="str">
        <f t="shared" si="5"/>
        <v>FERROL-SAN CIBRAO</v>
      </c>
      <c r="B51" s="37">
        <f t="shared" si="3"/>
        <v>786</v>
      </c>
      <c r="C51" s="37">
        <f t="shared" si="4"/>
        <v>100</v>
      </c>
      <c r="D51" s="37">
        <f t="shared" si="7"/>
        <v>23</v>
      </c>
      <c r="E51" s="36" t="str">
        <f t="shared" si="6"/>
        <v>VIGO</v>
      </c>
      <c r="F51" s="36">
        <f t="shared" si="8"/>
        <v>18998</v>
      </c>
      <c r="G51" s="36">
        <f t="shared" si="9"/>
        <v>21489</v>
      </c>
    </row>
    <row r="52" spans="1:7" x14ac:dyDescent="0.3">
      <c r="A52" s="36" t="str">
        <f t="shared" si="5"/>
        <v>GIJÓN</v>
      </c>
      <c r="B52" s="37">
        <f t="shared" si="3"/>
        <v>20586</v>
      </c>
      <c r="C52" s="37">
        <f t="shared" si="4"/>
        <v>17118</v>
      </c>
      <c r="D52" s="37">
        <f t="shared" si="7"/>
        <v>12</v>
      </c>
      <c r="E52" s="36" t="str">
        <f t="shared" si="6"/>
        <v>CARTAGENA</v>
      </c>
      <c r="F52" s="36">
        <f t="shared" si="8"/>
        <v>15358</v>
      </c>
      <c r="G52" s="36">
        <f t="shared" si="9"/>
        <v>14268</v>
      </c>
    </row>
    <row r="53" spans="1:7" x14ac:dyDescent="0.3">
      <c r="A53" s="36" t="str">
        <f t="shared" si="5"/>
        <v>HUELVA</v>
      </c>
      <c r="B53" s="37">
        <f t="shared" si="3"/>
        <v>46288</v>
      </c>
      <c r="C53" s="37">
        <f t="shared" si="4"/>
        <v>39301</v>
      </c>
      <c r="D53" s="37">
        <f t="shared" si="7"/>
        <v>10</v>
      </c>
      <c r="E53" s="36" t="str">
        <f t="shared" si="6"/>
        <v>MELILLA</v>
      </c>
      <c r="F53" s="36">
        <f t="shared" si="8"/>
        <v>15182</v>
      </c>
      <c r="G53" s="36">
        <f t="shared" si="9"/>
        <v>22543</v>
      </c>
    </row>
    <row r="54" spans="1:7" x14ac:dyDescent="0.3">
      <c r="A54" s="36" t="str">
        <f t="shared" si="5"/>
        <v>LAS PALMAS</v>
      </c>
      <c r="B54" s="37">
        <f t="shared" si="3"/>
        <v>433935</v>
      </c>
      <c r="C54" s="37">
        <f t="shared" si="4"/>
        <v>425629</v>
      </c>
      <c r="D54" s="37">
        <f t="shared" si="7"/>
        <v>1</v>
      </c>
      <c r="E54" s="36" t="str">
        <f t="shared" si="6"/>
        <v>MÁLAGA</v>
      </c>
      <c r="F54" s="36">
        <f t="shared" si="8"/>
        <v>13600</v>
      </c>
      <c r="G54" s="36">
        <f t="shared" si="9"/>
        <v>15268</v>
      </c>
    </row>
    <row r="55" spans="1:7" x14ac:dyDescent="0.3">
      <c r="A55" s="36" t="str">
        <f t="shared" si="5"/>
        <v>MÁLAGA</v>
      </c>
      <c r="B55" s="37">
        <f t="shared" si="3"/>
        <v>13600</v>
      </c>
      <c r="C55" s="37">
        <f t="shared" si="4"/>
        <v>15268</v>
      </c>
      <c r="D55" s="37">
        <f t="shared" si="7"/>
        <v>16</v>
      </c>
      <c r="E55" s="36" t="str">
        <f t="shared" si="6"/>
        <v>TARRAGONA</v>
      </c>
      <c r="F55" s="36">
        <f t="shared" si="8"/>
        <v>8877</v>
      </c>
      <c r="G55" s="36">
        <f t="shared" si="9"/>
        <v>9501</v>
      </c>
    </row>
    <row r="56" spans="1:7" x14ac:dyDescent="0.3">
      <c r="A56" s="36" t="str">
        <f t="shared" si="5"/>
        <v>MARÍN Y RÍA DE PONTEVEDRA</v>
      </c>
      <c r="B56" s="37">
        <f t="shared" si="3"/>
        <v>5495</v>
      </c>
      <c r="C56" s="37">
        <f t="shared" si="4"/>
        <v>4237</v>
      </c>
      <c r="D56" s="37">
        <f t="shared" si="7"/>
        <v>20</v>
      </c>
      <c r="E56" s="36" t="str">
        <f t="shared" si="6"/>
        <v>CEUTA</v>
      </c>
      <c r="F56" s="36">
        <f t="shared" ref="F56:F66" si="10">LOOKUP(E56,$A$39:$A$66,$B$39:$B$66)</f>
        <v>7855</v>
      </c>
      <c r="G56" s="36">
        <f t="shared" si="9"/>
        <v>15299</v>
      </c>
    </row>
    <row r="57" spans="1:7" x14ac:dyDescent="0.3">
      <c r="A57" s="36" t="str">
        <f t="shared" si="5"/>
        <v>MELILLA</v>
      </c>
      <c r="B57" s="37">
        <f t="shared" si="3"/>
        <v>15182</v>
      </c>
      <c r="C57" s="37">
        <f t="shared" si="4"/>
        <v>22543</v>
      </c>
      <c r="D57" s="37">
        <f t="shared" si="7"/>
        <v>15</v>
      </c>
      <c r="E57" s="36" t="str">
        <f t="shared" si="6"/>
        <v>CASTELLÓN</v>
      </c>
      <c r="F57" s="36">
        <f t="shared" si="10"/>
        <v>7719</v>
      </c>
      <c r="G57" s="36">
        <f t="shared" si="9"/>
        <v>5123</v>
      </c>
    </row>
    <row r="58" spans="1:7" x14ac:dyDescent="0.3">
      <c r="A58" s="36" t="str">
        <f t="shared" si="5"/>
        <v>MOTRIL</v>
      </c>
      <c r="B58" s="37">
        <f t="shared" si="3"/>
        <v>0</v>
      </c>
      <c r="C58" s="37">
        <f t="shared" si="4"/>
        <v>1276</v>
      </c>
      <c r="D58" s="37">
        <f t="shared" si="7"/>
        <v>28</v>
      </c>
      <c r="E58" s="36" t="str">
        <f t="shared" si="6"/>
        <v>MARÍN Y RÍA DE PONTEVEDRA</v>
      </c>
      <c r="F58" s="36">
        <f t="shared" si="10"/>
        <v>5495</v>
      </c>
      <c r="G58" s="36">
        <f t="shared" si="9"/>
        <v>4237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str">
        <f t="shared" si="6"/>
        <v>ALMERÍA</v>
      </c>
      <c r="F59" s="36">
        <f t="shared" si="10"/>
        <v>2536</v>
      </c>
      <c r="G59" s="36">
        <f t="shared" si="9"/>
        <v>250</v>
      </c>
    </row>
    <row r="60" spans="1:7" x14ac:dyDescent="0.3">
      <c r="A60" s="36" t="str">
        <f t="shared" si="5"/>
        <v>SANTA CRUZ DE TENERIFE</v>
      </c>
      <c r="B60" s="37">
        <f t="shared" si="3"/>
        <v>328767</v>
      </c>
      <c r="C60" s="37">
        <f t="shared" si="4"/>
        <v>318122</v>
      </c>
      <c r="D60" s="37">
        <f t="shared" si="7"/>
        <v>2</v>
      </c>
      <c r="E60" s="36" t="str">
        <f t="shared" si="6"/>
        <v>BAHÍA DE ALGECIRAS</v>
      </c>
      <c r="F60" s="36">
        <f t="shared" si="10"/>
        <v>1439</v>
      </c>
      <c r="G60" s="36">
        <f t="shared" si="9"/>
        <v>2513</v>
      </c>
    </row>
    <row r="61" spans="1:7" x14ac:dyDescent="0.3">
      <c r="A61" s="36" t="str">
        <f t="shared" si="5"/>
        <v>SANTANDER</v>
      </c>
      <c r="B61" s="37">
        <f t="shared" si="3"/>
        <v>0</v>
      </c>
      <c r="C61" s="37">
        <f t="shared" si="4"/>
        <v>0</v>
      </c>
      <c r="D61" s="37">
        <f t="shared" si="7"/>
        <v>28</v>
      </c>
      <c r="E61" s="36" t="str">
        <f t="shared" si="6"/>
        <v>FERROL-SAN CIBRAO</v>
      </c>
      <c r="F61" s="36">
        <f t="shared" si="10"/>
        <v>786</v>
      </c>
      <c r="G61" s="36">
        <f t="shared" si="9"/>
        <v>100</v>
      </c>
    </row>
    <row r="62" spans="1:7" x14ac:dyDescent="0.3">
      <c r="A62" s="36" t="str">
        <f t="shared" si="5"/>
        <v>SEVILLA</v>
      </c>
      <c r="B62" s="37">
        <f t="shared" si="3"/>
        <v>121026</v>
      </c>
      <c r="C62" s="37">
        <f t="shared" si="4"/>
        <v>91038</v>
      </c>
      <c r="D62" s="37">
        <f t="shared" si="7"/>
        <v>6</v>
      </c>
      <c r="E62" s="36" t="str">
        <f t="shared" si="6"/>
        <v>A CORUÑA</v>
      </c>
      <c r="F62" s="36">
        <f t="shared" si="10"/>
        <v>1</v>
      </c>
      <c r="G62" s="36">
        <f t="shared" si="9"/>
        <v>0</v>
      </c>
    </row>
    <row r="63" spans="1:7" x14ac:dyDescent="0.3">
      <c r="A63" s="36" t="str">
        <f t="shared" si="5"/>
        <v>TARRAGONA</v>
      </c>
      <c r="B63" s="37">
        <f t="shared" si="3"/>
        <v>8877</v>
      </c>
      <c r="C63" s="37">
        <f t="shared" si="4"/>
        <v>9501</v>
      </c>
      <c r="D63" s="37">
        <f t="shared" si="7"/>
        <v>17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202885</v>
      </c>
      <c r="C64" s="37">
        <f t="shared" si="4"/>
        <v>185972</v>
      </c>
      <c r="D64" s="37">
        <f t="shared" si="7"/>
        <v>4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18998</v>
      </c>
      <c r="C65" s="37">
        <f t="shared" si="4"/>
        <v>21489</v>
      </c>
      <c r="D65" s="37">
        <f t="shared" si="7"/>
        <v>13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30641</v>
      </c>
      <c r="C66" s="37">
        <f t="shared" si="4"/>
        <v>31067</v>
      </c>
      <c r="D66" s="37">
        <f t="shared" si="7"/>
        <v>11</v>
      </c>
      <c r="E66" s="36" t="str">
        <f t="shared" si="6"/>
        <v>AVILÉS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3</v>
      </c>
      <c r="E7" s="10">
        <v>9</v>
      </c>
      <c r="F7" s="11">
        <f>((E7*100)/D7)-100</f>
        <v>200</v>
      </c>
      <c r="G7" s="1"/>
      <c r="H7" s="1"/>
      <c r="I7" s="1"/>
    </row>
    <row r="8" spans="1:12" x14ac:dyDescent="0.3">
      <c r="A8" s="12" t="s">
        <v>31</v>
      </c>
      <c r="B8" s="13">
        <v>1046</v>
      </c>
      <c r="C8" s="13">
        <v>1869</v>
      </c>
      <c r="D8" s="13">
        <v>16273</v>
      </c>
      <c r="E8" s="13">
        <v>12831</v>
      </c>
      <c r="F8" s="14">
        <f t="shared" ref="F8:F34" si="0">((E8*100)/D8)-100</f>
        <v>-21.151600811159597</v>
      </c>
      <c r="G8" s="1"/>
      <c r="H8" s="1"/>
      <c r="I8" s="1"/>
    </row>
    <row r="9" spans="1:12" x14ac:dyDescent="0.3">
      <c r="A9" s="9" t="s">
        <v>157</v>
      </c>
      <c r="B9" s="10">
        <v>652</v>
      </c>
      <c r="C9" s="10">
        <v>712</v>
      </c>
      <c r="D9" s="10">
        <v>5838</v>
      </c>
      <c r="E9" s="10">
        <v>5717</v>
      </c>
      <c r="F9" s="11">
        <f t="shared" si="0"/>
        <v>-2.0726276121959586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36276</v>
      </c>
      <c r="C11" s="10">
        <v>57187</v>
      </c>
      <c r="D11" s="10">
        <v>348836</v>
      </c>
      <c r="E11" s="10">
        <v>526524</v>
      </c>
      <c r="F11" s="11">
        <f t="shared" si="0"/>
        <v>50.937403249664612</v>
      </c>
      <c r="G11" s="1"/>
      <c r="H11" s="1"/>
      <c r="I11" s="1"/>
    </row>
    <row r="12" spans="1:12" x14ac:dyDescent="0.3">
      <c r="A12" s="12" t="s">
        <v>161</v>
      </c>
      <c r="B12" s="13">
        <v>2460</v>
      </c>
      <c r="C12" s="13">
        <v>346</v>
      </c>
      <c r="D12" s="13">
        <v>25485</v>
      </c>
      <c r="E12" s="13">
        <v>11191</v>
      </c>
      <c r="F12" s="14">
        <f t="shared" si="0"/>
        <v>-56.087894840102024</v>
      </c>
      <c r="G12" s="1"/>
      <c r="H12" s="1"/>
      <c r="I12" s="1"/>
    </row>
    <row r="13" spans="1:12" x14ac:dyDescent="0.3">
      <c r="A13" s="9" t="s">
        <v>32</v>
      </c>
      <c r="B13" s="10">
        <v>2</v>
      </c>
      <c r="C13" s="10">
        <v>0</v>
      </c>
      <c r="D13" s="10">
        <v>49</v>
      </c>
      <c r="E13" s="10">
        <v>49</v>
      </c>
      <c r="F13" s="11">
        <f t="shared" si="0"/>
        <v>0</v>
      </c>
      <c r="G13" s="1"/>
      <c r="H13" s="1"/>
      <c r="I13" s="1"/>
    </row>
    <row r="14" spans="1:12" x14ac:dyDescent="0.3">
      <c r="A14" s="12" t="s">
        <v>33</v>
      </c>
      <c r="B14" s="13">
        <v>140131</v>
      </c>
      <c r="C14" s="13">
        <v>141086</v>
      </c>
      <c r="D14" s="13">
        <v>1557935</v>
      </c>
      <c r="E14" s="13">
        <v>1620752</v>
      </c>
      <c r="F14" s="14">
        <f t="shared" si="0"/>
        <v>4.0320680901321282</v>
      </c>
      <c r="G14" s="1"/>
      <c r="H14" s="1"/>
      <c r="I14" s="1"/>
    </row>
    <row r="15" spans="1:12" x14ac:dyDescent="0.3">
      <c r="A15" s="9" t="s">
        <v>34</v>
      </c>
      <c r="B15" s="10">
        <v>42999</v>
      </c>
      <c r="C15" s="10">
        <v>48569</v>
      </c>
      <c r="D15" s="10">
        <v>472047</v>
      </c>
      <c r="E15" s="10">
        <v>523655</v>
      </c>
      <c r="F15" s="11">
        <f t="shared" si="0"/>
        <v>10.93280965666554</v>
      </c>
      <c r="G15" s="1"/>
      <c r="H15" s="1"/>
      <c r="I15" s="1"/>
    </row>
    <row r="16" spans="1:12" x14ac:dyDescent="0.3">
      <c r="A16" s="12" t="s">
        <v>35</v>
      </c>
      <c r="B16" s="13">
        <v>5040</v>
      </c>
      <c r="C16" s="13">
        <v>4586</v>
      </c>
      <c r="D16" s="13">
        <v>70000</v>
      </c>
      <c r="E16" s="13">
        <v>63925</v>
      </c>
      <c r="F16" s="14">
        <f t="shared" si="0"/>
        <v>-8.6785714285714306</v>
      </c>
      <c r="G16" s="1"/>
      <c r="H16" s="1"/>
      <c r="I16" s="1"/>
    </row>
    <row r="17" spans="1:9" x14ac:dyDescent="0.3">
      <c r="A17" s="9" t="s">
        <v>162</v>
      </c>
      <c r="B17" s="10">
        <v>16212</v>
      </c>
      <c r="C17" s="10">
        <v>14552</v>
      </c>
      <c r="D17" s="10">
        <v>187099</v>
      </c>
      <c r="E17" s="10">
        <v>200521</v>
      </c>
      <c r="F17" s="11">
        <f t="shared" si="0"/>
        <v>7.1737422434112403</v>
      </c>
      <c r="G17" s="1"/>
      <c r="H17" s="1"/>
      <c r="I17" s="1"/>
    </row>
    <row r="18" spans="1:9" x14ac:dyDescent="0.3">
      <c r="A18" s="12" t="s">
        <v>36</v>
      </c>
      <c r="B18" s="13">
        <v>0</v>
      </c>
      <c r="C18" s="13">
        <v>207</v>
      </c>
      <c r="D18" s="13">
        <v>9</v>
      </c>
      <c r="E18" s="13">
        <v>2187</v>
      </c>
      <c r="F18" s="14">
        <f t="shared" si="0"/>
        <v>24200</v>
      </c>
      <c r="G18" s="1"/>
      <c r="H18" s="1"/>
      <c r="I18" s="1"/>
    </row>
    <row r="19" spans="1:9" x14ac:dyDescent="0.3">
      <c r="A19" s="9" t="s">
        <v>37</v>
      </c>
      <c r="B19" s="10">
        <v>18</v>
      </c>
      <c r="C19" s="10">
        <v>455</v>
      </c>
      <c r="D19" s="10">
        <v>307</v>
      </c>
      <c r="E19" s="10">
        <v>3265</v>
      </c>
      <c r="F19" s="11">
        <f t="shared" si="0"/>
        <v>963.51791530944615</v>
      </c>
      <c r="G19" s="1"/>
      <c r="H19" s="1"/>
      <c r="I19" s="1"/>
    </row>
    <row r="20" spans="1:9" x14ac:dyDescent="0.3">
      <c r="A20" s="12" t="s">
        <v>163</v>
      </c>
      <c r="B20" s="13">
        <v>5635</v>
      </c>
      <c r="C20" s="13">
        <v>4720</v>
      </c>
      <c r="D20" s="13">
        <v>53943</v>
      </c>
      <c r="E20" s="13">
        <v>53603</v>
      </c>
      <c r="F20" s="14">
        <f t="shared" si="0"/>
        <v>-0.63029494095619043</v>
      </c>
      <c r="G20" s="1"/>
      <c r="H20" s="1"/>
      <c r="I20" s="1"/>
    </row>
    <row r="21" spans="1:9" x14ac:dyDescent="0.3">
      <c r="A21" s="9" t="s">
        <v>38</v>
      </c>
      <c r="B21" s="10">
        <v>1924</v>
      </c>
      <c r="C21" s="10">
        <v>1193</v>
      </c>
      <c r="D21" s="10">
        <v>11397</v>
      </c>
      <c r="E21" s="10">
        <v>16136</v>
      </c>
      <c r="F21" s="11">
        <f t="shared" si="0"/>
        <v>41.581117838027552</v>
      </c>
      <c r="G21" s="1"/>
      <c r="H21" s="1"/>
      <c r="I21" s="1"/>
    </row>
    <row r="22" spans="1:9" x14ac:dyDescent="0.3">
      <c r="A22" s="12" t="s">
        <v>59</v>
      </c>
      <c r="B22" s="13">
        <v>8887</v>
      </c>
      <c r="C22" s="13">
        <v>7731</v>
      </c>
      <c r="D22" s="13">
        <v>92804</v>
      </c>
      <c r="E22" s="13">
        <v>76453</v>
      </c>
      <c r="F22" s="14">
        <f t="shared" si="0"/>
        <v>-17.61885263566225</v>
      </c>
      <c r="G22" s="1"/>
      <c r="H22" s="1"/>
      <c r="I22" s="1"/>
    </row>
    <row r="23" spans="1:9" x14ac:dyDescent="0.3">
      <c r="A23" s="9" t="s">
        <v>164</v>
      </c>
      <c r="B23" s="10">
        <v>1260</v>
      </c>
      <c r="C23" s="10">
        <v>2828</v>
      </c>
      <c r="D23" s="10">
        <v>19399</v>
      </c>
      <c r="E23" s="10">
        <v>22060</v>
      </c>
      <c r="F23" s="11">
        <f t="shared" si="0"/>
        <v>13.717201917624621</v>
      </c>
      <c r="G23" s="1"/>
      <c r="H23" s="1"/>
      <c r="I23" s="1"/>
    </row>
    <row r="24" spans="1:9" x14ac:dyDescent="0.3">
      <c r="A24" s="12" t="s">
        <v>166</v>
      </c>
      <c r="B24" s="13">
        <v>6496</v>
      </c>
      <c r="C24" s="13">
        <v>6580</v>
      </c>
      <c r="D24" s="13">
        <v>65607</v>
      </c>
      <c r="E24" s="13">
        <v>68173</v>
      </c>
      <c r="F24" s="14">
        <f t="shared" si="0"/>
        <v>3.9111680156080837</v>
      </c>
      <c r="G24" s="1"/>
      <c r="H24" s="1"/>
      <c r="I24" s="1"/>
    </row>
    <row r="25" spans="1:9" x14ac:dyDescent="0.3">
      <c r="A25" s="9" t="s">
        <v>39</v>
      </c>
      <c r="B25" s="10">
        <v>810</v>
      </c>
      <c r="C25" s="10">
        <v>298</v>
      </c>
      <c r="D25" s="10">
        <v>11814</v>
      </c>
      <c r="E25" s="10">
        <v>5497</v>
      </c>
      <c r="F25" s="11">
        <f t="shared" si="0"/>
        <v>-53.470458777721348</v>
      </c>
      <c r="G25" s="1"/>
      <c r="H25" s="1"/>
      <c r="I25" s="1"/>
    </row>
    <row r="26" spans="1:9" x14ac:dyDescent="0.3">
      <c r="A26" s="12" t="s">
        <v>40</v>
      </c>
      <c r="B26" s="13">
        <v>8</v>
      </c>
      <c r="C26" s="13">
        <v>26</v>
      </c>
      <c r="D26" s="13">
        <v>182</v>
      </c>
      <c r="E26" s="13">
        <v>319</v>
      </c>
      <c r="F26" s="14">
        <f t="shared" si="0"/>
        <v>75.274725274725284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3</v>
      </c>
      <c r="D27" s="10">
        <v>8</v>
      </c>
      <c r="E27" s="10">
        <v>15</v>
      </c>
      <c r="F27" s="19">
        <f t="shared" si="0"/>
        <v>87.5</v>
      </c>
      <c r="G27" s="1"/>
      <c r="H27" s="1"/>
      <c r="I27" s="1"/>
    </row>
    <row r="28" spans="1:9" x14ac:dyDescent="0.3">
      <c r="A28" s="12" t="s">
        <v>42</v>
      </c>
      <c r="B28" s="13">
        <v>8150</v>
      </c>
      <c r="C28" s="13">
        <v>4624</v>
      </c>
      <c r="D28" s="13">
        <v>48026</v>
      </c>
      <c r="E28" s="13">
        <v>43358</v>
      </c>
      <c r="F28" s="14">
        <f t="shared" si="0"/>
        <v>-9.7197351434639501</v>
      </c>
      <c r="G28" s="1"/>
      <c r="H28" s="1"/>
      <c r="I28" s="1"/>
    </row>
    <row r="29" spans="1:9" x14ac:dyDescent="0.3">
      <c r="A29" s="9" t="s">
        <v>43</v>
      </c>
      <c r="B29" s="10">
        <v>971</v>
      </c>
      <c r="C29" s="10">
        <v>861</v>
      </c>
      <c r="D29" s="10">
        <v>6264</v>
      </c>
      <c r="E29" s="10">
        <v>9638</v>
      </c>
      <c r="F29" s="11">
        <f t="shared" si="0"/>
        <v>53.863346104725423</v>
      </c>
      <c r="G29" s="1"/>
      <c r="H29" s="1"/>
      <c r="I29" s="1"/>
    </row>
    <row r="30" spans="1:9" x14ac:dyDescent="0.3">
      <c r="A30" s="12" t="s">
        <v>44</v>
      </c>
      <c r="B30" s="13">
        <v>404</v>
      </c>
      <c r="C30" s="13">
        <v>242</v>
      </c>
      <c r="D30" s="13">
        <v>4575</v>
      </c>
      <c r="E30" s="13">
        <v>5552</v>
      </c>
      <c r="F30" s="14">
        <f t="shared" si="0"/>
        <v>21.355191256830608</v>
      </c>
      <c r="G30" s="1"/>
      <c r="H30" s="1"/>
      <c r="I30" s="1"/>
    </row>
    <row r="31" spans="1:9" x14ac:dyDescent="0.3">
      <c r="A31" s="9" t="s">
        <v>45</v>
      </c>
      <c r="B31" s="10">
        <v>4139</v>
      </c>
      <c r="C31" s="10">
        <v>4028</v>
      </c>
      <c r="D31" s="10">
        <v>44326</v>
      </c>
      <c r="E31" s="10">
        <v>44335</v>
      </c>
      <c r="F31" s="11">
        <f t="shared" si="0"/>
        <v>2.0304110454361535E-2</v>
      </c>
      <c r="G31" s="1"/>
      <c r="H31" s="1"/>
      <c r="I31" s="1"/>
    </row>
    <row r="32" spans="1:9" x14ac:dyDescent="0.3">
      <c r="A32" s="12" t="s">
        <v>46</v>
      </c>
      <c r="B32" s="13">
        <v>171132</v>
      </c>
      <c r="C32" s="13">
        <v>189611</v>
      </c>
      <c r="D32" s="13">
        <v>1845930</v>
      </c>
      <c r="E32" s="13">
        <v>1957153</v>
      </c>
      <c r="F32" s="14">
        <f t="shared" si="0"/>
        <v>6.0253097354720921</v>
      </c>
      <c r="G32" s="1"/>
      <c r="H32" s="1"/>
      <c r="I32" s="1"/>
    </row>
    <row r="33" spans="1:9" x14ac:dyDescent="0.3">
      <c r="A33" s="9" t="s">
        <v>47</v>
      </c>
      <c r="B33" s="10">
        <v>12144</v>
      </c>
      <c r="C33" s="10">
        <v>11767</v>
      </c>
      <c r="D33" s="10">
        <v>139511</v>
      </c>
      <c r="E33" s="10">
        <v>143115</v>
      </c>
      <c r="F33" s="11">
        <f t="shared" si="0"/>
        <v>2.5833088430302951</v>
      </c>
      <c r="G33" s="1"/>
      <c r="H33" s="1"/>
      <c r="I33" s="1"/>
    </row>
    <row r="34" spans="1:9" x14ac:dyDescent="0.3">
      <c r="A34" s="12" t="s">
        <v>165</v>
      </c>
      <c r="B34" s="13">
        <v>36</v>
      </c>
      <c r="C34" s="13">
        <v>93</v>
      </c>
      <c r="D34" s="13">
        <v>682</v>
      </c>
      <c r="E34" s="13">
        <v>1235</v>
      </c>
      <c r="F34" s="14">
        <f t="shared" si="0"/>
        <v>81.085043988269803</v>
      </c>
      <c r="G34" s="1"/>
      <c r="H34" s="1"/>
      <c r="I34" s="1"/>
    </row>
    <row r="35" spans="1:9" x14ac:dyDescent="0.3">
      <c r="A35" s="15" t="s">
        <v>48</v>
      </c>
      <c r="B35" s="16">
        <f>SUM(B7:B34)</f>
        <v>466832</v>
      </c>
      <c r="C35" s="16">
        <f t="shared" ref="C35:E35" si="1">SUM(C7:C34)</f>
        <v>504174</v>
      </c>
      <c r="D35" s="16">
        <f t="shared" si="1"/>
        <v>5028349</v>
      </c>
      <c r="E35" s="16">
        <f t="shared" si="1"/>
        <v>5417273</v>
      </c>
      <c r="F35" s="17">
        <f t="shared" ref="F35" si="2">((E35*100)/D35)-100</f>
        <v>7.7346262162789401</v>
      </c>
      <c r="G35" s="1"/>
      <c r="H35" s="1"/>
      <c r="I35" s="1"/>
    </row>
    <row r="36" spans="1:9" x14ac:dyDescent="0.3">
      <c r="A36" s="59" t="s">
        <v>121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9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1957153</v>
      </c>
      <c r="G39" s="36">
        <f>LOOKUP(E39,$A$39:$A$66,$C$39:$C$66)</f>
        <v>1845930</v>
      </c>
    </row>
    <row r="40" spans="1:9" x14ac:dyDescent="0.3">
      <c r="A40" s="36" t="str">
        <f t="shared" si="5"/>
        <v>ALICANTE</v>
      </c>
      <c r="B40" s="37">
        <f t="shared" si="3"/>
        <v>12831</v>
      </c>
      <c r="C40" s="37">
        <f t="shared" si="4"/>
        <v>16273</v>
      </c>
      <c r="D40" s="37">
        <f t="shared" ref="D40:D66" si="7">_xlfn.RANK.EQ(B40,$B$39:$B$66)+COUNTIF($B$39:$B$66,B40)-1</f>
        <v>15</v>
      </c>
      <c r="E40" s="36" t="str">
        <f t="shared" si="6"/>
        <v>BARCELONA</v>
      </c>
      <c r="F40" s="36">
        <f t="shared" ref="F40:F55" si="8">LOOKUP(E40,$A$39:$A$66,$B$39:$B$66)</f>
        <v>1620752</v>
      </c>
      <c r="G40" s="36">
        <f t="shared" ref="G40:G66" si="9">LOOKUP(E40,$A$39:$A$66,$C$39:$C$66)</f>
        <v>1557935</v>
      </c>
    </row>
    <row r="41" spans="1:9" x14ac:dyDescent="0.3">
      <c r="A41" s="36" t="str">
        <f t="shared" si="5"/>
        <v>ALMERÍA</v>
      </c>
      <c r="B41" s="37">
        <f t="shared" si="3"/>
        <v>5717</v>
      </c>
      <c r="C41" s="37">
        <f t="shared" si="4"/>
        <v>5838</v>
      </c>
      <c r="D41" s="37">
        <f t="shared" si="7"/>
        <v>18</v>
      </c>
      <c r="E41" s="36" t="str">
        <f t="shared" si="6"/>
        <v>BAHÍA DE ALGECIRAS</v>
      </c>
      <c r="F41" s="36">
        <f t="shared" si="8"/>
        <v>526524</v>
      </c>
      <c r="G41" s="36">
        <f t="shared" si="9"/>
        <v>348836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BILBAO</v>
      </c>
      <c r="F42" s="36">
        <f t="shared" si="8"/>
        <v>523655</v>
      </c>
      <c r="G42" s="36">
        <f t="shared" si="9"/>
        <v>472047</v>
      </c>
    </row>
    <row r="43" spans="1:9" x14ac:dyDescent="0.3">
      <c r="A43" s="36" t="str">
        <f t="shared" si="5"/>
        <v>BAHÍA DE ALGECIRAS</v>
      </c>
      <c r="B43" s="37">
        <f t="shared" si="3"/>
        <v>526524</v>
      </c>
      <c r="C43" s="37">
        <f t="shared" si="4"/>
        <v>348836</v>
      </c>
      <c r="D43" s="37">
        <f t="shared" si="7"/>
        <v>3</v>
      </c>
      <c r="E43" s="36" t="str">
        <f t="shared" si="6"/>
        <v>CASTELLÓN</v>
      </c>
      <c r="F43" s="36">
        <f t="shared" si="8"/>
        <v>200521</v>
      </c>
      <c r="G43" s="36">
        <f t="shared" si="9"/>
        <v>187099</v>
      </c>
    </row>
    <row r="44" spans="1:9" x14ac:dyDescent="0.3">
      <c r="A44" s="36" t="str">
        <f t="shared" si="5"/>
        <v>BAHÍA DE CÁDIZ</v>
      </c>
      <c r="B44" s="37">
        <f t="shared" si="3"/>
        <v>11191</v>
      </c>
      <c r="C44" s="37">
        <f t="shared" si="4"/>
        <v>25485</v>
      </c>
      <c r="D44" s="37">
        <f t="shared" si="7"/>
        <v>16</v>
      </c>
      <c r="E44" s="36" t="str">
        <f t="shared" si="6"/>
        <v>VIGO</v>
      </c>
      <c r="F44" s="36">
        <f t="shared" si="8"/>
        <v>143115</v>
      </c>
      <c r="G44" s="36">
        <f t="shared" si="9"/>
        <v>139511</v>
      </c>
    </row>
    <row r="45" spans="1:9" x14ac:dyDescent="0.3">
      <c r="A45" s="36" t="str">
        <f t="shared" si="5"/>
        <v>BALEARES</v>
      </c>
      <c r="B45" s="37">
        <f t="shared" si="3"/>
        <v>49</v>
      </c>
      <c r="C45" s="37">
        <f t="shared" si="4"/>
        <v>49</v>
      </c>
      <c r="D45" s="37">
        <f t="shared" si="7"/>
        <v>25</v>
      </c>
      <c r="E45" s="36" t="str">
        <f t="shared" si="6"/>
        <v>LAS PALMAS</v>
      </c>
      <c r="F45" s="36">
        <f t="shared" si="8"/>
        <v>76453</v>
      </c>
      <c r="G45" s="36">
        <f t="shared" si="9"/>
        <v>92804</v>
      </c>
    </row>
    <row r="46" spans="1:9" x14ac:dyDescent="0.3">
      <c r="A46" s="36" t="str">
        <f t="shared" si="5"/>
        <v>BARCELONA</v>
      </c>
      <c r="B46" s="37">
        <f t="shared" si="3"/>
        <v>1620752</v>
      </c>
      <c r="C46" s="37">
        <f t="shared" si="4"/>
        <v>1557935</v>
      </c>
      <c r="D46" s="37">
        <f t="shared" si="7"/>
        <v>2</v>
      </c>
      <c r="E46" s="36" t="str">
        <f t="shared" si="6"/>
        <v>MARÍN Y RÍA DE PONTEVEDRA</v>
      </c>
      <c r="F46" s="36">
        <f t="shared" si="8"/>
        <v>68173</v>
      </c>
      <c r="G46" s="36">
        <f t="shared" si="9"/>
        <v>65607</v>
      </c>
    </row>
    <row r="47" spans="1:9" x14ac:dyDescent="0.3">
      <c r="A47" s="36" t="str">
        <f t="shared" si="5"/>
        <v>BILBAO</v>
      </c>
      <c r="B47" s="37">
        <f t="shared" si="3"/>
        <v>523655</v>
      </c>
      <c r="C47" s="37">
        <f t="shared" si="4"/>
        <v>472047</v>
      </c>
      <c r="D47" s="37">
        <f t="shared" si="7"/>
        <v>4</v>
      </c>
      <c r="E47" s="36" t="str">
        <f t="shared" si="6"/>
        <v>CARTAGENA</v>
      </c>
      <c r="F47" s="36">
        <f t="shared" si="8"/>
        <v>63925</v>
      </c>
      <c r="G47" s="36">
        <f t="shared" si="9"/>
        <v>70000</v>
      </c>
    </row>
    <row r="48" spans="1:9" x14ac:dyDescent="0.3">
      <c r="A48" s="36" t="str">
        <f t="shared" si="5"/>
        <v>CARTAGENA</v>
      </c>
      <c r="B48" s="37">
        <f t="shared" si="3"/>
        <v>63925</v>
      </c>
      <c r="C48" s="37">
        <f t="shared" si="4"/>
        <v>70000</v>
      </c>
      <c r="D48" s="37">
        <f t="shared" si="7"/>
        <v>9</v>
      </c>
      <c r="E48" s="36" t="str">
        <f t="shared" si="6"/>
        <v>GIJÓN</v>
      </c>
      <c r="F48" s="36">
        <f t="shared" si="8"/>
        <v>53603</v>
      </c>
      <c r="G48" s="36">
        <f t="shared" si="9"/>
        <v>53943</v>
      </c>
    </row>
    <row r="49" spans="1:7" x14ac:dyDescent="0.3">
      <c r="A49" s="36" t="str">
        <f t="shared" si="5"/>
        <v>CASTELLÓN</v>
      </c>
      <c r="B49" s="37">
        <f t="shared" si="3"/>
        <v>200521</v>
      </c>
      <c r="C49" s="37">
        <f t="shared" si="4"/>
        <v>187099</v>
      </c>
      <c r="D49" s="37">
        <f t="shared" si="7"/>
        <v>5</v>
      </c>
      <c r="E49" s="36" t="str">
        <f t="shared" si="6"/>
        <v>TARRAGONA</v>
      </c>
      <c r="F49" s="36">
        <f t="shared" si="8"/>
        <v>44335</v>
      </c>
      <c r="G49" s="36">
        <f t="shared" si="9"/>
        <v>44326</v>
      </c>
    </row>
    <row r="50" spans="1:7" x14ac:dyDescent="0.3">
      <c r="A50" s="36" t="str">
        <f t="shared" si="5"/>
        <v>CEUTA</v>
      </c>
      <c r="B50" s="37">
        <f t="shared" si="3"/>
        <v>2187</v>
      </c>
      <c r="C50" s="37">
        <f t="shared" si="4"/>
        <v>9</v>
      </c>
      <c r="D50" s="37">
        <f t="shared" si="7"/>
        <v>22</v>
      </c>
      <c r="E50" s="36" t="str">
        <f t="shared" si="6"/>
        <v>SANTA CRUZ DE TENERIFE</v>
      </c>
      <c r="F50" s="36">
        <f t="shared" si="8"/>
        <v>43358</v>
      </c>
      <c r="G50" s="36">
        <f t="shared" si="9"/>
        <v>48026</v>
      </c>
    </row>
    <row r="51" spans="1:7" x14ac:dyDescent="0.3">
      <c r="A51" s="36" t="str">
        <f t="shared" si="5"/>
        <v>FERROL-SAN CIBRAO</v>
      </c>
      <c r="B51" s="37">
        <f t="shared" si="3"/>
        <v>3265</v>
      </c>
      <c r="C51" s="37">
        <f t="shared" si="4"/>
        <v>307</v>
      </c>
      <c r="D51" s="37">
        <f t="shared" si="7"/>
        <v>21</v>
      </c>
      <c r="E51" s="36" t="str">
        <f t="shared" si="6"/>
        <v>MÁLAGA</v>
      </c>
      <c r="F51" s="36">
        <f t="shared" si="8"/>
        <v>22060</v>
      </c>
      <c r="G51" s="36">
        <f t="shared" si="9"/>
        <v>19399</v>
      </c>
    </row>
    <row r="52" spans="1:7" x14ac:dyDescent="0.3">
      <c r="A52" s="36" t="str">
        <f t="shared" si="5"/>
        <v>GIJÓN</v>
      </c>
      <c r="B52" s="37">
        <f t="shared" si="3"/>
        <v>53603</v>
      </c>
      <c r="C52" s="37">
        <f t="shared" si="4"/>
        <v>53943</v>
      </c>
      <c r="D52" s="37">
        <f t="shared" si="7"/>
        <v>10</v>
      </c>
      <c r="E52" s="36" t="str">
        <f t="shared" si="6"/>
        <v>HUELVA</v>
      </c>
      <c r="F52" s="36">
        <f t="shared" si="8"/>
        <v>16136</v>
      </c>
      <c r="G52" s="36">
        <f t="shared" si="9"/>
        <v>11397</v>
      </c>
    </row>
    <row r="53" spans="1:7" x14ac:dyDescent="0.3">
      <c r="A53" s="36" t="str">
        <f t="shared" si="5"/>
        <v>HUELVA</v>
      </c>
      <c r="B53" s="37">
        <f t="shared" si="3"/>
        <v>16136</v>
      </c>
      <c r="C53" s="37">
        <f t="shared" si="4"/>
        <v>11397</v>
      </c>
      <c r="D53" s="37">
        <f t="shared" si="7"/>
        <v>14</v>
      </c>
      <c r="E53" s="36" t="str">
        <f t="shared" si="6"/>
        <v>ALICANTE</v>
      </c>
      <c r="F53" s="36">
        <f t="shared" si="8"/>
        <v>12831</v>
      </c>
      <c r="G53" s="36">
        <f t="shared" si="9"/>
        <v>16273</v>
      </c>
    </row>
    <row r="54" spans="1:7" x14ac:dyDescent="0.3">
      <c r="A54" s="36" t="str">
        <f t="shared" si="5"/>
        <v>LAS PALMAS</v>
      </c>
      <c r="B54" s="37">
        <f t="shared" si="3"/>
        <v>76453</v>
      </c>
      <c r="C54" s="37">
        <f t="shared" si="4"/>
        <v>92804</v>
      </c>
      <c r="D54" s="37">
        <f t="shared" si="7"/>
        <v>7</v>
      </c>
      <c r="E54" s="36" t="str">
        <f t="shared" si="6"/>
        <v>BAHÍA DE CÁDIZ</v>
      </c>
      <c r="F54" s="36">
        <f t="shared" si="8"/>
        <v>11191</v>
      </c>
      <c r="G54" s="36">
        <f t="shared" si="9"/>
        <v>25485</v>
      </c>
    </row>
    <row r="55" spans="1:7" x14ac:dyDescent="0.3">
      <c r="A55" s="36" t="str">
        <f t="shared" si="5"/>
        <v>MÁLAGA</v>
      </c>
      <c r="B55" s="37">
        <f t="shared" si="3"/>
        <v>22060</v>
      </c>
      <c r="C55" s="37">
        <f t="shared" si="4"/>
        <v>19399</v>
      </c>
      <c r="D55" s="37">
        <f t="shared" si="7"/>
        <v>13</v>
      </c>
      <c r="E55" s="36" t="str">
        <f t="shared" si="6"/>
        <v>SANTANDER</v>
      </c>
      <c r="F55" s="36">
        <f t="shared" si="8"/>
        <v>9638</v>
      </c>
      <c r="G55" s="36">
        <f t="shared" si="9"/>
        <v>6264</v>
      </c>
    </row>
    <row r="56" spans="1:7" x14ac:dyDescent="0.3">
      <c r="A56" s="36" t="str">
        <f t="shared" si="5"/>
        <v>MARÍN Y RÍA DE PONTEVEDRA</v>
      </c>
      <c r="B56" s="37">
        <f t="shared" si="3"/>
        <v>68173</v>
      </c>
      <c r="C56" s="37">
        <f t="shared" si="4"/>
        <v>65607</v>
      </c>
      <c r="D56" s="37">
        <f t="shared" si="7"/>
        <v>8</v>
      </c>
      <c r="E56" s="36" t="str">
        <f t="shared" si="6"/>
        <v>ALMERÍA</v>
      </c>
      <c r="F56" s="36">
        <f t="shared" ref="F56:F66" si="10">LOOKUP(E56,$A$39:$A$66,$B$39:$B$66)</f>
        <v>5717</v>
      </c>
      <c r="G56" s="36">
        <f t="shared" si="9"/>
        <v>5838</v>
      </c>
    </row>
    <row r="57" spans="1:7" x14ac:dyDescent="0.3">
      <c r="A57" s="36" t="str">
        <f t="shared" si="5"/>
        <v>MELILLA</v>
      </c>
      <c r="B57" s="37">
        <f t="shared" si="3"/>
        <v>5497</v>
      </c>
      <c r="C57" s="37">
        <f t="shared" si="4"/>
        <v>11814</v>
      </c>
      <c r="D57" s="37">
        <f t="shared" si="7"/>
        <v>20</v>
      </c>
      <c r="E57" s="36" t="str">
        <f t="shared" si="6"/>
        <v>SEVILLA</v>
      </c>
      <c r="F57" s="36">
        <f t="shared" si="10"/>
        <v>5552</v>
      </c>
      <c r="G57" s="36">
        <f t="shared" si="9"/>
        <v>4575</v>
      </c>
    </row>
    <row r="58" spans="1:7" x14ac:dyDescent="0.3">
      <c r="A58" s="36" t="str">
        <f t="shared" si="5"/>
        <v>MOTRIL</v>
      </c>
      <c r="B58" s="37">
        <f t="shared" si="3"/>
        <v>319</v>
      </c>
      <c r="C58" s="37">
        <f t="shared" si="4"/>
        <v>182</v>
      </c>
      <c r="D58" s="37">
        <f t="shared" si="7"/>
        <v>24</v>
      </c>
      <c r="E58" s="36" t="str">
        <f t="shared" si="6"/>
        <v>MELILLA</v>
      </c>
      <c r="F58" s="36">
        <f t="shared" si="10"/>
        <v>5497</v>
      </c>
      <c r="G58" s="36">
        <f t="shared" si="9"/>
        <v>11814</v>
      </c>
    </row>
    <row r="59" spans="1:7" x14ac:dyDescent="0.3">
      <c r="A59" s="36" t="str">
        <f t="shared" si="5"/>
        <v>PASAIA</v>
      </c>
      <c r="B59" s="37">
        <f t="shared" si="3"/>
        <v>15</v>
      </c>
      <c r="C59" s="37">
        <f t="shared" si="4"/>
        <v>8</v>
      </c>
      <c r="D59" s="37">
        <f t="shared" si="7"/>
        <v>26</v>
      </c>
      <c r="E59" s="36" t="str">
        <f t="shared" si="6"/>
        <v>FERROL-SAN CIBRAO</v>
      </c>
      <c r="F59" s="36">
        <f t="shared" si="10"/>
        <v>3265</v>
      </c>
      <c r="G59" s="36">
        <f t="shared" si="9"/>
        <v>307</v>
      </c>
    </row>
    <row r="60" spans="1:7" x14ac:dyDescent="0.3">
      <c r="A60" s="36" t="str">
        <f t="shared" si="5"/>
        <v>SANTA CRUZ DE TENERIFE</v>
      </c>
      <c r="B60" s="37">
        <f t="shared" si="3"/>
        <v>43358</v>
      </c>
      <c r="C60" s="37">
        <f t="shared" si="4"/>
        <v>48026</v>
      </c>
      <c r="D60" s="37">
        <f t="shared" si="7"/>
        <v>12</v>
      </c>
      <c r="E60" s="36" t="str">
        <f t="shared" si="6"/>
        <v>CEUTA</v>
      </c>
      <c r="F60" s="36">
        <f t="shared" si="10"/>
        <v>2187</v>
      </c>
      <c r="G60" s="36">
        <f t="shared" si="9"/>
        <v>9</v>
      </c>
    </row>
    <row r="61" spans="1:7" x14ac:dyDescent="0.3">
      <c r="A61" s="36" t="str">
        <f t="shared" si="5"/>
        <v>SANTANDER</v>
      </c>
      <c r="B61" s="37">
        <f t="shared" si="3"/>
        <v>9638</v>
      </c>
      <c r="C61" s="37">
        <f t="shared" si="4"/>
        <v>6264</v>
      </c>
      <c r="D61" s="37">
        <f t="shared" si="7"/>
        <v>17</v>
      </c>
      <c r="E61" s="36" t="str">
        <f t="shared" si="6"/>
        <v>VILAGARCÍA</v>
      </c>
      <c r="F61" s="36">
        <f t="shared" si="10"/>
        <v>1235</v>
      </c>
      <c r="G61" s="36">
        <f t="shared" si="9"/>
        <v>682</v>
      </c>
    </row>
    <row r="62" spans="1:7" x14ac:dyDescent="0.3">
      <c r="A62" s="36" t="str">
        <f t="shared" si="5"/>
        <v>SEVILLA</v>
      </c>
      <c r="B62" s="37">
        <f t="shared" si="3"/>
        <v>5552</v>
      </c>
      <c r="C62" s="37">
        <f t="shared" si="4"/>
        <v>4575</v>
      </c>
      <c r="D62" s="37">
        <f t="shared" si="7"/>
        <v>19</v>
      </c>
      <c r="E62" s="36" t="str">
        <f t="shared" si="6"/>
        <v>MOTRIL</v>
      </c>
      <c r="F62" s="36">
        <f t="shared" si="10"/>
        <v>319</v>
      </c>
      <c r="G62" s="36">
        <f t="shared" si="9"/>
        <v>182</v>
      </c>
    </row>
    <row r="63" spans="1:7" x14ac:dyDescent="0.3">
      <c r="A63" s="36" t="str">
        <f t="shared" si="5"/>
        <v>TARRAGONA</v>
      </c>
      <c r="B63" s="37">
        <f t="shared" si="3"/>
        <v>44335</v>
      </c>
      <c r="C63" s="37">
        <f t="shared" si="4"/>
        <v>44326</v>
      </c>
      <c r="D63" s="37">
        <f t="shared" si="7"/>
        <v>11</v>
      </c>
      <c r="E63" s="36" t="str">
        <f t="shared" si="6"/>
        <v>BALEARES</v>
      </c>
      <c r="F63" s="36">
        <f t="shared" si="10"/>
        <v>49</v>
      </c>
      <c r="G63" s="36">
        <f t="shared" si="9"/>
        <v>49</v>
      </c>
    </row>
    <row r="64" spans="1:7" x14ac:dyDescent="0.3">
      <c r="A64" s="36" t="str">
        <f t="shared" si="5"/>
        <v>VALENCIA</v>
      </c>
      <c r="B64" s="37">
        <f t="shared" si="3"/>
        <v>1957153</v>
      </c>
      <c r="C64" s="37">
        <f t="shared" si="4"/>
        <v>1845930</v>
      </c>
      <c r="D64" s="37">
        <f t="shared" si="7"/>
        <v>1</v>
      </c>
      <c r="E64" s="36" t="str">
        <f t="shared" si="6"/>
        <v>PASAIA</v>
      </c>
      <c r="F64" s="36">
        <f t="shared" si="10"/>
        <v>15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143115</v>
      </c>
      <c r="C65" s="37">
        <f t="shared" si="4"/>
        <v>139511</v>
      </c>
      <c r="D65" s="37">
        <f t="shared" si="7"/>
        <v>6</v>
      </c>
      <c r="E65" s="36" t="str">
        <f t="shared" si="6"/>
        <v>A CORUÑA</v>
      </c>
      <c r="F65" s="36">
        <f t="shared" si="10"/>
        <v>9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1235</v>
      </c>
      <c r="C66" s="37">
        <f t="shared" si="4"/>
        <v>682</v>
      </c>
      <c r="D66" s="37">
        <f t="shared" si="7"/>
        <v>23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3</v>
      </c>
      <c r="E7" s="10">
        <v>10</v>
      </c>
      <c r="F7" s="11">
        <f>((E7*100)/D7)-100</f>
        <v>233.33333333333331</v>
      </c>
      <c r="G7" s="1"/>
      <c r="H7" s="1"/>
      <c r="I7" s="1"/>
    </row>
    <row r="8" spans="1:12" x14ac:dyDescent="0.3">
      <c r="A8" s="12" t="s">
        <v>31</v>
      </c>
      <c r="B8" s="13">
        <v>13128</v>
      </c>
      <c r="C8" s="13">
        <v>14631</v>
      </c>
      <c r="D8" s="13">
        <v>147553</v>
      </c>
      <c r="E8" s="13">
        <v>148513</v>
      </c>
      <c r="F8" s="14">
        <f t="shared" ref="F8:F34" si="0">((E8*100)/D8)-100</f>
        <v>0.65061367779712498</v>
      </c>
      <c r="G8" s="1"/>
      <c r="H8" s="1"/>
      <c r="I8" s="1"/>
    </row>
    <row r="9" spans="1:12" x14ac:dyDescent="0.3">
      <c r="A9" s="9" t="s">
        <v>157</v>
      </c>
      <c r="B9" s="10">
        <v>669</v>
      </c>
      <c r="C9" s="10">
        <v>1173</v>
      </c>
      <c r="D9" s="10">
        <v>6088</v>
      </c>
      <c r="E9" s="10">
        <v>8253</v>
      </c>
      <c r="F9" s="11">
        <f t="shared" si="0"/>
        <v>35.561760840998687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5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36321</v>
      </c>
      <c r="C11" s="10">
        <v>57202</v>
      </c>
      <c r="D11" s="10">
        <v>351349</v>
      </c>
      <c r="E11" s="10">
        <v>527963</v>
      </c>
      <c r="F11" s="11">
        <f t="shared" si="0"/>
        <v>50.267397943355462</v>
      </c>
      <c r="G11" s="1"/>
      <c r="H11" s="1"/>
      <c r="I11" s="1"/>
    </row>
    <row r="12" spans="1:12" x14ac:dyDescent="0.3">
      <c r="A12" s="12" t="s">
        <v>161</v>
      </c>
      <c r="B12" s="13">
        <v>7073</v>
      </c>
      <c r="C12" s="13">
        <v>6028</v>
      </c>
      <c r="D12" s="13">
        <v>75252</v>
      </c>
      <c r="E12" s="13">
        <v>62314</v>
      </c>
      <c r="F12" s="14">
        <f t="shared" si="0"/>
        <v>-17.192898527613877</v>
      </c>
      <c r="G12" s="1"/>
      <c r="H12" s="1"/>
      <c r="I12" s="1"/>
    </row>
    <row r="13" spans="1:12" x14ac:dyDescent="0.3">
      <c r="A13" s="9" t="s">
        <v>32</v>
      </c>
      <c r="B13" s="10">
        <v>8268</v>
      </c>
      <c r="C13" s="10">
        <v>8653</v>
      </c>
      <c r="D13" s="10">
        <v>112702</v>
      </c>
      <c r="E13" s="10">
        <v>113726</v>
      </c>
      <c r="F13" s="11">
        <f t="shared" si="0"/>
        <v>0.90859079696899414</v>
      </c>
      <c r="G13" s="1"/>
      <c r="H13" s="1"/>
      <c r="I13" s="1"/>
    </row>
    <row r="14" spans="1:12" x14ac:dyDescent="0.3">
      <c r="A14" s="12" t="s">
        <v>33</v>
      </c>
      <c r="B14" s="13">
        <v>161657</v>
      </c>
      <c r="C14" s="13">
        <v>161234</v>
      </c>
      <c r="D14" s="13">
        <v>1787927</v>
      </c>
      <c r="E14" s="13">
        <v>1844712</v>
      </c>
      <c r="F14" s="14">
        <f t="shared" si="0"/>
        <v>3.1760245244912113</v>
      </c>
      <c r="G14" s="1"/>
      <c r="H14" s="1"/>
      <c r="I14" s="1"/>
    </row>
    <row r="15" spans="1:12" x14ac:dyDescent="0.3">
      <c r="A15" s="9" t="s">
        <v>34</v>
      </c>
      <c r="B15" s="10">
        <v>49285</v>
      </c>
      <c r="C15" s="10">
        <v>54569</v>
      </c>
      <c r="D15" s="10">
        <v>536427</v>
      </c>
      <c r="E15" s="10">
        <v>588616</v>
      </c>
      <c r="F15" s="11">
        <f t="shared" si="0"/>
        <v>9.7290032008083074</v>
      </c>
      <c r="G15" s="1"/>
      <c r="H15" s="1"/>
      <c r="I15" s="1"/>
    </row>
    <row r="16" spans="1:12" x14ac:dyDescent="0.3">
      <c r="A16" s="12" t="s">
        <v>35</v>
      </c>
      <c r="B16" s="13">
        <v>6067</v>
      </c>
      <c r="C16" s="13">
        <v>6178</v>
      </c>
      <c r="D16" s="13">
        <v>84268</v>
      </c>
      <c r="E16" s="13">
        <v>79283</v>
      </c>
      <c r="F16" s="14">
        <f t="shared" si="0"/>
        <v>-5.9156500688280289</v>
      </c>
      <c r="G16" s="1"/>
      <c r="H16" s="1"/>
      <c r="I16" s="1"/>
    </row>
    <row r="17" spans="1:9" x14ac:dyDescent="0.3">
      <c r="A17" s="9" t="s">
        <v>162</v>
      </c>
      <c r="B17" s="10">
        <v>16853</v>
      </c>
      <c r="C17" s="10">
        <v>14847</v>
      </c>
      <c r="D17" s="10">
        <v>192222</v>
      </c>
      <c r="E17" s="10">
        <v>208240</v>
      </c>
      <c r="F17" s="11">
        <f t="shared" si="0"/>
        <v>8.3330732174256781</v>
      </c>
      <c r="G17" s="1"/>
      <c r="H17" s="1"/>
      <c r="I17" s="1"/>
    </row>
    <row r="18" spans="1:9" x14ac:dyDescent="0.3">
      <c r="A18" s="12" t="s">
        <v>36</v>
      </c>
      <c r="B18" s="13">
        <v>831</v>
      </c>
      <c r="C18" s="13">
        <v>955</v>
      </c>
      <c r="D18" s="13">
        <v>15308</v>
      </c>
      <c r="E18" s="13">
        <v>10042</v>
      </c>
      <c r="F18" s="14">
        <f t="shared" si="0"/>
        <v>-34.40031356153645</v>
      </c>
      <c r="G18" s="1"/>
      <c r="H18" s="1"/>
      <c r="I18" s="1"/>
    </row>
    <row r="19" spans="1:9" x14ac:dyDescent="0.3">
      <c r="A19" s="9" t="s">
        <v>37</v>
      </c>
      <c r="B19" s="10">
        <v>118</v>
      </c>
      <c r="C19" s="10">
        <v>615</v>
      </c>
      <c r="D19" s="10">
        <v>407</v>
      </c>
      <c r="E19" s="10">
        <v>4051</v>
      </c>
      <c r="F19" s="11">
        <f t="shared" si="0"/>
        <v>895.3316953316953</v>
      </c>
      <c r="G19" s="1"/>
      <c r="H19" s="1"/>
      <c r="I19" s="1"/>
    </row>
    <row r="20" spans="1:9" x14ac:dyDescent="0.3">
      <c r="A20" s="12" t="s">
        <v>163</v>
      </c>
      <c r="B20" s="13">
        <v>6648</v>
      </c>
      <c r="C20" s="13">
        <v>7205</v>
      </c>
      <c r="D20" s="13">
        <v>71061</v>
      </c>
      <c r="E20" s="13">
        <v>74189</v>
      </c>
      <c r="F20" s="14">
        <f t="shared" si="0"/>
        <v>4.4018519300319383</v>
      </c>
      <c r="G20" s="1"/>
      <c r="H20" s="1"/>
      <c r="I20" s="1"/>
    </row>
    <row r="21" spans="1:9" x14ac:dyDescent="0.3">
      <c r="A21" s="9" t="s">
        <v>38</v>
      </c>
      <c r="B21" s="10">
        <v>5352</v>
      </c>
      <c r="C21" s="10">
        <v>6124</v>
      </c>
      <c r="D21" s="10">
        <v>50698</v>
      </c>
      <c r="E21" s="10">
        <v>62424</v>
      </c>
      <c r="F21" s="11">
        <f t="shared" si="0"/>
        <v>23.129117519428775</v>
      </c>
      <c r="G21" s="1"/>
      <c r="H21" s="1"/>
      <c r="I21" s="1"/>
    </row>
    <row r="22" spans="1:9" x14ac:dyDescent="0.3">
      <c r="A22" s="12" t="s">
        <v>59</v>
      </c>
      <c r="B22" s="13">
        <v>50016</v>
      </c>
      <c r="C22" s="13">
        <v>48905</v>
      </c>
      <c r="D22" s="13">
        <v>518433</v>
      </c>
      <c r="E22" s="13">
        <v>510388</v>
      </c>
      <c r="F22" s="14">
        <f t="shared" si="0"/>
        <v>-1.5517916490655494</v>
      </c>
      <c r="G22" s="1"/>
      <c r="H22" s="1"/>
      <c r="I22" s="1"/>
    </row>
    <row r="23" spans="1:9" x14ac:dyDescent="0.3">
      <c r="A23" s="9" t="s">
        <v>164</v>
      </c>
      <c r="B23" s="10">
        <v>3304</v>
      </c>
      <c r="C23" s="10">
        <v>3853</v>
      </c>
      <c r="D23" s="10">
        <v>34667</v>
      </c>
      <c r="E23" s="10">
        <v>35660</v>
      </c>
      <c r="F23" s="11">
        <f t="shared" si="0"/>
        <v>2.8643955346583141</v>
      </c>
      <c r="G23" s="1"/>
      <c r="H23" s="1"/>
      <c r="I23" s="1"/>
    </row>
    <row r="24" spans="1:9" x14ac:dyDescent="0.3">
      <c r="A24" s="12" t="s">
        <v>166</v>
      </c>
      <c r="B24" s="13">
        <v>6742</v>
      </c>
      <c r="C24" s="13">
        <v>6902</v>
      </c>
      <c r="D24" s="13">
        <v>69844</v>
      </c>
      <c r="E24" s="13">
        <v>73668</v>
      </c>
      <c r="F24" s="14">
        <f t="shared" si="0"/>
        <v>5.4750587022507347</v>
      </c>
      <c r="G24" s="1"/>
      <c r="H24" s="1"/>
      <c r="I24" s="1"/>
    </row>
    <row r="25" spans="1:9" x14ac:dyDescent="0.3">
      <c r="A25" s="9" t="s">
        <v>39</v>
      </c>
      <c r="B25" s="10">
        <v>2738</v>
      </c>
      <c r="C25" s="10">
        <v>1419</v>
      </c>
      <c r="D25" s="10">
        <v>34357</v>
      </c>
      <c r="E25" s="10">
        <v>20679</v>
      </c>
      <c r="F25" s="11">
        <f t="shared" si="0"/>
        <v>-39.811392147160696</v>
      </c>
      <c r="G25" s="1"/>
      <c r="H25" s="1"/>
      <c r="I25" s="1"/>
    </row>
    <row r="26" spans="1:9" x14ac:dyDescent="0.3">
      <c r="A26" s="12" t="s">
        <v>40</v>
      </c>
      <c r="B26" s="13">
        <v>8</v>
      </c>
      <c r="C26" s="13">
        <v>26</v>
      </c>
      <c r="D26" s="13">
        <v>1458</v>
      </c>
      <c r="E26" s="13">
        <v>319</v>
      </c>
      <c r="F26" s="14">
        <f t="shared" si="0"/>
        <v>-78.120713305898491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3</v>
      </c>
      <c r="D27" s="10">
        <v>8</v>
      </c>
      <c r="E27" s="10">
        <v>15</v>
      </c>
      <c r="F27" s="19">
        <f t="shared" si="0"/>
        <v>87.5</v>
      </c>
      <c r="G27" s="1"/>
      <c r="H27" s="1"/>
      <c r="I27" s="1"/>
    </row>
    <row r="28" spans="1:9" x14ac:dyDescent="0.3">
      <c r="A28" s="12" t="s">
        <v>42</v>
      </c>
      <c r="B28" s="13">
        <v>39436</v>
      </c>
      <c r="C28" s="13">
        <v>36180</v>
      </c>
      <c r="D28" s="13">
        <v>366148</v>
      </c>
      <c r="E28" s="13">
        <v>372125</v>
      </c>
      <c r="F28" s="14">
        <f t="shared" si="0"/>
        <v>1.6324000131094465</v>
      </c>
      <c r="G28" s="1"/>
      <c r="H28" s="1"/>
      <c r="I28" s="1"/>
    </row>
    <row r="29" spans="1:9" x14ac:dyDescent="0.3">
      <c r="A29" s="9" t="s">
        <v>43</v>
      </c>
      <c r="B29" s="10">
        <v>971</v>
      </c>
      <c r="C29" s="10">
        <v>861</v>
      </c>
      <c r="D29" s="10">
        <v>6264</v>
      </c>
      <c r="E29" s="10">
        <v>9638</v>
      </c>
      <c r="F29" s="11">
        <f t="shared" si="0"/>
        <v>53.863346104725423</v>
      </c>
      <c r="G29" s="1"/>
      <c r="H29" s="1"/>
      <c r="I29" s="1"/>
    </row>
    <row r="30" spans="1:9" x14ac:dyDescent="0.3">
      <c r="A30" s="12" t="s">
        <v>44</v>
      </c>
      <c r="B30" s="13">
        <v>9363</v>
      </c>
      <c r="C30" s="13">
        <v>14235</v>
      </c>
      <c r="D30" s="13">
        <v>95613</v>
      </c>
      <c r="E30" s="13">
        <v>126578</v>
      </c>
      <c r="F30" s="14">
        <f t="shared" si="0"/>
        <v>32.385763442209736</v>
      </c>
      <c r="G30" s="1"/>
      <c r="H30" s="1"/>
      <c r="I30" s="1"/>
    </row>
    <row r="31" spans="1:9" x14ac:dyDescent="0.3">
      <c r="A31" s="9" t="s">
        <v>45</v>
      </c>
      <c r="B31" s="10">
        <v>5012</v>
      </c>
      <c r="C31" s="10">
        <v>4898</v>
      </c>
      <c r="D31" s="10">
        <v>53827</v>
      </c>
      <c r="E31" s="10">
        <v>53212</v>
      </c>
      <c r="F31" s="11">
        <f t="shared" si="0"/>
        <v>-1.1425492782432656</v>
      </c>
      <c r="G31" s="1"/>
      <c r="H31" s="1"/>
      <c r="I31" s="1"/>
    </row>
    <row r="32" spans="1:9" x14ac:dyDescent="0.3">
      <c r="A32" s="12" t="s">
        <v>46</v>
      </c>
      <c r="B32" s="13">
        <v>191423</v>
      </c>
      <c r="C32" s="13">
        <v>207050</v>
      </c>
      <c r="D32" s="13">
        <v>2031902</v>
      </c>
      <c r="E32" s="13">
        <v>2160038</v>
      </c>
      <c r="F32" s="14">
        <f t="shared" si="0"/>
        <v>6.3062096498748446</v>
      </c>
      <c r="G32" s="1"/>
      <c r="H32" s="1"/>
      <c r="I32" s="1"/>
    </row>
    <row r="33" spans="1:9" x14ac:dyDescent="0.3">
      <c r="A33" s="9" t="s">
        <v>47</v>
      </c>
      <c r="B33" s="10">
        <v>13978</v>
      </c>
      <c r="C33" s="10">
        <v>12977</v>
      </c>
      <c r="D33" s="10">
        <v>161000</v>
      </c>
      <c r="E33" s="10">
        <v>162113</v>
      </c>
      <c r="F33" s="11">
        <f t="shared" si="0"/>
        <v>0.69130434782609029</v>
      </c>
      <c r="G33" s="1"/>
      <c r="H33" s="1"/>
      <c r="I33" s="1"/>
    </row>
    <row r="34" spans="1:9" x14ac:dyDescent="0.3">
      <c r="A34" s="12" t="s">
        <v>165</v>
      </c>
      <c r="B34" s="13">
        <v>2810</v>
      </c>
      <c r="C34" s="13">
        <v>2671</v>
      </c>
      <c r="D34" s="13">
        <v>31749</v>
      </c>
      <c r="E34" s="13">
        <v>31876</v>
      </c>
      <c r="F34" s="14">
        <f t="shared" si="0"/>
        <v>0.40001259882201623</v>
      </c>
      <c r="G34" s="1"/>
      <c r="H34" s="1"/>
      <c r="I34" s="1"/>
    </row>
    <row r="35" spans="1:9" x14ac:dyDescent="0.3">
      <c r="A35" s="15" t="s">
        <v>48</v>
      </c>
      <c r="B35" s="16">
        <f>SUM(B7:B34)</f>
        <v>638071</v>
      </c>
      <c r="C35" s="16">
        <f t="shared" ref="C35:E35" si="1">SUM(C7:C34)</f>
        <v>679394</v>
      </c>
      <c r="D35" s="16">
        <f t="shared" si="1"/>
        <v>6836535</v>
      </c>
      <c r="E35" s="16">
        <f t="shared" si="1"/>
        <v>7288650</v>
      </c>
      <c r="F35" s="17">
        <f t="shared" ref="F35" si="2">((E35*100)/D35)-100</f>
        <v>6.6132185383385007</v>
      </c>
      <c r="G35" s="1"/>
      <c r="H35" s="1"/>
      <c r="I35" s="1"/>
    </row>
    <row r="36" spans="1:9" x14ac:dyDescent="0.3">
      <c r="A36" s="59" t="s">
        <v>122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10</v>
      </c>
      <c r="C39" s="37">
        <f t="shared" si="4"/>
        <v>3</v>
      </c>
      <c r="D39" s="37">
        <f>_xlfn.RANK.EQ(B39,$B$39:$B$66)+COUNTIF($B$39:$B$66,B39)-1</f>
        <v>27</v>
      </c>
      <c r="E39" s="36" t="str">
        <f t="shared" ref="E39:E66" si="6">INDEX($A$39:$B$66,MATCH(ROW()-38,$D$39:$D$66,0),1)</f>
        <v>VALENCIA</v>
      </c>
      <c r="F39" s="36">
        <f>LOOKUP(E39,$A$39:$A$66,$B$39:$B$66)</f>
        <v>2160038</v>
      </c>
      <c r="G39" s="36">
        <f>LOOKUP(E39,$A$39:$A$66,$C$39:$C$66)</f>
        <v>2031902</v>
      </c>
    </row>
    <row r="40" spans="1:9" x14ac:dyDescent="0.3">
      <c r="A40" s="36" t="str">
        <f t="shared" si="5"/>
        <v>ALICANTE</v>
      </c>
      <c r="B40" s="37">
        <f t="shared" si="3"/>
        <v>148513</v>
      </c>
      <c r="C40" s="37">
        <f t="shared" si="4"/>
        <v>147553</v>
      </c>
      <c r="D40" s="37">
        <f t="shared" ref="D40:D66" si="7">_xlfn.RANK.EQ(B40,$B$39:$B$66)+COUNTIF($B$39:$B$66,B40)-1</f>
        <v>9</v>
      </c>
      <c r="E40" s="36" t="str">
        <f t="shared" si="6"/>
        <v>BARCELONA</v>
      </c>
      <c r="F40" s="36">
        <f t="shared" ref="F40:F55" si="8">LOOKUP(E40,$A$39:$A$66,$B$39:$B$66)</f>
        <v>1844712</v>
      </c>
      <c r="G40" s="36">
        <f t="shared" ref="G40:G66" si="9">LOOKUP(E40,$A$39:$A$66,$C$39:$C$66)</f>
        <v>1787927</v>
      </c>
    </row>
    <row r="41" spans="1:9" x14ac:dyDescent="0.3">
      <c r="A41" s="36" t="str">
        <f t="shared" si="5"/>
        <v>ALMERÍA</v>
      </c>
      <c r="B41" s="37">
        <f t="shared" si="3"/>
        <v>8253</v>
      </c>
      <c r="C41" s="37">
        <f t="shared" si="4"/>
        <v>6088</v>
      </c>
      <c r="D41" s="37">
        <f t="shared" si="7"/>
        <v>23</v>
      </c>
      <c r="E41" s="36" t="str">
        <f t="shared" si="6"/>
        <v>BILBAO</v>
      </c>
      <c r="F41" s="36">
        <f t="shared" si="8"/>
        <v>588616</v>
      </c>
      <c r="G41" s="36">
        <f t="shared" si="9"/>
        <v>536427</v>
      </c>
    </row>
    <row r="42" spans="1:9" x14ac:dyDescent="0.3">
      <c r="A42" s="36" t="str">
        <f t="shared" si="5"/>
        <v>AVILÉS</v>
      </c>
      <c r="B42" s="37">
        <f t="shared" si="3"/>
        <v>5</v>
      </c>
      <c r="C42" s="37">
        <f t="shared" si="4"/>
        <v>0</v>
      </c>
      <c r="D42" s="37">
        <f t="shared" si="7"/>
        <v>28</v>
      </c>
      <c r="E42" s="36" t="str">
        <f t="shared" si="6"/>
        <v>BAHÍA DE ALGECIRAS</v>
      </c>
      <c r="F42" s="36">
        <f t="shared" si="8"/>
        <v>527963</v>
      </c>
      <c r="G42" s="36">
        <f t="shared" si="9"/>
        <v>351349</v>
      </c>
    </row>
    <row r="43" spans="1:9" x14ac:dyDescent="0.3">
      <c r="A43" s="36" t="str">
        <f t="shared" si="5"/>
        <v>BAHÍA DE ALGECIRAS</v>
      </c>
      <c r="B43" s="37">
        <f t="shared" si="3"/>
        <v>527963</v>
      </c>
      <c r="C43" s="37">
        <f t="shared" si="4"/>
        <v>351349</v>
      </c>
      <c r="D43" s="37">
        <f t="shared" si="7"/>
        <v>4</v>
      </c>
      <c r="E43" s="36" t="str">
        <f t="shared" si="6"/>
        <v>LAS PALMAS</v>
      </c>
      <c r="F43" s="36">
        <f t="shared" si="8"/>
        <v>510388</v>
      </c>
      <c r="G43" s="36">
        <f t="shared" si="9"/>
        <v>518433</v>
      </c>
    </row>
    <row r="44" spans="1:9" x14ac:dyDescent="0.3">
      <c r="A44" s="36" t="str">
        <f t="shared" si="5"/>
        <v>BAHÍA DE CÁDIZ</v>
      </c>
      <c r="B44" s="37">
        <f t="shared" si="3"/>
        <v>62314</v>
      </c>
      <c r="C44" s="37">
        <f t="shared" si="4"/>
        <v>75252</v>
      </c>
      <c r="D44" s="37">
        <f t="shared" si="7"/>
        <v>16</v>
      </c>
      <c r="E44" s="36" t="str">
        <f t="shared" si="6"/>
        <v>SANTA CRUZ DE TENERIFE</v>
      </c>
      <c r="F44" s="36">
        <f t="shared" si="8"/>
        <v>372125</v>
      </c>
      <c r="G44" s="36">
        <f t="shared" si="9"/>
        <v>366148</v>
      </c>
    </row>
    <row r="45" spans="1:9" x14ac:dyDescent="0.3">
      <c r="A45" s="36" t="str">
        <f t="shared" si="5"/>
        <v>BALEARES</v>
      </c>
      <c r="B45" s="37">
        <f t="shared" si="3"/>
        <v>113726</v>
      </c>
      <c r="C45" s="37">
        <f t="shared" si="4"/>
        <v>112702</v>
      </c>
      <c r="D45" s="37">
        <f t="shared" si="7"/>
        <v>11</v>
      </c>
      <c r="E45" s="36" t="str">
        <f t="shared" si="6"/>
        <v>CASTELLÓN</v>
      </c>
      <c r="F45" s="36">
        <f t="shared" si="8"/>
        <v>208240</v>
      </c>
      <c r="G45" s="36">
        <f t="shared" si="9"/>
        <v>192222</v>
      </c>
    </row>
    <row r="46" spans="1:9" x14ac:dyDescent="0.3">
      <c r="A46" s="36" t="str">
        <f t="shared" si="5"/>
        <v>BARCELONA</v>
      </c>
      <c r="B46" s="37">
        <f t="shared" si="3"/>
        <v>1844712</v>
      </c>
      <c r="C46" s="37">
        <f t="shared" si="4"/>
        <v>1787927</v>
      </c>
      <c r="D46" s="37">
        <f t="shared" si="7"/>
        <v>2</v>
      </c>
      <c r="E46" s="36" t="str">
        <f t="shared" si="6"/>
        <v>VIGO</v>
      </c>
      <c r="F46" s="36">
        <f t="shared" si="8"/>
        <v>162113</v>
      </c>
      <c r="G46" s="36">
        <f t="shared" si="9"/>
        <v>161000</v>
      </c>
    </row>
    <row r="47" spans="1:9" x14ac:dyDescent="0.3">
      <c r="A47" s="36" t="str">
        <f t="shared" si="5"/>
        <v>BILBAO</v>
      </c>
      <c r="B47" s="37">
        <f t="shared" si="3"/>
        <v>588616</v>
      </c>
      <c r="C47" s="37">
        <f t="shared" si="4"/>
        <v>536427</v>
      </c>
      <c r="D47" s="37">
        <f t="shared" si="7"/>
        <v>3</v>
      </c>
      <c r="E47" s="36" t="str">
        <f t="shared" si="6"/>
        <v>ALICANTE</v>
      </c>
      <c r="F47" s="36">
        <f t="shared" si="8"/>
        <v>148513</v>
      </c>
      <c r="G47" s="36">
        <f t="shared" si="9"/>
        <v>147553</v>
      </c>
    </row>
    <row r="48" spans="1:9" x14ac:dyDescent="0.3">
      <c r="A48" s="36" t="str">
        <f t="shared" si="5"/>
        <v>CARTAGENA</v>
      </c>
      <c r="B48" s="37">
        <f t="shared" si="3"/>
        <v>79283</v>
      </c>
      <c r="C48" s="37">
        <f t="shared" si="4"/>
        <v>84268</v>
      </c>
      <c r="D48" s="37">
        <f t="shared" si="7"/>
        <v>12</v>
      </c>
      <c r="E48" s="36" t="str">
        <f t="shared" si="6"/>
        <v>SEVILLA</v>
      </c>
      <c r="F48" s="36">
        <f t="shared" si="8"/>
        <v>126578</v>
      </c>
      <c r="G48" s="36">
        <f t="shared" si="9"/>
        <v>95613</v>
      </c>
    </row>
    <row r="49" spans="1:7" x14ac:dyDescent="0.3">
      <c r="A49" s="36" t="str">
        <f t="shared" si="5"/>
        <v>CASTELLÓN</v>
      </c>
      <c r="B49" s="37">
        <f t="shared" si="3"/>
        <v>208240</v>
      </c>
      <c r="C49" s="37">
        <f t="shared" si="4"/>
        <v>192222</v>
      </c>
      <c r="D49" s="37">
        <f t="shared" si="7"/>
        <v>7</v>
      </c>
      <c r="E49" s="36" t="str">
        <f t="shared" si="6"/>
        <v>BALEARES</v>
      </c>
      <c r="F49" s="36">
        <f t="shared" si="8"/>
        <v>113726</v>
      </c>
      <c r="G49" s="36">
        <f t="shared" si="9"/>
        <v>112702</v>
      </c>
    </row>
    <row r="50" spans="1:7" x14ac:dyDescent="0.3">
      <c r="A50" s="36" t="str">
        <f t="shared" si="5"/>
        <v>CEUTA</v>
      </c>
      <c r="B50" s="37">
        <f t="shared" si="3"/>
        <v>10042</v>
      </c>
      <c r="C50" s="37">
        <f t="shared" si="4"/>
        <v>15308</v>
      </c>
      <c r="D50" s="37">
        <f t="shared" si="7"/>
        <v>21</v>
      </c>
      <c r="E50" s="36" t="str">
        <f t="shared" si="6"/>
        <v>CARTAGENA</v>
      </c>
      <c r="F50" s="36">
        <f t="shared" si="8"/>
        <v>79283</v>
      </c>
      <c r="G50" s="36">
        <f t="shared" si="9"/>
        <v>84268</v>
      </c>
    </row>
    <row r="51" spans="1:7" x14ac:dyDescent="0.3">
      <c r="A51" s="36" t="str">
        <f t="shared" si="5"/>
        <v>FERROL-SAN CIBRAO</v>
      </c>
      <c r="B51" s="37">
        <f t="shared" si="3"/>
        <v>4051</v>
      </c>
      <c r="C51" s="37">
        <f t="shared" si="4"/>
        <v>407</v>
      </c>
      <c r="D51" s="37">
        <f t="shared" si="7"/>
        <v>24</v>
      </c>
      <c r="E51" s="36" t="str">
        <f t="shared" si="6"/>
        <v>GIJÓN</v>
      </c>
      <c r="F51" s="36">
        <f t="shared" si="8"/>
        <v>74189</v>
      </c>
      <c r="G51" s="36">
        <f t="shared" si="9"/>
        <v>71061</v>
      </c>
    </row>
    <row r="52" spans="1:7" x14ac:dyDescent="0.3">
      <c r="A52" s="36" t="str">
        <f t="shared" si="5"/>
        <v>GIJÓN</v>
      </c>
      <c r="B52" s="37">
        <f t="shared" si="3"/>
        <v>74189</v>
      </c>
      <c r="C52" s="37">
        <f t="shared" si="4"/>
        <v>71061</v>
      </c>
      <c r="D52" s="37">
        <f t="shared" si="7"/>
        <v>13</v>
      </c>
      <c r="E52" s="36" t="str">
        <f t="shared" si="6"/>
        <v>MARÍN Y RÍA DE PONTEVEDRA</v>
      </c>
      <c r="F52" s="36">
        <f t="shared" si="8"/>
        <v>73668</v>
      </c>
      <c r="G52" s="36">
        <f t="shared" si="9"/>
        <v>69844</v>
      </c>
    </row>
    <row r="53" spans="1:7" x14ac:dyDescent="0.3">
      <c r="A53" s="36" t="str">
        <f t="shared" si="5"/>
        <v>HUELVA</v>
      </c>
      <c r="B53" s="37">
        <f t="shared" si="3"/>
        <v>62424</v>
      </c>
      <c r="C53" s="37">
        <f t="shared" si="4"/>
        <v>50698</v>
      </c>
      <c r="D53" s="37">
        <f t="shared" si="7"/>
        <v>15</v>
      </c>
      <c r="E53" s="36" t="str">
        <f t="shared" si="6"/>
        <v>HUELVA</v>
      </c>
      <c r="F53" s="36">
        <f t="shared" si="8"/>
        <v>62424</v>
      </c>
      <c r="G53" s="36">
        <f t="shared" si="9"/>
        <v>50698</v>
      </c>
    </row>
    <row r="54" spans="1:7" x14ac:dyDescent="0.3">
      <c r="A54" s="36" t="str">
        <f t="shared" si="5"/>
        <v>LAS PALMAS</v>
      </c>
      <c r="B54" s="37">
        <f t="shared" si="3"/>
        <v>510388</v>
      </c>
      <c r="C54" s="37">
        <f t="shared" si="4"/>
        <v>518433</v>
      </c>
      <c r="D54" s="37">
        <f t="shared" si="7"/>
        <v>5</v>
      </c>
      <c r="E54" s="36" t="str">
        <f t="shared" si="6"/>
        <v>BAHÍA DE CÁDIZ</v>
      </c>
      <c r="F54" s="36">
        <f t="shared" si="8"/>
        <v>62314</v>
      </c>
      <c r="G54" s="36">
        <f t="shared" si="9"/>
        <v>75252</v>
      </c>
    </row>
    <row r="55" spans="1:7" x14ac:dyDescent="0.3">
      <c r="A55" s="36" t="str">
        <f t="shared" si="5"/>
        <v>MÁLAGA</v>
      </c>
      <c r="B55" s="37">
        <f t="shared" si="3"/>
        <v>35660</v>
      </c>
      <c r="C55" s="37">
        <f t="shared" si="4"/>
        <v>34667</v>
      </c>
      <c r="D55" s="37">
        <f t="shared" si="7"/>
        <v>18</v>
      </c>
      <c r="E55" s="36" t="str">
        <f t="shared" si="6"/>
        <v>TARRAGONA</v>
      </c>
      <c r="F55" s="36">
        <f t="shared" si="8"/>
        <v>53212</v>
      </c>
      <c r="G55" s="36">
        <f t="shared" si="9"/>
        <v>53827</v>
      </c>
    </row>
    <row r="56" spans="1:7" x14ac:dyDescent="0.3">
      <c r="A56" s="36" t="str">
        <f t="shared" si="5"/>
        <v>MARÍN Y RÍA DE PONTEVEDRA</v>
      </c>
      <c r="B56" s="37">
        <f t="shared" si="3"/>
        <v>73668</v>
      </c>
      <c r="C56" s="37">
        <f t="shared" si="4"/>
        <v>69844</v>
      </c>
      <c r="D56" s="37">
        <f t="shared" si="7"/>
        <v>14</v>
      </c>
      <c r="E56" s="36" t="str">
        <f t="shared" si="6"/>
        <v>MÁLAGA</v>
      </c>
      <c r="F56" s="36">
        <f t="shared" ref="F56:F66" si="10">LOOKUP(E56,$A$39:$A$66,$B$39:$B$66)</f>
        <v>35660</v>
      </c>
      <c r="G56" s="36">
        <f t="shared" si="9"/>
        <v>34667</v>
      </c>
    </row>
    <row r="57" spans="1:7" x14ac:dyDescent="0.3">
      <c r="A57" s="36" t="str">
        <f t="shared" si="5"/>
        <v>MELILLA</v>
      </c>
      <c r="B57" s="37">
        <f t="shared" si="3"/>
        <v>20679</v>
      </c>
      <c r="C57" s="37">
        <f t="shared" si="4"/>
        <v>34357</v>
      </c>
      <c r="D57" s="37">
        <f t="shared" si="7"/>
        <v>20</v>
      </c>
      <c r="E57" s="36" t="str">
        <f t="shared" si="6"/>
        <v>VILAGARCÍA</v>
      </c>
      <c r="F57" s="36">
        <f t="shared" si="10"/>
        <v>31876</v>
      </c>
      <c r="G57" s="36">
        <f t="shared" si="9"/>
        <v>31749</v>
      </c>
    </row>
    <row r="58" spans="1:7" x14ac:dyDescent="0.3">
      <c r="A58" s="36" t="str">
        <f t="shared" si="5"/>
        <v>MOTRIL</v>
      </c>
      <c r="B58" s="37">
        <f t="shared" si="3"/>
        <v>319</v>
      </c>
      <c r="C58" s="37">
        <f t="shared" si="4"/>
        <v>1458</v>
      </c>
      <c r="D58" s="37">
        <f t="shared" si="7"/>
        <v>25</v>
      </c>
      <c r="E58" s="36" t="str">
        <f t="shared" si="6"/>
        <v>MELILLA</v>
      </c>
      <c r="F58" s="36">
        <f t="shared" si="10"/>
        <v>20679</v>
      </c>
      <c r="G58" s="36">
        <f t="shared" si="9"/>
        <v>34357</v>
      </c>
    </row>
    <row r="59" spans="1:7" x14ac:dyDescent="0.3">
      <c r="A59" s="36" t="str">
        <f t="shared" si="5"/>
        <v>PASAIA</v>
      </c>
      <c r="B59" s="37">
        <f t="shared" si="3"/>
        <v>15</v>
      </c>
      <c r="C59" s="37">
        <f t="shared" si="4"/>
        <v>8</v>
      </c>
      <c r="D59" s="37">
        <f t="shared" si="7"/>
        <v>26</v>
      </c>
      <c r="E59" s="36" t="str">
        <f t="shared" si="6"/>
        <v>CEUTA</v>
      </c>
      <c r="F59" s="36">
        <f t="shared" si="10"/>
        <v>10042</v>
      </c>
      <c r="G59" s="36">
        <f t="shared" si="9"/>
        <v>15308</v>
      </c>
    </row>
    <row r="60" spans="1:7" x14ac:dyDescent="0.3">
      <c r="A60" s="36" t="str">
        <f t="shared" si="5"/>
        <v>SANTA CRUZ DE TENERIFE</v>
      </c>
      <c r="B60" s="37">
        <f t="shared" si="3"/>
        <v>372125</v>
      </c>
      <c r="C60" s="37">
        <f t="shared" si="4"/>
        <v>366148</v>
      </c>
      <c r="D60" s="37">
        <f t="shared" si="7"/>
        <v>6</v>
      </c>
      <c r="E60" s="36" t="str">
        <f t="shared" si="6"/>
        <v>SANTANDER</v>
      </c>
      <c r="F60" s="36">
        <f t="shared" si="10"/>
        <v>9638</v>
      </c>
      <c r="G60" s="36">
        <f t="shared" si="9"/>
        <v>6264</v>
      </c>
    </row>
    <row r="61" spans="1:7" x14ac:dyDescent="0.3">
      <c r="A61" s="36" t="str">
        <f t="shared" si="5"/>
        <v>SANTANDER</v>
      </c>
      <c r="B61" s="37">
        <f t="shared" si="3"/>
        <v>9638</v>
      </c>
      <c r="C61" s="37">
        <f t="shared" si="4"/>
        <v>6264</v>
      </c>
      <c r="D61" s="37">
        <f t="shared" si="7"/>
        <v>22</v>
      </c>
      <c r="E61" s="36" t="str">
        <f t="shared" si="6"/>
        <v>ALMERÍA</v>
      </c>
      <c r="F61" s="36">
        <f t="shared" si="10"/>
        <v>8253</v>
      </c>
      <c r="G61" s="36">
        <f t="shared" si="9"/>
        <v>6088</v>
      </c>
    </row>
    <row r="62" spans="1:7" x14ac:dyDescent="0.3">
      <c r="A62" s="36" t="str">
        <f t="shared" si="5"/>
        <v>SEVILLA</v>
      </c>
      <c r="B62" s="37">
        <f t="shared" si="3"/>
        <v>126578</v>
      </c>
      <c r="C62" s="37">
        <f t="shared" si="4"/>
        <v>95613</v>
      </c>
      <c r="D62" s="37">
        <f t="shared" si="7"/>
        <v>10</v>
      </c>
      <c r="E62" s="36" t="str">
        <f t="shared" si="6"/>
        <v>FERROL-SAN CIBRAO</v>
      </c>
      <c r="F62" s="36">
        <f t="shared" si="10"/>
        <v>4051</v>
      </c>
      <c r="G62" s="36">
        <f t="shared" si="9"/>
        <v>407</v>
      </c>
    </row>
    <row r="63" spans="1:7" x14ac:dyDescent="0.3">
      <c r="A63" s="36" t="str">
        <f t="shared" si="5"/>
        <v>TARRAGONA</v>
      </c>
      <c r="B63" s="37">
        <f t="shared" si="3"/>
        <v>53212</v>
      </c>
      <c r="C63" s="37">
        <f t="shared" si="4"/>
        <v>53827</v>
      </c>
      <c r="D63" s="37">
        <f t="shared" si="7"/>
        <v>17</v>
      </c>
      <c r="E63" s="36" t="str">
        <f t="shared" si="6"/>
        <v>MOTRIL</v>
      </c>
      <c r="F63" s="36">
        <f t="shared" si="10"/>
        <v>319</v>
      </c>
      <c r="G63" s="36">
        <f t="shared" si="9"/>
        <v>1458</v>
      </c>
    </row>
    <row r="64" spans="1:7" x14ac:dyDescent="0.3">
      <c r="A64" s="36" t="str">
        <f t="shared" si="5"/>
        <v>VALENCIA</v>
      </c>
      <c r="B64" s="37">
        <f t="shared" si="3"/>
        <v>2160038</v>
      </c>
      <c r="C64" s="37">
        <f t="shared" si="4"/>
        <v>2031902</v>
      </c>
      <c r="D64" s="37">
        <f t="shared" si="7"/>
        <v>1</v>
      </c>
      <c r="E64" s="36" t="str">
        <f t="shared" si="6"/>
        <v>PASAIA</v>
      </c>
      <c r="F64" s="36">
        <f t="shared" si="10"/>
        <v>15</v>
      </c>
      <c r="G64" s="36">
        <f t="shared" si="9"/>
        <v>8</v>
      </c>
    </row>
    <row r="65" spans="1:7" x14ac:dyDescent="0.3">
      <c r="A65" s="36" t="str">
        <f t="shared" si="5"/>
        <v>VIGO</v>
      </c>
      <c r="B65" s="37">
        <f t="shared" si="3"/>
        <v>162113</v>
      </c>
      <c r="C65" s="37">
        <f t="shared" si="4"/>
        <v>161000</v>
      </c>
      <c r="D65" s="37">
        <f t="shared" si="7"/>
        <v>8</v>
      </c>
      <c r="E65" s="36" t="str">
        <f t="shared" si="6"/>
        <v>A CORUÑA</v>
      </c>
      <c r="F65" s="36">
        <f t="shared" si="10"/>
        <v>10</v>
      </c>
      <c r="G65" s="36">
        <f t="shared" si="9"/>
        <v>3</v>
      </c>
    </row>
    <row r="66" spans="1:7" x14ac:dyDescent="0.3">
      <c r="A66" s="36" t="str">
        <f t="shared" si="5"/>
        <v>VILAGARCÍA</v>
      </c>
      <c r="B66" s="37">
        <f t="shared" si="3"/>
        <v>31876</v>
      </c>
      <c r="C66" s="37">
        <f t="shared" si="4"/>
        <v>31749</v>
      </c>
      <c r="D66" s="37">
        <f t="shared" si="7"/>
        <v>19</v>
      </c>
      <c r="E66" s="36" t="str">
        <f t="shared" si="6"/>
        <v>AVILÉS</v>
      </c>
      <c r="F66" s="36">
        <f t="shared" si="10"/>
        <v>5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I2" s="2" t="s">
        <v>172</v>
      </c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12851</v>
      </c>
      <c r="C7" s="10">
        <v>11041</v>
      </c>
      <c r="D7" s="10">
        <v>174463</v>
      </c>
      <c r="E7" s="10">
        <v>175963</v>
      </c>
      <c r="F7" s="11">
        <f>((E7*100)/D7)-100</f>
        <v>0.85978115703616709</v>
      </c>
      <c r="G7" s="1"/>
      <c r="H7" s="1"/>
      <c r="I7" s="1"/>
    </row>
    <row r="8" spans="1:12" x14ac:dyDescent="0.3">
      <c r="A8" s="12" t="s">
        <v>31</v>
      </c>
      <c r="B8" s="13">
        <v>14740</v>
      </c>
      <c r="C8" s="13">
        <v>8699</v>
      </c>
      <c r="D8" s="13">
        <v>216326</v>
      </c>
      <c r="E8" s="13">
        <v>215126</v>
      </c>
      <c r="F8" s="14">
        <f t="shared" ref="F8:F34" si="0">((E8*100)/D8)-100</f>
        <v>-0.55471834176196921</v>
      </c>
      <c r="G8" s="1"/>
      <c r="H8" s="1"/>
      <c r="I8" s="1"/>
    </row>
    <row r="9" spans="1:12" x14ac:dyDescent="0.3">
      <c r="A9" s="9" t="s">
        <v>157</v>
      </c>
      <c r="B9" s="10">
        <v>37853</v>
      </c>
      <c r="C9" s="10">
        <v>44504</v>
      </c>
      <c r="D9" s="10">
        <v>901660</v>
      </c>
      <c r="E9" s="10">
        <v>911742</v>
      </c>
      <c r="F9" s="11">
        <f t="shared" si="0"/>
        <v>1.1181598385200573</v>
      </c>
      <c r="G9" s="1"/>
      <c r="H9" s="1"/>
      <c r="I9" s="1"/>
    </row>
    <row r="10" spans="1:12" x14ac:dyDescent="0.3">
      <c r="A10" s="12" t="s">
        <v>159</v>
      </c>
      <c r="B10" s="13">
        <v>701</v>
      </c>
      <c r="C10" s="13">
        <v>0</v>
      </c>
      <c r="D10" s="13">
        <v>2207</v>
      </c>
      <c r="E10" s="13">
        <v>1986</v>
      </c>
      <c r="F10" s="18">
        <f t="shared" si="0"/>
        <v>-10.013593112822832</v>
      </c>
      <c r="G10" s="1"/>
      <c r="H10" s="1"/>
      <c r="I10" s="1"/>
    </row>
    <row r="11" spans="1:12" x14ac:dyDescent="0.3">
      <c r="A11" s="9" t="s">
        <v>160</v>
      </c>
      <c r="B11" s="10">
        <v>289519</v>
      </c>
      <c r="C11" s="10">
        <v>314809</v>
      </c>
      <c r="D11" s="10">
        <v>5165360</v>
      </c>
      <c r="E11" s="10">
        <v>5576540</v>
      </c>
      <c r="F11" s="11">
        <f t="shared" si="0"/>
        <v>7.9603357752412194</v>
      </c>
      <c r="G11" s="1"/>
      <c r="H11" s="1"/>
      <c r="I11" s="1"/>
    </row>
    <row r="12" spans="1:12" x14ac:dyDescent="0.3">
      <c r="A12" s="12" t="s">
        <v>161</v>
      </c>
      <c r="B12" s="13">
        <v>49312</v>
      </c>
      <c r="C12" s="13">
        <v>44573</v>
      </c>
      <c r="D12" s="13">
        <v>380520</v>
      </c>
      <c r="E12" s="13">
        <v>420897</v>
      </c>
      <c r="F12" s="14">
        <f t="shared" si="0"/>
        <v>10.611005991800695</v>
      </c>
      <c r="G12" s="1"/>
      <c r="H12" s="1"/>
      <c r="I12" s="1"/>
    </row>
    <row r="13" spans="1:12" x14ac:dyDescent="0.3">
      <c r="A13" s="9" t="s">
        <v>32</v>
      </c>
      <c r="B13" s="10">
        <v>323788</v>
      </c>
      <c r="C13" s="10">
        <v>360359</v>
      </c>
      <c r="D13" s="10">
        <v>7975032</v>
      </c>
      <c r="E13" s="10">
        <v>8590731</v>
      </c>
      <c r="F13" s="11">
        <f t="shared" si="0"/>
        <v>7.7203326582263259</v>
      </c>
      <c r="G13" s="1"/>
      <c r="H13" s="1"/>
      <c r="I13" s="1"/>
    </row>
    <row r="14" spans="1:12" x14ac:dyDescent="0.3">
      <c r="A14" s="12" t="s">
        <v>33</v>
      </c>
      <c r="B14" s="13">
        <v>258265</v>
      </c>
      <c r="C14" s="13">
        <v>275826</v>
      </c>
      <c r="D14" s="13">
        <v>3950799</v>
      </c>
      <c r="E14" s="13">
        <v>4320056</v>
      </c>
      <c r="F14" s="14">
        <f t="shared" si="0"/>
        <v>9.3463879078637007</v>
      </c>
      <c r="G14" s="1"/>
      <c r="H14" s="1"/>
      <c r="I14" s="1"/>
    </row>
    <row r="15" spans="1:12" x14ac:dyDescent="0.3">
      <c r="A15" s="9" t="s">
        <v>34</v>
      </c>
      <c r="B15" s="10">
        <v>4135</v>
      </c>
      <c r="C15" s="10">
        <v>10704</v>
      </c>
      <c r="D15" s="10">
        <v>181848</v>
      </c>
      <c r="E15" s="10">
        <v>195976</v>
      </c>
      <c r="F15" s="11">
        <f t="shared" si="0"/>
        <v>7.7691258633584113</v>
      </c>
      <c r="G15" s="1"/>
      <c r="H15" s="1"/>
      <c r="I15" s="1"/>
    </row>
    <row r="16" spans="1:12" x14ac:dyDescent="0.3">
      <c r="A16" s="12" t="s">
        <v>35</v>
      </c>
      <c r="B16" s="13">
        <v>18203</v>
      </c>
      <c r="C16" s="13">
        <v>23545</v>
      </c>
      <c r="D16" s="13">
        <v>232453</v>
      </c>
      <c r="E16" s="13">
        <v>217649</v>
      </c>
      <c r="F16" s="14">
        <f t="shared" si="0"/>
        <v>-6.3685992437180801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122222</v>
      </c>
      <c r="C18" s="13">
        <v>129513</v>
      </c>
      <c r="D18" s="13">
        <v>1708402</v>
      </c>
      <c r="E18" s="13">
        <v>1849302</v>
      </c>
      <c r="F18" s="14">
        <f t="shared" si="0"/>
        <v>8.2474733698508942</v>
      </c>
      <c r="G18" s="1"/>
      <c r="H18" s="1"/>
      <c r="I18" s="1"/>
    </row>
    <row r="19" spans="1:9" x14ac:dyDescent="0.3">
      <c r="A19" s="9" t="s">
        <v>37</v>
      </c>
      <c r="B19" s="10">
        <v>698</v>
      </c>
      <c r="C19" s="10">
        <v>2053</v>
      </c>
      <c r="D19" s="10">
        <v>20379</v>
      </c>
      <c r="E19" s="10">
        <v>17534</v>
      </c>
      <c r="F19" s="11">
        <f t="shared" si="0"/>
        <v>-13.960449482310224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21813</v>
      </c>
      <c r="E20" s="13">
        <v>28771</v>
      </c>
      <c r="F20" s="14">
        <f t="shared" si="0"/>
        <v>31.898409205519641</v>
      </c>
      <c r="G20" s="1"/>
      <c r="H20" s="1"/>
      <c r="I20" s="1"/>
    </row>
    <row r="21" spans="1:9" x14ac:dyDescent="0.3">
      <c r="A21" s="9" t="s">
        <v>38</v>
      </c>
      <c r="B21" s="10">
        <v>2936</v>
      </c>
      <c r="C21" s="10">
        <v>2581</v>
      </c>
      <c r="D21" s="10">
        <v>41307</v>
      </c>
      <c r="E21" s="10">
        <v>46502</v>
      </c>
      <c r="F21" s="11">
        <f t="shared" si="0"/>
        <v>12.576560873459698</v>
      </c>
      <c r="G21" s="1"/>
      <c r="H21" s="1"/>
      <c r="I21" s="1"/>
    </row>
    <row r="22" spans="1:9" x14ac:dyDescent="0.3">
      <c r="A22" s="12" t="s">
        <v>59</v>
      </c>
      <c r="B22" s="13">
        <v>252122</v>
      </c>
      <c r="C22" s="13">
        <v>239348</v>
      </c>
      <c r="D22" s="13">
        <v>2225220</v>
      </c>
      <c r="E22" s="13">
        <v>2382890</v>
      </c>
      <c r="F22" s="14">
        <f t="shared" si="0"/>
        <v>7.085591537016569</v>
      </c>
      <c r="G22" s="1"/>
      <c r="H22" s="1"/>
      <c r="I22" s="1"/>
    </row>
    <row r="23" spans="1:9" x14ac:dyDescent="0.3">
      <c r="A23" s="9" t="s">
        <v>164</v>
      </c>
      <c r="B23" s="10">
        <v>73201</v>
      </c>
      <c r="C23" s="10">
        <v>85815</v>
      </c>
      <c r="D23" s="10">
        <v>763334</v>
      </c>
      <c r="E23" s="10">
        <v>818441</v>
      </c>
      <c r="F23" s="11">
        <f t="shared" si="0"/>
        <v>7.2192513368983953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143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43348</v>
      </c>
      <c r="C25" s="10">
        <v>43875</v>
      </c>
      <c r="D25" s="10">
        <v>769329</v>
      </c>
      <c r="E25" s="10">
        <v>763930</v>
      </c>
      <c r="F25" s="11">
        <f t="shared" si="0"/>
        <v>-0.70178038264513987</v>
      </c>
      <c r="G25" s="1"/>
      <c r="H25" s="1"/>
      <c r="I25" s="1"/>
    </row>
    <row r="26" spans="1:9" x14ac:dyDescent="0.3">
      <c r="A26" s="12" t="s">
        <v>40</v>
      </c>
      <c r="B26" s="13">
        <v>12741</v>
      </c>
      <c r="C26" s="13">
        <v>6844</v>
      </c>
      <c r="D26" s="13">
        <v>327910</v>
      </c>
      <c r="E26" s="13">
        <v>253562</v>
      </c>
      <c r="F26" s="14">
        <f t="shared" si="0"/>
        <v>-22.673294501540056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4</v>
      </c>
      <c r="D27" s="10">
        <v>814</v>
      </c>
      <c r="E27" s="10">
        <v>1394</v>
      </c>
      <c r="F27" s="19">
        <f t="shared" si="0"/>
        <v>71.253071253071255</v>
      </c>
      <c r="G27" s="1"/>
      <c r="H27" s="1"/>
      <c r="I27" s="1"/>
    </row>
    <row r="28" spans="1:9" x14ac:dyDescent="0.3">
      <c r="A28" s="12" t="s">
        <v>42</v>
      </c>
      <c r="B28" s="13">
        <v>511287</v>
      </c>
      <c r="C28" s="13">
        <v>523700</v>
      </c>
      <c r="D28" s="13">
        <v>5275894</v>
      </c>
      <c r="E28" s="13">
        <v>5519416</v>
      </c>
      <c r="F28" s="14">
        <f t="shared" si="0"/>
        <v>4.6157485347506935</v>
      </c>
      <c r="G28" s="1"/>
      <c r="H28" s="1"/>
      <c r="I28" s="1"/>
    </row>
    <row r="29" spans="1:9" x14ac:dyDescent="0.3">
      <c r="A29" s="9" t="s">
        <v>43</v>
      </c>
      <c r="B29" s="10">
        <v>11439</v>
      </c>
      <c r="C29" s="10">
        <v>7065</v>
      </c>
      <c r="D29" s="10">
        <v>228382</v>
      </c>
      <c r="E29" s="10">
        <v>243954</v>
      </c>
      <c r="F29" s="11">
        <f t="shared" si="0"/>
        <v>6.8184007496212473</v>
      </c>
      <c r="G29" s="1"/>
      <c r="H29" s="1"/>
      <c r="I29" s="1"/>
    </row>
    <row r="30" spans="1:9" x14ac:dyDescent="0.3">
      <c r="A30" s="12" t="s">
        <v>44</v>
      </c>
      <c r="B30" s="13">
        <v>2506</v>
      </c>
      <c r="C30" s="13">
        <v>1334</v>
      </c>
      <c r="D30" s="13">
        <v>23483</v>
      </c>
      <c r="E30" s="13">
        <v>15291</v>
      </c>
      <c r="F30" s="14">
        <f t="shared" si="0"/>
        <v>-34.884810288293664</v>
      </c>
      <c r="G30" s="1"/>
      <c r="H30" s="1"/>
      <c r="I30" s="1"/>
    </row>
    <row r="31" spans="1:9" x14ac:dyDescent="0.3">
      <c r="A31" s="9" t="s">
        <v>45</v>
      </c>
      <c r="B31" s="10">
        <v>654</v>
      </c>
      <c r="C31" s="10">
        <v>5716</v>
      </c>
      <c r="D31" s="10">
        <v>51394</v>
      </c>
      <c r="E31" s="10">
        <v>98141</v>
      </c>
      <c r="F31" s="11">
        <f t="shared" si="0"/>
        <v>90.958088492820167</v>
      </c>
      <c r="G31" s="1"/>
      <c r="H31" s="1"/>
      <c r="I31" s="1"/>
    </row>
    <row r="32" spans="1:9" x14ac:dyDescent="0.3">
      <c r="A32" s="12" t="s">
        <v>46</v>
      </c>
      <c r="B32" s="13">
        <v>92843</v>
      </c>
      <c r="C32" s="13">
        <v>91107</v>
      </c>
      <c r="D32" s="13">
        <v>1002220</v>
      </c>
      <c r="E32" s="13">
        <v>1004685</v>
      </c>
      <c r="F32" s="14">
        <f t="shared" si="0"/>
        <v>0.24595398215960529</v>
      </c>
      <c r="G32" s="1"/>
      <c r="H32" s="1"/>
      <c r="I32" s="1"/>
    </row>
    <row r="33" spans="1:9" x14ac:dyDescent="0.3">
      <c r="A33" s="9" t="s">
        <v>47</v>
      </c>
      <c r="B33" s="10">
        <v>6988</v>
      </c>
      <c r="C33" s="10">
        <v>5719</v>
      </c>
      <c r="D33" s="10">
        <v>139024</v>
      </c>
      <c r="E33" s="10">
        <v>154550</v>
      </c>
      <c r="F33" s="11">
        <f t="shared" si="0"/>
        <v>11.167855909770978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1596</v>
      </c>
      <c r="E34" s="13">
        <v>1158</v>
      </c>
      <c r="F34" s="14">
        <f t="shared" si="0"/>
        <v>-27.443609022556387</v>
      </c>
      <c r="G34" s="1"/>
      <c r="H34" s="1"/>
      <c r="I34" s="1"/>
    </row>
    <row r="35" spans="1:9" x14ac:dyDescent="0.3">
      <c r="A35" s="15" t="s">
        <v>48</v>
      </c>
      <c r="B35" s="16">
        <f>SUM(B7:B34)</f>
        <v>2142352</v>
      </c>
      <c r="C35" s="16">
        <f t="shared" ref="C35:E35" si="1">SUM(C7:C34)</f>
        <v>2238734</v>
      </c>
      <c r="D35" s="16">
        <f t="shared" si="1"/>
        <v>31781723</v>
      </c>
      <c r="E35" s="16">
        <f t="shared" si="1"/>
        <v>33826755</v>
      </c>
      <c r="F35" s="17">
        <f t="shared" ref="F35" si="2">((E35*100)/D35)-100</f>
        <v>6.4346165247239782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175963</v>
      </c>
      <c r="C39" s="37">
        <f t="shared" si="4"/>
        <v>174463</v>
      </c>
      <c r="D39" s="37">
        <f>_xlfn.RANK.EQ(B39,$B$39:$B$66)+COUNTIF($B$39:$B$66,B39)-1</f>
        <v>17</v>
      </c>
      <c r="E39" s="36" t="str">
        <f t="shared" ref="E39:E66" si="6">INDEX($A$39:$B$66,MATCH(ROW()-38,$D$39:$D$66,0),1)</f>
        <v>BALEARES</v>
      </c>
      <c r="F39" s="36">
        <f>LOOKUP(E39,$A$39:$A$66,$B$39:$B$66)</f>
        <v>8590731</v>
      </c>
      <c r="G39" s="36">
        <f>LOOKUP(E39,$A$39:$A$66,$C$39:$C$66)</f>
        <v>7975032</v>
      </c>
    </row>
    <row r="40" spans="1:9" x14ac:dyDescent="0.3">
      <c r="A40" s="36" t="str">
        <f t="shared" si="5"/>
        <v>ALICANTE</v>
      </c>
      <c r="B40" s="37">
        <f t="shared" si="3"/>
        <v>215126</v>
      </c>
      <c r="C40" s="37">
        <f t="shared" si="4"/>
        <v>216326</v>
      </c>
      <c r="D40" s="37">
        <f t="shared" ref="D40:D66" si="7">_xlfn.RANK.EQ(B40,$B$39:$B$66)+COUNTIF($B$39:$B$66,B40)-1</f>
        <v>15</v>
      </c>
      <c r="E40" s="36" t="str">
        <f t="shared" si="6"/>
        <v>BAHÍA DE ALGECIRAS</v>
      </c>
      <c r="F40" s="36">
        <f t="shared" ref="F40:F55" si="8">LOOKUP(E40,$A$39:$A$66,$B$39:$B$66)</f>
        <v>5576540</v>
      </c>
      <c r="G40" s="36">
        <f t="shared" ref="G40:G66" si="9">LOOKUP(E40,$A$39:$A$66,$C$39:$C$66)</f>
        <v>5165360</v>
      </c>
    </row>
    <row r="41" spans="1:9" x14ac:dyDescent="0.3">
      <c r="A41" s="36" t="str">
        <f t="shared" si="5"/>
        <v>ALMERÍA</v>
      </c>
      <c r="B41" s="37">
        <f t="shared" si="3"/>
        <v>911742</v>
      </c>
      <c r="C41" s="37">
        <f t="shared" si="4"/>
        <v>901660</v>
      </c>
      <c r="D41" s="37">
        <f t="shared" si="7"/>
        <v>8</v>
      </c>
      <c r="E41" s="36" t="str">
        <f t="shared" si="6"/>
        <v>SANTA CRUZ DE TENERIFE</v>
      </c>
      <c r="F41" s="36">
        <f t="shared" si="8"/>
        <v>5519416</v>
      </c>
      <c r="G41" s="36">
        <f t="shared" si="9"/>
        <v>5275894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2207</v>
      </c>
      <c r="D42" s="37">
        <f t="shared" si="7"/>
        <v>24</v>
      </c>
      <c r="E42" s="36" t="str">
        <f t="shared" si="6"/>
        <v>BARCELONA</v>
      </c>
      <c r="F42" s="36">
        <f t="shared" si="8"/>
        <v>4320056</v>
      </c>
      <c r="G42" s="36">
        <f t="shared" si="9"/>
        <v>3950799</v>
      </c>
    </row>
    <row r="43" spans="1:9" x14ac:dyDescent="0.3">
      <c r="A43" s="36" t="str">
        <f t="shared" si="5"/>
        <v>BAHÍA DE ALGECIRAS</v>
      </c>
      <c r="B43" s="37">
        <f t="shared" si="3"/>
        <v>5576540</v>
      </c>
      <c r="C43" s="37">
        <f t="shared" si="4"/>
        <v>5165360</v>
      </c>
      <c r="D43" s="37">
        <f t="shared" si="7"/>
        <v>2</v>
      </c>
      <c r="E43" s="36" t="str">
        <f t="shared" si="6"/>
        <v>LAS PALMAS</v>
      </c>
      <c r="F43" s="36">
        <f t="shared" si="8"/>
        <v>2382890</v>
      </c>
      <c r="G43" s="36">
        <f t="shared" si="9"/>
        <v>2225220</v>
      </c>
    </row>
    <row r="44" spans="1:9" x14ac:dyDescent="0.3">
      <c r="A44" s="36" t="str">
        <f t="shared" si="5"/>
        <v>BAHÍA DE CÁDIZ</v>
      </c>
      <c r="B44" s="37">
        <f t="shared" si="3"/>
        <v>420897</v>
      </c>
      <c r="C44" s="37">
        <f t="shared" si="4"/>
        <v>380520</v>
      </c>
      <c r="D44" s="37">
        <f t="shared" si="7"/>
        <v>11</v>
      </c>
      <c r="E44" s="36" t="str">
        <f t="shared" si="6"/>
        <v>CEUTA</v>
      </c>
      <c r="F44" s="36">
        <f t="shared" si="8"/>
        <v>1849302</v>
      </c>
      <c r="G44" s="36">
        <f t="shared" si="9"/>
        <v>1708402</v>
      </c>
    </row>
    <row r="45" spans="1:9" x14ac:dyDescent="0.3">
      <c r="A45" s="36" t="str">
        <f t="shared" si="5"/>
        <v>BALEARES</v>
      </c>
      <c r="B45" s="37">
        <f t="shared" si="3"/>
        <v>8590731</v>
      </c>
      <c r="C45" s="37">
        <f t="shared" si="4"/>
        <v>7975032</v>
      </c>
      <c r="D45" s="37">
        <f t="shared" si="7"/>
        <v>1</v>
      </c>
      <c r="E45" s="36" t="str">
        <f t="shared" si="6"/>
        <v>VALENCIA</v>
      </c>
      <c r="F45" s="36">
        <f t="shared" si="8"/>
        <v>1004685</v>
      </c>
      <c r="G45" s="36">
        <f t="shared" si="9"/>
        <v>1002220</v>
      </c>
    </row>
    <row r="46" spans="1:9" x14ac:dyDescent="0.3">
      <c r="A46" s="36" t="str">
        <f t="shared" si="5"/>
        <v>BARCELONA</v>
      </c>
      <c r="B46" s="37">
        <f t="shared" si="3"/>
        <v>4320056</v>
      </c>
      <c r="C46" s="37">
        <f t="shared" si="4"/>
        <v>3950799</v>
      </c>
      <c r="D46" s="37">
        <f t="shared" si="7"/>
        <v>4</v>
      </c>
      <c r="E46" s="36" t="str">
        <f t="shared" si="6"/>
        <v>ALMERÍA</v>
      </c>
      <c r="F46" s="36">
        <f t="shared" si="8"/>
        <v>911742</v>
      </c>
      <c r="G46" s="36">
        <f t="shared" si="9"/>
        <v>901660</v>
      </c>
    </row>
    <row r="47" spans="1:9" x14ac:dyDescent="0.3">
      <c r="A47" s="36" t="str">
        <f t="shared" si="5"/>
        <v>BILBAO</v>
      </c>
      <c r="B47" s="37">
        <f t="shared" si="3"/>
        <v>195976</v>
      </c>
      <c r="C47" s="37">
        <f t="shared" si="4"/>
        <v>181848</v>
      </c>
      <c r="D47" s="37">
        <f t="shared" si="7"/>
        <v>16</v>
      </c>
      <c r="E47" s="36" t="str">
        <f t="shared" si="6"/>
        <v>MÁLAGA</v>
      </c>
      <c r="F47" s="36">
        <f t="shared" si="8"/>
        <v>818441</v>
      </c>
      <c r="G47" s="36">
        <f t="shared" si="9"/>
        <v>763334</v>
      </c>
    </row>
    <row r="48" spans="1:9" x14ac:dyDescent="0.3">
      <c r="A48" s="36" t="str">
        <f t="shared" si="5"/>
        <v>CARTAGENA</v>
      </c>
      <c r="B48" s="37">
        <f t="shared" si="3"/>
        <v>217649</v>
      </c>
      <c r="C48" s="37">
        <f t="shared" si="4"/>
        <v>232453</v>
      </c>
      <c r="D48" s="37">
        <f t="shared" si="7"/>
        <v>14</v>
      </c>
      <c r="E48" s="36" t="str">
        <f t="shared" si="6"/>
        <v>MELILLA</v>
      </c>
      <c r="F48" s="36">
        <f t="shared" si="8"/>
        <v>763930</v>
      </c>
      <c r="G48" s="36">
        <f t="shared" si="9"/>
        <v>769329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27</v>
      </c>
      <c r="E49" s="36" t="str">
        <f t="shared" si="6"/>
        <v>BAHÍA DE CÁDIZ</v>
      </c>
      <c r="F49" s="36">
        <f t="shared" si="8"/>
        <v>420897</v>
      </c>
      <c r="G49" s="36">
        <f t="shared" si="9"/>
        <v>380520</v>
      </c>
    </row>
    <row r="50" spans="1:7" x14ac:dyDescent="0.3">
      <c r="A50" s="36" t="str">
        <f t="shared" si="5"/>
        <v>CEUTA</v>
      </c>
      <c r="B50" s="37">
        <f t="shared" si="3"/>
        <v>1849302</v>
      </c>
      <c r="C50" s="37">
        <f t="shared" si="4"/>
        <v>1708402</v>
      </c>
      <c r="D50" s="37">
        <f t="shared" si="7"/>
        <v>6</v>
      </c>
      <c r="E50" s="36" t="str">
        <f t="shared" si="6"/>
        <v>MOTRIL</v>
      </c>
      <c r="F50" s="36">
        <f t="shared" si="8"/>
        <v>253562</v>
      </c>
      <c r="G50" s="36">
        <f t="shared" si="9"/>
        <v>327910</v>
      </c>
    </row>
    <row r="51" spans="1:7" x14ac:dyDescent="0.3">
      <c r="A51" s="36" t="str">
        <f t="shared" si="5"/>
        <v>FERROL-SAN CIBRAO</v>
      </c>
      <c r="B51" s="37">
        <f t="shared" si="3"/>
        <v>17534</v>
      </c>
      <c r="C51" s="37">
        <f t="shared" si="4"/>
        <v>20379</v>
      </c>
      <c r="D51" s="37">
        <f t="shared" si="7"/>
        <v>22</v>
      </c>
      <c r="E51" s="36" t="str">
        <f t="shared" si="6"/>
        <v>SANTANDER</v>
      </c>
      <c r="F51" s="36">
        <f t="shared" si="8"/>
        <v>243954</v>
      </c>
      <c r="G51" s="36">
        <f t="shared" si="9"/>
        <v>228382</v>
      </c>
    </row>
    <row r="52" spans="1:7" x14ac:dyDescent="0.3">
      <c r="A52" s="36" t="str">
        <f t="shared" si="5"/>
        <v>GIJÓN</v>
      </c>
      <c r="B52" s="37">
        <f t="shared" si="3"/>
        <v>28771</v>
      </c>
      <c r="C52" s="37">
        <f t="shared" si="4"/>
        <v>21813</v>
      </c>
      <c r="D52" s="37">
        <f t="shared" si="7"/>
        <v>21</v>
      </c>
      <c r="E52" s="36" t="str">
        <f t="shared" si="6"/>
        <v>CARTAGENA</v>
      </c>
      <c r="F52" s="36">
        <f t="shared" si="8"/>
        <v>217649</v>
      </c>
      <c r="G52" s="36">
        <f t="shared" si="9"/>
        <v>232453</v>
      </c>
    </row>
    <row r="53" spans="1:7" x14ac:dyDescent="0.3">
      <c r="A53" s="36" t="str">
        <f t="shared" si="5"/>
        <v>HUELVA</v>
      </c>
      <c r="B53" s="37">
        <f t="shared" si="3"/>
        <v>46502</v>
      </c>
      <c r="C53" s="37">
        <f t="shared" si="4"/>
        <v>41307</v>
      </c>
      <c r="D53" s="37">
        <f t="shared" si="7"/>
        <v>20</v>
      </c>
      <c r="E53" s="36" t="str">
        <f t="shared" si="6"/>
        <v>ALICANTE</v>
      </c>
      <c r="F53" s="36">
        <f t="shared" si="8"/>
        <v>215126</v>
      </c>
      <c r="G53" s="36">
        <f t="shared" si="9"/>
        <v>216326</v>
      </c>
    </row>
    <row r="54" spans="1:7" x14ac:dyDescent="0.3">
      <c r="A54" s="36" t="str">
        <f t="shared" si="5"/>
        <v>LAS PALMAS</v>
      </c>
      <c r="B54" s="37">
        <f t="shared" si="3"/>
        <v>2382890</v>
      </c>
      <c r="C54" s="37">
        <f t="shared" si="4"/>
        <v>2225220</v>
      </c>
      <c r="D54" s="37">
        <f t="shared" si="7"/>
        <v>5</v>
      </c>
      <c r="E54" s="36" t="str">
        <f t="shared" si="6"/>
        <v>BILBAO</v>
      </c>
      <c r="F54" s="36">
        <f t="shared" si="8"/>
        <v>195976</v>
      </c>
      <c r="G54" s="36">
        <f t="shared" si="9"/>
        <v>181848</v>
      </c>
    </row>
    <row r="55" spans="1:7" x14ac:dyDescent="0.3">
      <c r="A55" s="36" t="str">
        <f t="shared" si="5"/>
        <v>MÁLAGA</v>
      </c>
      <c r="B55" s="37">
        <f t="shared" si="3"/>
        <v>818441</v>
      </c>
      <c r="C55" s="37">
        <f t="shared" si="4"/>
        <v>763334</v>
      </c>
      <c r="D55" s="37">
        <f t="shared" si="7"/>
        <v>9</v>
      </c>
      <c r="E55" s="36" t="str">
        <f t="shared" si="6"/>
        <v>A CORUÑA</v>
      </c>
      <c r="F55" s="36">
        <f t="shared" si="8"/>
        <v>175963</v>
      </c>
      <c r="G55" s="36">
        <f t="shared" si="9"/>
        <v>174463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143</v>
      </c>
      <c r="D56" s="37">
        <f t="shared" si="7"/>
        <v>28</v>
      </c>
      <c r="E56" s="36" t="str">
        <f t="shared" si="6"/>
        <v>VIGO</v>
      </c>
      <c r="F56" s="36">
        <f t="shared" ref="F56:F66" si="10">LOOKUP(E56,$A$39:$A$66,$B$39:$B$66)</f>
        <v>154550</v>
      </c>
      <c r="G56" s="36">
        <f t="shared" si="9"/>
        <v>139024</v>
      </c>
    </row>
    <row r="57" spans="1:7" x14ac:dyDescent="0.3">
      <c r="A57" s="36" t="str">
        <f t="shared" si="5"/>
        <v>MELILLA</v>
      </c>
      <c r="B57" s="37">
        <f t="shared" si="3"/>
        <v>763930</v>
      </c>
      <c r="C57" s="37">
        <f t="shared" si="4"/>
        <v>769329</v>
      </c>
      <c r="D57" s="37">
        <f t="shared" si="7"/>
        <v>10</v>
      </c>
      <c r="E57" s="36" t="str">
        <f t="shared" si="6"/>
        <v>TARRAGONA</v>
      </c>
      <c r="F57" s="36">
        <f t="shared" si="10"/>
        <v>98141</v>
      </c>
      <c r="G57" s="36">
        <f t="shared" si="9"/>
        <v>51394</v>
      </c>
    </row>
    <row r="58" spans="1:7" x14ac:dyDescent="0.3">
      <c r="A58" s="36" t="str">
        <f t="shared" si="5"/>
        <v>MOTRIL</v>
      </c>
      <c r="B58" s="37">
        <f t="shared" si="3"/>
        <v>253562</v>
      </c>
      <c r="C58" s="37">
        <f t="shared" si="4"/>
        <v>327910</v>
      </c>
      <c r="D58" s="37">
        <f t="shared" si="7"/>
        <v>12</v>
      </c>
      <c r="E58" s="36" t="str">
        <f t="shared" si="6"/>
        <v>HUELVA</v>
      </c>
      <c r="F58" s="36">
        <f t="shared" si="10"/>
        <v>46502</v>
      </c>
      <c r="G58" s="36">
        <f t="shared" si="9"/>
        <v>41307</v>
      </c>
    </row>
    <row r="59" spans="1:7" x14ac:dyDescent="0.3">
      <c r="A59" s="36" t="str">
        <f t="shared" si="5"/>
        <v>PASAIA</v>
      </c>
      <c r="B59" s="37">
        <f t="shared" si="3"/>
        <v>1394</v>
      </c>
      <c r="C59" s="37">
        <f t="shared" si="4"/>
        <v>814</v>
      </c>
      <c r="D59" s="37">
        <f t="shared" si="7"/>
        <v>25</v>
      </c>
      <c r="E59" s="36" t="str">
        <f t="shared" si="6"/>
        <v>GIJÓN</v>
      </c>
      <c r="F59" s="36">
        <f t="shared" si="10"/>
        <v>28771</v>
      </c>
      <c r="G59" s="36">
        <f t="shared" si="9"/>
        <v>21813</v>
      </c>
    </row>
    <row r="60" spans="1:7" x14ac:dyDescent="0.3">
      <c r="A60" s="36" t="str">
        <f t="shared" si="5"/>
        <v>SANTA CRUZ DE TENERIFE</v>
      </c>
      <c r="B60" s="37">
        <f t="shared" si="3"/>
        <v>5519416</v>
      </c>
      <c r="C60" s="37">
        <f t="shared" si="4"/>
        <v>5275894</v>
      </c>
      <c r="D60" s="37">
        <f t="shared" si="7"/>
        <v>3</v>
      </c>
      <c r="E60" s="36" t="str">
        <f t="shared" si="6"/>
        <v>FERROL-SAN CIBRAO</v>
      </c>
      <c r="F60" s="36">
        <f t="shared" si="10"/>
        <v>17534</v>
      </c>
      <c r="G60" s="36">
        <f t="shared" si="9"/>
        <v>20379</v>
      </c>
    </row>
    <row r="61" spans="1:7" x14ac:dyDescent="0.3">
      <c r="A61" s="36" t="str">
        <f t="shared" si="5"/>
        <v>SANTANDER</v>
      </c>
      <c r="B61" s="37">
        <f t="shared" si="3"/>
        <v>243954</v>
      </c>
      <c r="C61" s="37">
        <f t="shared" si="4"/>
        <v>228382</v>
      </c>
      <c r="D61" s="37">
        <f t="shared" si="7"/>
        <v>13</v>
      </c>
      <c r="E61" s="36" t="str">
        <f t="shared" si="6"/>
        <v>SEVILLA</v>
      </c>
      <c r="F61" s="36">
        <f t="shared" si="10"/>
        <v>15291</v>
      </c>
      <c r="G61" s="36">
        <f t="shared" si="9"/>
        <v>23483</v>
      </c>
    </row>
    <row r="62" spans="1:7" x14ac:dyDescent="0.3">
      <c r="A62" s="36" t="str">
        <f t="shared" si="5"/>
        <v>SEVILLA</v>
      </c>
      <c r="B62" s="37">
        <f t="shared" si="3"/>
        <v>15291</v>
      </c>
      <c r="C62" s="37">
        <f t="shared" si="4"/>
        <v>23483</v>
      </c>
      <c r="D62" s="37">
        <f t="shared" si="7"/>
        <v>23</v>
      </c>
      <c r="E62" s="36" t="str">
        <f t="shared" si="6"/>
        <v>AVILÉS</v>
      </c>
      <c r="F62" s="36">
        <f t="shared" si="10"/>
        <v>1986</v>
      </c>
      <c r="G62" s="36">
        <f t="shared" si="9"/>
        <v>2207</v>
      </c>
    </row>
    <row r="63" spans="1:7" x14ac:dyDescent="0.3">
      <c r="A63" s="36" t="str">
        <f t="shared" si="5"/>
        <v>TARRAGONA</v>
      </c>
      <c r="B63" s="37">
        <f t="shared" si="3"/>
        <v>98141</v>
      </c>
      <c r="C63" s="37">
        <f t="shared" si="4"/>
        <v>51394</v>
      </c>
      <c r="D63" s="37">
        <f t="shared" si="7"/>
        <v>19</v>
      </c>
      <c r="E63" s="36" t="str">
        <f t="shared" si="6"/>
        <v>PASAIA</v>
      </c>
      <c r="F63" s="36">
        <f t="shared" si="10"/>
        <v>1394</v>
      </c>
      <c r="G63" s="36">
        <f t="shared" si="9"/>
        <v>814</v>
      </c>
    </row>
    <row r="64" spans="1:7" x14ac:dyDescent="0.3">
      <c r="A64" s="36" t="str">
        <f t="shared" si="5"/>
        <v>VALENCIA</v>
      </c>
      <c r="B64" s="37">
        <f t="shared" si="3"/>
        <v>1004685</v>
      </c>
      <c r="C64" s="37">
        <f t="shared" si="4"/>
        <v>1002220</v>
      </c>
      <c r="D64" s="37">
        <f t="shared" si="7"/>
        <v>7</v>
      </c>
      <c r="E64" s="36" t="str">
        <f t="shared" si="6"/>
        <v>VILAGARCÍA</v>
      </c>
      <c r="F64" s="36">
        <f t="shared" si="10"/>
        <v>1158</v>
      </c>
      <c r="G64" s="36">
        <f t="shared" si="9"/>
        <v>1596</v>
      </c>
    </row>
    <row r="65" spans="1:7" x14ac:dyDescent="0.3">
      <c r="A65" s="36" t="str">
        <f t="shared" si="5"/>
        <v>VIGO</v>
      </c>
      <c r="B65" s="37">
        <f t="shared" si="3"/>
        <v>154550</v>
      </c>
      <c r="C65" s="37">
        <f t="shared" si="4"/>
        <v>139024</v>
      </c>
      <c r="D65" s="37">
        <f t="shared" si="7"/>
        <v>18</v>
      </c>
      <c r="E65" s="36" t="str">
        <f t="shared" si="6"/>
        <v>CASTELLÓN</v>
      </c>
      <c r="F65" s="36">
        <f t="shared" si="10"/>
        <v>568</v>
      </c>
      <c r="G65" s="36">
        <f t="shared" si="9"/>
        <v>411</v>
      </c>
    </row>
    <row r="66" spans="1:7" x14ac:dyDescent="0.3">
      <c r="A66" s="36" t="str">
        <f t="shared" si="5"/>
        <v>VILAGARCÍA</v>
      </c>
      <c r="B66" s="37">
        <f t="shared" si="3"/>
        <v>1158</v>
      </c>
      <c r="C66" s="37">
        <f t="shared" si="4"/>
        <v>1596</v>
      </c>
      <c r="D66" s="37">
        <f t="shared" si="7"/>
        <v>26</v>
      </c>
      <c r="E66" s="36" t="str">
        <f t="shared" si="6"/>
        <v>MARÍN Y RÍA DE PONTEVEDRA</v>
      </c>
      <c r="F66" s="36">
        <f t="shared" si="10"/>
        <v>0</v>
      </c>
      <c r="G66" s="36">
        <f t="shared" si="9"/>
        <v>143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173</v>
      </c>
    </row>
    <row r="2" spans="1:12" s="2" customFormat="1" ht="21" x14ac:dyDescent="0.4"/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12851</v>
      </c>
      <c r="C7" s="10">
        <v>11041</v>
      </c>
      <c r="D7" s="10">
        <v>174463</v>
      </c>
      <c r="E7" s="10">
        <v>175963</v>
      </c>
      <c r="F7" s="11">
        <f>((E7*100)/D7)-100</f>
        <v>0.85978115703616709</v>
      </c>
      <c r="G7" s="1"/>
      <c r="H7" s="1"/>
      <c r="I7" s="1"/>
    </row>
    <row r="8" spans="1:12" x14ac:dyDescent="0.3">
      <c r="A8" s="12" t="s">
        <v>31</v>
      </c>
      <c r="B8" s="13">
        <v>10587</v>
      </c>
      <c r="C8" s="13">
        <v>3433</v>
      </c>
      <c r="D8" s="13">
        <v>79830</v>
      </c>
      <c r="E8" s="13">
        <v>93238</v>
      </c>
      <c r="F8" s="14">
        <f t="shared" ref="F8:F34" si="0">((E8*100)/D8)-100</f>
        <v>16.79569084304147</v>
      </c>
      <c r="G8" s="1"/>
      <c r="H8" s="1"/>
      <c r="I8" s="1"/>
    </row>
    <row r="9" spans="1:12" x14ac:dyDescent="0.3">
      <c r="A9" s="9" t="s">
        <v>157</v>
      </c>
      <c r="B9" s="10">
        <v>203</v>
      </c>
      <c r="C9" s="10">
        <v>5652</v>
      </c>
      <c r="D9" s="10">
        <v>24922</v>
      </c>
      <c r="E9" s="10">
        <v>28803</v>
      </c>
      <c r="F9" s="11">
        <f t="shared" si="0"/>
        <v>15.572586469785733</v>
      </c>
      <c r="G9" s="1"/>
      <c r="H9" s="1"/>
      <c r="I9" s="1"/>
    </row>
    <row r="10" spans="1:12" x14ac:dyDescent="0.3">
      <c r="A10" s="12" t="s">
        <v>159</v>
      </c>
      <c r="B10" s="13">
        <v>701</v>
      </c>
      <c r="C10" s="13">
        <v>0</v>
      </c>
      <c r="D10" s="13">
        <v>2207</v>
      </c>
      <c r="E10" s="13">
        <v>1986</v>
      </c>
      <c r="F10" s="18">
        <f t="shared" si="0"/>
        <v>-10.013593112822832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381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47986</v>
      </c>
      <c r="C12" s="13">
        <v>42932</v>
      </c>
      <c r="D12" s="13">
        <v>360748</v>
      </c>
      <c r="E12" s="13">
        <v>399958</v>
      </c>
      <c r="F12" s="14">
        <f t="shared" si="0"/>
        <v>10.869083127279978</v>
      </c>
      <c r="G12" s="1"/>
      <c r="H12" s="1"/>
      <c r="I12" s="1"/>
    </row>
    <row r="13" spans="1:12" x14ac:dyDescent="0.3">
      <c r="A13" s="9" t="s">
        <v>32</v>
      </c>
      <c r="B13" s="10">
        <v>92256</v>
      </c>
      <c r="C13" s="10">
        <v>104498</v>
      </c>
      <c r="D13" s="10">
        <v>2070449</v>
      </c>
      <c r="E13" s="10">
        <v>2380668</v>
      </c>
      <c r="F13" s="11">
        <f t="shared" si="0"/>
        <v>14.983175147033322</v>
      </c>
      <c r="G13" s="1"/>
      <c r="H13" s="1"/>
      <c r="I13" s="1"/>
    </row>
    <row r="14" spans="1:12" x14ac:dyDescent="0.3">
      <c r="A14" s="12" t="s">
        <v>33</v>
      </c>
      <c r="B14" s="13">
        <v>203820</v>
      </c>
      <c r="C14" s="13">
        <v>215111</v>
      </c>
      <c r="D14" s="13">
        <v>2602256</v>
      </c>
      <c r="E14" s="13">
        <v>2952068</v>
      </c>
      <c r="F14" s="14">
        <f t="shared" si="0"/>
        <v>13.442643613848901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2935</v>
      </c>
      <c r="D15" s="10">
        <v>83674</v>
      </c>
      <c r="E15" s="10">
        <v>86457</v>
      </c>
      <c r="F15" s="11">
        <f t="shared" si="0"/>
        <v>3.3260032985156727</v>
      </c>
      <c r="G15" s="1"/>
      <c r="H15" s="1"/>
      <c r="I15" s="1"/>
    </row>
    <row r="16" spans="1:12" x14ac:dyDescent="0.3">
      <c r="A16" s="12" t="s">
        <v>35</v>
      </c>
      <c r="B16" s="13">
        <v>18203</v>
      </c>
      <c r="C16" s="13">
        <v>23545</v>
      </c>
      <c r="D16" s="13">
        <v>232453</v>
      </c>
      <c r="E16" s="13">
        <v>217649</v>
      </c>
      <c r="F16" s="14">
        <f t="shared" si="0"/>
        <v>-6.3685992437180801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411</v>
      </c>
      <c r="E17" s="10">
        <v>568</v>
      </c>
      <c r="F17" s="11">
        <f t="shared" si="0"/>
        <v>38.199513381995132</v>
      </c>
      <c r="G17" s="1"/>
      <c r="H17" s="1"/>
      <c r="I17" s="1"/>
    </row>
    <row r="18" spans="1:9" x14ac:dyDescent="0.3">
      <c r="A18" s="12" t="s">
        <v>36</v>
      </c>
      <c r="B18" s="13">
        <v>690</v>
      </c>
      <c r="C18" s="13">
        <v>362</v>
      </c>
      <c r="D18" s="13">
        <v>13219</v>
      </c>
      <c r="E18" s="13">
        <v>15861</v>
      </c>
      <c r="F18" s="14">
        <f t="shared" si="0"/>
        <v>19.986383236250845</v>
      </c>
      <c r="G18" s="1"/>
      <c r="H18" s="1"/>
      <c r="I18" s="1"/>
    </row>
    <row r="19" spans="1:9" x14ac:dyDescent="0.3">
      <c r="A19" s="9" t="s">
        <v>37</v>
      </c>
      <c r="B19" s="10">
        <v>698</v>
      </c>
      <c r="C19" s="10">
        <v>2053</v>
      </c>
      <c r="D19" s="10">
        <v>20379</v>
      </c>
      <c r="E19" s="10">
        <v>17534</v>
      </c>
      <c r="F19" s="11">
        <f t="shared" si="0"/>
        <v>-13.960449482310224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21776</v>
      </c>
      <c r="E20" s="13">
        <v>28717</v>
      </c>
      <c r="F20" s="14">
        <f t="shared" si="0"/>
        <v>31.874540778839076</v>
      </c>
      <c r="G20" s="1"/>
      <c r="H20" s="1"/>
      <c r="I20" s="1"/>
    </row>
    <row r="21" spans="1:9" x14ac:dyDescent="0.3">
      <c r="A21" s="9" t="s">
        <v>38</v>
      </c>
      <c r="B21" s="10">
        <v>648</v>
      </c>
      <c r="C21" s="10">
        <v>0</v>
      </c>
      <c r="D21" s="10">
        <v>6359</v>
      </c>
      <c r="E21" s="10">
        <v>11533</v>
      </c>
      <c r="F21" s="19">
        <f t="shared" si="0"/>
        <v>81.364994495989947</v>
      </c>
      <c r="G21" s="1"/>
      <c r="H21" s="1"/>
      <c r="I21" s="1"/>
    </row>
    <row r="22" spans="1:9" x14ac:dyDescent="0.3">
      <c r="A22" s="12" t="s">
        <v>59</v>
      </c>
      <c r="B22" s="13">
        <v>177760</v>
      </c>
      <c r="C22" s="13">
        <v>157259</v>
      </c>
      <c r="D22" s="13">
        <v>989978</v>
      </c>
      <c r="E22" s="13">
        <v>1114309</v>
      </c>
      <c r="F22" s="14">
        <f t="shared" si="0"/>
        <v>12.558965956819236</v>
      </c>
      <c r="G22" s="1"/>
      <c r="H22" s="1"/>
      <c r="I22" s="1"/>
    </row>
    <row r="23" spans="1:9" x14ac:dyDescent="0.3">
      <c r="A23" s="9" t="s">
        <v>164</v>
      </c>
      <c r="B23" s="10">
        <v>55485</v>
      </c>
      <c r="C23" s="10">
        <v>59930</v>
      </c>
      <c r="D23" s="10">
        <v>489022</v>
      </c>
      <c r="E23" s="10">
        <v>486230</v>
      </c>
      <c r="F23" s="11">
        <f t="shared" si="0"/>
        <v>-0.57093545893640396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143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368</v>
      </c>
      <c r="D25" s="10">
        <v>0</v>
      </c>
      <c r="E25" s="10">
        <v>368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718</v>
      </c>
      <c r="C26" s="13">
        <v>498</v>
      </c>
      <c r="D26" s="13">
        <v>4005</v>
      </c>
      <c r="E26" s="13">
        <v>5313</v>
      </c>
      <c r="F26" s="14">
        <f t="shared" si="0"/>
        <v>32.659176029962538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807</v>
      </c>
      <c r="E27" s="10">
        <v>1371</v>
      </c>
      <c r="F27" s="19">
        <f t="shared" si="0"/>
        <v>69.88847583643124</v>
      </c>
      <c r="G27" s="1"/>
      <c r="H27" s="1"/>
      <c r="I27" s="1"/>
    </row>
    <row r="28" spans="1:9" x14ac:dyDescent="0.3">
      <c r="A28" s="12" t="s">
        <v>42</v>
      </c>
      <c r="B28" s="13">
        <v>148660</v>
      </c>
      <c r="C28" s="13">
        <v>155468</v>
      </c>
      <c r="D28" s="13">
        <v>772974</v>
      </c>
      <c r="E28" s="13">
        <v>866325</v>
      </c>
      <c r="F28" s="14">
        <f t="shared" si="0"/>
        <v>12.076861576197899</v>
      </c>
      <c r="G28" s="1"/>
      <c r="H28" s="1"/>
      <c r="I28" s="1"/>
    </row>
    <row r="29" spans="1:9" x14ac:dyDescent="0.3">
      <c r="A29" s="9" t="s">
        <v>43</v>
      </c>
      <c r="B29" s="10">
        <v>103</v>
      </c>
      <c r="C29" s="10">
        <v>0</v>
      </c>
      <c r="D29" s="10">
        <v>14663</v>
      </c>
      <c r="E29" s="10">
        <v>12305</v>
      </c>
      <c r="F29" s="11">
        <f t="shared" si="0"/>
        <v>-16.081293050535365</v>
      </c>
      <c r="G29" s="1"/>
      <c r="H29" s="1"/>
      <c r="I29" s="1"/>
    </row>
    <row r="30" spans="1:9" x14ac:dyDescent="0.3">
      <c r="A30" s="12" t="s">
        <v>44</v>
      </c>
      <c r="B30" s="13">
        <v>2506</v>
      </c>
      <c r="C30" s="13">
        <v>1334</v>
      </c>
      <c r="D30" s="13">
        <v>23483</v>
      </c>
      <c r="E30" s="13">
        <v>15291</v>
      </c>
      <c r="F30" s="14">
        <f t="shared" si="0"/>
        <v>-34.884810288293664</v>
      </c>
      <c r="G30" s="1"/>
      <c r="H30" s="1"/>
      <c r="I30" s="1"/>
    </row>
    <row r="31" spans="1:9" x14ac:dyDescent="0.3">
      <c r="A31" s="9" t="s">
        <v>45</v>
      </c>
      <c r="B31" s="10">
        <v>654</v>
      </c>
      <c r="C31" s="10">
        <v>5716</v>
      </c>
      <c r="D31" s="10">
        <v>51394</v>
      </c>
      <c r="E31" s="10">
        <v>98141</v>
      </c>
      <c r="F31" s="11">
        <f t="shared" si="0"/>
        <v>90.958088492820167</v>
      </c>
      <c r="G31" s="1"/>
      <c r="H31" s="1"/>
      <c r="I31" s="1"/>
    </row>
    <row r="32" spans="1:9" x14ac:dyDescent="0.3">
      <c r="A32" s="12" t="s">
        <v>46</v>
      </c>
      <c r="B32" s="13">
        <v>48592</v>
      </c>
      <c r="C32" s="13">
        <v>47189</v>
      </c>
      <c r="D32" s="13">
        <v>400042</v>
      </c>
      <c r="E32" s="13">
        <v>404089</v>
      </c>
      <c r="F32" s="14">
        <f t="shared" si="0"/>
        <v>1.0116437774033784</v>
      </c>
      <c r="G32" s="1"/>
      <c r="H32" s="1"/>
      <c r="I32" s="1"/>
    </row>
    <row r="33" spans="1:9" x14ac:dyDescent="0.3">
      <c r="A33" s="9" t="s">
        <v>47</v>
      </c>
      <c r="B33" s="10">
        <v>6988</v>
      </c>
      <c r="C33" s="10">
        <v>5719</v>
      </c>
      <c r="D33" s="10">
        <v>139024</v>
      </c>
      <c r="E33" s="10">
        <v>154550</v>
      </c>
      <c r="F33" s="11">
        <f t="shared" si="0"/>
        <v>11.167855909770978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1596</v>
      </c>
      <c r="E34" s="13">
        <v>1158</v>
      </c>
      <c r="F34" s="14">
        <f t="shared" si="0"/>
        <v>-27.443609022556387</v>
      </c>
      <c r="G34" s="1"/>
      <c r="H34" s="1"/>
      <c r="I34" s="1"/>
    </row>
    <row r="35" spans="1:9" x14ac:dyDescent="0.3">
      <c r="A35" s="15" t="s">
        <v>48</v>
      </c>
      <c r="B35" s="16">
        <f>SUM(B7:B34)</f>
        <v>830109</v>
      </c>
      <c r="C35" s="16">
        <f t="shared" ref="C35:E35" si="1">SUM(C7:C34)</f>
        <v>845043</v>
      </c>
      <c r="D35" s="16">
        <f t="shared" si="1"/>
        <v>8580658</v>
      </c>
      <c r="E35" s="16">
        <f t="shared" si="1"/>
        <v>9570453</v>
      </c>
      <c r="F35" s="17">
        <f t="shared" ref="F35" si="2">((E35*100)/D35)-100</f>
        <v>11.535187627801974</v>
      </c>
      <c r="G35" s="1"/>
      <c r="H35" s="1"/>
      <c r="I35" s="1"/>
    </row>
    <row r="36" spans="1:9" x14ac:dyDescent="0.3">
      <c r="A36" s="59" t="s">
        <v>124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175963</v>
      </c>
      <c r="C39" s="37">
        <f t="shared" si="4"/>
        <v>174463</v>
      </c>
      <c r="D39" s="37">
        <f>_xlfn.RANK.EQ(B39,$B$39:$B$66)+COUNTIF($B$39:$B$66,B39)-1</f>
        <v>9</v>
      </c>
      <c r="E39" s="36" t="str">
        <f t="shared" ref="E39:E66" si="6">INDEX($A$39:$B$66,MATCH(ROW()-38,$D$39:$D$66,0),1)</f>
        <v>BARCELONA</v>
      </c>
      <c r="F39" s="36">
        <f>LOOKUP(E39,$A$39:$A$66,$B$39:$B$66)</f>
        <v>2952068</v>
      </c>
      <c r="G39" s="36">
        <f>LOOKUP(E39,$A$39:$A$66,$C$39:$C$66)</f>
        <v>2602256</v>
      </c>
    </row>
    <row r="40" spans="1:9" x14ac:dyDescent="0.3">
      <c r="A40" s="36" t="str">
        <f t="shared" si="5"/>
        <v>ALICANTE</v>
      </c>
      <c r="B40" s="37">
        <f t="shared" si="3"/>
        <v>93238</v>
      </c>
      <c r="C40" s="37">
        <f t="shared" si="4"/>
        <v>79830</v>
      </c>
      <c r="D40" s="37">
        <f t="shared" ref="D40:D66" si="7">_xlfn.RANK.EQ(B40,$B$39:$B$66)+COUNTIF($B$39:$B$66,B40)-1</f>
        <v>12</v>
      </c>
      <c r="E40" s="36" t="str">
        <f t="shared" si="6"/>
        <v>BALEARES</v>
      </c>
      <c r="F40" s="36">
        <f t="shared" ref="F40:F55" si="8">LOOKUP(E40,$A$39:$A$66,$B$39:$B$66)</f>
        <v>2380668</v>
      </c>
      <c r="G40" s="36">
        <f t="shared" ref="G40:G66" si="9">LOOKUP(E40,$A$39:$A$66,$C$39:$C$66)</f>
        <v>2070449</v>
      </c>
    </row>
    <row r="41" spans="1:9" x14ac:dyDescent="0.3">
      <c r="A41" s="36" t="str">
        <f t="shared" si="5"/>
        <v>ALMERÍA</v>
      </c>
      <c r="B41" s="37">
        <f t="shared" si="3"/>
        <v>28803</v>
      </c>
      <c r="C41" s="37">
        <f t="shared" si="4"/>
        <v>24922</v>
      </c>
      <c r="D41" s="37">
        <f t="shared" si="7"/>
        <v>14</v>
      </c>
      <c r="E41" s="36" t="str">
        <f t="shared" si="6"/>
        <v>LAS PALMAS</v>
      </c>
      <c r="F41" s="36">
        <f t="shared" si="8"/>
        <v>1114309</v>
      </c>
      <c r="G41" s="36">
        <f t="shared" si="9"/>
        <v>989978</v>
      </c>
    </row>
    <row r="42" spans="1:9" x14ac:dyDescent="0.3">
      <c r="A42" s="36" t="str">
        <f t="shared" si="5"/>
        <v>AVILÉS</v>
      </c>
      <c r="B42" s="37">
        <f t="shared" si="3"/>
        <v>1986</v>
      </c>
      <c r="C42" s="37">
        <f t="shared" si="4"/>
        <v>2207</v>
      </c>
      <c r="D42" s="37">
        <f t="shared" si="7"/>
        <v>22</v>
      </c>
      <c r="E42" s="36" t="str">
        <f t="shared" si="6"/>
        <v>SANTA CRUZ DE TENERIFE</v>
      </c>
      <c r="F42" s="36">
        <f t="shared" si="8"/>
        <v>866325</v>
      </c>
      <c r="G42" s="36">
        <f t="shared" si="9"/>
        <v>772974</v>
      </c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381</v>
      </c>
      <c r="D43" s="37">
        <f t="shared" si="7"/>
        <v>28</v>
      </c>
      <c r="E43" s="36" t="str">
        <f t="shared" si="6"/>
        <v>MÁLAGA</v>
      </c>
      <c r="F43" s="36">
        <f t="shared" si="8"/>
        <v>486230</v>
      </c>
      <c r="G43" s="36">
        <f t="shared" si="9"/>
        <v>489022</v>
      </c>
    </row>
    <row r="44" spans="1:9" x14ac:dyDescent="0.3">
      <c r="A44" s="36" t="str">
        <f t="shared" si="5"/>
        <v>BAHÍA DE CÁDIZ</v>
      </c>
      <c r="B44" s="37">
        <f t="shared" si="3"/>
        <v>399958</v>
      </c>
      <c r="C44" s="37">
        <f t="shared" si="4"/>
        <v>360748</v>
      </c>
      <c r="D44" s="37">
        <f t="shared" si="7"/>
        <v>7</v>
      </c>
      <c r="E44" s="36" t="str">
        <f t="shared" si="6"/>
        <v>VALENCIA</v>
      </c>
      <c r="F44" s="36">
        <f t="shared" si="8"/>
        <v>404089</v>
      </c>
      <c r="G44" s="36">
        <f t="shared" si="9"/>
        <v>400042</v>
      </c>
    </row>
    <row r="45" spans="1:9" x14ac:dyDescent="0.3">
      <c r="A45" s="36" t="str">
        <f t="shared" si="5"/>
        <v>BALEARES</v>
      </c>
      <c r="B45" s="37">
        <f t="shared" si="3"/>
        <v>2380668</v>
      </c>
      <c r="C45" s="37">
        <f t="shared" si="4"/>
        <v>2070449</v>
      </c>
      <c r="D45" s="37">
        <f t="shared" si="7"/>
        <v>2</v>
      </c>
      <c r="E45" s="36" t="str">
        <f t="shared" si="6"/>
        <v>BAHÍA DE CÁDIZ</v>
      </c>
      <c r="F45" s="36">
        <f t="shared" si="8"/>
        <v>399958</v>
      </c>
      <c r="G45" s="36">
        <f t="shared" si="9"/>
        <v>360748</v>
      </c>
    </row>
    <row r="46" spans="1:9" x14ac:dyDescent="0.3">
      <c r="A46" s="36" t="str">
        <f t="shared" si="5"/>
        <v>BARCELONA</v>
      </c>
      <c r="B46" s="37">
        <f t="shared" si="3"/>
        <v>2952068</v>
      </c>
      <c r="C46" s="37">
        <f t="shared" si="4"/>
        <v>2602256</v>
      </c>
      <c r="D46" s="37">
        <f t="shared" si="7"/>
        <v>1</v>
      </c>
      <c r="E46" s="36" t="str">
        <f t="shared" si="6"/>
        <v>CARTAGENA</v>
      </c>
      <c r="F46" s="36">
        <f t="shared" si="8"/>
        <v>217649</v>
      </c>
      <c r="G46" s="36">
        <f t="shared" si="9"/>
        <v>232453</v>
      </c>
    </row>
    <row r="47" spans="1:9" x14ac:dyDescent="0.3">
      <c r="A47" s="36" t="str">
        <f t="shared" si="5"/>
        <v>BILBAO</v>
      </c>
      <c r="B47" s="37">
        <f t="shared" si="3"/>
        <v>86457</v>
      </c>
      <c r="C47" s="37">
        <f t="shared" si="4"/>
        <v>83674</v>
      </c>
      <c r="D47" s="37">
        <f t="shared" si="7"/>
        <v>13</v>
      </c>
      <c r="E47" s="36" t="str">
        <f t="shared" si="6"/>
        <v>A CORUÑA</v>
      </c>
      <c r="F47" s="36">
        <f t="shared" si="8"/>
        <v>175963</v>
      </c>
      <c r="G47" s="36">
        <f t="shared" si="9"/>
        <v>174463</v>
      </c>
    </row>
    <row r="48" spans="1:9" x14ac:dyDescent="0.3">
      <c r="A48" s="36" t="str">
        <f t="shared" si="5"/>
        <v>CARTAGENA</v>
      </c>
      <c r="B48" s="37">
        <f t="shared" si="3"/>
        <v>217649</v>
      </c>
      <c r="C48" s="37">
        <f t="shared" si="4"/>
        <v>232453</v>
      </c>
      <c r="D48" s="37">
        <f t="shared" si="7"/>
        <v>8</v>
      </c>
      <c r="E48" s="36" t="str">
        <f t="shared" si="6"/>
        <v>VIGO</v>
      </c>
      <c r="F48" s="36">
        <f t="shared" si="8"/>
        <v>154550</v>
      </c>
      <c r="G48" s="36">
        <f t="shared" si="9"/>
        <v>139024</v>
      </c>
    </row>
    <row r="49" spans="1:7" x14ac:dyDescent="0.3">
      <c r="A49" s="36" t="str">
        <f t="shared" si="5"/>
        <v>CASTELLÓN</v>
      </c>
      <c r="B49" s="37">
        <f t="shared" si="3"/>
        <v>568</v>
      </c>
      <c r="C49" s="37">
        <f t="shared" si="4"/>
        <v>411</v>
      </c>
      <c r="D49" s="37">
        <f t="shared" si="7"/>
        <v>25</v>
      </c>
      <c r="E49" s="36" t="str">
        <f t="shared" si="6"/>
        <v>TARRAGONA</v>
      </c>
      <c r="F49" s="36">
        <f t="shared" si="8"/>
        <v>98141</v>
      </c>
      <c r="G49" s="36">
        <f t="shared" si="9"/>
        <v>51394</v>
      </c>
    </row>
    <row r="50" spans="1:7" x14ac:dyDescent="0.3">
      <c r="A50" s="36" t="str">
        <f t="shared" si="5"/>
        <v>CEUTA</v>
      </c>
      <c r="B50" s="37">
        <f t="shared" si="3"/>
        <v>15861</v>
      </c>
      <c r="C50" s="37">
        <f t="shared" si="4"/>
        <v>13219</v>
      </c>
      <c r="D50" s="37">
        <f t="shared" si="7"/>
        <v>17</v>
      </c>
      <c r="E50" s="36" t="str">
        <f t="shared" si="6"/>
        <v>ALICANTE</v>
      </c>
      <c r="F50" s="36">
        <f t="shared" si="8"/>
        <v>93238</v>
      </c>
      <c r="G50" s="36">
        <f t="shared" si="9"/>
        <v>79830</v>
      </c>
    </row>
    <row r="51" spans="1:7" x14ac:dyDescent="0.3">
      <c r="A51" s="36" t="str">
        <f t="shared" si="5"/>
        <v>FERROL-SAN CIBRAO</v>
      </c>
      <c r="B51" s="37">
        <f t="shared" si="3"/>
        <v>17534</v>
      </c>
      <c r="C51" s="37">
        <f t="shared" si="4"/>
        <v>20379</v>
      </c>
      <c r="D51" s="37">
        <f t="shared" si="7"/>
        <v>16</v>
      </c>
      <c r="E51" s="36" t="str">
        <f t="shared" si="6"/>
        <v>BILBAO</v>
      </c>
      <c r="F51" s="36">
        <f t="shared" si="8"/>
        <v>86457</v>
      </c>
      <c r="G51" s="36">
        <f t="shared" si="9"/>
        <v>83674</v>
      </c>
    </row>
    <row r="52" spans="1:7" x14ac:dyDescent="0.3">
      <c r="A52" s="36" t="str">
        <f t="shared" si="5"/>
        <v>GIJÓN</v>
      </c>
      <c r="B52" s="37">
        <f t="shared" si="3"/>
        <v>28717</v>
      </c>
      <c r="C52" s="37">
        <f t="shared" si="4"/>
        <v>21776</v>
      </c>
      <c r="D52" s="37">
        <f t="shared" si="7"/>
        <v>15</v>
      </c>
      <c r="E52" s="36" t="str">
        <f t="shared" si="6"/>
        <v>ALMERÍA</v>
      </c>
      <c r="F52" s="36">
        <f t="shared" si="8"/>
        <v>28803</v>
      </c>
      <c r="G52" s="36">
        <f t="shared" si="9"/>
        <v>24922</v>
      </c>
    </row>
    <row r="53" spans="1:7" x14ac:dyDescent="0.3">
      <c r="A53" s="36" t="str">
        <f t="shared" si="5"/>
        <v>HUELVA</v>
      </c>
      <c r="B53" s="37">
        <f t="shared" si="3"/>
        <v>11533</v>
      </c>
      <c r="C53" s="37">
        <f t="shared" si="4"/>
        <v>6359</v>
      </c>
      <c r="D53" s="37">
        <f t="shared" si="7"/>
        <v>20</v>
      </c>
      <c r="E53" s="36" t="str">
        <f t="shared" si="6"/>
        <v>GIJÓN</v>
      </c>
      <c r="F53" s="36">
        <f t="shared" si="8"/>
        <v>28717</v>
      </c>
      <c r="G53" s="36">
        <f t="shared" si="9"/>
        <v>21776</v>
      </c>
    </row>
    <row r="54" spans="1:7" x14ac:dyDescent="0.3">
      <c r="A54" s="36" t="str">
        <f t="shared" si="5"/>
        <v>LAS PALMAS</v>
      </c>
      <c r="B54" s="37">
        <f t="shared" si="3"/>
        <v>1114309</v>
      </c>
      <c r="C54" s="37">
        <f t="shared" si="4"/>
        <v>989978</v>
      </c>
      <c r="D54" s="37">
        <f t="shared" si="7"/>
        <v>3</v>
      </c>
      <c r="E54" s="36" t="str">
        <f t="shared" si="6"/>
        <v>FERROL-SAN CIBRAO</v>
      </c>
      <c r="F54" s="36">
        <f t="shared" si="8"/>
        <v>17534</v>
      </c>
      <c r="G54" s="36">
        <f t="shared" si="9"/>
        <v>20379</v>
      </c>
    </row>
    <row r="55" spans="1:7" x14ac:dyDescent="0.3">
      <c r="A55" s="36" t="str">
        <f t="shared" si="5"/>
        <v>MÁLAGA</v>
      </c>
      <c r="B55" s="37">
        <f t="shared" si="3"/>
        <v>486230</v>
      </c>
      <c r="C55" s="37">
        <f t="shared" si="4"/>
        <v>489022</v>
      </c>
      <c r="D55" s="37">
        <f t="shared" si="7"/>
        <v>5</v>
      </c>
      <c r="E55" s="36" t="str">
        <f t="shared" si="6"/>
        <v>CEUTA</v>
      </c>
      <c r="F55" s="36">
        <f t="shared" si="8"/>
        <v>15861</v>
      </c>
      <c r="G55" s="36">
        <f t="shared" si="9"/>
        <v>13219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143</v>
      </c>
      <c r="D56" s="37">
        <f t="shared" si="7"/>
        <v>28</v>
      </c>
      <c r="E56" s="36" t="str">
        <f t="shared" si="6"/>
        <v>SEVILLA</v>
      </c>
      <c r="F56" s="36">
        <f t="shared" ref="F56:F66" si="10">LOOKUP(E56,$A$39:$A$66,$B$39:$B$66)</f>
        <v>15291</v>
      </c>
      <c r="G56" s="36">
        <f t="shared" si="9"/>
        <v>23483</v>
      </c>
    </row>
    <row r="57" spans="1:7" x14ac:dyDescent="0.3">
      <c r="A57" s="36" t="str">
        <f t="shared" si="5"/>
        <v>MELILLA</v>
      </c>
      <c r="B57" s="37">
        <f t="shared" si="3"/>
        <v>368</v>
      </c>
      <c r="C57" s="37">
        <f t="shared" si="4"/>
        <v>0</v>
      </c>
      <c r="D57" s="37">
        <f t="shared" si="7"/>
        <v>26</v>
      </c>
      <c r="E57" s="36" t="str">
        <f t="shared" si="6"/>
        <v>SANTANDER</v>
      </c>
      <c r="F57" s="36">
        <f t="shared" si="10"/>
        <v>12305</v>
      </c>
      <c r="G57" s="36">
        <f t="shared" si="9"/>
        <v>14663</v>
      </c>
    </row>
    <row r="58" spans="1:7" x14ac:dyDescent="0.3">
      <c r="A58" s="36" t="str">
        <f t="shared" si="5"/>
        <v>MOTRIL</v>
      </c>
      <c r="B58" s="37">
        <f t="shared" si="3"/>
        <v>5313</v>
      </c>
      <c r="C58" s="37">
        <f t="shared" si="4"/>
        <v>4005</v>
      </c>
      <c r="D58" s="37">
        <f t="shared" si="7"/>
        <v>21</v>
      </c>
      <c r="E58" s="36" t="str">
        <f t="shared" si="6"/>
        <v>HUELVA</v>
      </c>
      <c r="F58" s="36">
        <f t="shared" si="10"/>
        <v>11533</v>
      </c>
      <c r="G58" s="36">
        <f t="shared" si="9"/>
        <v>6359</v>
      </c>
    </row>
    <row r="59" spans="1:7" x14ac:dyDescent="0.3">
      <c r="A59" s="36" t="str">
        <f t="shared" si="5"/>
        <v>PASAIA</v>
      </c>
      <c r="B59" s="37">
        <f t="shared" si="3"/>
        <v>1371</v>
      </c>
      <c r="C59" s="37">
        <f t="shared" si="4"/>
        <v>807</v>
      </c>
      <c r="D59" s="37">
        <f t="shared" si="7"/>
        <v>23</v>
      </c>
      <c r="E59" s="36" t="str">
        <f t="shared" si="6"/>
        <v>MOTRIL</v>
      </c>
      <c r="F59" s="36">
        <f t="shared" si="10"/>
        <v>5313</v>
      </c>
      <c r="G59" s="36">
        <f t="shared" si="9"/>
        <v>4005</v>
      </c>
    </row>
    <row r="60" spans="1:7" x14ac:dyDescent="0.3">
      <c r="A60" s="36" t="str">
        <f t="shared" si="5"/>
        <v>SANTA CRUZ DE TENERIFE</v>
      </c>
      <c r="B60" s="37">
        <f t="shared" si="3"/>
        <v>866325</v>
      </c>
      <c r="C60" s="37">
        <f t="shared" si="4"/>
        <v>772974</v>
      </c>
      <c r="D60" s="37">
        <f t="shared" si="7"/>
        <v>4</v>
      </c>
      <c r="E60" s="36" t="str">
        <f t="shared" si="6"/>
        <v>AVILÉS</v>
      </c>
      <c r="F60" s="36">
        <f t="shared" si="10"/>
        <v>1986</v>
      </c>
      <c r="G60" s="36">
        <f t="shared" si="9"/>
        <v>2207</v>
      </c>
    </row>
    <row r="61" spans="1:7" x14ac:dyDescent="0.3">
      <c r="A61" s="36" t="str">
        <f t="shared" si="5"/>
        <v>SANTANDER</v>
      </c>
      <c r="B61" s="37">
        <f t="shared" si="3"/>
        <v>12305</v>
      </c>
      <c r="C61" s="37">
        <f t="shared" si="4"/>
        <v>14663</v>
      </c>
      <c r="D61" s="37">
        <f t="shared" si="7"/>
        <v>19</v>
      </c>
      <c r="E61" s="36" t="str">
        <f t="shared" si="6"/>
        <v>PASAIA</v>
      </c>
      <c r="F61" s="36">
        <f t="shared" si="10"/>
        <v>1371</v>
      </c>
      <c r="G61" s="36">
        <f t="shared" si="9"/>
        <v>807</v>
      </c>
    </row>
    <row r="62" spans="1:7" x14ac:dyDescent="0.3">
      <c r="A62" s="36" t="str">
        <f t="shared" si="5"/>
        <v>SEVILLA</v>
      </c>
      <c r="B62" s="37">
        <f t="shared" si="3"/>
        <v>15291</v>
      </c>
      <c r="C62" s="37">
        <f t="shared" si="4"/>
        <v>23483</v>
      </c>
      <c r="D62" s="37">
        <f t="shared" si="7"/>
        <v>18</v>
      </c>
      <c r="E62" s="36" t="str">
        <f t="shared" si="6"/>
        <v>VILAGARCÍA</v>
      </c>
      <c r="F62" s="36">
        <f t="shared" si="10"/>
        <v>1158</v>
      </c>
      <c r="G62" s="36">
        <f t="shared" si="9"/>
        <v>1596</v>
      </c>
    </row>
    <row r="63" spans="1:7" x14ac:dyDescent="0.3">
      <c r="A63" s="36" t="str">
        <f t="shared" si="5"/>
        <v>TARRAGONA</v>
      </c>
      <c r="B63" s="37">
        <f t="shared" si="3"/>
        <v>98141</v>
      </c>
      <c r="C63" s="37">
        <f t="shared" si="4"/>
        <v>51394</v>
      </c>
      <c r="D63" s="37">
        <f t="shared" si="7"/>
        <v>11</v>
      </c>
      <c r="E63" s="36" t="str">
        <f t="shared" si="6"/>
        <v>CASTELLÓN</v>
      </c>
      <c r="F63" s="36">
        <f t="shared" si="10"/>
        <v>568</v>
      </c>
      <c r="G63" s="36">
        <f t="shared" si="9"/>
        <v>411</v>
      </c>
    </row>
    <row r="64" spans="1:7" x14ac:dyDescent="0.3">
      <c r="A64" s="36" t="str">
        <f t="shared" si="5"/>
        <v>VALENCIA</v>
      </c>
      <c r="B64" s="37">
        <f t="shared" si="3"/>
        <v>404089</v>
      </c>
      <c r="C64" s="37">
        <f t="shared" si="4"/>
        <v>400042</v>
      </c>
      <c r="D64" s="37">
        <f t="shared" si="7"/>
        <v>6</v>
      </c>
      <c r="E64" s="36" t="str">
        <f t="shared" si="6"/>
        <v>MELILLA</v>
      </c>
      <c r="F64" s="36">
        <f t="shared" si="10"/>
        <v>368</v>
      </c>
      <c r="G64" s="36">
        <f t="shared" si="9"/>
        <v>0</v>
      </c>
    </row>
    <row r="65" spans="1:7" x14ac:dyDescent="0.3">
      <c r="A65" s="36" t="str">
        <f t="shared" si="5"/>
        <v>VIGO</v>
      </c>
      <c r="B65" s="37">
        <f t="shared" si="3"/>
        <v>154550</v>
      </c>
      <c r="C65" s="37">
        <f t="shared" si="4"/>
        <v>139024</v>
      </c>
      <c r="D65" s="37">
        <f t="shared" si="7"/>
        <v>10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1158</v>
      </c>
      <c r="C66" s="37">
        <f t="shared" si="4"/>
        <v>1596</v>
      </c>
      <c r="D66" s="37">
        <f t="shared" si="7"/>
        <v>24</v>
      </c>
      <c r="E66" s="36" t="str">
        <f t="shared" si="6"/>
        <v>BAHÍA DE ALGECIRAS</v>
      </c>
      <c r="F66" s="36">
        <f t="shared" si="10"/>
        <v>0</v>
      </c>
      <c r="G66" s="36">
        <f t="shared" si="9"/>
        <v>381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154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0</v>
      </c>
      <c r="C7" s="10">
        <v>0</v>
      </c>
      <c r="D7" s="10">
        <v>0</v>
      </c>
      <c r="E7" s="10">
        <v>0</v>
      </c>
      <c r="F7" s="19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13">
        <v>1478</v>
      </c>
      <c r="C8" s="13">
        <v>1638</v>
      </c>
      <c r="D8" s="13">
        <v>37907</v>
      </c>
      <c r="E8" s="13">
        <v>33546</v>
      </c>
      <c r="F8" s="14">
        <f t="shared" si="0"/>
        <v>-11.504471469649403</v>
      </c>
      <c r="G8" s="1"/>
      <c r="H8" s="1"/>
      <c r="I8" s="1"/>
    </row>
    <row r="9" spans="1:12" x14ac:dyDescent="0.3">
      <c r="A9" s="9" t="s">
        <v>157</v>
      </c>
      <c r="B9" s="10">
        <v>8676</v>
      </c>
      <c r="C9" s="10">
        <v>9939</v>
      </c>
      <c r="D9" s="10">
        <v>193609</v>
      </c>
      <c r="E9" s="10">
        <v>203404</v>
      </c>
      <c r="F9" s="11">
        <f t="shared" si="0"/>
        <v>5.0591656379610441</v>
      </c>
      <c r="G9" s="1"/>
      <c r="H9" s="1"/>
      <c r="I9" s="1"/>
    </row>
    <row r="10" spans="1:12" x14ac:dyDescent="0.3">
      <c r="A10" s="12" t="s">
        <v>159</v>
      </c>
      <c r="B10" s="13">
        <v>0</v>
      </c>
      <c r="C10" s="13">
        <v>0</v>
      </c>
      <c r="D10" s="13">
        <v>0</v>
      </c>
      <c r="E10" s="13">
        <v>0</v>
      </c>
      <c r="F10" s="18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10">
        <v>57189</v>
      </c>
      <c r="C11" s="10">
        <v>59647</v>
      </c>
      <c r="D11" s="10">
        <v>1122497</v>
      </c>
      <c r="E11" s="10">
        <v>1137441</v>
      </c>
      <c r="F11" s="11">
        <f t="shared" si="0"/>
        <v>1.3313175892674991</v>
      </c>
      <c r="G11" s="1"/>
      <c r="H11" s="1"/>
      <c r="I11" s="1"/>
    </row>
    <row r="12" spans="1:12" x14ac:dyDescent="0.3">
      <c r="A12" s="12" t="s">
        <v>161</v>
      </c>
      <c r="B12" s="13">
        <v>816</v>
      </c>
      <c r="C12" s="13">
        <v>862</v>
      </c>
      <c r="D12" s="13">
        <v>10474</v>
      </c>
      <c r="E12" s="13">
        <v>11182</v>
      </c>
      <c r="F12" s="14">
        <f t="shared" si="0"/>
        <v>6.7595951880847878</v>
      </c>
      <c r="G12" s="1"/>
      <c r="H12" s="1"/>
      <c r="I12" s="1"/>
    </row>
    <row r="13" spans="1:12" x14ac:dyDescent="0.3">
      <c r="A13" s="9" t="s">
        <v>32</v>
      </c>
      <c r="B13" s="10">
        <v>38951</v>
      </c>
      <c r="C13" s="10">
        <v>47711</v>
      </c>
      <c r="D13" s="10">
        <v>592725</v>
      </c>
      <c r="E13" s="10">
        <v>676715</v>
      </c>
      <c r="F13" s="11">
        <f t="shared" si="0"/>
        <v>14.170146357923159</v>
      </c>
      <c r="G13" s="1"/>
      <c r="H13" s="1"/>
      <c r="I13" s="1"/>
    </row>
    <row r="14" spans="1:12" x14ac:dyDescent="0.3">
      <c r="A14" s="12" t="s">
        <v>33</v>
      </c>
      <c r="B14" s="13">
        <v>16752</v>
      </c>
      <c r="C14" s="13">
        <v>18645</v>
      </c>
      <c r="D14" s="13">
        <v>349881</v>
      </c>
      <c r="E14" s="13">
        <v>373348</v>
      </c>
      <c r="F14" s="14">
        <f t="shared" si="0"/>
        <v>6.7071375696308166</v>
      </c>
      <c r="G14" s="1"/>
      <c r="H14" s="1"/>
      <c r="I14" s="1"/>
    </row>
    <row r="15" spans="1:12" x14ac:dyDescent="0.3">
      <c r="A15" s="9" t="s">
        <v>34</v>
      </c>
      <c r="B15" s="10">
        <v>2007</v>
      </c>
      <c r="C15" s="10">
        <v>3838</v>
      </c>
      <c r="D15" s="10">
        <v>42811</v>
      </c>
      <c r="E15" s="10">
        <v>49342</v>
      </c>
      <c r="F15" s="11">
        <f t="shared" si="0"/>
        <v>15.255425007591512</v>
      </c>
      <c r="G15" s="1"/>
      <c r="H15" s="1"/>
      <c r="I15" s="1"/>
    </row>
    <row r="16" spans="1:12" x14ac:dyDescent="0.3">
      <c r="A16" s="12" t="s">
        <v>35</v>
      </c>
      <c r="B16" s="13">
        <v>0</v>
      </c>
      <c r="C16" s="13">
        <v>0</v>
      </c>
      <c r="D16" s="13">
        <v>0</v>
      </c>
      <c r="E16" s="13">
        <v>0</v>
      </c>
      <c r="F16" s="18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0</v>
      </c>
      <c r="E17" s="10">
        <v>0</v>
      </c>
      <c r="F17" s="19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13">
        <v>25489</v>
      </c>
      <c r="C18" s="13">
        <v>24850</v>
      </c>
      <c r="D18" s="13">
        <v>342244</v>
      </c>
      <c r="E18" s="13">
        <v>393049</v>
      </c>
      <c r="F18" s="14">
        <f t="shared" si="0"/>
        <v>14.844672222157286</v>
      </c>
      <c r="G18" s="1"/>
      <c r="H18" s="1"/>
      <c r="I18" s="1"/>
    </row>
    <row r="19" spans="1:9" x14ac:dyDescent="0.3">
      <c r="A19" s="9" t="s">
        <v>37</v>
      </c>
      <c r="B19" s="10">
        <v>0</v>
      </c>
      <c r="C19" s="10">
        <v>0</v>
      </c>
      <c r="D19" s="10">
        <v>0</v>
      </c>
      <c r="E19" s="10">
        <v>0</v>
      </c>
      <c r="F19" s="19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0</v>
      </c>
      <c r="E20" s="13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0">
        <v>1386</v>
      </c>
      <c r="C21" s="10">
        <v>1659</v>
      </c>
      <c r="D21" s="10">
        <v>18987</v>
      </c>
      <c r="E21" s="10">
        <v>20179</v>
      </c>
      <c r="F21" s="11">
        <f t="shared" si="0"/>
        <v>6.2779796703007378</v>
      </c>
      <c r="G21" s="1"/>
      <c r="H21" s="1"/>
      <c r="I21" s="1"/>
    </row>
    <row r="22" spans="1:9" x14ac:dyDescent="0.3">
      <c r="A22" s="12" t="s">
        <v>59</v>
      </c>
      <c r="B22" s="13">
        <v>28673</v>
      </c>
      <c r="C22" s="13">
        <v>33639</v>
      </c>
      <c r="D22" s="13">
        <v>429804</v>
      </c>
      <c r="E22" s="13">
        <v>473620</v>
      </c>
      <c r="F22" s="14">
        <f t="shared" si="0"/>
        <v>10.194414198099594</v>
      </c>
      <c r="G22" s="1"/>
      <c r="H22" s="1"/>
      <c r="I22" s="1"/>
    </row>
    <row r="23" spans="1:9" x14ac:dyDescent="0.3">
      <c r="A23" s="9" t="s">
        <v>164</v>
      </c>
      <c r="B23" s="10">
        <v>1861</v>
      </c>
      <c r="C23" s="10">
        <v>3271</v>
      </c>
      <c r="D23" s="10">
        <v>34847</v>
      </c>
      <c r="E23" s="10">
        <v>48266</v>
      </c>
      <c r="F23" s="11">
        <f t="shared" si="0"/>
        <v>38.508336442161436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0</v>
      </c>
      <c r="E24" s="13">
        <v>0</v>
      </c>
      <c r="F24" s="18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0">
        <v>7575</v>
      </c>
      <c r="C25" s="10">
        <v>6932</v>
      </c>
      <c r="D25" s="10">
        <v>139866</v>
      </c>
      <c r="E25" s="10">
        <v>143444</v>
      </c>
      <c r="F25" s="11">
        <f t="shared" si="0"/>
        <v>2.5581628129781393</v>
      </c>
      <c r="G25" s="1"/>
      <c r="H25" s="1"/>
      <c r="I25" s="1"/>
    </row>
    <row r="26" spans="1:9" x14ac:dyDescent="0.3">
      <c r="A26" s="12" t="s">
        <v>40</v>
      </c>
      <c r="B26" s="13">
        <v>2674</v>
      </c>
      <c r="C26" s="13">
        <v>1217</v>
      </c>
      <c r="D26" s="13">
        <v>73385</v>
      </c>
      <c r="E26" s="13">
        <v>54168</v>
      </c>
      <c r="F26" s="14">
        <f t="shared" si="0"/>
        <v>-26.18655038495605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0</v>
      </c>
      <c r="E27" s="10">
        <v>0</v>
      </c>
      <c r="F27" s="19" t="e">
        <f t="shared" si="0"/>
        <v>#DIV/0!</v>
      </c>
      <c r="G27" s="1"/>
      <c r="H27" s="1"/>
      <c r="I27" s="1"/>
    </row>
    <row r="28" spans="1:9" x14ac:dyDescent="0.3">
      <c r="A28" s="12" t="s">
        <v>42</v>
      </c>
      <c r="B28" s="13">
        <v>91067</v>
      </c>
      <c r="C28" s="13">
        <v>98460</v>
      </c>
      <c r="D28" s="13">
        <v>1158459</v>
      </c>
      <c r="E28" s="13">
        <v>1252167</v>
      </c>
      <c r="F28" s="14">
        <f t="shared" si="0"/>
        <v>8.0890217090117176</v>
      </c>
      <c r="G28" s="1"/>
      <c r="H28" s="1"/>
      <c r="I28" s="1"/>
    </row>
    <row r="29" spans="1:9" x14ac:dyDescent="0.3">
      <c r="A29" s="9" t="s">
        <v>43</v>
      </c>
      <c r="B29" s="10">
        <v>5564</v>
      </c>
      <c r="C29" s="10">
        <v>3189</v>
      </c>
      <c r="D29" s="10">
        <v>89917</v>
      </c>
      <c r="E29" s="10">
        <v>97557</v>
      </c>
      <c r="F29" s="11">
        <f t="shared" si="0"/>
        <v>8.4967247572761551</v>
      </c>
      <c r="G29" s="1"/>
      <c r="H29" s="1"/>
      <c r="I29" s="1"/>
    </row>
    <row r="30" spans="1:9" x14ac:dyDescent="0.3">
      <c r="A30" s="12" t="s">
        <v>44</v>
      </c>
      <c r="B30" s="13">
        <v>0</v>
      </c>
      <c r="C30" s="13">
        <v>0</v>
      </c>
      <c r="D30" s="13">
        <v>0</v>
      </c>
      <c r="E30" s="13">
        <v>0</v>
      </c>
      <c r="F30" s="18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0">
        <v>0</v>
      </c>
      <c r="C31" s="10">
        <v>0</v>
      </c>
      <c r="D31" s="10">
        <v>0</v>
      </c>
      <c r="E31" s="10">
        <v>0</v>
      </c>
      <c r="F31" s="11" t="e">
        <f t="shared" si="0"/>
        <v>#DIV/0!</v>
      </c>
      <c r="G31" s="1"/>
      <c r="H31" s="1"/>
      <c r="I31" s="1"/>
    </row>
    <row r="32" spans="1:9" x14ac:dyDescent="0.3">
      <c r="A32" s="12" t="s">
        <v>46</v>
      </c>
      <c r="B32" s="13">
        <v>12769</v>
      </c>
      <c r="C32" s="13">
        <v>13681</v>
      </c>
      <c r="D32" s="13">
        <v>144534</v>
      </c>
      <c r="E32" s="13">
        <v>143606</v>
      </c>
      <c r="F32" s="14">
        <f t="shared" si="0"/>
        <v>-0.64206345911688345</v>
      </c>
      <c r="G32" s="1"/>
      <c r="H32" s="1"/>
      <c r="I32" s="1"/>
    </row>
    <row r="33" spans="1:9" x14ac:dyDescent="0.3">
      <c r="A33" s="9" t="s">
        <v>47</v>
      </c>
      <c r="B33" s="10">
        <v>0</v>
      </c>
      <c r="C33" s="10">
        <v>0</v>
      </c>
      <c r="D33" s="10">
        <v>0</v>
      </c>
      <c r="E33" s="10">
        <v>0</v>
      </c>
      <c r="F33" s="19" t="e">
        <f t="shared" si="0"/>
        <v>#DIV/0!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0</v>
      </c>
      <c r="E34" s="13">
        <v>0</v>
      </c>
      <c r="F34" s="18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302927</v>
      </c>
      <c r="C35" s="16">
        <f t="shared" ref="C35:E35" si="1">SUM(C7:C34)</f>
        <v>329178</v>
      </c>
      <c r="D35" s="16">
        <f t="shared" si="1"/>
        <v>4781947</v>
      </c>
      <c r="E35" s="16">
        <f t="shared" si="1"/>
        <v>5111034</v>
      </c>
      <c r="F35" s="17">
        <f t="shared" ref="F35" si="2">((E35*100)/D35)-100</f>
        <v>6.8818621369078272</v>
      </c>
      <c r="G35" s="1"/>
      <c r="H35" s="1"/>
      <c r="I35" s="1"/>
    </row>
    <row r="36" spans="1:9" x14ac:dyDescent="0.3">
      <c r="A36" s="59" t="s">
        <v>123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SANTA CRUZ DE TENERIFE</v>
      </c>
      <c r="F39" s="36">
        <f>LOOKUP(E39,$A$39:$A$66,$B$39:$B$66)</f>
        <v>1252167</v>
      </c>
      <c r="G39" s="36">
        <f>LOOKUP(E39,$A$39:$A$66,$C$39:$C$66)</f>
        <v>1158459</v>
      </c>
    </row>
    <row r="40" spans="1:9" x14ac:dyDescent="0.3">
      <c r="A40" s="36" t="str">
        <f t="shared" si="5"/>
        <v>ALICANTE</v>
      </c>
      <c r="B40" s="37">
        <f t="shared" si="3"/>
        <v>33546</v>
      </c>
      <c r="C40" s="37">
        <f t="shared" si="4"/>
        <v>37907</v>
      </c>
      <c r="D40" s="37">
        <f t="shared" ref="D40:D66" si="7">_xlfn.RANK.EQ(B40,$B$39:$B$66)+COUNTIF($B$39:$B$66,B40)-1</f>
        <v>14</v>
      </c>
      <c r="E40" s="36" t="str">
        <f t="shared" si="6"/>
        <v>BAHÍA DE ALGECIRAS</v>
      </c>
      <c r="F40" s="36">
        <f t="shared" ref="F40:F55" si="8">LOOKUP(E40,$A$39:$A$66,$B$39:$B$66)</f>
        <v>1137441</v>
      </c>
      <c r="G40" s="36">
        <f t="shared" ref="G40:G66" si="9">LOOKUP(E40,$A$39:$A$66,$C$39:$C$66)</f>
        <v>1122497</v>
      </c>
    </row>
    <row r="41" spans="1:9" x14ac:dyDescent="0.3">
      <c r="A41" s="36" t="str">
        <f t="shared" si="5"/>
        <v>ALMERÍA</v>
      </c>
      <c r="B41" s="37">
        <f t="shared" si="3"/>
        <v>203404</v>
      </c>
      <c r="C41" s="37">
        <f t="shared" si="4"/>
        <v>193609</v>
      </c>
      <c r="D41" s="37">
        <f t="shared" si="7"/>
        <v>7</v>
      </c>
      <c r="E41" s="36" t="str">
        <f t="shared" si="6"/>
        <v>BALEARES</v>
      </c>
      <c r="F41" s="36">
        <f t="shared" si="8"/>
        <v>676715</v>
      </c>
      <c r="G41" s="36">
        <f t="shared" si="9"/>
        <v>592725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LAS PALMAS</v>
      </c>
      <c r="F42" s="36">
        <f t="shared" si="8"/>
        <v>473620</v>
      </c>
      <c r="G42" s="36">
        <f t="shared" si="9"/>
        <v>429804</v>
      </c>
    </row>
    <row r="43" spans="1:9" x14ac:dyDescent="0.3">
      <c r="A43" s="36" t="str">
        <f t="shared" si="5"/>
        <v>BAHÍA DE ALGECIRAS</v>
      </c>
      <c r="B43" s="37">
        <f t="shared" si="3"/>
        <v>1137441</v>
      </c>
      <c r="C43" s="37">
        <f t="shared" si="4"/>
        <v>1122497</v>
      </c>
      <c r="D43" s="37">
        <f t="shared" si="7"/>
        <v>2</v>
      </c>
      <c r="E43" s="36" t="str">
        <f t="shared" si="6"/>
        <v>CEUTA</v>
      </c>
      <c r="F43" s="36">
        <f t="shared" si="8"/>
        <v>393049</v>
      </c>
      <c r="G43" s="36">
        <f t="shared" si="9"/>
        <v>342244</v>
      </c>
    </row>
    <row r="44" spans="1:9" x14ac:dyDescent="0.3">
      <c r="A44" s="36" t="str">
        <f t="shared" si="5"/>
        <v>BAHÍA DE CÁDIZ</v>
      </c>
      <c r="B44" s="37">
        <f t="shared" si="3"/>
        <v>11182</v>
      </c>
      <c r="C44" s="37">
        <f t="shared" si="4"/>
        <v>10474</v>
      </c>
      <c r="D44" s="37">
        <f t="shared" si="7"/>
        <v>16</v>
      </c>
      <c r="E44" s="36" t="str">
        <f t="shared" si="6"/>
        <v>BARCELONA</v>
      </c>
      <c r="F44" s="36">
        <f t="shared" si="8"/>
        <v>373348</v>
      </c>
      <c r="G44" s="36">
        <f t="shared" si="9"/>
        <v>349881</v>
      </c>
    </row>
    <row r="45" spans="1:9" x14ac:dyDescent="0.3">
      <c r="A45" s="36" t="str">
        <f t="shared" si="5"/>
        <v>BALEARES</v>
      </c>
      <c r="B45" s="37">
        <f t="shared" si="3"/>
        <v>676715</v>
      </c>
      <c r="C45" s="37">
        <f t="shared" si="4"/>
        <v>592725</v>
      </c>
      <c r="D45" s="37">
        <f t="shared" si="7"/>
        <v>3</v>
      </c>
      <c r="E45" s="36" t="str">
        <f t="shared" si="6"/>
        <v>ALMERÍA</v>
      </c>
      <c r="F45" s="36">
        <f t="shared" si="8"/>
        <v>203404</v>
      </c>
      <c r="G45" s="36">
        <f t="shared" si="9"/>
        <v>193609</v>
      </c>
    </row>
    <row r="46" spans="1:9" x14ac:dyDescent="0.3">
      <c r="A46" s="36" t="str">
        <f t="shared" si="5"/>
        <v>BARCELONA</v>
      </c>
      <c r="B46" s="37">
        <f t="shared" si="3"/>
        <v>373348</v>
      </c>
      <c r="C46" s="37">
        <f t="shared" si="4"/>
        <v>349881</v>
      </c>
      <c r="D46" s="37">
        <f t="shared" si="7"/>
        <v>6</v>
      </c>
      <c r="E46" s="36" t="str">
        <f t="shared" si="6"/>
        <v>VALENCIA</v>
      </c>
      <c r="F46" s="36">
        <f t="shared" si="8"/>
        <v>143606</v>
      </c>
      <c r="G46" s="36">
        <f t="shared" si="9"/>
        <v>144534</v>
      </c>
    </row>
    <row r="47" spans="1:9" x14ac:dyDescent="0.3">
      <c r="A47" s="36" t="str">
        <f t="shared" si="5"/>
        <v>BILBAO</v>
      </c>
      <c r="B47" s="37">
        <f t="shared" si="3"/>
        <v>49342</v>
      </c>
      <c r="C47" s="37">
        <f t="shared" si="4"/>
        <v>42811</v>
      </c>
      <c r="D47" s="37">
        <f t="shared" si="7"/>
        <v>12</v>
      </c>
      <c r="E47" s="36" t="str">
        <f t="shared" si="6"/>
        <v>MELILLA</v>
      </c>
      <c r="F47" s="36">
        <f t="shared" si="8"/>
        <v>143444</v>
      </c>
      <c r="G47" s="36">
        <f t="shared" si="9"/>
        <v>139866</v>
      </c>
    </row>
    <row r="48" spans="1:9" x14ac:dyDescent="0.3">
      <c r="A48" s="36" t="str">
        <f t="shared" si="5"/>
        <v>CARTAGENA</v>
      </c>
      <c r="B48" s="37">
        <f t="shared" si="3"/>
        <v>0</v>
      </c>
      <c r="C48" s="37">
        <f t="shared" si="4"/>
        <v>0</v>
      </c>
      <c r="D48" s="37">
        <f t="shared" si="7"/>
        <v>28</v>
      </c>
      <c r="E48" s="36" t="str">
        <f t="shared" si="6"/>
        <v>SANTANDER</v>
      </c>
      <c r="F48" s="36">
        <f t="shared" si="8"/>
        <v>97557</v>
      </c>
      <c r="G48" s="36">
        <f t="shared" si="9"/>
        <v>89917</v>
      </c>
    </row>
    <row r="49" spans="1:7" x14ac:dyDescent="0.3">
      <c r="A49" s="36" t="str">
        <f t="shared" si="5"/>
        <v>CASTELLÓN</v>
      </c>
      <c r="B49" s="37">
        <f t="shared" si="3"/>
        <v>0</v>
      </c>
      <c r="C49" s="37">
        <f t="shared" si="4"/>
        <v>0</v>
      </c>
      <c r="D49" s="37">
        <f t="shared" si="7"/>
        <v>28</v>
      </c>
      <c r="E49" s="36" t="str">
        <f t="shared" si="6"/>
        <v>MOTRIL</v>
      </c>
      <c r="F49" s="36">
        <f t="shared" si="8"/>
        <v>54168</v>
      </c>
      <c r="G49" s="36">
        <f t="shared" si="9"/>
        <v>73385</v>
      </c>
    </row>
    <row r="50" spans="1:7" x14ac:dyDescent="0.3">
      <c r="A50" s="36" t="str">
        <f t="shared" si="5"/>
        <v>CEUTA</v>
      </c>
      <c r="B50" s="37">
        <f t="shared" si="3"/>
        <v>393049</v>
      </c>
      <c r="C50" s="37">
        <f t="shared" si="4"/>
        <v>342244</v>
      </c>
      <c r="D50" s="37">
        <f t="shared" si="7"/>
        <v>5</v>
      </c>
      <c r="E50" s="36" t="str">
        <f t="shared" si="6"/>
        <v>BILBAO</v>
      </c>
      <c r="F50" s="36">
        <f t="shared" si="8"/>
        <v>49342</v>
      </c>
      <c r="G50" s="36">
        <f t="shared" si="9"/>
        <v>42811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MÁLAGA</v>
      </c>
      <c r="F51" s="36">
        <f t="shared" si="8"/>
        <v>48266</v>
      </c>
      <c r="G51" s="36">
        <f t="shared" si="9"/>
        <v>34847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ALICANTE</v>
      </c>
      <c r="F52" s="36">
        <f t="shared" si="8"/>
        <v>33546</v>
      </c>
      <c r="G52" s="36">
        <f t="shared" si="9"/>
        <v>37907</v>
      </c>
    </row>
    <row r="53" spans="1:7" x14ac:dyDescent="0.3">
      <c r="A53" s="36" t="str">
        <f t="shared" si="5"/>
        <v>HUELVA</v>
      </c>
      <c r="B53" s="37">
        <f t="shared" si="3"/>
        <v>20179</v>
      </c>
      <c r="C53" s="37">
        <f t="shared" si="4"/>
        <v>18987</v>
      </c>
      <c r="D53" s="37">
        <f t="shared" si="7"/>
        <v>15</v>
      </c>
      <c r="E53" s="36" t="str">
        <f t="shared" si="6"/>
        <v>HUELVA</v>
      </c>
      <c r="F53" s="36">
        <f t="shared" si="8"/>
        <v>20179</v>
      </c>
      <c r="G53" s="36">
        <f t="shared" si="9"/>
        <v>18987</v>
      </c>
    </row>
    <row r="54" spans="1:7" x14ac:dyDescent="0.3">
      <c r="A54" s="36" t="str">
        <f t="shared" si="5"/>
        <v>LAS PALMAS</v>
      </c>
      <c r="B54" s="37">
        <f t="shared" si="3"/>
        <v>473620</v>
      </c>
      <c r="C54" s="37">
        <f t="shared" si="4"/>
        <v>429804</v>
      </c>
      <c r="D54" s="37">
        <f t="shared" si="7"/>
        <v>4</v>
      </c>
      <c r="E54" s="36" t="str">
        <f t="shared" si="6"/>
        <v>BAHÍA DE CÁDIZ</v>
      </c>
      <c r="F54" s="36">
        <f t="shared" si="8"/>
        <v>11182</v>
      </c>
      <c r="G54" s="36">
        <f t="shared" si="9"/>
        <v>10474</v>
      </c>
    </row>
    <row r="55" spans="1:7" x14ac:dyDescent="0.3">
      <c r="A55" s="36" t="str">
        <f t="shared" si="5"/>
        <v>MÁLAGA</v>
      </c>
      <c r="B55" s="37">
        <f t="shared" si="3"/>
        <v>48266</v>
      </c>
      <c r="C55" s="37">
        <f t="shared" si="4"/>
        <v>34847</v>
      </c>
      <c r="D55" s="37">
        <f t="shared" si="7"/>
        <v>13</v>
      </c>
      <c r="E55" s="36" t="e">
        <f t="shared" si="6"/>
        <v>#N/A</v>
      </c>
      <c r="F55" s="36" t="e">
        <f t="shared" si="8"/>
        <v>#N/A</v>
      </c>
      <c r="G55" s="36" t="e">
        <f t="shared" si="9"/>
        <v>#N/A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e">
        <f t="shared" si="6"/>
        <v>#N/A</v>
      </c>
      <c r="F56" s="36" t="e">
        <f t="shared" ref="F56:F66" si="10">LOOKUP(E56,$A$39:$A$66,$B$39:$B$66)</f>
        <v>#N/A</v>
      </c>
      <c r="G56" s="36" t="e">
        <f t="shared" si="9"/>
        <v>#N/A</v>
      </c>
    </row>
    <row r="57" spans="1:7" x14ac:dyDescent="0.3">
      <c r="A57" s="36" t="str">
        <f t="shared" si="5"/>
        <v>MELILLA</v>
      </c>
      <c r="B57" s="37">
        <f t="shared" si="3"/>
        <v>143444</v>
      </c>
      <c r="C57" s="37">
        <f t="shared" si="4"/>
        <v>139866</v>
      </c>
      <c r="D57" s="37">
        <f t="shared" si="7"/>
        <v>9</v>
      </c>
      <c r="E57" s="36" t="e">
        <f t="shared" si="6"/>
        <v>#N/A</v>
      </c>
      <c r="F57" s="36" t="e">
        <f t="shared" si="10"/>
        <v>#N/A</v>
      </c>
      <c r="G57" s="36" t="e">
        <f t="shared" si="9"/>
        <v>#N/A</v>
      </c>
    </row>
    <row r="58" spans="1:7" x14ac:dyDescent="0.3">
      <c r="A58" s="36" t="str">
        <f t="shared" si="5"/>
        <v>MOTRIL</v>
      </c>
      <c r="B58" s="37">
        <f t="shared" si="3"/>
        <v>54168</v>
      </c>
      <c r="C58" s="37">
        <f t="shared" si="4"/>
        <v>73385</v>
      </c>
      <c r="D58" s="37">
        <f t="shared" si="7"/>
        <v>11</v>
      </c>
      <c r="E58" s="36" t="e">
        <f t="shared" si="6"/>
        <v>#N/A</v>
      </c>
      <c r="F58" s="36" t="e">
        <f t="shared" si="10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0</v>
      </c>
      <c r="C59" s="37">
        <f t="shared" si="4"/>
        <v>0</v>
      </c>
      <c r="D59" s="37">
        <f t="shared" si="7"/>
        <v>28</v>
      </c>
      <c r="E59" s="36" t="e">
        <f t="shared" si="6"/>
        <v>#N/A</v>
      </c>
      <c r="F59" s="36" t="e">
        <f t="shared" si="10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1252167</v>
      </c>
      <c r="C60" s="37">
        <f t="shared" si="4"/>
        <v>1158459</v>
      </c>
      <c r="D60" s="37">
        <f t="shared" si="7"/>
        <v>1</v>
      </c>
      <c r="E60" s="36" t="e">
        <f t="shared" si="6"/>
        <v>#N/A</v>
      </c>
      <c r="F60" s="36" t="e">
        <f t="shared" si="10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97557</v>
      </c>
      <c r="C61" s="37">
        <f t="shared" si="4"/>
        <v>89917</v>
      </c>
      <c r="D61" s="37">
        <f t="shared" si="7"/>
        <v>10</v>
      </c>
      <c r="E61" s="36" t="e">
        <f t="shared" si="6"/>
        <v>#N/A</v>
      </c>
      <c r="F61" s="36" t="e">
        <f t="shared" si="10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0</v>
      </c>
      <c r="C62" s="37">
        <f t="shared" si="4"/>
        <v>0</v>
      </c>
      <c r="D62" s="37">
        <f t="shared" si="7"/>
        <v>28</v>
      </c>
      <c r="E62" s="36" t="e">
        <f t="shared" si="6"/>
        <v>#N/A</v>
      </c>
      <c r="F62" s="36" t="e">
        <f t="shared" si="10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0</v>
      </c>
      <c r="C63" s="37">
        <f t="shared" si="4"/>
        <v>0</v>
      </c>
      <c r="D63" s="37">
        <f t="shared" si="7"/>
        <v>28</v>
      </c>
      <c r="E63" s="36" t="e">
        <f t="shared" si="6"/>
        <v>#N/A</v>
      </c>
      <c r="F63" s="36" t="e">
        <f t="shared" si="10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143606</v>
      </c>
      <c r="C64" s="37">
        <f t="shared" si="4"/>
        <v>144534</v>
      </c>
      <c r="D64" s="37">
        <f t="shared" si="7"/>
        <v>8</v>
      </c>
      <c r="E64" s="36" t="e">
        <f t="shared" si="6"/>
        <v>#N/A</v>
      </c>
      <c r="F64" s="36" t="e">
        <f t="shared" si="10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0</v>
      </c>
      <c r="C65" s="37">
        <f t="shared" si="4"/>
        <v>0</v>
      </c>
      <c r="D65" s="37">
        <f t="shared" si="7"/>
        <v>28</v>
      </c>
      <c r="E65" s="36" t="e">
        <f t="shared" si="6"/>
        <v>#N/A</v>
      </c>
      <c r="F65" s="36" t="e">
        <f t="shared" si="10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10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34" t="s">
        <v>116</v>
      </c>
    </row>
    <row r="2" spans="1:12" s="2" customFormat="1" ht="21" x14ac:dyDescent="0.4">
      <c r="F2" s="3"/>
      <c r="H2" s="35" t="s">
        <v>58</v>
      </c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30">
        <v>0</v>
      </c>
      <c r="C7" s="30">
        <v>0</v>
      </c>
      <c r="D7" s="30">
        <v>0</v>
      </c>
      <c r="E7" s="30">
        <v>0</v>
      </c>
      <c r="F7" s="11" t="e">
        <f t="shared" ref="F7:F34" si="0">((E7*100)/D7)-100</f>
        <v>#DIV/0!</v>
      </c>
      <c r="G7" s="1"/>
      <c r="H7" s="1"/>
      <c r="I7" s="1"/>
    </row>
    <row r="8" spans="1:12" x14ac:dyDescent="0.3">
      <c r="A8" s="12" t="s">
        <v>31</v>
      </c>
      <c r="B8" s="31">
        <v>0</v>
      </c>
      <c r="C8" s="31">
        <v>0</v>
      </c>
      <c r="D8" s="31">
        <v>0</v>
      </c>
      <c r="E8" s="31">
        <v>0</v>
      </c>
      <c r="F8" s="14" t="e">
        <f t="shared" si="0"/>
        <v>#DIV/0!</v>
      </c>
      <c r="G8" s="1"/>
      <c r="H8" s="1"/>
      <c r="I8" s="1"/>
    </row>
    <row r="9" spans="1:12" x14ac:dyDescent="0.3">
      <c r="A9" s="9" t="s">
        <v>157</v>
      </c>
      <c r="B9" s="30">
        <v>28</v>
      </c>
      <c r="C9" s="30">
        <v>22</v>
      </c>
      <c r="D9" s="30">
        <v>332</v>
      </c>
      <c r="E9" s="30">
        <v>367</v>
      </c>
      <c r="F9" s="11">
        <f t="shared" si="0"/>
        <v>10.5421686746988</v>
      </c>
      <c r="G9" s="1"/>
      <c r="H9" s="1"/>
      <c r="I9" s="1"/>
    </row>
    <row r="10" spans="1:12" x14ac:dyDescent="0.3">
      <c r="A10" s="12" t="s">
        <v>159</v>
      </c>
      <c r="B10" s="31">
        <v>0</v>
      </c>
      <c r="C10" s="31">
        <v>0</v>
      </c>
      <c r="D10" s="31">
        <v>0</v>
      </c>
      <c r="E10" s="31">
        <v>0</v>
      </c>
      <c r="F10" s="14" t="e">
        <f t="shared" si="0"/>
        <v>#DIV/0!</v>
      </c>
      <c r="G10" s="1"/>
      <c r="H10" s="1"/>
      <c r="I10" s="1"/>
    </row>
    <row r="11" spans="1:12" x14ac:dyDescent="0.3">
      <c r="A11" s="9" t="s">
        <v>160</v>
      </c>
      <c r="B11" s="30">
        <v>756</v>
      </c>
      <c r="C11" s="30">
        <v>414</v>
      </c>
      <c r="D11" s="30">
        <v>11225</v>
      </c>
      <c r="E11" s="30">
        <v>4777</v>
      </c>
      <c r="F11" s="11">
        <f t="shared" si="0"/>
        <v>-57.443207126948778</v>
      </c>
      <c r="G11" s="1"/>
      <c r="H11" s="1"/>
      <c r="I11" s="1"/>
    </row>
    <row r="12" spans="1:12" x14ac:dyDescent="0.3">
      <c r="A12" s="12" t="s">
        <v>161</v>
      </c>
      <c r="B12" s="31">
        <v>1160</v>
      </c>
      <c r="C12" s="31">
        <v>5</v>
      </c>
      <c r="D12" s="31">
        <v>13174</v>
      </c>
      <c r="E12" s="31">
        <v>11680</v>
      </c>
      <c r="F12" s="14">
        <f t="shared" si="0"/>
        <v>-11.340519204493702</v>
      </c>
      <c r="G12" s="1"/>
      <c r="H12" s="1"/>
      <c r="I12" s="1"/>
    </row>
    <row r="13" spans="1:12" x14ac:dyDescent="0.3">
      <c r="A13" s="9" t="s">
        <v>32</v>
      </c>
      <c r="B13" s="30">
        <v>17969</v>
      </c>
      <c r="C13" s="30">
        <v>21195</v>
      </c>
      <c r="D13" s="30">
        <v>141000</v>
      </c>
      <c r="E13" s="30">
        <v>154371</v>
      </c>
      <c r="F13" s="11">
        <f t="shared" si="0"/>
        <v>9.4829787234042584</v>
      </c>
      <c r="G13" s="1"/>
      <c r="H13" s="1"/>
      <c r="I13" s="1"/>
    </row>
    <row r="14" spans="1:12" x14ac:dyDescent="0.3">
      <c r="A14" s="12" t="s">
        <v>33</v>
      </c>
      <c r="B14" s="31">
        <v>78986</v>
      </c>
      <c r="C14" s="31">
        <v>74463</v>
      </c>
      <c r="D14" s="31">
        <v>767766</v>
      </c>
      <c r="E14" s="31">
        <v>748542</v>
      </c>
      <c r="F14" s="14">
        <f t="shared" si="0"/>
        <v>-2.5038879033455572</v>
      </c>
      <c r="G14" s="1"/>
      <c r="H14" s="1"/>
      <c r="I14" s="1"/>
    </row>
    <row r="15" spans="1:12" x14ac:dyDescent="0.3">
      <c r="A15" s="9" t="s">
        <v>34</v>
      </c>
      <c r="B15" s="30">
        <v>1033</v>
      </c>
      <c r="C15" s="30">
        <v>2667</v>
      </c>
      <c r="D15" s="30">
        <v>8081</v>
      </c>
      <c r="E15" s="30">
        <v>11833</v>
      </c>
      <c r="F15" s="11">
        <f t="shared" si="0"/>
        <v>46.429897289939362</v>
      </c>
      <c r="G15" s="1"/>
      <c r="H15" s="1"/>
      <c r="I15" s="1"/>
    </row>
    <row r="16" spans="1:12" x14ac:dyDescent="0.3">
      <c r="A16" s="12" t="s">
        <v>35</v>
      </c>
      <c r="B16" s="31">
        <v>0</v>
      </c>
      <c r="C16" s="31">
        <v>0</v>
      </c>
      <c r="D16" s="31">
        <v>0</v>
      </c>
      <c r="E16" s="31">
        <v>1</v>
      </c>
      <c r="F16" s="14" t="e">
        <f t="shared" si="0"/>
        <v>#DIV/0!</v>
      </c>
      <c r="G16" s="1"/>
      <c r="H16" s="1"/>
      <c r="I16" s="1"/>
    </row>
    <row r="17" spans="1:9" x14ac:dyDescent="0.3">
      <c r="A17" s="9" t="s">
        <v>162</v>
      </c>
      <c r="B17" s="30">
        <v>0</v>
      </c>
      <c r="C17" s="30">
        <v>0</v>
      </c>
      <c r="D17" s="30">
        <v>0</v>
      </c>
      <c r="E17" s="30">
        <v>105</v>
      </c>
      <c r="F17" s="11" t="e">
        <f t="shared" si="0"/>
        <v>#DIV/0!</v>
      </c>
      <c r="G17" s="1"/>
      <c r="H17" s="1"/>
      <c r="I17" s="1"/>
    </row>
    <row r="18" spans="1:9" x14ac:dyDescent="0.3">
      <c r="A18" s="12" t="s">
        <v>36</v>
      </c>
      <c r="B18" s="31">
        <v>127</v>
      </c>
      <c r="C18" s="31">
        <v>110</v>
      </c>
      <c r="D18" s="31">
        <v>1254</v>
      </c>
      <c r="E18" s="31">
        <v>1036</v>
      </c>
      <c r="F18" s="14">
        <f t="shared" si="0"/>
        <v>-17.38437001594896</v>
      </c>
      <c r="G18" s="1"/>
      <c r="H18" s="1"/>
      <c r="I18" s="1"/>
    </row>
    <row r="19" spans="1:9" x14ac:dyDescent="0.3">
      <c r="A19" s="9" t="s">
        <v>37</v>
      </c>
      <c r="B19" s="30">
        <v>0</v>
      </c>
      <c r="C19" s="30">
        <v>0</v>
      </c>
      <c r="D19" s="30">
        <v>0</v>
      </c>
      <c r="E19" s="30">
        <v>0</v>
      </c>
      <c r="F19" s="11" t="e">
        <f t="shared" si="0"/>
        <v>#DIV/0!</v>
      </c>
      <c r="G19" s="1"/>
      <c r="H19" s="1"/>
      <c r="I19" s="1"/>
    </row>
    <row r="20" spans="1:9" x14ac:dyDescent="0.3">
      <c r="A20" s="12" t="s">
        <v>163</v>
      </c>
      <c r="B20" s="31">
        <v>0</v>
      </c>
      <c r="C20" s="31">
        <v>0</v>
      </c>
      <c r="D20" s="31">
        <v>0</v>
      </c>
      <c r="E20" s="31">
        <v>0</v>
      </c>
      <c r="F20" s="14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30">
        <v>0</v>
      </c>
      <c r="C21" s="30">
        <v>0</v>
      </c>
      <c r="D21" s="30">
        <v>0</v>
      </c>
      <c r="E21" s="30">
        <v>0</v>
      </c>
      <c r="F21" s="11" t="e">
        <f t="shared" si="0"/>
        <v>#DIV/0!</v>
      </c>
      <c r="G21" s="1"/>
      <c r="H21" s="1"/>
      <c r="I21" s="1"/>
    </row>
    <row r="22" spans="1:9" x14ac:dyDescent="0.3">
      <c r="A22" s="12" t="s">
        <v>59</v>
      </c>
      <c r="B22" s="31">
        <v>9847</v>
      </c>
      <c r="C22" s="31">
        <v>9380</v>
      </c>
      <c r="D22" s="31">
        <v>93528</v>
      </c>
      <c r="E22" s="31">
        <v>96930</v>
      </c>
      <c r="F22" s="14">
        <f t="shared" si="0"/>
        <v>3.6374133949191645</v>
      </c>
      <c r="G22" s="1"/>
      <c r="H22" s="1"/>
      <c r="I22" s="1"/>
    </row>
    <row r="23" spans="1:9" x14ac:dyDescent="0.3">
      <c r="A23" s="9" t="s">
        <v>164</v>
      </c>
      <c r="B23" s="30">
        <v>0</v>
      </c>
      <c r="C23" s="30">
        <v>0</v>
      </c>
      <c r="D23" s="30">
        <v>0</v>
      </c>
      <c r="E23" s="30">
        <v>0</v>
      </c>
      <c r="F23" s="11" t="e">
        <f t="shared" si="0"/>
        <v>#DIV/0!</v>
      </c>
      <c r="G23" s="1"/>
      <c r="H23" s="1"/>
      <c r="I23" s="1"/>
    </row>
    <row r="24" spans="1:9" x14ac:dyDescent="0.3">
      <c r="A24" s="12" t="s">
        <v>166</v>
      </c>
      <c r="B24" s="31">
        <v>0</v>
      </c>
      <c r="C24" s="31">
        <v>0</v>
      </c>
      <c r="D24" s="31">
        <v>0</v>
      </c>
      <c r="E24" s="31">
        <v>0</v>
      </c>
      <c r="F24" s="14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30">
        <v>132</v>
      </c>
      <c r="C25" s="30">
        <v>172</v>
      </c>
      <c r="D25" s="30">
        <v>1243</v>
      </c>
      <c r="E25" s="30">
        <v>1422</v>
      </c>
      <c r="F25" s="11">
        <f t="shared" si="0"/>
        <v>14.400643604183429</v>
      </c>
      <c r="G25" s="1"/>
      <c r="H25" s="1"/>
      <c r="I25" s="1"/>
    </row>
    <row r="26" spans="1:9" x14ac:dyDescent="0.3">
      <c r="A26" s="12" t="s">
        <v>40</v>
      </c>
      <c r="B26" s="31">
        <v>14</v>
      </c>
      <c r="C26" s="31">
        <v>0</v>
      </c>
      <c r="D26" s="31">
        <v>315</v>
      </c>
      <c r="E26" s="31">
        <v>12</v>
      </c>
      <c r="F26" s="14">
        <f t="shared" si="0"/>
        <v>-96.19047619047619</v>
      </c>
      <c r="G26" s="1"/>
      <c r="H26" s="1"/>
      <c r="I26" s="1"/>
    </row>
    <row r="27" spans="1:9" x14ac:dyDescent="0.3">
      <c r="A27" s="9" t="s">
        <v>41</v>
      </c>
      <c r="B27" s="30">
        <v>20239</v>
      </c>
      <c r="C27" s="30">
        <v>24703</v>
      </c>
      <c r="D27" s="30">
        <v>215060</v>
      </c>
      <c r="E27" s="30">
        <v>241098</v>
      </c>
      <c r="F27" s="11">
        <f t="shared" si="0"/>
        <v>12.107318887752257</v>
      </c>
      <c r="G27" s="1"/>
      <c r="H27" s="1"/>
      <c r="I27" s="1"/>
    </row>
    <row r="28" spans="1:9" x14ac:dyDescent="0.3">
      <c r="A28" s="12" t="s">
        <v>42</v>
      </c>
      <c r="B28" s="31">
        <v>6894</v>
      </c>
      <c r="C28" s="31">
        <v>6473</v>
      </c>
      <c r="D28" s="31">
        <v>67748</v>
      </c>
      <c r="E28" s="31">
        <v>68214</v>
      </c>
      <c r="F28" s="14">
        <f t="shared" si="0"/>
        <v>0.6878431835626202</v>
      </c>
      <c r="G28" s="1"/>
      <c r="H28" s="1"/>
      <c r="I28" s="1"/>
    </row>
    <row r="29" spans="1:9" x14ac:dyDescent="0.3">
      <c r="A29" s="9" t="s">
        <v>43</v>
      </c>
      <c r="B29" s="30">
        <v>50190</v>
      </c>
      <c r="C29" s="30">
        <v>43833</v>
      </c>
      <c r="D29" s="30">
        <v>462288</v>
      </c>
      <c r="E29" s="30">
        <v>443312</v>
      </c>
      <c r="F29" s="11">
        <f t="shared" si="0"/>
        <v>-4.1048004707022443</v>
      </c>
      <c r="G29" s="1"/>
      <c r="H29" s="1"/>
      <c r="I29" s="1"/>
    </row>
    <row r="30" spans="1:9" x14ac:dyDescent="0.3">
      <c r="A30" s="12" t="s">
        <v>44</v>
      </c>
      <c r="B30" s="31">
        <v>136</v>
      </c>
      <c r="C30" s="31">
        <v>249</v>
      </c>
      <c r="D30" s="31">
        <v>2622</v>
      </c>
      <c r="E30" s="31">
        <v>1605</v>
      </c>
      <c r="F30" s="14">
        <f t="shared" si="0"/>
        <v>-38.787185354691076</v>
      </c>
      <c r="G30" s="1"/>
      <c r="H30" s="1"/>
      <c r="I30" s="1"/>
    </row>
    <row r="31" spans="1:9" x14ac:dyDescent="0.3">
      <c r="A31" s="9" t="s">
        <v>45</v>
      </c>
      <c r="B31" s="30">
        <v>15463</v>
      </c>
      <c r="C31" s="30">
        <v>19435</v>
      </c>
      <c r="D31" s="30">
        <v>181644</v>
      </c>
      <c r="E31" s="30">
        <v>176855</v>
      </c>
      <c r="F31" s="11">
        <f t="shared" si="0"/>
        <v>-2.6364757437625315</v>
      </c>
      <c r="G31" s="1"/>
      <c r="H31" s="1"/>
      <c r="I31" s="1"/>
    </row>
    <row r="32" spans="1:9" x14ac:dyDescent="0.3">
      <c r="A32" s="12" t="s">
        <v>46</v>
      </c>
      <c r="B32" s="31">
        <v>80203</v>
      </c>
      <c r="C32" s="31">
        <v>68431</v>
      </c>
      <c r="D32" s="31">
        <v>733633</v>
      </c>
      <c r="E32" s="31">
        <v>750584</v>
      </c>
      <c r="F32" s="14">
        <f t="shared" si="0"/>
        <v>2.3105558228705689</v>
      </c>
      <c r="G32" s="1"/>
      <c r="H32" s="1"/>
      <c r="I32" s="1"/>
    </row>
    <row r="33" spans="1:9" x14ac:dyDescent="0.3">
      <c r="A33" s="9" t="s">
        <v>47</v>
      </c>
      <c r="B33" s="30">
        <v>40284</v>
      </c>
      <c r="C33" s="30">
        <v>40979</v>
      </c>
      <c r="D33" s="30">
        <v>448940</v>
      </c>
      <c r="E33" s="30">
        <v>406895</v>
      </c>
      <c r="F33" s="11">
        <f t="shared" si="0"/>
        <v>-9.3653940392925534</v>
      </c>
      <c r="G33" s="1"/>
      <c r="H33" s="1"/>
      <c r="I33" s="1"/>
    </row>
    <row r="34" spans="1:9" x14ac:dyDescent="0.3">
      <c r="A34" s="12" t="s">
        <v>165</v>
      </c>
      <c r="B34" s="31">
        <v>0</v>
      </c>
      <c r="C34" s="31">
        <v>0</v>
      </c>
      <c r="D34" s="31">
        <v>0</v>
      </c>
      <c r="E34" s="31">
        <v>0</v>
      </c>
      <c r="F34" s="14" t="e">
        <f t="shared" si="0"/>
        <v>#DIV/0!</v>
      </c>
      <c r="G34" s="1"/>
      <c r="H34" s="1"/>
      <c r="I34" s="1"/>
    </row>
    <row r="35" spans="1:9" x14ac:dyDescent="0.3">
      <c r="A35" s="15" t="s">
        <v>48</v>
      </c>
      <c r="B35" s="16">
        <f>SUM(B7:B34)</f>
        <v>323461</v>
      </c>
      <c r="C35" s="16">
        <f t="shared" ref="C35:E35" si="1">SUM(C7:C34)</f>
        <v>312531</v>
      </c>
      <c r="D35" s="16">
        <f t="shared" si="1"/>
        <v>3149853</v>
      </c>
      <c r="E35" s="16">
        <f t="shared" si="1"/>
        <v>3119639</v>
      </c>
      <c r="F35" s="17">
        <f t="shared" ref="F35" si="2">((E35*100)/D35)-100</f>
        <v>-0.95921936674504593</v>
      </c>
      <c r="G35" s="1"/>
      <c r="H35" s="1"/>
      <c r="I35" s="1"/>
    </row>
    <row r="36" spans="1:9" x14ac:dyDescent="0.3">
      <c r="A36" s="59" t="s">
        <v>125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0</v>
      </c>
      <c r="C39" s="37">
        <f t="shared" si="4"/>
        <v>0</v>
      </c>
      <c r="D39" s="37">
        <f>_xlfn.RANK.EQ(B39,$B$39:$B$66)+COUNTIF($B$39:$B$66,B39)-1</f>
        <v>28</v>
      </c>
      <c r="E39" s="36" t="str">
        <f t="shared" ref="E39:E66" si="6">INDEX($A$39:$B$66,MATCH(ROW()-38,$D$39:$D$66,0),1)</f>
        <v>VALENCIA</v>
      </c>
      <c r="F39" s="36">
        <f>LOOKUP(E39,$A$39:$A$66,$B$39:$B$66)</f>
        <v>750584</v>
      </c>
      <c r="G39" s="36">
        <f>LOOKUP(E39,$A$39:$A$66,$C$39:$C$66)</f>
        <v>733633</v>
      </c>
    </row>
    <row r="40" spans="1:9" x14ac:dyDescent="0.3">
      <c r="A40" s="36" t="str">
        <f t="shared" si="5"/>
        <v>ALICANTE</v>
      </c>
      <c r="B40" s="37">
        <f t="shared" si="3"/>
        <v>0</v>
      </c>
      <c r="C40" s="37">
        <f t="shared" si="4"/>
        <v>0</v>
      </c>
      <c r="D40" s="37">
        <f t="shared" ref="D40:D66" si="7">_xlfn.RANK.EQ(B40,$B$39:$B$66)+COUNTIF($B$39:$B$66,B40)-1</f>
        <v>28</v>
      </c>
      <c r="E40" s="36" t="str">
        <f t="shared" si="6"/>
        <v>BARCELONA</v>
      </c>
      <c r="F40" s="36">
        <f t="shared" ref="F40:F66" si="8">LOOKUP(E40,$A$39:$A$66,$B$39:$B$66)</f>
        <v>748542</v>
      </c>
      <c r="G40" s="36">
        <f t="shared" ref="G40:G66" si="9">LOOKUP(E40,$A$39:$A$66,$C$39:$C$66)</f>
        <v>767766</v>
      </c>
    </row>
    <row r="41" spans="1:9" x14ac:dyDescent="0.3">
      <c r="A41" s="36" t="str">
        <f t="shared" si="5"/>
        <v>ALMERÍA</v>
      </c>
      <c r="B41" s="37">
        <f t="shared" si="3"/>
        <v>367</v>
      </c>
      <c r="C41" s="37">
        <f t="shared" si="4"/>
        <v>332</v>
      </c>
      <c r="D41" s="37">
        <f t="shared" si="7"/>
        <v>16</v>
      </c>
      <c r="E41" s="36" t="str">
        <f t="shared" si="6"/>
        <v>SANTANDER</v>
      </c>
      <c r="F41" s="36">
        <f t="shared" si="8"/>
        <v>443312</v>
      </c>
      <c r="G41" s="36">
        <f t="shared" si="9"/>
        <v>462288</v>
      </c>
    </row>
    <row r="42" spans="1:9" x14ac:dyDescent="0.3">
      <c r="A42" s="36" t="str">
        <f t="shared" si="5"/>
        <v>AVILÉS</v>
      </c>
      <c r="B42" s="37">
        <f t="shared" si="3"/>
        <v>0</v>
      </c>
      <c r="C42" s="37">
        <f t="shared" si="4"/>
        <v>0</v>
      </c>
      <c r="D42" s="37">
        <f t="shared" si="7"/>
        <v>28</v>
      </c>
      <c r="E42" s="36" t="str">
        <f t="shared" si="6"/>
        <v>VIGO</v>
      </c>
      <c r="F42" s="36">
        <f t="shared" si="8"/>
        <v>406895</v>
      </c>
      <c r="G42" s="36">
        <f t="shared" si="9"/>
        <v>448940</v>
      </c>
    </row>
    <row r="43" spans="1:9" x14ac:dyDescent="0.3">
      <c r="A43" s="36" t="str">
        <f t="shared" si="5"/>
        <v>BAHÍA DE ALGECIRAS</v>
      </c>
      <c r="B43" s="37">
        <f t="shared" si="3"/>
        <v>4777</v>
      </c>
      <c r="C43" s="37">
        <f t="shared" si="4"/>
        <v>11225</v>
      </c>
      <c r="D43" s="37">
        <f t="shared" si="7"/>
        <v>12</v>
      </c>
      <c r="E43" s="36" t="str">
        <f t="shared" si="6"/>
        <v>PASAIA</v>
      </c>
      <c r="F43" s="36">
        <f t="shared" si="8"/>
        <v>241098</v>
      </c>
      <c r="G43" s="36">
        <f t="shared" si="9"/>
        <v>215060</v>
      </c>
    </row>
    <row r="44" spans="1:9" x14ac:dyDescent="0.3">
      <c r="A44" s="36" t="str">
        <f t="shared" si="5"/>
        <v>BAHÍA DE CÁDIZ</v>
      </c>
      <c r="B44" s="37">
        <f t="shared" si="3"/>
        <v>11680</v>
      </c>
      <c r="C44" s="37">
        <f t="shared" si="4"/>
        <v>13174</v>
      </c>
      <c r="D44" s="37">
        <f t="shared" si="7"/>
        <v>11</v>
      </c>
      <c r="E44" s="36" t="str">
        <f t="shared" si="6"/>
        <v>TARRAGONA</v>
      </c>
      <c r="F44" s="36">
        <f t="shared" si="8"/>
        <v>176855</v>
      </c>
      <c r="G44" s="36">
        <f t="shared" si="9"/>
        <v>181644</v>
      </c>
    </row>
    <row r="45" spans="1:9" x14ac:dyDescent="0.3">
      <c r="A45" s="36" t="str">
        <f t="shared" si="5"/>
        <v>BALEARES</v>
      </c>
      <c r="B45" s="37">
        <f t="shared" si="3"/>
        <v>154371</v>
      </c>
      <c r="C45" s="37">
        <f t="shared" si="4"/>
        <v>141000</v>
      </c>
      <c r="D45" s="37">
        <f t="shared" si="7"/>
        <v>7</v>
      </c>
      <c r="E45" s="36" t="str">
        <f t="shared" si="6"/>
        <v>BALEARES</v>
      </c>
      <c r="F45" s="36">
        <f t="shared" si="8"/>
        <v>154371</v>
      </c>
      <c r="G45" s="36">
        <f t="shared" si="9"/>
        <v>141000</v>
      </c>
    </row>
    <row r="46" spans="1:9" x14ac:dyDescent="0.3">
      <c r="A46" s="36" t="str">
        <f t="shared" si="5"/>
        <v>BARCELONA</v>
      </c>
      <c r="B46" s="37">
        <f t="shared" si="3"/>
        <v>748542</v>
      </c>
      <c r="C46" s="37">
        <f t="shared" si="4"/>
        <v>767766</v>
      </c>
      <c r="D46" s="37">
        <f t="shared" si="7"/>
        <v>2</v>
      </c>
      <c r="E46" s="36" t="str">
        <f t="shared" si="6"/>
        <v>LAS PALMAS</v>
      </c>
      <c r="F46" s="36">
        <f t="shared" si="8"/>
        <v>96930</v>
      </c>
      <c r="G46" s="36">
        <f t="shared" si="9"/>
        <v>93528</v>
      </c>
    </row>
    <row r="47" spans="1:9" x14ac:dyDescent="0.3">
      <c r="A47" s="36" t="str">
        <f t="shared" si="5"/>
        <v>BILBAO</v>
      </c>
      <c r="B47" s="37">
        <f t="shared" si="3"/>
        <v>11833</v>
      </c>
      <c r="C47" s="37">
        <f t="shared" si="4"/>
        <v>8081</v>
      </c>
      <c r="D47" s="37">
        <f t="shared" si="7"/>
        <v>10</v>
      </c>
      <c r="E47" s="36" t="str">
        <f t="shared" si="6"/>
        <v>SANTA CRUZ DE TENERIFE</v>
      </c>
      <c r="F47" s="36">
        <f t="shared" si="8"/>
        <v>68214</v>
      </c>
      <c r="G47" s="36">
        <f t="shared" si="9"/>
        <v>67748</v>
      </c>
    </row>
    <row r="48" spans="1:9" x14ac:dyDescent="0.3">
      <c r="A48" s="36" t="str">
        <f t="shared" si="5"/>
        <v>CARTAGENA</v>
      </c>
      <c r="B48" s="37">
        <f t="shared" si="3"/>
        <v>1</v>
      </c>
      <c r="C48" s="37">
        <f t="shared" si="4"/>
        <v>0</v>
      </c>
      <c r="D48" s="37">
        <f t="shared" si="7"/>
        <v>19</v>
      </c>
      <c r="E48" s="36" t="str">
        <f t="shared" si="6"/>
        <v>BILBAO</v>
      </c>
      <c r="F48" s="36">
        <f t="shared" si="8"/>
        <v>11833</v>
      </c>
      <c r="G48" s="36">
        <f t="shared" si="9"/>
        <v>8081</v>
      </c>
    </row>
    <row r="49" spans="1:7" x14ac:dyDescent="0.3">
      <c r="A49" s="36" t="str">
        <f t="shared" si="5"/>
        <v>CASTELLÓN</v>
      </c>
      <c r="B49" s="37">
        <f t="shared" si="3"/>
        <v>105</v>
      </c>
      <c r="C49" s="37">
        <f t="shared" si="4"/>
        <v>0</v>
      </c>
      <c r="D49" s="37">
        <f t="shared" si="7"/>
        <v>17</v>
      </c>
      <c r="E49" s="36" t="str">
        <f t="shared" si="6"/>
        <v>BAHÍA DE CÁDIZ</v>
      </c>
      <c r="F49" s="36">
        <f t="shared" si="8"/>
        <v>11680</v>
      </c>
      <c r="G49" s="36">
        <f t="shared" si="9"/>
        <v>13174</v>
      </c>
    </row>
    <row r="50" spans="1:7" x14ac:dyDescent="0.3">
      <c r="A50" s="36" t="str">
        <f t="shared" si="5"/>
        <v>CEUTA</v>
      </c>
      <c r="B50" s="37">
        <f t="shared" si="3"/>
        <v>1036</v>
      </c>
      <c r="C50" s="37">
        <f t="shared" si="4"/>
        <v>1254</v>
      </c>
      <c r="D50" s="37">
        <f t="shared" si="7"/>
        <v>15</v>
      </c>
      <c r="E50" s="36" t="str">
        <f t="shared" si="6"/>
        <v>BAHÍA DE ALGECIRAS</v>
      </c>
      <c r="F50" s="36">
        <f t="shared" si="8"/>
        <v>4777</v>
      </c>
      <c r="G50" s="36">
        <f t="shared" si="9"/>
        <v>11225</v>
      </c>
    </row>
    <row r="51" spans="1:7" x14ac:dyDescent="0.3">
      <c r="A51" s="36" t="str">
        <f t="shared" si="5"/>
        <v>FERROL-SAN CIBRAO</v>
      </c>
      <c r="B51" s="37">
        <f t="shared" si="3"/>
        <v>0</v>
      </c>
      <c r="C51" s="37">
        <f t="shared" si="4"/>
        <v>0</v>
      </c>
      <c r="D51" s="37">
        <f t="shared" si="7"/>
        <v>28</v>
      </c>
      <c r="E51" s="36" t="str">
        <f t="shared" si="6"/>
        <v>SEVILLA</v>
      </c>
      <c r="F51" s="36">
        <f t="shared" si="8"/>
        <v>1605</v>
      </c>
      <c r="G51" s="36">
        <f t="shared" si="9"/>
        <v>2622</v>
      </c>
    </row>
    <row r="52" spans="1:7" x14ac:dyDescent="0.3">
      <c r="A52" s="36" t="str">
        <f t="shared" si="5"/>
        <v>GIJÓN</v>
      </c>
      <c r="B52" s="37">
        <f t="shared" si="3"/>
        <v>0</v>
      </c>
      <c r="C52" s="37">
        <f t="shared" si="4"/>
        <v>0</v>
      </c>
      <c r="D52" s="37">
        <f t="shared" si="7"/>
        <v>28</v>
      </c>
      <c r="E52" s="36" t="str">
        <f t="shared" si="6"/>
        <v>MELILLA</v>
      </c>
      <c r="F52" s="36">
        <f t="shared" si="8"/>
        <v>1422</v>
      </c>
      <c r="G52" s="36">
        <f t="shared" si="9"/>
        <v>1243</v>
      </c>
    </row>
    <row r="53" spans="1:7" x14ac:dyDescent="0.3">
      <c r="A53" s="36" t="str">
        <f t="shared" si="5"/>
        <v>HUELVA</v>
      </c>
      <c r="B53" s="37">
        <f t="shared" si="3"/>
        <v>0</v>
      </c>
      <c r="C53" s="37">
        <f t="shared" si="4"/>
        <v>0</v>
      </c>
      <c r="D53" s="37">
        <f t="shared" si="7"/>
        <v>28</v>
      </c>
      <c r="E53" s="36" t="str">
        <f t="shared" si="6"/>
        <v>CEUTA</v>
      </c>
      <c r="F53" s="36">
        <f t="shared" si="8"/>
        <v>1036</v>
      </c>
      <c r="G53" s="36">
        <f t="shared" si="9"/>
        <v>1254</v>
      </c>
    </row>
    <row r="54" spans="1:7" x14ac:dyDescent="0.3">
      <c r="A54" s="36" t="str">
        <f t="shared" si="5"/>
        <v>LAS PALMAS</v>
      </c>
      <c r="B54" s="37">
        <f t="shared" si="3"/>
        <v>96930</v>
      </c>
      <c r="C54" s="37">
        <f t="shared" si="4"/>
        <v>93528</v>
      </c>
      <c r="D54" s="37">
        <f t="shared" si="7"/>
        <v>8</v>
      </c>
      <c r="E54" s="36" t="str">
        <f t="shared" si="6"/>
        <v>ALMERÍA</v>
      </c>
      <c r="F54" s="36">
        <f t="shared" si="8"/>
        <v>367</v>
      </c>
      <c r="G54" s="36">
        <f t="shared" si="9"/>
        <v>332</v>
      </c>
    </row>
    <row r="55" spans="1:7" x14ac:dyDescent="0.3">
      <c r="A55" s="36" t="str">
        <f t="shared" si="5"/>
        <v>MÁLAGA</v>
      </c>
      <c r="B55" s="37">
        <f t="shared" si="3"/>
        <v>0</v>
      </c>
      <c r="C55" s="37">
        <f t="shared" si="4"/>
        <v>0</v>
      </c>
      <c r="D55" s="37">
        <f t="shared" si="7"/>
        <v>28</v>
      </c>
      <c r="E55" s="36" t="str">
        <f t="shared" si="6"/>
        <v>CASTELLÓN</v>
      </c>
      <c r="F55" s="36">
        <f t="shared" si="8"/>
        <v>105</v>
      </c>
      <c r="G55" s="36">
        <f t="shared" si="9"/>
        <v>0</v>
      </c>
    </row>
    <row r="56" spans="1:7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0</v>
      </c>
      <c r="D56" s="37">
        <f t="shared" si="7"/>
        <v>28</v>
      </c>
      <c r="E56" s="36" t="str">
        <f t="shared" si="6"/>
        <v>MOTRIL</v>
      </c>
      <c r="F56" s="36">
        <f t="shared" si="8"/>
        <v>12</v>
      </c>
      <c r="G56" s="36">
        <f t="shared" si="9"/>
        <v>315</v>
      </c>
    </row>
    <row r="57" spans="1:7" x14ac:dyDescent="0.3">
      <c r="A57" s="36" t="str">
        <f t="shared" si="5"/>
        <v>MELILLA</v>
      </c>
      <c r="B57" s="37">
        <f t="shared" si="3"/>
        <v>1422</v>
      </c>
      <c r="C57" s="37">
        <f t="shared" si="4"/>
        <v>1243</v>
      </c>
      <c r="D57" s="37">
        <f t="shared" si="7"/>
        <v>14</v>
      </c>
      <c r="E57" s="36" t="str">
        <f t="shared" si="6"/>
        <v>CARTAGENA</v>
      </c>
      <c r="F57" s="36">
        <f t="shared" si="8"/>
        <v>1</v>
      </c>
      <c r="G57" s="36">
        <f t="shared" si="9"/>
        <v>0</v>
      </c>
    </row>
    <row r="58" spans="1:7" x14ac:dyDescent="0.3">
      <c r="A58" s="36" t="str">
        <f t="shared" si="5"/>
        <v>MOTRIL</v>
      </c>
      <c r="B58" s="37">
        <f t="shared" si="3"/>
        <v>12</v>
      </c>
      <c r="C58" s="37">
        <f t="shared" si="4"/>
        <v>315</v>
      </c>
      <c r="D58" s="37">
        <f t="shared" si="7"/>
        <v>18</v>
      </c>
      <c r="E58" s="36" t="e">
        <f t="shared" si="6"/>
        <v>#N/A</v>
      </c>
      <c r="F58" s="36" t="e">
        <f t="shared" si="8"/>
        <v>#N/A</v>
      </c>
      <c r="G58" s="36" t="e">
        <f t="shared" si="9"/>
        <v>#N/A</v>
      </c>
    </row>
    <row r="59" spans="1:7" x14ac:dyDescent="0.3">
      <c r="A59" s="36" t="str">
        <f t="shared" si="5"/>
        <v>PASAIA</v>
      </c>
      <c r="B59" s="37">
        <f t="shared" si="3"/>
        <v>241098</v>
      </c>
      <c r="C59" s="37">
        <f t="shared" si="4"/>
        <v>215060</v>
      </c>
      <c r="D59" s="37">
        <f t="shared" si="7"/>
        <v>5</v>
      </c>
      <c r="E59" s="36" t="e">
        <f t="shared" si="6"/>
        <v>#N/A</v>
      </c>
      <c r="F59" s="36" t="e">
        <f t="shared" si="8"/>
        <v>#N/A</v>
      </c>
      <c r="G59" s="36" t="e">
        <f t="shared" si="9"/>
        <v>#N/A</v>
      </c>
    </row>
    <row r="60" spans="1:7" x14ac:dyDescent="0.3">
      <c r="A60" s="36" t="str">
        <f t="shared" si="5"/>
        <v>SANTA CRUZ DE TENERIFE</v>
      </c>
      <c r="B60" s="37">
        <f t="shared" si="3"/>
        <v>68214</v>
      </c>
      <c r="C60" s="37">
        <f t="shared" si="4"/>
        <v>67748</v>
      </c>
      <c r="D60" s="37">
        <f t="shared" si="7"/>
        <v>9</v>
      </c>
      <c r="E60" s="36" t="e">
        <f t="shared" si="6"/>
        <v>#N/A</v>
      </c>
      <c r="F60" s="36" t="e">
        <f t="shared" si="8"/>
        <v>#N/A</v>
      </c>
      <c r="G60" s="36" t="e">
        <f t="shared" si="9"/>
        <v>#N/A</v>
      </c>
    </row>
    <row r="61" spans="1:7" x14ac:dyDescent="0.3">
      <c r="A61" s="36" t="str">
        <f t="shared" si="5"/>
        <v>SANTANDER</v>
      </c>
      <c r="B61" s="37">
        <f t="shared" si="3"/>
        <v>443312</v>
      </c>
      <c r="C61" s="37">
        <f t="shared" si="4"/>
        <v>462288</v>
      </c>
      <c r="D61" s="37">
        <f t="shared" si="7"/>
        <v>3</v>
      </c>
      <c r="E61" s="36" t="e">
        <f t="shared" si="6"/>
        <v>#N/A</v>
      </c>
      <c r="F61" s="36" t="e">
        <f t="shared" si="8"/>
        <v>#N/A</v>
      </c>
      <c r="G61" s="36" t="e">
        <f t="shared" si="9"/>
        <v>#N/A</v>
      </c>
    </row>
    <row r="62" spans="1:7" x14ac:dyDescent="0.3">
      <c r="A62" s="36" t="str">
        <f t="shared" si="5"/>
        <v>SEVILLA</v>
      </c>
      <c r="B62" s="37">
        <f t="shared" si="3"/>
        <v>1605</v>
      </c>
      <c r="C62" s="37">
        <f t="shared" si="4"/>
        <v>2622</v>
      </c>
      <c r="D62" s="37">
        <f t="shared" si="7"/>
        <v>13</v>
      </c>
      <c r="E62" s="36" t="e">
        <f t="shared" si="6"/>
        <v>#N/A</v>
      </c>
      <c r="F62" s="36" t="e">
        <f t="shared" si="8"/>
        <v>#N/A</v>
      </c>
      <c r="G62" s="36" t="e">
        <f t="shared" si="9"/>
        <v>#N/A</v>
      </c>
    </row>
    <row r="63" spans="1:7" x14ac:dyDescent="0.3">
      <c r="A63" s="36" t="str">
        <f t="shared" si="5"/>
        <v>TARRAGONA</v>
      </c>
      <c r="B63" s="37">
        <f t="shared" si="3"/>
        <v>176855</v>
      </c>
      <c r="C63" s="37">
        <f t="shared" si="4"/>
        <v>181644</v>
      </c>
      <c r="D63" s="37">
        <f t="shared" si="7"/>
        <v>6</v>
      </c>
      <c r="E63" s="36" t="e">
        <f t="shared" si="6"/>
        <v>#N/A</v>
      </c>
      <c r="F63" s="36" t="e">
        <f t="shared" si="8"/>
        <v>#N/A</v>
      </c>
      <c r="G63" s="36" t="e">
        <f t="shared" si="9"/>
        <v>#N/A</v>
      </c>
    </row>
    <row r="64" spans="1:7" x14ac:dyDescent="0.3">
      <c r="A64" s="36" t="str">
        <f t="shared" si="5"/>
        <v>VALENCIA</v>
      </c>
      <c r="B64" s="37">
        <f t="shared" si="3"/>
        <v>750584</v>
      </c>
      <c r="C64" s="37">
        <f t="shared" si="4"/>
        <v>733633</v>
      </c>
      <c r="D64" s="37">
        <f t="shared" si="7"/>
        <v>1</v>
      </c>
      <c r="E64" s="36" t="e">
        <f t="shared" si="6"/>
        <v>#N/A</v>
      </c>
      <c r="F64" s="36" t="e">
        <f t="shared" si="8"/>
        <v>#N/A</v>
      </c>
      <c r="G64" s="36" t="e">
        <f t="shared" si="9"/>
        <v>#N/A</v>
      </c>
    </row>
    <row r="65" spans="1:7" x14ac:dyDescent="0.3">
      <c r="A65" s="36" t="str">
        <f t="shared" si="5"/>
        <v>VIGO</v>
      </c>
      <c r="B65" s="37">
        <f t="shared" si="3"/>
        <v>406895</v>
      </c>
      <c r="C65" s="37">
        <f t="shared" si="4"/>
        <v>448940</v>
      </c>
      <c r="D65" s="37">
        <f t="shared" si="7"/>
        <v>4</v>
      </c>
      <c r="E65" s="36" t="e">
        <f t="shared" si="6"/>
        <v>#N/A</v>
      </c>
      <c r="F65" s="36" t="e">
        <f t="shared" si="8"/>
        <v>#N/A</v>
      </c>
      <c r="G65" s="36" t="e">
        <f t="shared" si="9"/>
        <v>#N/A</v>
      </c>
    </row>
    <row r="66" spans="1:7" x14ac:dyDescent="0.3">
      <c r="A66" s="36" t="str">
        <f t="shared" si="5"/>
        <v>VILAGARCÍA</v>
      </c>
      <c r="B66" s="37">
        <f t="shared" si="3"/>
        <v>0</v>
      </c>
      <c r="C66" s="37">
        <f t="shared" si="4"/>
        <v>0</v>
      </c>
      <c r="D66" s="37">
        <f t="shared" si="7"/>
        <v>28</v>
      </c>
      <c r="E66" s="36" t="str">
        <f t="shared" si="6"/>
        <v>A CORUÑA</v>
      </c>
      <c r="F66" s="36">
        <f t="shared" si="8"/>
        <v>0</v>
      </c>
      <c r="G66" s="36">
        <f t="shared" si="9"/>
        <v>0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3"/>
      <c r="B68" s="73"/>
      <c r="C68" s="73"/>
      <c r="D68" s="73"/>
      <c r="E68" s="73"/>
      <c r="F68" s="73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7" priority="2">
      <formula>ISERROR(F7)</formula>
    </cfRule>
  </conditionalFormatting>
  <conditionalFormatting sqref="F8 F10 F12 F14 F16 F18 F20 F22 F24 F26 F28 F30 F32 F34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99</v>
      </c>
      <c r="C7" s="10">
        <v>107</v>
      </c>
      <c r="D7" s="10">
        <v>1097</v>
      </c>
      <c r="E7" s="10">
        <v>1122</v>
      </c>
      <c r="F7" s="11">
        <f>((E7*100)/D7)-100</f>
        <v>2.2789425706472173</v>
      </c>
      <c r="G7" s="1"/>
      <c r="H7" s="1"/>
      <c r="I7" s="1"/>
    </row>
    <row r="8" spans="1:12" x14ac:dyDescent="0.3">
      <c r="A8" s="12" t="s">
        <v>31</v>
      </c>
      <c r="B8" s="13">
        <v>65</v>
      </c>
      <c r="C8" s="13">
        <v>49</v>
      </c>
      <c r="D8" s="13">
        <v>778</v>
      </c>
      <c r="E8" s="13">
        <v>681</v>
      </c>
      <c r="F8" s="14">
        <f t="shared" ref="F8:F34" si="0">((E8*100)/D8)-100</f>
        <v>-12.467866323907458</v>
      </c>
      <c r="G8" s="1"/>
      <c r="H8" s="1"/>
      <c r="I8" s="1"/>
    </row>
    <row r="9" spans="1:12" x14ac:dyDescent="0.3">
      <c r="A9" s="9" t="s">
        <v>157</v>
      </c>
      <c r="B9" s="10">
        <v>172</v>
      </c>
      <c r="C9" s="10">
        <v>130</v>
      </c>
      <c r="D9" s="10">
        <v>1935</v>
      </c>
      <c r="E9" s="10">
        <v>1846</v>
      </c>
      <c r="F9" s="11">
        <f t="shared" si="0"/>
        <v>-4.5994832041343727</v>
      </c>
      <c r="G9" s="1"/>
      <c r="H9" s="1"/>
      <c r="I9" s="1"/>
    </row>
    <row r="10" spans="1:12" x14ac:dyDescent="0.3">
      <c r="A10" s="12" t="s">
        <v>159</v>
      </c>
      <c r="B10" s="13">
        <v>62</v>
      </c>
      <c r="C10" s="13">
        <v>60</v>
      </c>
      <c r="D10" s="13">
        <v>776</v>
      </c>
      <c r="E10" s="13">
        <v>743</v>
      </c>
      <c r="F10" s="14">
        <f t="shared" si="0"/>
        <v>-4.2525773195876297</v>
      </c>
      <c r="G10" s="1"/>
      <c r="H10" s="1"/>
      <c r="I10" s="1"/>
    </row>
    <row r="11" spans="1:12" x14ac:dyDescent="0.3">
      <c r="A11" s="9" t="s">
        <v>160</v>
      </c>
      <c r="B11" s="10">
        <v>2208</v>
      </c>
      <c r="C11" s="10">
        <v>2294</v>
      </c>
      <c r="D11" s="10">
        <v>26072</v>
      </c>
      <c r="E11" s="10">
        <v>26501</v>
      </c>
      <c r="F11" s="11">
        <f t="shared" si="0"/>
        <v>1.645443387542187</v>
      </c>
      <c r="G11" s="1"/>
      <c r="H11" s="1"/>
      <c r="I11" s="1"/>
    </row>
    <row r="12" spans="1:12" x14ac:dyDescent="0.3">
      <c r="A12" s="12" t="s">
        <v>161</v>
      </c>
      <c r="B12" s="13">
        <v>110</v>
      </c>
      <c r="C12" s="13">
        <v>105</v>
      </c>
      <c r="D12" s="13">
        <v>1061</v>
      </c>
      <c r="E12" s="13">
        <v>1113</v>
      </c>
      <c r="F12" s="14">
        <f t="shared" si="0"/>
        <v>4.9010367577756853</v>
      </c>
      <c r="G12" s="1"/>
      <c r="H12" s="1"/>
      <c r="I12" s="1"/>
    </row>
    <row r="13" spans="1:12" x14ac:dyDescent="0.3">
      <c r="A13" s="9" t="s">
        <v>32</v>
      </c>
      <c r="B13" s="10">
        <v>2298</v>
      </c>
      <c r="C13" s="10">
        <v>2911</v>
      </c>
      <c r="D13" s="10">
        <v>42203</v>
      </c>
      <c r="E13" s="10">
        <v>47477</v>
      </c>
      <c r="F13" s="11">
        <f t="shared" si="0"/>
        <v>12.496741937776932</v>
      </c>
      <c r="G13" s="1"/>
      <c r="H13" s="1"/>
      <c r="I13" s="1"/>
    </row>
    <row r="14" spans="1:12" x14ac:dyDescent="0.3">
      <c r="A14" s="12" t="s">
        <v>33</v>
      </c>
      <c r="B14" s="13">
        <v>737</v>
      </c>
      <c r="C14" s="13">
        <v>728</v>
      </c>
      <c r="D14" s="13">
        <v>8288</v>
      </c>
      <c r="E14" s="13">
        <v>8375</v>
      </c>
      <c r="F14" s="14">
        <f t="shared" si="0"/>
        <v>1.0497104247104261</v>
      </c>
      <c r="G14" s="1"/>
      <c r="H14" s="1"/>
      <c r="I14" s="1"/>
    </row>
    <row r="15" spans="1:12" x14ac:dyDescent="0.3">
      <c r="A15" s="9" t="s">
        <v>34</v>
      </c>
      <c r="B15" s="10">
        <v>218</v>
      </c>
      <c r="C15" s="10">
        <v>235</v>
      </c>
      <c r="D15" s="10">
        <v>2619</v>
      </c>
      <c r="E15" s="10">
        <v>2707</v>
      </c>
      <c r="F15" s="11">
        <f t="shared" si="0"/>
        <v>3.3600610920198619</v>
      </c>
      <c r="G15" s="1"/>
      <c r="H15" s="1"/>
      <c r="I15" s="1"/>
    </row>
    <row r="16" spans="1:12" x14ac:dyDescent="0.3">
      <c r="A16" s="12" t="s">
        <v>35</v>
      </c>
      <c r="B16" s="13">
        <v>183</v>
      </c>
      <c r="C16" s="13">
        <v>178</v>
      </c>
      <c r="D16" s="13">
        <v>1948</v>
      </c>
      <c r="E16" s="13">
        <v>2018</v>
      </c>
      <c r="F16" s="14">
        <f t="shared" si="0"/>
        <v>3.5934291581108795</v>
      </c>
      <c r="G16" s="1"/>
      <c r="H16" s="1"/>
      <c r="I16" s="1"/>
    </row>
    <row r="17" spans="1:9" x14ac:dyDescent="0.3">
      <c r="A17" s="9" t="s">
        <v>162</v>
      </c>
      <c r="B17" s="10">
        <v>147</v>
      </c>
      <c r="C17" s="10">
        <v>143</v>
      </c>
      <c r="D17" s="10">
        <v>1575</v>
      </c>
      <c r="E17" s="10">
        <v>1720</v>
      </c>
      <c r="F17" s="11">
        <f t="shared" si="0"/>
        <v>9.2063492063492021</v>
      </c>
      <c r="G17" s="1"/>
      <c r="H17" s="1"/>
      <c r="I17" s="1"/>
    </row>
    <row r="18" spans="1:9" x14ac:dyDescent="0.3">
      <c r="A18" s="12" t="s">
        <v>36</v>
      </c>
      <c r="B18" s="13">
        <v>903</v>
      </c>
      <c r="C18" s="13">
        <v>950</v>
      </c>
      <c r="D18" s="13">
        <v>9835</v>
      </c>
      <c r="E18" s="13">
        <v>10265</v>
      </c>
      <c r="F18" s="14">
        <f t="shared" si="0"/>
        <v>4.3721403152008094</v>
      </c>
      <c r="G18" s="1"/>
      <c r="H18" s="1"/>
      <c r="I18" s="1"/>
    </row>
    <row r="19" spans="1:9" x14ac:dyDescent="0.3">
      <c r="A19" s="9" t="s">
        <v>37</v>
      </c>
      <c r="B19" s="10">
        <v>90</v>
      </c>
      <c r="C19" s="10">
        <v>93</v>
      </c>
      <c r="D19" s="10">
        <v>1019</v>
      </c>
      <c r="E19" s="10">
        <v>1061</v>
      </c>
      <c r="F19" s="11">
        <f t="shared" si="0"/>
        <v>4.1216879293424995</v>
      </c>
      <c r="G19" s="1"/>
      <c r="H19" s="1"/>
      <c r="I19" s="1"/>
    </row>
    <row r="20" spans="1:9" x14ac:dyDescent="0.3">
      <c r="A20" s="12" t="s">
        <v>163</v>
      </c>
      <c r="B20" s="13">
        <v>119</v>
      </c>
      <c r="C20" s="13">
        <v>111</v>
      </c>
      <c r="D20" s="13">
        <v>1197</v>
      </c>
      <c r="E20" s="13">
        <v>1129</v>
      </c>
      <c r="F20" s="14">
        <f t="shared" si="0"/>
        <v>-5.6808688387635726</v>
      </c>
      <c r="G20" s="1"/>
      <c r="H20" s="1"/>
      <c r="I20" s="1"/>
    </row>
    <row r="21" spans="1:9" x14ac:dyDescent="0.3">
      <c r="A21" s="9" t="s">
        <v>38</v>
      </c>
      <c r="B21" s="10">
        <v>203</v>
      </c>
      <c r="C21" s="10">
        <v>200</v>
      </c>
      <c r="D21" s="10">
        <v>2109</v>
      </c>
      <c r="E21" s="10">
        <v>2195</v>
      </c>
      <c r="F21" s="11">
        <f t="shared" si="0"/>
        <v>4.0777619724988199</v>
      </c>
      <c r="G21" s="1"/>
      <c r="H21" s="1"/>
      <c r="I21" s="1"/>
    </row>
    <row r="22" spans="1:9" x14ac:dyDescent="0.3">
      <c r="A22" s="12" t="s">
        <v>59</v>
      </c>
      <c r="B22" s="13">
        <v>998</v>
      </c>
      <c r="C22" s="13">
        <v>1070</v>
      </c>
      <c r="D22" s="13">
        <v>10418</v>
      </c>
      <c r="E22" s="13">
        <v>11105</v>
      </c>
      <c r="F22" s="14">
        <f t="shared" si="0"/>
        <v>6.5943559224419204</v>
      </c>
      <c r="G22" s="1"/>
      <c r="H22" s="1"/>
      <c r="I22" s="1"/>
    </row>
    <row r="23" spans="1:9" x14ac:dyDescent="0.3">
      <c r="A23" s="9" t="s">
        <v>164</v>
      </c>
      <c r="B23" s="10">
        <v>150</v>
      </c>
      <c r="C23" s="10">
        <v>181</v>
      </c>
      <c r="D23" s="10">
        <v>1459</v>
      </c>
      <c r="E23" s="10">
        <v>1604</v>
      </c>
      <c r="F23" s="11">
        <f t="shared" si="0"/>
        <v>9.938313913639476</v>
      </c>
      <c r="G23" s="1"/>
      <c r="H23" s="1"/>
      <c r="I23" s="1"/>
    </row>
    <row r="24" spans="1:9" x14ac:dyDescent="0.3">
      <c r="A24" s="12" t="s">
        <v>166</v>
      </c>
      <c r="B24" s="13">
        <v>45</v>
      </c>
      <c r="C24" s="13">
        <v>33</v>
      </c>
      <c r="D24" s="13">
        <v>496</v>
      </c>
      <c r="E24" s="13">
        <v>454</v>
      </c>
      <c r="F24" s="14">
        <f t="shared" si="0"/>
        <v>-8.4677419354838719</v>
      </c>
      <c r="G24" s="1"/>
      <c r="H24" s="1"/>
      <c r="I24" s="1"/>
    </row>
    <row r="25" spans="1:9" x14ac:dyDescent="0.3">
      <c r="A25" s="9" t="s">
        <v>39</v>
      </c>
      <c r="B25" s="10">
        <v>150</v>
      </c>
      <c r="C25" s="10">
        <v>124</v>
      </c>
      <c r="D25" s="10">
        <v>1737</v>
      </c>
      <c r="E25" s="10">
        <v>1646</v>
      </c>
      <c r="F25" s="11">
        <f t="shared" si="0"/>
        <v>-5.2389176741508408</v>
      </c>
      <c r="G25" s="1"/>
      <c r="H25" s="1"/>
      <c r="I25" s="1"/>
    </row>
    <row r="26" spans="1:9" x14ac:dyDescent="0.3">
      <c r="A26" s="12" t="s">
        <v>40</v>
      </c>
      <c r="B26" s="13">
        <v>111</v>
      </c>
      <c r="C26" s="13">
        <v>114</v>
      </c>
      <c r="D26" s="13">
        <v>1239</v>
      </c>
      <c r="E26" s="13">
        <v>1252</v>
      </c>
      <c r="F26" s="14">
        <f t="shared" si="0"/>
        <v>1.0492332526230825</v>
      </c>
      <c r="G26" s="1"/>
      <c r="H26" s="1"/>
      <c r="I26" s="1"/>
    </row>
    <row r="27" spans="1:9" x14ac:dyDescent="0.3">
      <c r="A27" s="9" t="s">
        <v>41</v>
      </c>
      <c r="B27" s="10">
        <v>68</v>
      </c>
      <c r="C27" s="10">
        <v>73</v>
      </c>
      <c r="D27" s="10">
        <v>792</v>
      </c>
      <c r="E27" s="10">
        <v>842</v>
      </c>
      <c r="F27" s="11">
        <f t="shared" si="0"/>
        <v>6.3131313131313078</v>
      </c>
      <c r="G27" s="1"/>
      <c r="H27" s="1"/>
      <c r="I27" s="1"/>
    </row>
    <row r="28" spans="1:9" x14ac:dyDescent="0.3">
      <c r="A28" s="12" t="s">
        <v>42</v>
      </c>
      <c r="B28" s="13">
        <v>1274</v>
      </c>
      <c r="C28" s="13">
        <v>1367</v>
      </c>
      <c r="D28" s="13">
        <v>12057</v>
      </c>
      <c r="E28" s="13">
        <v>14986</v>
      </c>
      <c r="F28" s="14">
        <f t="shared" si="0"/>
        <v>24.292941859500701</v>
      </c>
      <c r="G28" s="1"/>
      <c r="H28" s="1"/>
      <c r="I28" s="1"/>
    </row>
    <row r="29" spans="1:9" x14ac:dyDescent="0.3">
      <c r="A29" s="9" t="s">
        <v>43</v>
      </c>
      <c r="B29" s="10">
        <v>125</v>
      </c>
      <c r="C29" s="10">
        <v>130</v>
      </c>
      <c r="D29" s="10">
        <v>1409</v>
      </c>
      <c r="E29" s="10">
        <v>1487</v>
      </c>
      <c r="F29" s="11">
        <f t="shared" si="0"/>
        <v>5.5358410220014207</v>
      </c>
      <c r="G29" s="1"/>
      <c r="H29" s="1"/>
      <c r="I29" s="1"/>
    </row>
    <row r="30" spans="1:9" x14ac:dyDescent="0.3">
      <c r="A30" s="12" t="s">
        <v>44</v>
      </c>
      <c r="B30" s="13">
        <v>113</v>
      </c>
      <c r="C30" s="13">
        <v>85</v>
      </c>
      <c r="D30" s="13">
        <v>944</v>
      </c>
      <c r="E30" s="13">
        <v>920</v>
      </c>
      <c r="F30" s="14">
        <f t="shared" si="0"/>
        <v>-2.5423728813559308</v>
      </c>
      <c r="G30" s="1"/>
      <c r="H30" s="1"/>
      <c r="I30" s="1"/>
    </row>
    <row r="31" spans="1:9" x14ac:dyDescent="0.3">
      <c r="A31" s="9" t="s">
        <v>45</v>
      </c>
      <c r="B31" s="10">
        <v>224</v>
      </c>
      <c r="C31" s="10">
        <v>198</v>
      </c>
      <c r="D31" s="10">
        <v>2438</v>
      </c>
      <c r="E31" s="10">
        <v>2354</v>
      </c>
      <c r="F31" s="11">
        <f t="shared" si="0"/>
        <v>-3.4454470877768699</v>
      </c>
      <c r="G31" s="1"/>
      <c r="H31" s="1"/>
      <c r="I31" s="1"/>
    </row>
    <row r="32" spans="1:9" x14ac:dyDescent="0.3">
      <c r="A32" s="12" t="s">
        <v>46</v>
      </c>
      <c r="B32" s="13">
        <v>650</v>
      </c>
      <c r="C32" s="13">
        <v>648</v>
      </c>
      <c r="D32" s="13">
        <v>7098</v>
      </c>
      <c r="E32" s="13">
        <v>7086</v>
      </c>
      <c r="F32" s="14">
        <f t="shared" si="0"/>
        <v>-0.16906170752324101</v>
      </c>
      <c r="G32" s="1"/>
      <c r="H32" s="1"/>
      <c r="I32" s="1"/>
    </row>
    <row r="33" spans="1:9" x14ac:dyDescent="0.3">
      <c r="A33" s="9" t="s">
        <v>47</v>
      </c>
      <c r="B33" s="10">
        <v>157</v>
      </c>
      <c r="C33" s="10">
        <v>143</v>
      </c>
      <c r="D33" s="10">
        <v>1579</v>
      </c>
      <c r="E33" s="10">
        <v>1585</v>
      </c>
      <c r="F33" s="11">
        <f t="shared" si="0"/>
        <v>0.37998733375553684</v>
      </c>
      <c r="G33" s="1"/>
      <c r="H33" s="1"/>
      <c r="I33" s="1"/>
    </row>
    <row r="34" spans="1:9" x14ac:dyDescent="0.3">
      <c r="A34" s="12" t="s">
        <v>165</v>
      </c>
      <c r="B34" s="13">
        <v>32</v>
      </c>
      <c r="C34" s="13">
        <v>31</v>
      </c>
      <c r="D34" s="13">
        <v>301</v>
      </c>
      <c r="E34" s="13">
        <v>312</v>
      </c>
      <c r="F34" s="14">
        <f t="shared" si="0"/>
        <v>3.6544850498338803</v>
      </c>
      <c r="G34" s="1"/>
      <c r="H34" s="1"/>
      <c r="I34" s="1"/>
    </row>
    <row r="35" spans="1:9" x14ac:dyDescent="0.3">
      <c r="A35" s="15" t="s">
        <v>48</v>
      </c>
      <c r="B35" s="16">
        <f>SUM(B7:B34)</f>
        <v>11711</v>
      </c>
      <c r="C35" s="16">
        <f t="shared" ref="C35:E35" si="1">SUM(C7:C34)</f>
        <v>12491</v>
      </c>
      <c r="D35" s="16">
        <f t="shared" si="1"/>
        <v>144479</v>
      </c>
      <c r="E35" s="16">
        <f t="shared" si="1"/>
        <v>154586</v>
      </c>
      <c r="F35" s="17">
        <f t="shared" ref="F35" si="2">((E35*100)/D35)-100</f>
        <v>6.9954803120176621</v>
      </c>
      <c r="G35" s="1"/>
      <c r="H35" s="1"/>
      <c r="I35" s="1"/>
    </row>
    <row r="36" spans="1:9" x14ac:dyDescent="0.3">
      <c r="A36" s="59" t="s">
        <v>126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1122</v>
      </c>
      <c r="C39" s="37">
        <f t="shared" si="4"/>
        <v>1097</v>
      </c>
      <c r="D39" s="37">
        <f>_xlfn.RANK.EQ(B39,$B$39:$B$66)+COUNTIF($B$39:$B$66,B39)-1</f>
        <v>20</v>
      </c>
      <c r="E39" s="36" t="str">
        <f t="shared" ref="E39:E66" si="6">INDEX($A$39:$B$66,MATCH(ROW()-38,$D$39:$D$66,0),1)</f>
        <v>BALEARES</v>
      </c>
      <c r="F39" s="36">
        <f>LOOKUP(E39,$A$39:$A$66,$B$39:$B$66)</f>
        <v>47477</v>
      </c>
      <c r="G39" s="36">
        <f>LOOKUP(E39,$A$39:$A$66,$C$39:$C$66)</f>
        <v>42203</v>
      </c>
    </row>
    <row r="40" spans="1:9" x14ac:dyDescent="0.3">
      <c r="A40" s="36" t="str">
        <f t="shared" si="5"/>
        <v>ALICANTE</v>
      </c>
      <c r="B40" s="37">
        <f t="shared" si="3"/>
        <v>681</v>
      </c>
      <c r="C40" s="37">
        <f t="shared" si="4"/>
        <v>778</v>
      </c>
      <c r="D40" s="37">
        <f t="shared" ref="D40:D66" si="7">_xlfn.RANK.EQ(B40,$B$39:$B$66)+COUNTIF($B$39:$B$66,B40)-1</f>
        <v>26</v>
      </c>
      <c r="E40" s="36" t="str">
        <f t="shared" si="6"/>
        <v>BAHÍA DE ALGECIRAS</v>
      </c>
      <c r="F40" s="36">
        <f t="shared" ref="F40:F55" si="8">LOOKUP(E40,$A$39:$A$66,$B$39:$B$66)</f>
        <v>26501</v>
      </c>
      <c r="G40" s="36">
        <f t="shared" ref="G40:G66" si="9">LOOKUP(E40,$A$39:$A$66,$C$39:$C$66)</f>
        <v>26072</v>
      </c>
    </row>
    <row r="41" spans="1:9" x14ac:dyDescent="0.3">
      <c r="A41" s="36" t="str">
        <f t="shared" si="5"/>
        <v>ALMERÍA</v>
      </c>
      <c r="B41" s="37">
        <f t="shared" si="3"/>
        <v>1846</v>
      </c>
      <c r="C41" s="37">
        <f t="shared" si="4"/>
        <v>1935</v>
      </c>
      <c r="D41" s="37">
        <f t="shared" si="7"/>
        <v>12</v>
      </c>
      <c r="E41" s="36" t="str">
        <f t="shared" si="6"/>
        <v>SANTA CRUZ DE TENERIFE</v>
      </c>
      <c r="F41" s="36">
        <f t="shared" si="8"/>
        <v>14986</v>
      </c>
      <c r="G41" s="36">
        <f t="shared" si="9"/>
        <v>12057</v>
      </c>
    </row>
    <row r="42" spans="1:9" x14ac:dyDescent="0.3">
      <c r="A42" s="36" t="str">
        <f t="shared" si="5"/>
        <v>AVILÉS</v>
      </c>
      <c r="B42" s="37">
        <f t="shared" si="3"/>
        <v>743</v>
      </c>
      <c r="C42" s="37">
        <f t="shared" si="4"/>
        <v>776</v>
      </c>
      <c r="D42" s="37">
        <f t="shared" si="7"/>
        <v>25</v>
      </c>
      <c r="E42" s="36" t="str">
        <f t="shared" si="6"/>
        <v>LAS PALMAS</v>
      </c>
      <c r="F42" s="36">
        <f t="shared" si="8"/>
        <v>11105</v>
      </c>
      <c r="G42" s="36">
        <f t="shared" si="9"/>
        <v>10418</v>
      </c>
    </row>
    <row r="43" spans="1:9" x14ac:dyDescent="0.3">
      <c r="A43" s="36" t="str">
        <f t="shared" si="5"/>
        <v>BAHÍA DE ALGECIRAS</v>
      </c>
      <c r="B43" s="37">
        <f t="shared" si="3"/>
        <v>26501</v>
      </c>
      <c r="C43" s="37">
        <f t="shared" si="4"/>
        <v>26072</v>
      </c>
      <c r="D43" s="37">
        <f t="shared" si="7"/>
        <v>2</v>
      </c>
      <c r="E43" s="36" t="str">
        <f t="shared" si="6"/>
        <v>CEUTA</v>
      </c>
      <c r="F43" s="36">
        <f t="shared" si="8"/>
        <v>10265</v>
      </c>
      <c r="G43" s="36">
        <f t="shared" si="9"/>
        <v>9835</v>
      </c>
    </row>
    <row r="44" spans="1:9" x14ac:dyDescent="0.3">
      <c r="A44" s="36" t="str">
        <f t="shared" si="5"/>
        <v>BAHÍA DE CÁDIZ</v>
      </c>
      <c r="B44" s="37">
        <f t="shared" si="3"/>
        <v>1113</v>
      </c>
      <c r="C44" s="37">
        <f t="shared" si="4"/>
        <v>1061</v>
      </c>
      <c r="D44" s="37">
        <f t="shared" si="7"/>
        <v>21</v>
      </c>
      <c r="E44" s="36" t="str">
        <f t="shared" si="6"/>
        <v>BARCELONA</v>
      </c>
      <c r="F44" s="36">
        <f t="shared" si="8"/>
        <v>8375</v>
      </c>
      <c r="G44" s="36">
        <f t="shared" si="9"/>
        <v>8288</v>
      </c>
    </row>
    <row r="45" spans="1:9" x14ac:dyDescent="0.3">
      <c r="A45" s="36" t="str">
        <f t="shared" si="5"/>
        <v>BALEARES</v>
      </c>
      <c r="B45" s="37">
        <f t="shared" si="3"/>
        <v>47477</v>
      </c>
      <c r="C45" s="37">
        <f t="shared" si="4"/>
        <v>42203</v>
      </c>
      <c r="D45" s="37">
        <f t="shared" si="7"/>
        <v>1</v>
      </c>
      <c r="E45" s="36" t="str">
        <f t="shared" si="6"/>
        <v>VALENCIA</v>
      </c>
      <c r="F45" s="36">
        <f t="shared" si="8"/>
        <v>7086</v>
      </c>
      <c r="G45" s="36">
        <f t="shared" si="9"/>
        <v>7098</v>
      </c>
    </row>
    <row r="46" spans="1:9" x14ac:dyDescent="0.3">
      <c r="A46" s="36" t="str">
        <f t="shared" si="5"/>
        <v>BARCELONA</v>
      </c>
      <c r="B46" s="37">
        <f t="shared" si="3"/>
        <v>8375</v>
      </c>
      <c r="C46" s="37">
        <f t="shared" si="4"/>
        <v>8288</v>
      </c>
      <c r="D46" s="37">
        <f t="shared" si="7"/>
        <v>6</v>
      </c>
      <c r="E46" s="36" t="str">
        <f t="shared" si="6"/>
        <v>BILBAO</v>
      </c>
      <c r="F46" s="36">
        <f t="shared" si="8"/>
        <v>2707</v>
      </c>
      <c r="G46" s="36">
        <f t="shared" si="9"/>
        <v>2619</v>
      </c>
    </row>
    <row r="47" spans="1:9" x14ac:dyDescent="0.3">
      <c r="A47" s="36" t="str">
        <f t="shared" si="5"/>
        <v>BILBAO</v>
      </c>
      <c r="B47" s="37">
        <f t="shared" si="3"/>
        <v>2707</v>
      </c>
      <c r="C47" s="37">
        <f t="shared" si="4"/>
        <v>2619</v>
      </c>
      <c r="D47" s="37">
        <f t="shared" si="7"/>
        <v>8</v>
      </c>
      <c r="E47" s="36" t="str">
        <f t="shared" si="6"/>
        <v>TARRAGONA</v>
      </c>
      <c r="F47" s="36">
        <f t="shared" si="8"/>
        <v>2354</v>
      </c>
      <c r="G47" s="36">
        <f t="shared" si="9"/>
        <v>2438</v>
      </c>
    </row>
    <row r="48" spans="1:9" x14ac:dyDescent="0.3">
      <c r="A48" s="36" t="str">
        <f t="shared" si="5"/>
        <v>CARTAGENA</v>
      </c>
      <c r="B48" s="37">
        <f t="shared" si="3"/>
        <v>2018</v>
      </c>
      <c r="C48" s="37">
        <f t="shared" si="4"/>
        <v>1948</v>
      </c>
      <c r="D48" s="37">
        <f t="shared" si="7"/>
        <v>11</v>
      </c>
      <c r="E48" s="36" t="str">
        <f t="shared" si="6"/>
        <v>HUELVA</v>
      </c>
      <c r="F48" s="36">
        <f t="shared" si="8"/>
        <v>2195</v>
      </c>
      <c r="G48" s="36">
        <f t="shared" si="9"/>
        <v>2109</v>
      </c>
    </row>
    <row r="49" spans="1:7" x14ac:dyDescent="0.3">
      <c r="A49" s="36" t="str">
        <f t="shared" si="5"/>
        <v>CASTELLÓN</v>
      </c>
      <c r="B49" s="37">
        <f t="shared" si="3"/>
        <v>1720</v>
      </c>
      <c r="C49" s="37">
        <f t="shared" si="4"/>
        <v>1575</v>
      </c>
      <c r="D49" s="37">
        <f t="shared" si="7"/>
        <v>13</v>
      </c>
      <c r="E49" s="36" t="str">
        <f t="shared" si="6"/>
        <v>CARTAGENA</v>
      </c>
      <c r="F49" s="36">
        <f t="shared" si="8"/>
        <v>2018</v>
      </c>
      <c r="G49" s="36">
        <f t="shared" si="9"/>
        <v>1948</v>
      </c>
    </row>
    <row r="50" spans="1:7" x14ac:dyDescent="0.3">
      <c r="A50" s="36" t="str">
        <f t="shared" si="5"/>
        <v>CEUTA</v>
      </c>
      <c r="B50" s="37">
        <f t="shared" si="3"/>
        <v>10265</v>
      </c>
      <c r="C50" s="37">
        <f t="shared" si="4"/>
        <v>9835</v>
      </c>
      <c r="D50" s="37">
        <f t="shared" si="7"/>
        <v>5</v>
      </c>
      <c r="E50" s="36" t="str">
        <f t="shared" si="6"/>
        <v>ALMERÍA</v>
      </c>
      <c r="F50" s="36">
        <f t="shared" si="8"/>
        <v>1846</v>
      </c>
      <c r="G50" s="36">
        <f t="shared" si="9"/>
        <v>1935</v>
      </c>
    </row>
    <row r="51" spans="1:7" x14ac:dyDescent="0.3">
      <c r="A51" s="36" t="str">
        <f t="shared" si="5"/>
        <v>FERROL-SAN CIBRAO</v>
      </c>
      <c r="B51" s="37">
        <f t="shared" si="3"/>
        <v>1061</v>
      </c>
      <c r="C51" s="37">
        <f t="shared" si="4"/>
        <v>1019</v>
      </c>
      <c r="D51" s="37">
        <f t="shared" si="7"/>
        <v>22</v>
      </c>
      <c r="E51" s="36" t="str">
        <f t="shared" si="6"/>
        <v>CASTELLÓN</v>
      </c>
      <c r="F51" s="36">
        <f t="shared" si="8"/>
        <v>1720</v>
      </c>
      <c r="G51" s="36">
        <f t="shared" si="9"/>
        <v>1575</v>
      </c>
    </row>
    <row r="52" spans="1:7" x14ac:dyDescent="0.3">
      <c r="A52" s="36" t="str">
        <f t="shared" si="5"/>
        <v>GIJÓN</v>
      </c>
      <c r="B52" s="37">
        <f t="shared" si="3"/>
        <v>1129</v>
      </c>
      <c r="C52" s="37">
        <f t="shared" si="4"/>
        <v>1197</v>
      </c>
      <c r="D52" s="37">
        <f t="shared" si="7"/>
        <v>19</v>
      </c>
      <c r="E52" s="36" t="str">
        <f t="shared" si="6"/>
        <v>MELILLA</v>
      </c>
      <c r="F52" s="36">
        <f t="shared" si="8"/>
        <v>1646</v>
      </c>
      <c r="G52" s="36">
        <f t="shared" si="9"/>
        <v>1737</v>
      </c>
    </row>
    <row r="53" spans="1:7" x14ac:dyDescent="0.3">
      <c r="A53" s="36" t="str">
        <f t="shared" si="5"/>
        <v>HUELVA</v>
      </c>
      <c r="B53" s="37">
        <f t="shared" si="3"/>
        <v>2195</v>
      </c>
      <c r="C53" s="37">
        <f t="shared" si="4"/>
        <v>2109</v>
      </c>
      <c r="D53" s="37">
        <f t="shared" si="7"/>
        <v>10</v>
      </c>
      <c r="E53" s="36" t="str">
        <f t="shared" si="6"/>
        <v>MÁLAGA</v>
      </c>
      <c r="F53" s="36">
        <f t="shared" si="8"/>
        <v>1604</v>
      </c>
      <c r="G53" s="36">
        <f t="shared" si="9"/>
        <v>1459</v>
      </c>
    </row>
    <row r="54" spans="1:7" x14ac:dyDescent="0.3">
      <c r="A54" s="36" t="str">
        <f t="shared" si="5"/>
        <v>LAS PALMAS</v>
      </c>
      <c r="B54" s="37">
        <f t="shared" si="3"/>
        <v>11105</v>
      </c>
      <c r="C54" s="37">
        <f t="shared" si="4"/>
        <v>10418</v>
      </c>
      <c r="D54" s="37">
        <f t="shared" si="7"/>
        <v>4</v>
      </c>
      <c r="E54" s="36" t="str">
        <f t="shared" si="6"/>
        <v>VIGO</v>
      </c>
      <c r="F54" s="36">
        <f t="shared" si="8"/>
        <v>1585</v>
      </c>
      <c r="G54" s="36">
        <f t="shared" si="9"/>
        <v>1579</v>
      </c>
    </row>
    <row r="55" spans="1:7" x14ac:dyDescent="0.3">
      <c r="A55" s="36" t="str">
        <f t="shared" si="5"/>
        <v>MÁLAGA</v>
      </c>
      <c r="B55" s="37">
        <f t="shared" si="3"/>
        <v>1604</v>
      </c>
      <c r="C55" s="37">
        <f t="shared" si="4"/>
        <v>1459</v>
      </c>
      <c r="D55" s="37">
        <f t="shared" si="7"/>
        <v>15</v>
      </c>
      <c r="E55" s="36" t="str">
        <f t="shared" si="6"/>
        <v>SANTANDER</v>
      </c>
      <c r="F55" s="36">
        <f t="shared" si="8"/>
        <v>1487</v>
      </c>
      <c r="G55" s="36">
        <f t="shared" si="9"/>
        <v>1409</v>
      </c>
    </row>
    <row r="56" spans="1:7" x14ac:dyDescent="0.3">
      <c r="A56" s="36" t="str">
        <f t="shared" si="5"/>
        <v>MARÍN Y RÍA DE PONTEVEDRA</v>
      </c>
      <c r="B56" s="37">
        <f t="shared" si="3"/>
        <v>454</v>
      </c>
      <c r="C56" s="37">
        <f t="shared" si="4"/>
        <v>496</v>
      </c>
      <c r="D56" s="37">
        <f t="shared" si="7"/>
        <v>27</v>
      </c>
      <c r="E56" s="36" t="str">
        <f t="shared" si="6"/>
        <v>MOTRIL</v>
      </c>
      <c r="F56" s="36">
        <f t="shared" ref="F56:F66" si="10">LOOKUP(E56,$A$39:$A$66,$B$39:$B$66)</f>
        <v>1252</v>
      </c>
      <c r="G56" s="36">
        <f t="shared" si="9"/>
        <v>1239</v>
      </c>
    </row>
    <row r="57" spans="1:7" x14ac:dyDescent="0.3">
      <c r="A57" s="36" t="str">
        <f t="shared" si="5"/>
        <v>MELILLA</v>
      </c>
      <c r="B57" s="37">
        <f t="shared" si="3"/>
        <v>1646</v>
      </c>
      <c r="C57" s="37">
        <f t="shared" si="4"/>
        <v>1737</v>
      </c>
      <c r="D57" s="37">
        <f t="shared" si="7"/>
        <v>14</v>
      </c>
      <c r="E57" s="36" t="str">
        <f t="shared" si="6"/>
        <v>GIJÓN</v>
      </c>
      <c r="F57" s="36">
        <f t="shared" si="10"/>
        <v>1129</v>
      </c>
      <c r="G57" s="36">
        <f t="shared" si="9"/>
        <v>1197</v>
      </c>
    </row>
    <row r="58" spans="1:7" x14ac:dyDescent="0.3">
      <c r="A58" s="36" t="str">
        <f t="shared" si="5"/>
        <v>MOTRIL</v>
      </c>
      <c r="B58" s="37">
        <f t="shared" si="3"/>
        <v>1252</v>
      </c>
      <c r="C58" s="37">
        <f t="shared" si="4"/>
        <v>1239</v>
      </c>
      <c r="D58" s="37">
        <f t="shared" si="7"/>
        <v>18</v>
      </c>
      <c r="E58" s="36" t="str">
        <f t="shared" si="6"/>
        <v>A CORUÑA</v>
      </c>
      <c r="F58" s="36">
        <f t="shared" si="10"/>
        <v>1122</v>
      </c>
      <c r="G58" s="36">
        <f t="shared" si="9"/>
        <v>1097</v>
      </c>
    </row>
    <row r="59" spans="1:7" x14ac:dyDescent="0.3">
      <c r="A59" s="36" t="str">
        <f t="shared" si="5"/>
        <v>PASAIA</v>
      </c>
      <c r="B59" s="37">
        <f t="shared" si="3"/>
        <v>842</v>
      </c>
      <c r="C59" s="37">
        <f t="shared" si="4"/>
        <v>792</v>
      </c>
      <c r="D59" s="37">
        <f t="shared" si="7"/>
        <v>24</v>
      </c>
      <c r="E59" s="36" t="str">
        <f t="shared" si="6"/>
        <v>BAHÍA DE CÁDIZ</v>
      </c>
      <c r="F59" s="36">
        <f t="shared" si="10"/>
        <v>1113</v>
      </c>
      <c r="G59" s="36">
        <f t="shared" si="9"/>
        <v>1061</v>
      </c>
    </row>
    <row r="60" spans="1:7" x14ac:dyDescent="0.3">
      <c r="A60" s="36" t="str">
        <f t="shared" si="5"/>
        <v>SANTA CRUZ DE TENERIFE</v>
      </c>
      <c r="B60" s="37">
        <f t="shared" si="3"/>
        <v>14986</v>
      </c>
      <c r="C60" s="37">
        <f t="shared" si="4"/>
        <v>12057</v>
      </c>
      <c r="D60" s="37">
        <f t="shared" si="7"/>
        <v>3</v>
      </c>
      <c r="E60" s="36" t="str">
        <f t="shared" si="6"/>
        <v>FERROL-SAN CIBRAO</v>
      </c>
      <c r="F60" s="36">
        <f t="shared" si="10"/>
        <v>1061</v>
      </c>
      <c r="G60" s="36">
        <f t="shared" si="9"/>
        <v>1019</v>
      </c>
    </row>
    <row r="61" spans="1:7" x14ac:dyDescent="0.3">
      <c r="A61" s="36" t="str">
        <f t="shared" si="5"/>
        <v>SANTANDER</v>
      </c>
      <c r="B61" s="37">
        <f t="shared" si="3"/>
        <v>1487</v>
      </c>
      <c r="C61" s="37">
        <f t="shared" si="4"/>
        <v>1409</v>
      </c>
      <c r="D61" s="37">
        <f t="shared" si="7"/>
        <v>17</v>
      </c>
      <c r="E61" s="36" t="str">
        <f t="shared" si="6"/>
        <v>SEVILLA</v>
      </c>
      <c r="F61" s="36">
        <f t="shared" si="10"/>
        <v>920</v>
      </c>
      <c r="G61" s="36">
        <f t="shared" si="9"/>
        <v>944</v>
      </c>
    </row>
    <row r="62" spans="1:7" x14ac:dyDescent="0.3">
      <c r="A62" s="36" t="str">
        <f t="shared" si="5"/>
        <v>SEVILLA</v>
      </c>
      <c r="B62" s="37">
        <f t="shared" si="3"/>
        <v>920</v>
      </c>
      <c r="C62" s="37">
        <f t="shared" si="4"/>
        <v>944</v>
      </c>
      <c r="D62" s="37">
        <f t="shared" si="7"/>
        <v>23</v>
      </c>
      <c r="E62" s="36" t="str">
        <f t="shared" si="6"/>
        <v>PASAIA</v>
      </c>
      <c r="F62" s="36">
        <f t="shared" si="10"/>
        <v>842</v>
      </c>
      <c r="G62" s="36">
        <f t="shared" si="9"/>
        <v>792</v>
      </c>
    </row>
    <row r="63" spans="1:7" x14ac:dyDescent="0.3">
      <c r="A63" s="36" t="str">
        <f t="shared" si="5"/>
        <v>TARRAGONA</v>
      </c>
      <c r="B63" s="37">
        <f t="shared" si="3"/>
        <v>2354</v>
      </c>
      <c r="C63" s="37">
        <f t="shared" si="4"/>
        <v>2438</v>
      </c>
      <c r="D63" s="37">
        <f t="shared" si="7"/>
        <v>9</v>
      </c>
      <c r="E63" s="36" t="str">
        <f t="shared" si="6"/>
        <v>AVILÉS</v>
      </c>
      <c r="F63" s="36">
        <f t="shared" si="10"/>
        <v>743</v>
      </c>
      <c r="G63" s="36">
        <f t="shared" si="9"/>
        <v>776</v>
      </c>
    </row>
    <row r="64" spans="1:7" x14ac:dyDescent="0.3">
      <c r="A64" s="36" t="str">
        <f t="shared" si="5"/>
        <v>VALENCIA</v>
      </c>
      <c r="B64" s="37">
        <f t="shared" si="3"/>
        <v>7086</v>
      </c>
      <c r="C64" s="37">
        <f t="shared" si="4"/>
        <v>7098</v>
      </c>
      <c r="D64" s="37">
        <f t="shared" si="7"/>
        <v>7</v>
      </c>
      <c r="E64" s="36" t="str">
        <f t="shared" si="6"/>
        <v>ALICANTE</v>
      </c>
      <c r="F64" s="36">
        <f t="shared" si="10"/>
        <v>681</v>
      </c>
      <c r="G64" s="36">
        <f t="shared" si="9"/>
        <v>778</v>
      </c>
    </row>
    <row r="65" spans="1:7" x14ac:dyDescent="0.3">
      <c r="A65" s="36" t="str">
        <f t="shared" si="5"/>
        <v>VIGO</v>
      </c>
      <c r="B65" s="37">
        <f t="shared" si="3"/>
        <v>1585</v>
      </c>
      <c r="C65" s="37">
        <f t="shared" si="4"/>
        <v>1579</v>
      </c>
      <c r="D65" s="37">
        <f t="shared" si="7"/>
        <v>16</v>
      </c>
      <c r="E65" s="36" t="str">
        <f t="shared" si="6"/>
        <v>MARÍN Y RÍA DE PONTEVEDRA</v>
      </c>
      <c r="F65" s="36">
        <f t="shared" si="10"/>
        <v>454</v>
      </c>
      <c r="G65" s="36">
        <f t="shared" si="9"/>
        <v>496</v>
      </c>
    </row>
    <row r="66" spans="1:7" x14ac:dyDescent="0.3">
      <c r="A66" s="36" t="str">
        <f t="shared" si="5"/>
        <v>VILAGARCÍA</v>
      </c>
      <c r="B66" s="37">
        <f t="shared" si="3"/>
        <v>312</v>
      </c>
      <c r="C66" s="37">
        <f t="shared" si="4"/>
        <v>301</v>
      </c>
      <c r="D66" s="37">
        <f t="shared" si="7"/>
        <v>28</v>
      </c>
      <c r="E66" s="36" t="str">
        <f t="shared" si="6"/>
        <v>VILAGARCÍA</v>
      </c>
      <c r="F66" s="36">
        <f t="shared" si="10"/>
        <v>312</v>
      </c>
      <c r="G66" s="36">
        <f t="shared" si="9"/>
        <v>301</v>
      </c>
    </row>
    <row r="67" spans="1:7" x14ac:dyDescent="0.3">
      <c r="A67" s="73"/>
      <c r="B67" s="73"/>
      <c r="C67" s="73"/>
      <c r="D67" s="73"/>
      <c r="E67" s="73"/>
      <c r="F67" s="73"/>
    </row>
    <row r="68" spans="1:7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138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1733336</v>
      </c>
      <c r="C7" s="10">
        <v>1898653</v>
      </c>
      <c r="D7" s="10">
        <v>20037042</v>
      </c>
      <c r="E7" s="10">
        <v>20823580</v>
      </c>
      <c r="F7" s="11">
        <f>((E7*100)/D7)-100</f>
        <v>3.9254197301178522</v>
      </c>
      <c r="G7" s="1"/>
      <c r="H7" s="1"/>
      <c r="I7" s="1"/>
    </row>
    <row r="8" spans="1:12" x14ac:dyDescent="0.3">
      <c r="A8" s="12" t="s">
        <v>31</v>
      </c>
      <c r="B8" s="13">
        <v>965881</v>
      </c>
      <c r="C8" s="13">
        <v>701353</v>
      </c>
      <c r="D8" s="13">
        <v>11332227</v>
      </c>
      <c r="E8" s="13">
        <v>10952411</v>
      </c>
      <c r="F8" s="14">
        <f t="shared" ref="F8:F34" si="0">((E8*100)/D8)-100</f>
        <v>-3.3516448267405821</v>
      </c>
      <c r="G8" s="1"/>
      <c r="H8" s="1"/>
      <c r="I8" s="1"/>
    </row>
    <row r="9" spans="1:12" x14ac:dyDescent="0.3">
      <c r="A9" s="9" t="s">
        <v>157</v>
      </c>
      <c r="B9" s="10">
        <v>2823990</v>
      </c>
      <c r="C9" s="10">
        <v>2722251</v>
      </c>
      <c r="D9" s="10">
        <v>31187477</v>
      </c>
      <c r="E9" s="10">
        <v>33427486</v>
      </c>
      <c r="F9" s="11">
        <f t="shared" si="0"/>
        <v>7.1823988840136082</v>
      </c>
      <c r="G9" s="1"/>
      <c r="H9" s="1"/>
      <c r="I9" s="1"/>
    </row>
    <row r="10" spans="1:12" x14ac:dyDescent="0.3">
      <c r="A10" s="12" t="s">
        <v>159</v>
      </c>
      <c r="B10" s="13">
        <v>419356</v>
      </c>
      <c r="C10" s="13">
        <v>384248</v>
      </c>
      <c r="D10" s="13">
        <v>5472940</v>
      </c>
      <c r="E10" s="13">
        <v>4968200</v>
      </c>
      <c r="F10" s="14">
        <f t="shared" si="0"/>
        <v>-9.2224654390510352</v>
      </c>
      <c r="G10" s="1"/>
      <c r="H10" s="1"/>
      <c r="I10" s="1"/>
    </row>
    <row r="11" spans="1:12" x14ac:dyDescent="0.3">
      <c r="A11" s="9" t="s">
        <v>160</v>
      </c>
      <c r="B11" s="10">
        <v>34291348</v>
      </c>
      <c r="C11" s="10">
        <v>33000146</v>
      </c>
      <c r="D11" s="10">
        <v>374118337</v>
      </c>
      <c r="E11" s="10">
        <v>375710162</v>
      </c>
      <c r="F11" s="11">
        <f t="shared" si="0"/>
        <v>0.4254870297897213</v>
      </c>
      <c r="G11" s="1"/>
      <c r="H11" s="1"/>
      <c r="I11" s="1"/>
    </row>
    <row r="12" spans="1:12" x14ac:dyDescent="0.3">
      <c r="A12" s="12" t="s">
        <v>161</v>
      </c>
      <c r="B12" s="13">
        <v>3202777</v>
      </c>
      <c r="C12" s="13">
        <v>2548533</v>
      </c>
      <c r="D12" s="13">
        <v>24862742</v>
      </c>
      <c r="E12" s="13">
        <v>25115910</v>
      </c>
      <c r="F12" s="14">
        <f t="shared" si="0"/>
        <v>1.0182625874491293</v>
      </c>
      <c r="G12" s="1"/>
      <c r="H12" s="1"/>
      <c r="I12" s="1"/>
    </row>
    <row r="13" spans="1:12" x14ac:dyDescent="0.3">
      <c r="A13" s="9" t="s">
        <v>32</v>
      </c>
      <c r="B13" s="10">
        <v>14341742</v>
      </c>
      <c r="C13" s="10">
        <v>17041861</v>
      </c>
      <c r="D13" s="10">
        <v>209814438</v>
      </c>
      <c r="E13" s="10">
        <v>225888403</v>
      </c>
      <c r="F13" s="11">
        <f t="shared" si="0"/>
        <v>7.6610385601776301</v>
      </c>
      <c r="G13" s="1"/>
      <c r="H13" s="1"/>
      <c r="I13" s="1"/>
    </row>
    <row r="14" spans="1:12" x14ac:dyDescent="0.3">
      <c r="A14" s="12" t="s">
        <v>33</v>
      </c>
      <c r="B14" s="13">
        <v>28117897</v>
      </c>
      <c r="C14" s="13">
        <v>27729009</v>
      </c>
      <c r="D14" s="13">
        <v>305343662</v>
      </c>
      <c r="E14" s="13">
        <v>320892549</v>
      </c>
      <c r="F14" s="14">
        <f t="shared" si="0"/>
        <v>5.0922579817622022</v>
      </c>
      <c r="G14" s="1"/>
      <c r="H14" s="1"/>
      <c r="I14" s="1"/>
    </row>
    <row r="15" spans="1:12" x14ac:dyDescent="0.3">
      <c r="A15" s="9" t="s">
        <v>34</v>
      </c>
      <c r="B15" s="10">
        <v>3254658</v>
      </c>
      <c r="C15" s="10">
        <v>3716019</v>
      </c>
      <c r="D15" s="10">
        <v>42943762</v>
      </c>
      <c r="E15" s="10">
        <v>44631887</v>
      </c>
      <c r="F15" s="11">
        <f t="shared" si="0"/>
        <v>3.9310133099191518</v>
      </c>
      <c r="G15" s="1"/>
      <c r="H15" s="1"/>
      <c r="I15" s="1"/>
    </row>
    <row r="16" spans="1:12" x14ac:dyDescent="0.3">
      <c r="A16" s="12" t="s">
        <v>35</v>
      </c>
      <c r="B16" s="13">
        <v>3625610</v>
      </c>
      <c r="C16" s="13">
        <v>3847970</v>
      </c>
      <c r="D16" s="13">
        <v>39324678</v>
      </c>
      <c r="E16" s="13">
        <v>39974058</v>
      </c>
      <c r="F16" s="14">
        <f t="shared" si="0"/>
        <v>1.6513294781460104</v>
      </c>
      <c r="G16" s="1"/>
      <c r="H16" s="1"/>
      <c r="I16" s="1"/>
    </row>
    <row r="17" spans="1:9" x14ac:dyDescent="0.3">
      <c r="A17" s="9" t="s">
        <v>162</v>
      </c>
      <c r="B17" s="10">
        <v>2241133</v>
      </c>
      <c r="C17" s="10">
        <v>2463465</v>
      </c>
      <c r="D17" s="10">
        <v>22908010</v>
      </c>
      <c r="E17" s="10">
        <v>26671436</v>
      </c>
      <c r="F17" s="11">
        <f t="shared" si="0"/>
        <v>16.428428309573818</v>
      </c>
      <c r="G17" s="1"/>
      <c r="H17" s="1"/>
      <c r="I17" s="1"/>
    </row>
    <row r="18" spans="1:9" x14ac:dyDescent="0.3">
      <c r="A18" s="12" t="s">
        <v>36</v>
      </c>
      <c r="B18" s="13">
        <v>5328821</v>
      </c>
      <c r="C18" s="13">
        <v>5787532</v>
      </c>
      <c r="D18" s="13">
        <v>57953778</v>
      </c>
      <c r="E18" s="13">
        <v>64967374</v>
      </c>
      <c r="F18" s="14">
        <f t="shared" si="0"/>
        <v>12.102051396890815</v>
      </c>
      <c r="G18" s="1"/>
      <c r="H18" s="1"/>
      <c r="I18" s="1"/>
    </row>
    <row r="19" spans="1:9" x14ac:dyDescent="0.3">
      <c r="A19" s="9" t="s">
        <v>37</v>
      </c>
      <c r="B19" s="10">
        <v>1403001</v>
      </c>
      <c r="C19" s="10">
        <v>1500574</v>
      </c>
      <c r="D19" s="10">
        <v>14099410</v>
      </c>
      <c r="E19" s="10">
        <v>15446024</v>
      </c>
      <c r="F19" s="11">
        <f t="shared" si="0"/>
        <v>9.5508535463540625</v>
      </c>
      <c r="G19" s="1"/>
      <c r="H19" s="1"/>
      <c r="I19" s="1"/>
    </row>
    <row r="20" spans="1:9" x14ac:dyDescent="0.3">
      <c r="A20" s="12" t="s">
        <v>163</v>
      </c>
      <c r="B20" s="13">
        <v>1692519</v>
      </c>
      <c r="C20" s="13">
        <v>1401164</v>
      </c>
      <c r="D20" s="13">
        <v>18329402</v>
      </c>
      <c r="E20" s="13">
        <v>16600550</v>
      </c>
      <c r="F20" s="14">
        <f t="shared" si="0"/>
        <v>-9.4321244086413714</v>
      </c>
      <c r="G20" s="1"/>
      <c r="H20" s="1"/>
      <c r="I20" s="1"/>
    </row>
    <row r="21" spans="1:9" x14ac:dyDescent="0.3">
      <c r="A21" s="9" t="s">
        <v>38</v>
      </c>
      <c r="B21" s="10">
        <v>3426636</v>
      </c>
      <c r="C21" s="10">
        <v>3106336</v>
      </c>
      <c r="D21" s="10">
        <v>32337949</v>
      </c>
      <c r="E21" s="10">
        <v>33376821</v>
      </c>
      <c r="F21" s="11">
        <f t="shared" si="0"/>
        <v>3.212547586119328</v>
      </c>
      <c r="G21" s="1"/>
      <c r="H21" s="1"/>
      <c r="I21" s="1"/>
    </row>
    <row r="22" spans="1:9" x14ac:dyDescent="0.3">
      <c r="A22" s="12" t="s">
        <v>59</v>
      </c>
      <c r="B22" s="13">
        <v>23315422</v>
      </c>
      <c r="C22" s="13">
        <v>22180194</v>
      </c>
      <c r="D22" s="13">
        <v>216337464</v>
      </c>
      <c r="E22" s="13">
        <v>223973819</v>
      </c>
      <c r="F22" s="14">
        <f t="shared" si="0"/>
        <v>3.5298347585326297</v>
      </c>
      <c r="G22" s="1"/>
      <c r="H22" s="1"/>
      <c r="I22" s="1"/>
    </row>
    <row r="23" spans="1:9" x14ac:dyDescent="0.3">
      <c r="A23" s="9" t="s">
        <v>164</v>
      </c>
      <c r="B23" s="10">
        <v>3659214</v>
      </c>
      <c r="C23" s="10">
        <v>5477866</v>
      </c>
      <c r="D23" s="10">
        <v>35661099</v>
      </c>
      <c r="E23" s="10">
        <v>40308782</v>
      </c>
      <c r="F23" s="11">
        <f t="shared" si="0"/>
        <v>13.032921391457961</v>
      </c>
      <c r="G23" s="1"/>
      <c r="H23" s="1"/>
      <c r="I23" s="1"/>
    </row>
    <row r="24" spans="1:9" x14ac:dyDescent="0.3">
      <c r="A24" s="12" t="s">
        <v>166</v>
      </c>
      <c r="B24" s="13">
        <v>399469</v>
      </c>
      <c r="C24" s="13">
        <v>299018</v>
      </c>
      <c r="D24" s="13">
        <v>4455574</v>
      </c>
      <c r="E24" s="13">
        <v>4068011</v>
      </c>
      <c r="F24" s="14">
        <f t="shared" si="0"/>
        <v>-8.6983854381051628</v>
      </c>
      <c r="G24" s="1"/>
      <c r="H24" s="1"/>
      <c r="I24" s="1"/>
    </row>
    <row r="25" spans="1:9" x14ac:dyDescent="0.3">
      <c r="A25" s="9" t="s">
        <v>39</v>
      </c>
      <c r="B25" s="10">
        <v>3344650</v>
      </c>
      <c r="C25" s="10">
        <v>2514640</v>
      </c>
      <c r="D25" s="10">
        <v>34824179</v>
      </c>
      <c r="E25" s="10">
        <v>32786801</v>
      </c>
      <c r="F25" s="11">
        <f t="shared" si="0"/>
        <v>-5.8504695832168778</v>
      </c>
      <c r="G25" s="1"/>
      <c r="H25" s="1"/>
      <c r="I25" s="1"/>
    </row>
    <row r="26" spans="1:9" x14ac:dyDescent="0.3">
      <c r="A26" s="12" t="s">
        <v>40</v>
      </c>
      <c r="B26" s="13">
        <v>1940436</v>
      </c>
      <c r="C26" s="13">
        <v>1395004</v>
      </c>
      <c r="D26" s="13">
        <v>19791357</v>
      </c>
      <c r="E26" s="13">
        <v>17699328</v>
      </c>
      <c r="F26" s="14">
        <f t="shared" si="0"/>
        <v>-10.570417177558866</v>
      </c>
      <c r="G26" s="1"/>
      <c r="H26" s="1"/>
      <c r="I26" s="1"/>
    </row>
    <row r="27" spans="1:9" x14ac:dyDescent="0.3">
      <c r="A27" s="9" t="s">
        <v>41</v>
      </c>
      <c r="B27" s="10">
        <v>525674</v>
      </c>
      <c r="C27" s="10">
        <v>557285</v>
      </c>
      <c r="D27" s="10">
        <v>5826155</v>
      </c>
      <c r="E27" s="10">
        <v>6116677</v>
      </c>
      <c r="F27" s="11">
        <f t="shared" si="0"/>
        <v>4.9865134037800232</v>
      </c>
      <c r="G27" s="1"/>
      <c r="H27" s="1"/>
      <c r="I27" s="1"/>
    </row>
    <row r="28" spans="1:9" x14ac:dyDescent="0.3">
      <c r="A28" s="12" t="s">
        <v>42</v>
      </c>
      <c r="B28" s="13">
        <v>18093684</v>
      </c>
      <c r="C28" s="13">
        <v>19943377</v>
      </c>
      <c r="D28" s="13">
        <v>165623009</v>
      </c>
      <c r="E28" s="13">
        <v>179411193</v>
      </c>
      <c r="F28" s="14">
        <f t="shared" si="0"/>
        <v>8.3250413594405899</v>
      </c>
      <c r="G28" s="1"/>
      <c r="H28" s="1"/>
      <c r="I28" s="1"/>
    </row>
    <row r="29" spans="1:9" x14ac:dyDescent="0.3">
      <c r="A29" s="9" t="s">
        <v>43</v>
      </c>
      <c r="B29" s="10">
        <v>2462095</v>
      </c>
      <c r="C29" s="10">
        <v>2445056</v>
      </c>
      <c r="D29" s="10">
        <v>26734776</v>
      </c>
      <c r="E29" s="10">
        <v>28450006</v>
      </c>
      <c r="F29" s="11">
        <f t="shared" si="0"/>
        <v>6.415726093983352</v>
      </c>
      <c r="G29" s="1"/>
      <c r="H29" s="1"/>
      <c r="I29" s="1"/>
    </row>
    <row r="30" spans="1:9" x14ac:dyDescent="0.3">
      <c r="A30" s="12" t="s">
        <v>44</v>
      </c>
      <c r="B30" s="13">
        <v>601788</v>
      </c>
      <c r="C30" s="13">
        <v>434620</v>
      </c>
      <c r="D30" s="13">
        <v>4994223</v>
      </c>
      <c r="E30" s="13">
        <v>4667191</v>
      </c>
      <c r="F30" s="14">
        <f t="shared" si="0"/>
        <v>-6.5482057969778253</v>
      </c>
      <c r="G30" s="1"/>
      <c r="H30" s="1"/>
      <c r="I30" s="1"/>
    </row>
    <row r="31" spans="1:9" x14ac:dyDescent="0.3">
      <c r="A31" s="9" t="s">
        <v>45</v>
      </c>
      <c r="B31" s="10">
        <v>4041496</v>
      </c>
      <c r="C31" s="10">
        <v>3719814</v>
      </c>
      <c r="D31" s="10">
        <v>44451032</v>
      </c>
      <c r="E31" s="10">
        <v>42481803</v>
      </c>
      <c r="F31" s="11">
        <f t="shared" si="0"/>
        <v>-4.4301086193004409</v>
      </c>
      <c r="G31" s="1"/>
      <c r="H31" s="1"/>
      <c r="I31" s="1"/>
    </row>
    <row r="32" spans="1:9" x14ac:dyDescent="0.3">
      <c r="A32" s="12" t="s">
        <v>46</v>
      </c>
      <c r="B32" s="13">
        <v>23078171</v>
      </c>
      <c r="C32" s="13">
        <v>22787295</v>
      </c>
      <c r="D32" s="13">
        <v>235152339</v>
      </c>
      <c r="E32" s="13">
        <v>240805002</v>
      </c>
      <c r="F32" s="14">
        <f t="shared" si="0"/>
        <v>2.4038302251375825</v>
      </c>
      <c r="G32" s="1"/>
      <c r="H32" s="1"/>
      <c r="I32" s="1"/>
    </row>
    <row r="33" spans="1:9" x14ac:dyDescent="0.3">
      <c r="A33" s="9" t="s">
        <v>47</v>
      </c>
      <c r="B33" s="10">
        <v>3012913</v>
      </c>
      <c r="C33" s="10">
        <v>2830745</v>
      </c>
      <c r="D33" s="10">
        <v>33894812</v>
      </c>
      <c r="E33" s="10">
        <v>34255551</v>
      </c>
      <c r="F33" s="11">
        <f t="shared" si="0"/>
        <v>1.0642897207985698</v>
      </c>
      <c r="G33" s="1"/>
      <c r="H33" s="1"/>
      <c r="I33" s="1"/>
    </row>
    <row r="34" spans="1:9" x14ac:dyDescent="0.3">
      <c r="A34" s="12" t="s">
        <v>165</v>
      </c>
      <c r="B34" s="13">
        <v>204374</v>
      </c>
      <c r="C34" s="13">
        <v>275331</v>
      </c>
      <c r="D34" s="13">
        <v>2098310</v>
      </c>
      <c r="E34" s="13">
        <v>2508475</v>
      </c>
      <c r="F34" s="14">
        <f t="shared" si="0"/>
        <v>19.54739766764682</v>
      </c>
      <c r="G34" s="1"/>
      <c r="H34" s="1"/>
      <c r="I34" s="1"/>
    </row>
    <row r="35" spans="1:9" x14ac:dyDescent="0.3">
      <c r="A35" s="15" t="s">
        <v>48</v>
      </c>
      <c r="B35" s="16">
        <f>SUM(B7:B34)</f>
        <v>191548091</v>
      </c>
      <c r="C35" s="16">
        <f t="shared" ref="C35:E35" si="1">SUM(C7:C34)</f>
        <v>192709359</v>
      </c>
      <c r="D35" s="16">
        <f t="shared" si="1"/>
        <v>2039910183</v>
      </c>
      <c r="E35" s="16">
        <f t="shared" si="1"/>
        <v>2116979490</v>
      </c>
      <c r="F35" s="17">
        <f t="shared" ref="F35" si="2">((E35*100)/D35)-100</f>
        <v>3.7780735466822222</v>
      </c>
      <c r="G35" s="1"/>
      <c r="H35" s="1"/>
      <c r="I35" s="1"/>
    </row>
    <row r="36" spans="1:9" x14ac:dyDescent="0.3">
      <c r="A36" s="59" t="s">
        <v>127</v>
      </c>
    </row>
    <row r="37" spans="1:9" x14ac:dyDescent="0.3">
      <c r="A37" s="38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</row>
    <row r="39" spans="1:9" x14ac:dyDescent="0.3">
      <c r="A39" s="36" t="str">
        <f t="shared" ref="A39:A66" si="5">A7</f>
        <v>A CORUÑA</v>
      </c>
      <c r="B39" s="37">
        <f t="shared" si="3"/>
        <v>20823580</v>
      </c>
      <c r="C39" s="37">
        <f t="shared" si="4"/>
        <v>20037042</v>
      </c>
      <c r="D39" s="37">
        <f>_xlfn.RANK.EQ(B39,$B$39:$B$66)+COUNTIF($B$39:$B$66,B39)-1</f>
        <v>19</v>
      </c>
      <c r="E39" s="36" t="str">
        <f t="shared" ref="E39:E66" si="6">INDEX($A$39:$B$66,MATCH(ROW()-38,$D$39:$D$66,0),1)</f>
        <v>BAHÍA DE ALGECIRAS</v>
      </c>
      <c r="F39" s="36">
        <f>LOOKUP(E39,$A$39:$A$66,$B$39:$B$66)</f>
        <v>375710162</v>
      </c>
      <c r="G39" s="36">
        <f>LOOKUP(E39,$A$39:$A$66,$C$39:$C$66)</f>
        <v>374118337</v>
      </c>
    </row>
    <row r="40" spans="1:9" x14ac:dyDescent="0.3">
      <c r="A40" s="36" t="str">
        <f t="shared" si="5"/>
        <v>ALICANTE</v>
      </c>
      <c r="B40" s="37">
        <f t="shared" si="3"/>
        <v>10952411</v>
      </c>
      <c r="C40" s="37">
        <f t="shared" si="4"/>
        <v>11332227</v>
      </c>
      <c r="D40" s="37">
        <f t="shared" ref="D40:D66" si="7">_xlfn.RANK.EQ(B40,$B$39:$B$66)+COUNTIF($B$39:$B$66,B40)-1</f>
        <v>23</v>
      </c>
      <c r="E40" s="36" t="str">
        <f t="shared" si="6"/>
        <v>BARCELONA</v>
      </c>
      <c r="F40" s="36">
        <f t="shared" ref="F40:F55" si="8">LOOKUP(E40,$A$39:$A$66,$B$39:$B$66)</f>
        <v>320892549</v>
      </c>
      <c r="G40" s="36">
        <f t="shared" ref="G40:G66" si="9">LOOKUP(E40,$A$39:$A$66,$C$39:$C$66)</f>
        <v>305343662</v>
      </c>
    </row>
    <row r="41" spans="1:9" x14ac:dyDescent="0.3">
      <c r="A41" s="36" t="str">
        <f t="shared" si="5"/>
        <v>ALMERÍA</v>
      </c>
      <c r="B41" s="37">
        <f t="shared" si="3"/>
        <v>33427486</v>
      </c>
      <c r="C41" s="37">
        <f t="shared" si="4"/>
        <v>31187477</v>
      </c>
      <c r="D41" s="37">
        <f t="shared" si="7"/>
        <v>13</v>
      </c>
      <c r="E41" s="36" t="str">
        <f t="shared" si="6"/>
        <v>VALENCIA</v>
      </c>
      <c r="F41" s="36">
        <f t="shared" si="8"/>
        <v>240805002</v>
      </c>
      <c r="G41" s="36">
        <f t="shared" si="9"/>
        <v>235152339</v>
      </c>
    </row>
    <row r="42" spans="1:9" x14ac:dyDescent="0.3">
      <c r="A42" s="36" t="str">
        <f t="shared" si="5"/>
        <v>AVILÉS</v>
      </c>
      <c r="B42" s="37">
        <f t="shared" si="3"/>
        <v>4968200</v>
      </c>
      <c r="C42" s="37">
        <f t="shared" si="4"/>
        <v>5472940</v>
      </c>
      <c r="D42" s="37">
        <f t="shared" si="7"/>
        <v>25</v>
      </c>
      <c r="E42" s="36" t="str">
        <f t="shared" si="6"/>
        <v>BALEARES</v>
      </c>
      <c r="F42" s="36">
        <f t="shared" si="8"/>
        <v>225888403</v>
      </c>
      <c r="G42" s="36">
        <f t="shared" si="9"/>
        <v>209814438</v>
      </c>
    </row>
    <row r="43" spans="1:9" x14ac:dyDescent="0.3">
      <c r="A43" s="36" t="str">
        <f t="shared" si="5"/>
        <v>BAHÍA DE ALGECIRAS</v>
      </c>
      <c r="B43" s="37">
        <f t="shared" si="3"/>
        <v>375710162</v>
      </c>
      <c r="C43" s="37">
        <f t="shared" si="4"/>
        <v>374118337</v>
      </c>
      <c r="D43" s="37">
        <f t="shared" si="7"/>
        <v>1</v>
      </c>
      <c r="E43" s="36" t="str">
        <f t="shared" si="6"/>
        <v>LAS PALMAS</v>
      </c>
      <c r="F43" s="36">
        <f t="shared" si="8"/>
        <v>223973819</v>
      </c>
      <c r="G43" s="36">
        <f t="shared" si="9"/>
        <v>216337464</v>
      </c>
    </row>
    <row r="44" spans="1:9" x14ac:dyDescent="0.3">
      <c r="A44" s="36" t="str">
        <f t="shared" si="5"/>
        <v>BAHÍA DE CÁDIZ</v>
      </c>
      <c r="B44" s="37">
        <f t="shared" si="3"/>
        <v>25115910</v>
      </c>
      <c r="C44" s="37">
        <f t="shared" si="4"/>
        <v>24862742</v>
      </c>
      <c r="D44" s="37">
        <f t="shared" si="7"/>
        <v>18</v>
      </c>
      <c r="E44" s="36" t="str">
        <f t="shared" si="6"/>
        <v>SANTA CRUZ DE TENERIFE</v>
      </c>
      <c r="F44" s="36">
        <f t="shared" si="8"/>
        <v>179411193</v>
      </c>
      <c r="G44" s="36">
        <f t="shared" si="9"/>
        <v>165623009</v>
      </c>
    </row>
    <row r="45" spans="1:9" x14ac:dyDescent="0.3">
      <c r="A45" s="36" t="str">
        <f t="shared" si="5"/>
        <v>BALEARES</v>
      </c>
      <c r="B45" s="37">
        <f t="shared" si="3"/>
        <v>225888403</v>
      </c>
      <c r="C45" s="37">
        <f t="shared" si="4"/>
        <v>209814438</v>
      </c>
      <c r="D45" s="37">
        <f t="shared" si="7"/>
        <v>4</v>
      </c>
      <c r="E45" s="36" t="str">
        <f t="shared" si="6"/>
        <v>CEUTA</v>
      </c>
      <c r="F45" s="36">
        <f t="shared" si="8"/>
        <v>64967374</v>
      </c>
      <c r="G45" s="36">
        <f t="shared" si="9"/>
        <v>57953778</v>
      </c>
    </row>
    <row r="46" spans="1:9" x14ac:dyDescent="0.3">
      <c r="A46" s="36" t="str">
        <f t="shared" si="5"/>
        <v>BARCELONA</v>
      </c>
      <c r="B46" s="37">
        <f t="shared" si="3"/>
        <v>320892549</v>
      </c>
      <c r="C46" s="37">
        <f t="shared" si="4"/>
        <v>305343662</v>
      </c>
      <c r="D46" s="37">
        <f t="shared" si="7"/>
        <v>2</v>
      </c>
      <c r="E46" s="36" t="str">
        <f t="shared" si="6"/>
        <v>BILBAO</v>
      </c>
      <c r="F46" s="36">
        <f t="shared" si="8"/>
        <v>44631887</v>
      </c>
      <c r="G46" s="36">
        <f t="shared" si="9"/>
        <v>42943762</v>
      </c>
    </row>
    <row r="47" spans="1:9" x14ac:dyDescent="0.3">
      <c r="A47" s="36" t="str">
        <f t="shared" si="5"/>
        <v>BILBAO</v>
      </c>
      <c r="B47" s="37">
        <f t="shared" si="3"/>
        <v>44631887</v>
      </c>
      <c r="C47" s="37">
        <f t="shared" si="4"/>
        <v>42943762</v>
      </c>
      <c r="D47" s="37">
        <f t="shared" si="7"/>
        <v>8</v>
      </c>
      <c r="E47" s="36" t="str">
        <f t="shared" si="6"/>
        <v>TARRAGONA</v>
      </c>
      <c r="F47" s="36">
        <f t="shared" si="8"/>
        <v>42481803</v>
      </c>
      <c r="G47" s="36">
        <f t="shared" si="9"/>
        <v>44451032</v>
      </c>
    </row>
    <row r="48" spans="1:9" x14ac:dyDescent="0.3">
      <c r="A48" s="36" t="str">
        <f t="shared" si="5"/>
        <v>CARTAGENA</v>
      </c>
      <c r="B48" s="37">
        <f t="shared" si="3"/>
        <v>39974058</v>
      </c>
      <c r="C48" s="37">
        <f t="shared" si="4"/>
        <v>39324678</v>
      </c>
      <c r="D48" s="37">
        <f t="shared" si="7"/>
        <v>11</v>
      </c>
      <c r="E48" s="36" t="str">
        <f t="shared" si="6"/>
        <v>MÁLAGA</v>
      </c>
      <c r="F48" s="36">
        <f t="shared" si="8"/>
        <v>40308782</v>
      </c>
      <c r="G48" s="36">
        <f t="shared" si="9"/>
        <v>35661099</v>
      </c>
    </row>
    <row r="49" spans="1:7" x14ac:dyDescent="0.3">
      <c r="A49" s="36" t="str">
        <f t="shared" si="5"/>
        <v>CASTELLÓN</v>
      </c>
      <c r="B49" s="37">
        <f t="shared" si="3"/>
        <v>26671436</v>
      </c>
      <c r="C49" s="37">
        <f t="shared" si="4"/>
        <v>22908010</v>
      </c>
      <c r="D49" s="37">
        <f t="shared" si="7"/>
        <v>17</v>
      </c>
      <c r="E49" s="36" t="str">
        <f t="shared" si="6"/>
        <v>CARTAGENA</v>
      </c>
      <c r="F49" s="36">
        <f t="shared" si="8"/>
        <v>39974058</v>
      </c>
      <c r="G49" s="36">
        <f t="shared" si="9"/>
        <v>39324678</v>
      </c>
    </row>
    <row r="50" spans="1:7" x14ac:dyDescent="0.3">
      <c r="A50" s="36" t="str">
        <f t="shared" si="5"/>
        <v>CEUTA</v>
      </c>
      <c r="B50" s="37">
        <f t="shared" si="3"/>
        <v>64967374</v>
      </c>
      <c r="C50" s="37">
        <f t="shared" si="4"/>
        <v>57953778</v>
      </c>
      <c r="D50" s="37">
        <f t="shared" si="7"/>
        <v>7</v>
      </c>
      <c r="E50" s="36" t="str">
        <f t="shared" si="6"/>
        <v>VIGO</v>
      </c>
      <c r="F50" s="36">
        <f t="shared" si="8"/>
        <v>34255551</v>
      </c>
      <c r="G50" s="36">
        <f t="shared" si="9"/>
        <v>33894812</v>
      </c>
    </row>
    <row r="51" spans="1:7" x14ac:dyDescent="0.3">
      <c r="A51" s="36" t="str">
        <f t="shared" si="5"/>
        <v>FERROL-SAN CIBRAO</v>
      </c>
      <c r="B51" s="37">
        <f t="shared" si="3"/>
        <v>15446024</v>
      </c>
      <c r="C51" s="37">
        <f t="shared" si="4"/>
        <v>14099410</v>
      </c>
      <c r="D51" s="37">
        <f t="shared" si="7"/>
        <v>22</v>
      </c>
      <c r="E51" s="36" t="str">
        <f t="shared" si="6"/>
        <v>ALMERÍA</v>
      </c>
      <c r="F51" s="36">
        <f t="shared" si="8"/>
        <v>33427486</v>
      </c>
      <c r="G51" s="36">
        <f t="shared" si="9"/>
        <v>31187477</v>
      </c>
    </row>
    <row r="52" spans="1:7" x14ac:dyDescent="0.3">
      <c r="A52" s="36" t="str">
        <f t="shared" si="5"/>
        <v>GIJÓN</v>
      </c>
      <c r="B52" s="37">
        <f t="shared" si="3"/>
        <v>16600550</v>
      </c>
      <c r="C52" s="37">
        <f t="shared" si="4"/>
        <v>18329402</v>
      </c>
      <c r="D52" s="37">
        <f t="shared" si="7"/>
        <v>21</v>
      </c>
      <c r="E52" s="36" t="str">
        <f t="shared" si="6"/>
        <v>HUELVA</v>
      </c>
      <c r="F52" s="36">
        <f t="shared" si="8"/>
        <v>33376821</v>
      </c>
      <c r="G52" s="36">
        <f t="shared" si="9"/>
        <v>32337949</v>
      </c>
    </row>
    <row r="53" spans="1:7" x14ac:dyDescent="0.3">
      <c r="A53" s="36" t="str">
        <f t="shared" si="5"/>
        <v>HUELVA</v>
      </c>
      <c r="B53" s="37">
        <f t="shared" si="3"/>
        <v>33376821</v>
      </c>
      <c r="C53" s="37">
        <f t="shared" si="4"/>
        <v>32337949</v>
      </c>
      <c r="D53" s="37">
        <f t="shared" si="7"/>
        <v>14</v>
      </c>
      <c r="E53" s="36" t="str">
        <f t="shared" si="6"/>
        <v>MELILLA</v>
      </c>
      <c r="F53" s="36">
        <f t="shared" si="8"/>
        <v>32786801</v>
      </c>
      <c r="G53" s="36">
        <f t="shared" si="9"/>
        <v>34824179</v>
      </c>
    </row>
    <row r="54" spans="1:7" x14ac:dyDescent="0.3">
      <c r="A54" s="36" t="str">
        <f t="shared" si="5"/>
        <v>LAS PALMAS</v>
      </c>
      <c r="B54" s="37">
        <f t="shared" si="3"/>
        <v>223973819</v>
      </c>
      <c r="C54" s="37">
        <f t="shared" si="4"/>
        <v>216337464</v>
      </c>
      <c r="D54" s="37">
        <f t="shared" si="7"/>
        <v>5</v>
      </c>
      <c r="E54" s="36" t="str">
        <f t="shared" si="6"/>
        <v>SANTANDER</v>
      </c>
      <c r="F54" s="36">
        <f t="shared" si="8"/>
        <v>28450006</v>
      </c>
      <c r="G54" s="36">
        <f t="shared" si="9"/>
        <v>26734776</v>
      </c>
    </row>
    <row r="55" spans="1:7" x14ac:dyDescent="0.3">
      <c r="A55" s="36" t="str">
        <f t="shared" si="5"/>
        <v>MÁLAGA</v>
      </c>
      <c r="B55" s="37">
        <f t="shared" si="3"/>
        <v>40308782</v>
      </c>
      <c r="C55" s="37">
        <f t="shared" si="4"/>
        <v>35661099</v>
      </c>
      <c r="D55" s="37">
        <f t="shared" si="7"/>
        <v>10</v>
      </c>
      <c r="E55" s="36" t="str">
        <f t="shared" si="6"/>
        <v>CASTELLÓN</v>
      </c>
      <c r="F55" s="36">
        <f t="shared" si="8"/>
        <v>26671436</v>
      </c>
      <c r="G55" s="36">
        <f t="shared" si="9"/>
        <v>22908010</v>
      </c>
    </row>
    <row r="56" spans="1:7" x14ac:dyDescent="0.3">
      <c r="A56" s="36" t="str">
        <f t="shared" si="5"/>
        <v>MARÍN Y RÍA DE PONTEVEDRA</v>
      </c>
      <c r="B56" s="37">
        <f t="shared" si="3"/>
        <v>4068011</v>
      </c>
      <c r="C56" s="37">
        <f t="shared" si="4"/>
        <v>4455574</v>
      </c>
      <c r="D56" s="37">
        <f t="shared" si="7"/>
        <v>27</v>
      </c>
      <c r="E56" s="36" t="str">
        <f t="shared" si="6"/>
        <v>BAHÍA DE CÁDIZ</v>
      </c>
      <c r="F56" s="36">
        <f t="shared" ref="F56:F66" si="10">LOOKUP(E56,$A$39:$A$66,$B$39:$B$66)</f>
        <v>25115910</v>
      </c>
      <c r="G56" s="36">
        <f t="shared" si="9"/>
        <v>24862742</v>
      </c>
    </row>
    <row r="57" spans="1:7" x14ac:dyDescent="0.3">
      <c r="A57" s="36" t="str">
        <f t="shared" si="5"/>
        <v>MELILLA</v>
      </c>
      <c r="B57" s="37">
        <f t="shared" si="3"/>
        <v>32786801</v>
      </c>
      <c r="C57" s="37">
        <f t="shared" si="4"/>
        <v>34824179</v>
      </c>
      <c r="D57" s="37">
        <f t="shared" si="7"/>
        <v>15</v>
      </c>
      <c r="E57" s="36" t="str">
        <f t="shared" si="6"/>
        <v>A CORUÑA</v>
      </c>
      <c r="F57" s="36">
        <f t="shared" si="10"/>
        <v>20823580</v>
      </c>
      <c r="G57" s="36">
        <f t="shared" si="9"/>
        <v>20037042</v>
      </c>
    </row>
    <row r="58" spans="1:7" x14ac:dyDescent="0.3">
      <c r="A58" s="36" t="str">
        <f t="shared" si="5"/>
        <v>MOTRIL</v>
      </c>
      <c r="B58" s="37">
        <f t="shared" si="3"/>
        <v>17699328</v>
      </c>
      <c r="C58" s="37">
        <f t="shared" si="4"/>
        <v>19791357</v>
      </c>
      <c r="D58" s="37">
        <f t="shared" si="7"/>
        <v>20</v>
      </c>
      <c r="E58" s="36" t="str">
        <f t="shared" si="6"/>
        <v>MOTRIL</v>
      </c>
      <c r="F58" s="36">
        <f t="shared" si="10"/>
        <v>17699328</v>
      </c>
      <c r="G58" s="36">
        <f t="shared" si="9"/>
        <v>19791357</v>
      </c>
    </row>
    <row r="59" spans="1:7" x14ac:dyDescent="0.3">
      <c r="A59" s="36" t="str">
        <f t="shared" si="5"/>
        <v>PASAIA</v>
      </c>
      <c r="B59" s="37">
        <f t="shared" si="3"/>
        <v>6116677</v>
      </c>
      <c r="C59" s="37">
        <f t="shared" si="4"/>
        <v>5826155</v>
      </c>
      <c r="D59" s="37">
        <f t="shared" si="7"/>
        <v>24</v>
      </c>
      <c r="E59" s="36" t="str">
        <f t="shared" si="6"/>
        <v>GIJÓN</v>
      </c>
      <c r="F59" s="36">
        <f t="shared" si="10"/>
        <v>16600550</v>
      </c>
      <c r="G59" s="36">
        <f t="shared" si="9"/>
        <v>18329402</v>
      </c>
    </row>
    <row r="60" spans="1:7" x14ac:dyDescent="0.3">
      <c r="A60" s="36" t="str">
        <f t="shared" si="5"/>
        <v>SANTA CRUZ DE TENERIFE</v>
      </c>
      <c r="B60" s="37">
        <f t="shared" si="3"/>
        <v>179411193</v>
      </c>
      <c r="C60" s="37">
        <f t="shared" si="4"/>
        <v>165623009</v>
      </c>
      <c r="D60" s="37">
        <f t="shared" si="7"/>
        <v>6</v>
      </c>
      <c r="E60" s="36" t="str">
        <f t="shared" si="6"/>
        <v>FERROL-SAN CIBRAO</v>
      </c>
      <c r="F60" s="36">
        <f t="shared" si="10"/>
        <v>15446024</v>
      </c>
      <c r="G60" s="36">
        <f t="shared" si="9"/>
        <v>14099410</v>
      </c>
    </row>
    <row r="61" spans="1:7" x14ac:dyDescent="0.3">
      <c r="A61" s="36" t="str">
        <f t="shared" si="5"/>
        <v>SANTANDER</v>
      </c>
      <c r="B61" s="37">
        <f t="shared" si="3"/>
        <v>28450006</v>
      </c>
      <c r="C61" s="37">
        <f t="shared" si="4"/>
        <v>26734776</v>
      </c>
      <c r="D61" s="37">
        <f t="shared" si="7"/>
        <v>16</v>
      </c>
      <c r="E61" s="36" t="str">
        <f t="shared" si="6"/>
        <v>ALICANTE</v>
      </c>
      <c r="F61" s="36">
        <f t="shared" si="10"/>
        <v>10952411</v>
      </c>
      <c r="G61" s="36">
        <f t="shared" si="9"/>
        <v>11332227</v>
      </c>
    </row>
    <row r="62" spans="1:7" x14ac:dyDescent="0.3">
      <c r="A62" s="36" t="str">
        <f t="shared" si="5"/>
        <v>SEVILLA</v>
      </c>
      <c r="B62" s="37">
        <f t="shared" si="3"/>
        <v>4667191</v>
      </c>
      <c r="C62" s="37">
        <f t="shared" si="4"/>
        <v>4994223</v>
      </c>
      <c r="D62" s="37">
        <f t="shared" si="7"/>
        <v>26</v>
      </c>
      <c r="E62" s="36" t="str">
        <f t="shared" si="6"/>
        <v>PASAIA</v>
      </c>
      <c r="F62" s="36">
        <f t="shared" si="10"/>
        <v>6116677</v>
      </c>
      <c r="G62" s="36">
        <f t="shared" si="9"/>
        <v>5826155</v>
      </c>
    </row>
    <row r="63" spans="1:7" x14ac:dyDescent="0.3">
      <c r="A63" s="36" t="str">
        <f t="shared" si="5"/>
        <v>TARRAGONA</v>
      </c>
      <c r="B63" s="37">
        <f t="shared" si="3"/>
        <v>42481803</v>
      </c>
      <c r="C63" s="37">
        <f t="shared" si="4"/>
        <v>44451032</v>
      </c>
      <c r="D63" s="37">
        <f t="shared" si="7"/>
        <v>9</v>
      </c>
      <c r="E63" s="36" t="str">
        <f t="shared" si="6"/>
        <v>AVILÉS</v>
      </c>
      <c r="F63" s="36">
        <f t="shared" si="10"/>
        <v>4968200</v>
      </c>
      <c r="G63" s="36">
        <f t="shared" si="9"/>
        <v>5472940</v>
      </c>
    </row>
    <row r="64" spans="1:7" x14ac:dyDescent="0.3">
      <c r="A64" s="36" t="str">
        <f t="shared" si="5"/>
        <v>VALENCIA</v>
      </c>
      <c r="B64" s="37">
        <f t="shared" si="3"/>
        <v>240805002</v>
      </c>
      <c r="C64" s="37">
        <f t="shared" si="4"/>
        <v>235152339</v>
      </c>
      <c r="D64" s="37">
        <f t="shared" si="7"/>
        <v>3</v>
      </c>
      <c r="E64" s="36" t="str">
        <f t="shared" si="6"/>
        <v>SEVILLA</v>
      </c>
      <c r="F64" s="36">
        <f t="shared" si="10"/>
        <v>4667191</v>
      </c>
      <c r="G64" s="36">
        <f t="shared" si="9"/>
        <v>4994223</v>
      </c>
    </row>
    <row r="65" spans="1:7" x14ac:dyDescent="0.3">
      <c r="A65" s="36" t="str">
        <f t="shared" si="5"/>
        <v>VIGO</v>
      </c>
      <c r="B65" s="37">
        <f t="shared" si="3"/>
        <v>34255551</v>
      </c>
      <c r="C65" s="37">
        <f t="shared" si="4"/>
        <v>33894812</v>
      </c>
      <c r="D65" s="37">
        <f t="shared" si="7"/>
        <v>12</v>
      </c>
      <c r="E65" s="36" t="str">
        <f t="shared" si="6"/>
        <v>MARÍN Y RÍA DE PONTEVEDRA</v>
      </c>
      <c r="F65" s="36">
        <f t="shared" si="10"/>
        <v>4068011</v>
      </c>
      <c r="G65" s="36">
        <f t="shared" si="9"/>
        <v>4455574</v>
      </c>
    </row>
    <row r="66" spans="1:7" x14ac:dyDescent="0.3">
      <c r="A66" s="36" t="str">
        <f t="shared" si="5"/>
        <v>VILAGARCÍA</v>
      </c>
      <c r="B66" s="37">
        <f t="shared" si="3"/>
        <v>2508475</v>
      </c>
      <c r="C66" s="37">
        <f t="shared" si="4"/>
        <v>2098310</v>
      </c>
      <c r="D66" s="37">
        <f t="shared" si="7"/>
        <v>28</v>
      </c>
      <c r="E66" s="36" t="str">
        <f t="shared" si="6"/>
        <v>VILAGARCÍA</v>
      </c>
      <c r="F66" s="36">
        <f t="shared" si="10"/>
        <v>2508475</v>
      </c>
      <c r="G66" s="36">
        <f t="shared" si="9"/>
        <v>2098310</v>
      </c>
    </row>
    <row r="67" spans="1:7" x14ac:dyDescent="0.3">
      <c r="A67" s="73"/>
      <c r="B67" s="73"/>
      <c r="C67" s="73"/>
      <c r="D67" s="73"/>
      <c r="E67" s="73"/>
      <c r="F67" s="73"/>
      <c r="G67" s="36"/>
    </row>
    <row r="68" spans="1:7" x14ac:dyDescent="0.3">
      <c r="A68" s="74"/>
      <c r="B68" s="75"/>
      <c r="C68" s="75"/>
      <c r="D68" s="75"/>
      <c r="E68" s="75"/>
      <c r="F68" s="76"/>
      <c r="G68" s="3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workbookViewId="0">
      <selection activeCell="B7" sqref="B7:E34"/>
    </sheetView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150</v>
      </c>
    </row>
    <row r="2" spans="1:12" s="2" customFormat="1" ht="21" x14ac:dyDescent="0.4">
      <c r="F2" s="3"/>
    </row>
    <row r="5" spans="1:12" x14ac:dyDescent="0.3">
      <c r="A5" s="100" t="s">
        <v>49</v>
      </c>
      <c r="B5" s="98" t="str">
        <f>'Resumen general'!D6</f>
        <v>Mes noviembre</v>
      </c>
      <c r="C5" s="99"/>
      <c r="D5" s="98" t="str">
        <f>'Resumen general'!F6</f>
        <v>Acumulado desde enero</v>
      </c>
      <c r="E5" s="99"/>
      <c r="F5" s="99"/>
      <c r="L5" s="4" t="str">
        <f>'Resumen general'!I4</f>
        <v>Fecha: 12/02/2019</v>
      </c>
    </row>
    <row r="6" spans="1:12" x14ac:dyDescent="0.3">
      <c r="A6" s="101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0">
        <v>7</v>
      </c>
      <c r="C7" s="10">
        <v>6</v>
      </c>
      <c r="D7" s="10">
        <v>116</v>
      </c>
      <c r="E7" s="10">
        <v>93</v>
      </c>
      <c r="F7" s="11">
        <f>((E7*100)/D7)-100</f>
        <v>-19.827586206896555</v>
      </c>
      <c r="G7" s="1"/>
      <c r="H7" s="1"/>
      <c r="I7" s="1"/>
    </row>
    <row r="8" spans="1:12" x14ac:dyDescent="0.3">
      <c r="A8" s="12" t="s">
        <v>31</v>
      </c>
      <c r="B8" s="13">
        <v>6</v>
      </c>
      <c r="C8" s="13">
        <v>3</v>
      </c>
      <c r="D8" s="13">
        <v>52</v>
      </c>
      <c r="E8" s="13">
        <v>50</v>
      </c>
      <c r="F8" s="14">
        <f t="shared" ref="F8:F34" si="0">((E8*100)/D8)-100</f>
        <v>-3.8461538461538396</v>
      </c>
      <c r="G8" s="1"/>
      <c r="H8" s="1"/>
      <c r="I8" s="1"/>
    </row>
    <row r="9" spans="1:12" x14ac:dyDescent="0.3">
      <c r="A9" s="9" t="s">
        <v>157</v>
      </c>
      <c r="B9" s="10">
        <v>2</v>
      </c>
      <c r="C9" s="10">
        <v>5</v>
      </c>
      <c r="D9" s="10">
        <v>37</v>
      </c>
      <c r="E9" s="10">
        <v>37</v>
      </c>
      <c r="F9" s="11">
        <f t="shared" si="0"/>
        <v>0</v>
      </c>
      <c r="G9" s="1"/>
      <c r="H9" s="1"/>
      <c r="I9" s="1"/>
    </row>
    <row r="10" spans="1:12" x14ac:dyDescent="0.3">
      <c r="A10" s="12" t="s">
        <v>159</v>
      </c>
      <c r="B10" s="13">
        <v>1</v>
      </c>
      <c r="C10" s="13">
        <v>0</v>
      </c>
      <c r="D10" s="13">
        <v>3</v>
      </c>
      <c r="E10" s="13">
        <v>4</v>
      </c>
      <c r="F10" s="14">
        <f t="shared" si="0"/>
        <v>33.333333333333343</v>
      </c>
      <c r="G10" s="1"/>
      <c r="H10" s="1"/>
      <c r="I10" s="1"/>
    </row>
    <row r="11" spans="1:12" x14ac:dyDescent="0.3">
      <c r="A11" s="9" t="s">
        <v>160</v>
      </c>
      <c r="B11" s="10">
        <v>0</v>
      </c>
      <c r="C11" s="10">
        <v>0</v>
      </c>
      <c r="D11" s="10">
        <v>2</v>
      </c>
      <c r="E11" s="10">
        <v>0</v>
      </c>
      <c r="F11" s="11">
        <f t="shared" si="0"/>
        <v>-100</v>
      </c>
      <c r="G11" s="1"/>
      <c r="H11" s="1"/>
      <c r="I11" s="1"/>
    </row>
    <row r="12" spans="1:12" x14ac:dyDescent="0.3">
      <c r="A12" s="12" t="s">
        <v>161</v>
      </c>
      <c r="B12" s="13">
        <v>35</v>
      </c>
      <c r="C12" s="13">
        <v>35</v>
      </c>
      <c r="D12" s="13">
        <v>280</v>
      </c>
      <c r="E12" s="13">
        <v>316</v>
      </c>
      <c r="F12" s="14">
        <f t="shared" si="0"/>
        <v>12.857142857142861</v>
      </c>
      <c r="G12" s="1"/>
      <c r="H12" s="1"/>
      <c r="I12" s="1"/>
    </row>
    <row r="13" spans="1:12" x14ac:dyDescent="0.3">
      <c r="A13" s="9" t="s">
        <v>32</v>
      </c>
      <c r="B13" s="10">
        <v>34</v>
      </c>
      <c r="C13" s="10">
        <v>43</v>
      </c>
      <c r="D13" s="10">
        <v>809</v>
      </c>
      <c r="E13" s="10">
        <v>844</v>
      </c>
      <c r="F13" s="11">
        <f t="shared" si="0"/>
        <v>4.3263288009888754</v>
      </c>
      <c r="G13" s="1"/>
      <c r="H13" s="1"/>
      <c r="I13" s="1"/>
    </row>
    <row r="14" spans="1:12" x14ac:dyDescent="0.3">
      <c r="A14" s="12" t="s">
        <v>33</v>
      </c>
      <c r="B14" s="13">
        <v>65</v>
      </c>
      <c r="C14" s="13">
        <v>69</v>
      </c>
      <c r="D14" s="13">
        <v>743</v>
      </c>
      <c r="E14" s="13">
        <v>801</v>
      </c>
      <c r="F14" s="14">
        <f t="shared" si="0"/>
        <v>7.8061911170928653</v>
      </c>
      <c r="G14" s="1"/>
      <c r="H14" s="1"/>
      <c r="I14" s="1"/>
    </row>
    <row r="15" spans="1:12" x14ac:dyDescent="0.3">
      <c r="A15" s="9" t="s">
        <v>34</v>
      </c>
      <c r="B15" s="10">
        <v>0</v>
      </c>
      <c r="C15" s="10">
        <v>1</v>
      </c>
      <c r="D15" s="10">
        <v>61</v>
      </c>
      <c r="E15" s="10">
        <v>59</v>
      </c>
      <c r="F15" s="11">
        <f t="shared" si="0"/>
        <v>-3.2786885245901658</v>
      </c>
      <c r="G15" s="1"/>
      <c r="H15" s="1"/>
      <c r="I15" s="1"/>
    </row>
    <row r="16" spans="1:12" x14ac:dyDescent="0.3">
      <c r="A16" s="12" t="s">
        <v>35</v>
      </c>
      <c r="B16" s="13">
        <v>15</v>
      </c>
      <c r="C16" s="13">
        <v>16</v>
      </c>
      <c r="D16" s="13">
        <v>149</v>
      </c>
      <c r="E16" s="13">
        <v>144</v>
      </c>
      <c r="F16" s="14">
        <f t="shared" si="0"/>
        <v>-3.3557046979865817</v>
      </c>
      <c r="G16" s="1"/>
      <c r="H16" s="1"/>
      <c r="I16" s="1"/>
    </row>
    <row r="17" spans="1:9" x14ac:dyDescent="0.3">
      <c r="A17" s="9" t="s">
        <v>162</v>
      </c>
      <c r="B17" s="10">
        <v>0</v>
      </c>
      <c r="C17" s="10">
        <v>0</v>
      </c>
      <c r="D17" s="10">
        <v>1</v>
      </c>
      <c r="E17" s="10">
        <v>1</v>
      </c>
      <c r="F17" s="11">
        <f t="shared" si="0"/>
        <v>0</v>
      </c>
      <c r="G17" s="1"/>
      <c r="H17" s="1"/>
      <c r="I17" s="1"/>
    </row>
    <row r="18" spans="1:9" x14ac:dyDescent="0.3">
      <c r="A18" s="12" t="s">
        <v>36</v>
      </c>
      <c r="B18" s="13">
        <v>1</v>
      </c>
      <c r="C18" s="13">
        <v>1</v>
      </c>
      <c r="D18" s="13">
        <v>9</v>
      </c>
      <c r="E18" s="13">
        <v>17</v>
      </c>
      <c r="F18" s="14">
        <f t="shared" si="0"/>
        <v>88.888888888888886</v>
      </c>
      <c r="G18" s="1"/>
      <c r="H18" s="1"/>
      <c r="I18" s="1"/>
    </row>
    <row r="19" spans="1:9" x14ac:dyDescent="0.3">
      <c r="A19" s="9" t="s">
        <v>37</v>
      </c>
      <c r="B19" s="10">
        <v>1</v>
      </c>
      <c r="C19" s="10">
        <v>1</v>
      </c>
      <c r="D19" s="10">
        <v>22</v>
      </c>
      <c r="E19" s="10">
        <v>14</v>
      </c>
      <c r="F19" s="11">
        <f t="shared" si="0"/>
        <v>-36.363636363636367</v>
      </c>
      <c r="G19" s="1"/>
      <c r="H19" s="1"/>
      <c r="I19" s="1"/>
    </row>
    <row r="20" spans="1:9" x14ac:dyDescent="0.3">
      <c r="A20" s="12" t="s">
        <v>163</v>
      </c>
      <c r="B20" s="13">
        <v>0</v>
      </c>
      <c r="C20" s="13">
        <v>0</v>
      </c>
      <c r="D20" s="13">
        <v>17</v>
      </c>
      <c r="E20" s="13">
        <v>17</v>
      </c>
      <c r="F20" s="14">
        <f t="shared" si="0"/>
        <v>0</v>
      </c>
      <c r="G20" s="1"/>
      <c r="H20" s="1"/>
      <c r="I20" s="1"/>
    </row>
    <row r="21" spans="1:9" x14ac:dyDescent="0.3">
      <c r="A21" s="9" t="s">
        <v>38</v>
      </c>
      <c r="B21" s="10">
        <v>1</v>
      </c>
      <c r="C21" s="10">
        <v>0</v>
      </c>
      <c r="D21" s="10">
        <v>6</v>
      </c>
      <c r="E21" s="10">
        <v>12</v>
      </c>
      <c r="F21" s="19">
        <f t="shared" si="0"/>
        <v>100</v>
      </c>
      <c r="G21" s="1"/>
      <c r="H21" s="1"/>
      <c r="I21" s="1"/>
    </row>
    <row r="22" spans="1:9" x14ac:dyDescent="0.3">
      <c r="A22" s="12" t="s">
        <v>59</v>
      </c>
      <c r="B22" s="13">
        <v>95</v>
      </c>
      <c r="C22" s="13">
        <v>87</v>
      </c>
      <c r="D22" s="13">
        <v>448</v>
      </c>
      <c r="E22" s="13">
        <v>491</v>
      </c>
      <c r="F22" s="14">
        <f t="shared" si="0"/>
        <v>9.5982142857142918</v>
      </c>
      <c r="G22" s="1"/>
      <c r="H22" s="1"/>
      <c r="I22" s="1"/>
    </row>
    <row r="23" spans="1:9" x14ac:dyDescent="0.3">
      <c r="A23" s="9" t="s">
        <v>164</v>
      </c>
      <c r="B23" s="10">
        <v>37</v>
      </c>
      <c r="C23" s="10">
        <v>37</v>
      </c>
      <c r="D23" s="10">
        <v>289</v>
      </c>
      <c r="E23" s="10">
        <v>287</v>
      </c>
      <c r="F23" s="11">
        <f t="shared" si="0"/>
        <v>-0.6920415224913512</v>
      </c>
      <c r="G23" s="1"/>
      <c r="H23" s="1"/>
      <c r="I23" s="1"/>
    </row>
    <row r="24" spans="1:9" x14ac:dyDescent="0.3">
      <c r="A24" s="12" t="s">
        <v>166</v>
      </c>
      <c r="B24" s="13">
        <v>0</v>
      </c>
      <c r="C24" s="13">
        <v>0</v>
      </c>
      <c r="D24" s="13">
        <v>2</v>
      </c>
      <c r="E24" s="13">
        <v>0</v>
      </c>
      <c r="F24" s="18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0">
        <v>0</v>
      </c>
      <c r="C25" s="10">
        <v>1</v>
      </c>
      <c r="D25" s="10">
        <v>0</v>
      </c>
      <c r="E25" s="10">
        <v>1</v>
      </c>
      <c r="F25" s="11" t="e">
        <f t="shared" si="0"/>
        <v>#DIV/0!</v>
      </c>
      <c r="G25" s="1"/>
      <c r="H25" s="1"/>
      <c r="I25" s="1"/>
    </row>
    <row r="26" spans="1:9" x14ac:dyDescent="0.3">
      <c r="A26" s="12" t="s">
        <v>40</v>
      </c>
      <c r="B26" s="13">
        <v>2</v>
      </c>
      <c r="C26" s="13">
        <v>3</v>
      </c>
      <c r="D26" s="13">
        <v>31</v>
      </c>
      <c r="E26" s="13">
        <v>29</v>
      </c>
      <c r="F26" s="14">
        <f t="shared" si="0"/>
        <v>-6.4516129032258078</v>
      </c>
      <c r="G26" s="1"/>
      <c r="H26" s="1"/>
      <c r="I26" s="1"/>
    </row>
    <row r="27" spans="1:9" x14ac:dyDescent="0.3">
      <c r="A27" s="9" t="s">
        <v>41</v>
      </c>
      <c r="B27" s="10">
        <v>0</v>
      </c>
      <c r="C27" s="10">
        <v>0</v>
      </c>
      <c r="D27" s="10">
        <v>9</v>
      </c>
      <c r="E27" s="10">
        <v>5</v>
      </c>
      <c r="F27" s="19">
        <f t="shared" si="0"/>
        <v>-44.444444444444443</v>
      </c>
      <c r="G27" s="1"/>
      <c r="H27" s="1"/>
      <c r="I27" s="1"/>
    </row>
    <row r="28" spans="1:9" x14ac:dyDescent="0.3">
      <c r="A28" s="12" t="s">
        <v>42</v>
      </c>
      <c r="B28" s="13">
        <v>94</v>
      </c>
      <c r="C28" s="13">
        <v>104</v>
      </c>
      <c r="D28" s="13">
        <v>429</v>
      </c>
      <c r="E28" s="13">
        <v>467</v>
      </c>
      <c r="F28" s="14">
        <f t="shared" si="0"/>
        <v>8.8578088578088625</v>
      </c>
      <c r="G28" s="1"/>
      <c r="H28" s="1"/>
      <c r="I28" s="1"/>
    </row>
    <row r="29" spans="1:9" x14ac:dyDescent="0.3">
      <c r="A29" s="9" t="s">
        <v>43</v>
      </c>
      <c r="B29" s="10">
        <v>0</v>
      </c>
      <c r="C29" s="10">
        <v>0</v>
      </c>
      <c r="D29" s="10">
        <v>11</v>
      </c>
      <c r="E29" s="10">
        <v>8</v>
      </c>
      <c r="F29" s="11">
        <f t="shared" si="0"/>
        <v>-27.272727272727266</v>
      </c>
      <c r="G29" s="1"/>
      <c r="H29" s="1"/>
      <c r="I29" s="1"/>
    </row>
    <row r="30" spans="1:9" x14ac:dyDescent="0.3">
      <c r="A30" s="12" t="s">
        <v>44</v>
      </c>
      <c r="B30" s="13">
        <v>10</v>
      </c>
      <c r="C30" s="13">
        <v>5</v>
      </c>
      <c r="D30" s="13">
        <v>77</v>
      </c>
      <c r="E30" s="13">
        <v>73</v>
      </c>
      <c r="F30" s="14">
        <f t="shared" si="0"/>
        <v>-5.1948051948051983</v>
      </c>
      <c r="G30" s="1"/>
      <c r="H30" s="1"/>
      <c r="I30" s="1"/>
    </row>
    <row r="31" spans="1:9" x14ac:dyDescent="0.3">
      <c r="A31" s="9" t="s">
        <v>45</v>
      </c>
      <c r="B31" s="10">
        <v>1</v>
      </c>
      <c r="C31" s="10">
        <v>3</v>
      </c>
      <c r="D31" s="10">
        <v>36</v>
      </c>
      <c r="E31" s="10">
        <v>57</v>
      </c>
      <c r="F31" s="11">
        <f t="shared" si="0"/>
        <v>58.333333333333343</v>
      </c>
      <c r="G31" s="1"/>
      <c r="H31" s="1"/>
      <c r="I31" s="1"/>
    </row>
    <row r="32" spans="1:9" x14ac:dyDescent="0.3">
      <c r="A32" s="12" t="s">
        <v>46</v>
      </c>
      <c r="B32" s="13">
        <v>24</v>
      </c>
      <c r="C32" s="13">
        <v>19</v>
      </c>
      <c r="D32" s="13">
        <v>196</v>
      </c>
      <c r="E32" s="13">
        <v>185</v>
      </c>
      <c r="F32" s="14">
        <f t="shared" si="0"/>
        <v>-5.6122448979591866</v>
      </c>
      <c r="G32" s="1"/>
      <c r="H32" s="1"/>
      <c r="I32" s="1"/>
    </row>
    <row r="33" spans="1:9" x14ac:dyDescent="0.3">
      <c r="A33" s="9" t="s">
        <v>47</v>
      </c>
      <c r="B33" s="10">
        <v>4</v>
      </c>
      <c r="C33" s="10">
        <v>4</v>
      </c>
      <c r="D33" s="10">
        <v>71</v>
      </c>
      <c r="E33" s="10">
        <v>68</v>
      </c>
      <c r="F33" s="11">
        <f t="shared" si="0"/>
        <v>-4.2253521126760631</v>
      </c>
      <c r="G33" s="1"/>
      <c r="H33" s="1"/>
      <c r="I33" s="1"/>
    </row>
    <row r="34" spans="1:9" x14ac:dyDescent="0.3">
      <c r="A34" s="12" t="s">
        <v>165</v>
      </c>
      <c r="B34" s="13">
        <v>0</v>
      </c>
      <c r="C34" s="13">
        <v>0</v>
      </c>
      <c r="D34" s="13">
        <v>6</v>
      </c>
      <c r="E34" s="13">
        <v>5</v>
      </c>
      <c r="F34" s="14">
        <f t="shared" si="0"/>
        <v>-16.666666666666671</v>
      </c>
      <c r="G34" s="1"/>
      <c r="H34" s="1"/>
      <c r="I34" s="1"/>
    </row>
    <row r="35" spans="1:9" x14ac:dyDescent="0.3">
      <c r="A35" s="15" t="s">
        <v>48</v>
      </c>
      <c r="B35" s="16">
        <f>SUM(B7:B34)</f>
        <v>435</v>
      </c>
      <c r="C35" s="16">
        <f t="shared" ref="C35:E35" si="1">SUM(C7:C34)</f>
        <v>443</v>
      </c>
      <c r="D35" s="16">
        <f t="shared" si="1"/>
        <v>3912</v>
      </c>
      <c r="E35" s="16">
        <f t="shared" si="1"/>
        <v>4085</v>
      </c>
      <c r="F35" s="17">
        <f t="shared" ref="F35" si="2">((E35*100)/D35)-100</f>
        <v>4.4222903885480633</v>
      </c>
      <c r="G35" s="1"/>
      <c r="H35" s="1"/>
      <c r="I35" s="1"/>
    </row>
    <row r="37" spans="1:9" x14ac:dyDescent="0.3">
      <c r="A37" s="83"/>
      <c r="B37" s="36"/>
      <c r="C37" s="36"/>
      <c r="D37" s="36"/>
      <c r="E37" s="36"/>
      <c r="F37" s="36"/>
      <c r="G37" s="36"/>
      <c r="H37" s="36"/>
    </row>
    <row r="38" spans="1:9" x14ac:dyDescent="0.3">
      <c r="A38" s="36"/>
      <c r="B38" s="36">
        <f t="shared" ref="B38:B66" si="3">E6</f>
        <v>2018</v>
      </c>
      <c r="C38" s="36">
        <f t="shared" ref="C38:C66" si="4">D6</f>
        <v>2017</v>
      </c>
      <c r="D38" s="36"/>
      <c r="E38" s="36"/>
      <c r="F38" s="36">
        <f>B38</f>
        <v>2018</v>
      </c>
      <c r="G38" s="36">
        <f>C38</f>
        <v>2017</v>
      </c>
      <c r="H38" s="36"/>
      <c r="I38" s="77"/>
    </row>
    <row r="39" spans="1:9" x14ac:dyDescent="0.3">
      <c r="A39" s="36" t="str">
        <f t="shared" ref="A39:A66" si="5">A7</f>
        <v>A CORUÑA</v>
      </c>
      <c r="B39" s="37">
        <f t="shared" si="3"/>
        <v>93</v>
      </c>
      <c r="C39" s="37">
        <f t="shared" si="4"/>
        <v>116</v>
      </c>
      <c r="D39" s="37">
        <f>_xlfn.RANK.EQ(B39,$B$39:$B$66)+COUNTIF($B$39:$B$66,B39)-1</f>
        <v>9</v>
      </c>
      <c r="E39" s="36" t="str">
        <f t="shared" ref="E39:E48" si="6">INDEX($A$39:$B$66,MATCH(ROW()-38,$D$39:$D$66,0),1)</f>
        <v>BALEARES</v>
      </c>
      <c r="F39" s="36">
        <f>LOOKUP(E39,$A$39:$A$66,$B$39:$B$66)</f>
        <v>844</v>
      </c>
      <c r="G39" s="36">
        <f>LOOKUP(E39,$A$39:$A$66,$C$39:$C$66)</f>
        <v>809</v>
      </c>
      <c r="H39" s="36"/>
      <c r="I39" s="77"/>
    </row>
    <row r="40" spans="1:9" x14ac:dyDescent="0.3">
      <c r="A40" s="36" t="str">
        <f t="shared" si="5"/>
        <v>ALICANTE</v>
      </c>
      <c r="B40" s="37">
        <f t="shared" si="3"/>
        <v>50</v>
      </c>
      <c r="C40" s="37">
        <f t="shared" si="4"/>
        <v>52</v>
      </c>
      <c r="D40" s="37">
        <f t="shared" ref="D40:D66" si="7">_xlfn.RANK.EQ(B40,$B$39:$B$66)+COUNTIF($B$39:$B$66,B40)-1</f>
        <v>14</v>
      </c>
      <c r="E40" s="36" t="str">
        <f t="shared" si="6"/>
        <v>BARCELONA</v>
      </c>
      <c r="F40" s="36">
        <f t="shared" ref="F40:F55" si="8">LOOKUP(E40,$A$39:$A$66,$B$39:$B$66)</f>
        <v>801</v>
      </c>
      <c r="G40" s="36">
        <f t="shared" ref="G40:G66" si="9">LOOKUP(E40,$A$39:$A$66,$C$39:$C$66)</f>
        <v>743</v>
      </c>
      <c r="H40" s="36"/>
      <c r="I40" s="77"/>
    </row>
    <row r="41" spans="1:9" x14ac:dyDescent="0.3">
      <c r="A41" s="36" t="str">
        <f t="shared" si="5"/>
        <v>ALMERÍA</v>
      </c>
      <c r="B41" s="37">
        <f t="shared" si="3"/>
        <v>37</v>
      </c>
      <c r="C41" s="37">
        <f t="shared" si="4"/>
        <v>37</v>
      </c>
      <c r="D41" s="37">
        <f t="shared" si="7"/>
        <v>15</v>
      </c>
      <c r="E41" s="36" t="str">
        <f t="shared" si="6"/>
        <v>LAS PALMAS</v>
      </c>
      <c r="F41" s="36">
        <f t="shared" si="8"/>
        <v>491</v>
      </c>
      <c r="G41" s="36">
        <f t="shared" si="9"/>
        <v>448</v>
      </c>
      <c r="H41" s="36"/>
      <c r="I41" s="77"/>
    </row>
    <row r="42" spans="1:9" x14ac:dyDescent="0.3">
      <c r="A42" s="36" t="str">
        <f t="shared" si="5"/>
        <v>AVILÉS</v>
      </c>
      <c r="B42" s="37">
        <f t="shared" si="3"/>
        <v>4</v>
      </c>
      <c r="C42" s="37">
        <f t="shared" si="4"/>
        <v>3</v>
      </c>
      <c r="D42" s="37">
        <f t="shared" si="7"/>
        <v>24</v>
      </c>
      <c r="E42" s="36" t="str">
        <f t="shared" si="6"/>
        <v>SANTA CRUZ DE TENERIFE</v>
      </c>
      <c r="F42" s="36">
        <f t="shared" si="8"/>
        <v>467</v>
      </c>
      <c r="G42" s="36">
        <f t="shared" si="9"/>
        <v>429</v>
      </c>
      <c r="H42" s="36"/>
      <c r="I42" s="77"/>
    </row>
    <row r="43" spans="1:9" x14ac:dyDescent="0.3">
      <c r="A43" s="36" t="str">
        <f t="shared" si="5"/>
        <v>BAHÍA DE ALGECIRAS</v>
      </c>
      <c r="B43" s="37">
        <f t="shared" si="3"/>
        <v>0</v>
      </c>
      <c r="C43" s="37">
        <f t="shared" si="4"/>
        <v>2</v>
      </c>
      <c r="D43" s="37">
        <f t="shared" si="7"/>
        <v>28</v>
      </c>
      <c r="E43" s="36" t="str">
        <f t="shared" si="6"/>
        <v>BAHÍA DE CÁDIZ</v>
      </c>
      <c r="F43" s="36">
        <f t="shared" si="8"/>
        <v>316</v>
      </c>
      <c r="G43" s="36">
        <f t="shared" si="9"/>
        <v>280</v>
      </c>
      <c r="H43" s="36"/>
      <c r="I43" s="77"/>
    </row>
    <row r="44" spans="1:9" x14ac:dyDescent="0.3">
      <c r="A44" s="36" t="str">
        <f t="shared" si="5"/>
        <v>BAHÍA DE CÁDIZ</v>
      </c>
      <c r="B44" s="37">
        <f t="shared" si="3"/>
        <v>316</v>
      </c>
      <c r="C44" s="37">
        <f t="shared" si="4"/>
        <v>280</v>
      </c>
      <c r="D44" s="37">
        <f t="shared" si="7"/>
        <v>5</v>
      </c>
      <c r="E44" s="36" t="str">
        <f t="shared" si="6"/>
        <v>MÁLAGA</v>
      </c>
      <c r="F44" s="36">
        <f t="shared" si="8"/>
        <v>287</v>
      </c>
      <c r="G44" s="36">
        <f t="shared" si="9"/>
        <v>289</v>
      </c>
      <c r="H44" s="36"/>
      <c r="I44" s="77"/>
    </row>
    <row r="45" spans="1:9" x14ac:dyDescent="0.3">
      <c r="A45" s="36" t="str">
        <f t="shared" si="5"/>
        <v>BALEARES</v>
      </c>
      <c r="B45" s="37">
        <f t="shared" si="3"/>
        <v>844</v>
      </c>
      <c r="C45" s="37">
        <f t="shared" si="4"/>
        <v>809</v>
      </c>
      <c r="D45" s="37">
        <f t="shared" si="7"/>
        <v>1</v>
      </c>
      <c r="E45" s="36" t="str">
        <f t="shared" si="6"/>
        <v>VALENCIA</v>
      </c>
      <c r="F45" s="36">
        <f t="shared" si="8"/>
        <v>185</v>
      </c>
      <c r="G45" s="36">
        <f t="shared" si="9"/>
        <v>196</v>
      </c>
      <c r="H45" s="36"/>
      <c r="I45" s="77"/>
    </row>
    <row r="46" spans="1:9" x14ac:dyDescent="0.3">
      <c r="A46" s="36" t="str">
        <f t="shared" si="5"/>
        <v>BARCELONA</v>
      </c>
      <c r="B46" s="37">
        <f t="shared" si="3"/>
        <v>801</v>
      </c>
      <c r="C46" s="37">
        <f t="shared" si="4"/>
        <v>743</v>
      </c>
      <c r="D46" s="37">
        <f t="shared" si="7"/>
        <v>2</v>
      </c>
      <c r="E46" s="36" t="str">
        <f t="shared" si="6"/>
        <v>CARTAGENA</v>
      </c>
      <c r="F46" s="36">
        <f t="shared" si="8"/>
        <v>144</v>
      </c>
      <c r="G46" s="36">
        <f t="shared" si="9"/>
        <v>149</v>
      </c>
      <c r="H46" s="36"/>
      <c r="I46" s="77"/>
    </row>
    <row r="47" spans="1:9" x14ac:dyDescent="0.3">
      <c r="A47" s="36" t="str">
        <f t="shared" si="5"/>
        <v>BILBAO</v>
      </c>
      <c r="B47" s="37">
        <f t="shared" si="3"/>
        <v>59</v>
      </c>
      <c r="C47" s="37">
        <f t="shared" si="4"/>
        <v>61</v>
      </c>
      <c r="D47" s="37">
        <f t="shared" si="7"/>
        <v>12</v>
      </c>
      <c r="E47" s="36" t="str">
        <f t="shared" si="6"/>
        <v>A CORUÑA</v>
      </c>
      <c r="F47" s="36">
        <f t="shared" si="8"/>
        <v>93</v>
      </c>
      <c r="G47" s="36">
        <f t="shared" si="9"/>
        <v>116</v>
      </c>
      <c r="H47" s="36"/>
      <c r="I47" s="77"/>
    </row>
    <row r="48" spans="1:9" x14ac:dyDescent="0.3">
      <c r="A48" s="36" t="str">
        <f t="shared" si="5"/>
        <v>CARTAGENA</v>
      </c>
      <c r="B48" s="37">
        <f t="shared" si="3"/>
        <v>144</v>
      </c>
      <c r="C48" s="37">
        <f t="shared" si="4"/>
        <v>149</v>
      </c>
      <c r="D48" s="37">
        <f t="shared" si="7"/>
        <v>8</v>
      </c>
      <c r="E48" s="36" t="str">
        <f t="shared" si="6"/>
        <v>SEVILLA</v>
      </c>
      <c r="F48" s="36">
        <f t="shared" si="8"/>
        <v>73</v>
      </c>
      <c r="G48" s="36">
        <f t="shared" si="9"/>
        <v>77</v>
      </c>
      <c r="H48" s="36"/>
      <c r="I48" s="77"/>
    </row>
    <row r="49" spans="1:9" x14ac:dyDescent="0.3">
      <c r="A49" s="36" t="str">
        <f t="shared" si="5"/>
        <v>CASTELLÓN</v>
      </c>
      <c r="B49" s="37">
        <f t="shared" si="3"/>
        <v>1</v>
      </c>
      <c r="C49" s="37">
        <f t="shared" si="4"/>
        <v>1</v>
      </c>
      <c r="D49" s="37">
        <f t="shared" si="7"/>
        <v>26</v>
      </c>
      <c r="E49" s="36" t="str">
        <f t="shared" ref="E49:E66" si="10">INDEX($A$39:$B$66,MATCH(ROW()-38,$D$39:$D$66,0),1)</f>
        <v>VIGO</v>
      </c>
      <c r="F49" s="36">
        <f t="shared" si="8"/>
        <v>68</v>
      </c>
      <c r="G49" s="36">
        <f t="shared" si="9"/>
        <v>71</v>
      </c>
      <c r="H49" s="36"/>
      <c r="I49" s="77"/>
    </row>
    <row r="50" spans="1:9" x14ac:dyDescent="0.3">
      <c r="A50" s="36" t="str">
        <f t="shared" si="5"/>
        <v>CEUTA</v>
      </c>
      <c r="B50" s="37">
        <f t="shared" si="3"/>
        <v>17</v>
      </c>
      <c r="C50" s="37">
        <f t="shared" si="4"/>
        <v>9</v>
      </c>
      <c r="D50" s="37">
        <f t="shared" si="7"/>
        <v>18</v>
      </c>
      <c r="E50" s="36" t="str">
        <f t="shared" si="10"/>
        <v>BILBAO</v>
      </c>
      <c r="F50" s="36">
        <f t="shared" si="8"/>
        <v>59</v>
      </c>
      <c r="G50" s="36">
        <f t="shared" si="9"/>
        <v>61</v>
      </c>
      <c r="H50" s="36"/>
      <c r="I50" s="77"/>
    </row>
    <row r="51" spans="1:9" x14ac:dyDescent="0.3">
      <c r="A51" s="36" t="str">
        <f t="shared" si="5"/>
        <v>FERROL-SAN CIBRAO</v>
      </c>
      <c r="B51" s="37">
        <f t="shared" si="3"/>
        <v>14</v>
      </c>
      <c r="C51" s="37">
        <f t="shared" si="4"/>
        <v>22</v>
      </c>
      <c r="D51" s="37">
        <f t="shared" si="7"/>
        <v>19</v>
      </c>
      <c r="E51" s="36" t="str">
        <f t="shared" si="10"/>
        <v>TARRAGONA</v>
      </c>
      <c r="F51" s="36">
        <f t="shared" si="8"/>
        <v>57</v>
      </c>
      <c r="G51" s="36">
        <f t="shared" si="9"/>
        <v>36</v>
      </c>
      <c r="H51" s="36"/>
      <c r="I51" s="77"/>
    </row>
    <row r="52" spans="1:9" x14ac:dyDescent="0.3">
      <c r="A52" s="36" t="str">
        <f t="shared" si="5"/>
        <v>GIJÓN</v>
      </c>
      <c r="B52" s="37">
        <f t="shared" si="3"/>
        <v>17</v>
      </c>
      <c r="C52" s="37">
        <f t="shared" si="4"/>
        <v>17</v>
      </c>
      <c r="D52" s="37">
        <f t="shared" si="7"/>
        <v>18</v>
      </c>
      <c r="E52" s="36" t="str">
        <f t="shared" si="10"/>
        <v>ALICANTE</v>
      </c>
      <c r="F52" s="36">
        <f t="shared" si="8"/>
        <v>50</v>
      </c>
      <c r="G52" s="36">
        <f t="shared" si="9"/>
        <v>52</v>
      </c>
      <c r="H52" s="36"/>
      <c r="I52" s="77"/>
    </row>
    <row r="53" spans="1:9" x14ac:dyDescent="0.3">
      <c r="A53" s="36" t="str">
        <f t="shared" si="5"/>
        <v>HUELVA</v>
      </c>
      <c r="B53" s="37">
        <f t="shared" si="3"/>
        <v>12</v>
      </c>
      <c r="C53" s="37">
        <f t="shared" si="4"/>
        <v>6</v>
      </c>
      <c r="D53" s="37">
        <f t="shared" si="7"/>
        <v>20</v>
      </c>
      <c r="E53" s="36" t="str">
        <f t="shared" si="10"/>
        <v>ALMERÍA</v>
      </c>
      <c r="F53" s="36">
        <f t="shared" si="8"/>
        <v>37</v>
      </c>
      <c r="G53" s="36">
        <f t="shared" si="9"/>
        <v>37</v>
      </c>
      <c r="H53" s="36"/>
      <c r="I53" s="77"/>
    </row>
    <row r="54" spans="1:9" x14ac:dyDescent="0.3">
      <c r="A54" s="36" t="str">
        <f t="shared" si="5"/>
        <v>LAS PALMAS</v>
      </c>
      <c r="B54" s="37">
        <f t="shared" si="3"/>
        <v>491</v>
      </c>
      <c r="C54" s="37">
        <f t="shared" si="4"/>
        <v>448</v>
      </c>
      <c r="D54" s="37">
        <f t="shared" si="7"/>
        <v>3</v>
      </c>
      <c r="E54" s="36" t="str">
        <f t="shared" si="10"/>
        <v>MOTRIL</v>
      </c>
      <c r="F54" s="36">
        <f t="shared" si="8"/>
        <v>29</v>
      </c>
      <c r="G54" s="36">
        <f t="shared" si="9"/>
        <v>31</v>
      </c>
      <c r="H54" s="36"/>
      <c r="I54" s="77"/>
    </row>
    <row r="55" spans="1:9" x14ac:dyDescent="0.3">
      <c r="A55" s="36" t="str">
        <f t="shared" si="5"/>
        <v>MÁLAGA</v>
      </c>
      <c r="B55" s="37">
        <f t="shared" si="3"/>
        <v>287</v>
      </c>
      <c r="C55" s="37">
        <f t="shared" si="4"/>
        <v>289</v>
      </c>
      <c r="D55" s="37">
        <f t="shared" si="7"/>
        <v>6</v>
      </c>
      <c r="E55" s="36" t="e">
        <f t="shared" si="10"/>
        <v>#N/A</v>
      </c>
      <c r="F55" s="36" t="e">
        <f t="shared" si="8"/>
        <v>#N/A</v>
      </c>
      <c r="G55" s="36" t="e">
        <f t="shared" si="9"/>
        <v>#N/A</v>
      </c>
      <c r="H55" s="36"/>
      <c r="I55" s="77"/>
    </row>
    <row r="56" spans="1:9" x14ac:dyDescent="0.3">
      <c r="A56" s="36" t="str">
        <f t="shared" si="5"/>
        <v>MARÍN Y RÍA DE PONTEVEDRA</v>
      </c>
      <c r="B56" s="37">
        <f t="shared" si="3"/>
        <v>0</v>
      </c>
      <c r="C56" s="37">
        <f t="shared" si="4"/>
        <v>2</v>
      </c>
      <c r="D56" s="37">
        <f t="shared" si="7"/>
        <v>28</v>
      </c>
      <c r="E56" s="36" t="str">
        <f t="shared" si="10"/>
        <v>CEUTA</v>
      </c>
      <c r="F56" s="36">
        <f t="shared" ref="F56:F66" si="11">LOOKUP(E56,$A$39:$A$66,$B$39:$B$66)</f>
        <v>17</v>
      </c>
      <c r="G56" s="36">
        <f t="shared" si="9"/>
        <v>9</v>
      </c>
      <c r="H56" s="36"/>
      <c r="I56" s="77"/>
    </row>
    <row r="57" spans="1:9" x14ac:dyDescent="0.3">
      <c r="A57" s="36" t="str">
        <f t="shared" si="5"/>
        <v>MELILLA</v>
      </c>
      <c r="B57" s="37">
        <f t="shared" si="3"/>
        <v>1</v>
      </c>
      <c r="C57" s="37">
        <f t="shared" si="4"/>
        <v>0</v>
      </c>
      <c r="D57" s="37">
        <f t="shared" si="7"/>
        <v>26</v>
      </c>
      <c r="E57" s="36" t="str">
        <f t="shared" si="10"/>
        <v>FERROL-SAN CIBRAO</v>
      </c>
      <c r="F57" s="36">
        <f t="shared" si="11"/>
        <v>14</v>
      </c>
      <c r="G57" s="36">
        <f t="shared" si="9"/>
        <v>22</v>
      </c>
      <c r="H57" s="36"/>
      <c r="I57" s="77"/>
    </row>
    <row r="58" spans="1:9" x14ac:dyDescent="0.3">
      <c r="A58" s="36" t="str">
        <f t="shared" si="5"/>
        <v>MOTRIL</v>
      </c>
      <c r="B58" s="37">
        <f t="shared" si="3"/>
        <v>29</v>
      </c>
      <c r="C58" s="37">
        <f t="shared" si="4"/>
        <v>31</v>
      </c>
      <c r="D58" s="37">
        <f t="shared" si="7"/>
        <v>16</v>
      </c>
      <c r="E58" s="36" t="str">
        <f t="shared" si="10"/>
        <v>HUELVA</v>
      </c>
      <c r="F58" s="36">
        <f t="shared" si="11"/>
        <v>12</v>
      </c>
      <c r="G58" s="36">
        <f t="shared" si="9"/>
        <v>6</v>
      </c>
      <c r="H58" s="36"/>
      <c r="I58" s="77"/>
    </row>
    <row r="59" spans="1:9" x14ac:dyDescent="0.3">
      <c r="A59" s="36" t="str">
        <f t="shared" si="5"/>
        <v>PASAIA</v>
      </c>
      <c r="B59" s="37">
        <f t="shared" si="3"/>
        <v>5</v>
      </c>
      <c r="C59" s="37">
        <f t="shared" si="4"/>
        <v>9</v>
      </c>
      <c r="D59" s="37">
        <f t="shared" si="7"/>
        <v>23</v>
      </c>
      <c r="E59" s="36" t="str">
        <f t="shared" si="10"/>
        <v>SANTANDER</v>
      </c>
      <c r="F59" s="36">
        <f t="shared" si="11"/>
        <v>8</v>
      </c>
      <c r="G59" s="36">
        <f t="shared" si="9"/>
        <v>11</v>
      </c>
      <c r="H59" s="36"/>
      <c r="I59" s="77"/>
    </row>
    <row r="60" spans="1:9" x14ac:dyDescent="0.3">
      <c r="A60" s="36" t="str">
        <f t="shared" si="5"/>
        <v>SANTA CRUZ DE TENERIFE</v>
      </c>
      <c r="B60" s="37">
        <f t="shared" si="3"/>
        <v>467</v>
      </c>
      <c r="C60" s="37">
        <f t="shared" si="4"/>
        <v>429</v>
      </c>
      <c r="D60" s="37">
        <f t="shared" si="7"/>
        <v>4</v>
      </c>
      <c r="E60" s="36" t="e">
        <f t="shared" si="10"/>
        <v>#N/A</v>
      </c>
      <c r="F60" s="36" t="e">
        <f t="shared" si="11"/>
        <v>#N/A</v>
      </c>
      <c r="G60" s="36" t="e">
        <f t="shared" si="9"/>
        <v>#N/A</v>
      </c>
      <c r="H60" s="36"/>
      <c r="I60" s="77"/>
    </row>
    <row r="61" spans="1:9" x14ac:dyDescent="0.3">
      <c r="A61" s="36" t="str">
        <f t="shared" si="5"/>
        <v>SANTANDER</v>
      </c>
      <c r="B61" s="37">
        <f t="shared" si="3"/>
        <v>8</v>
      </c>
      <c r="C61" s="37">
        <f t="shared" si="4"/>
        <v>11</v>
      </c>
      <c r="D61" s="37">
        <f t="shared" si="7"/>
        <v>21</v>
      </c>
      <c r="E61" s="36" t="str">
        <f t="shared" si="10"/>
        <v>PASAIA</v>
      </c>
      <c r="F61" s="36">
        <f t="shared" si="11"/>
        <v>5</v>
      </c>
      <c r="G61" s="36">
        <f t="shared" si="9"/>
        <v>9</v>
      </c>
      <c r="H61" s="36"/>
      <c r="I61" s="77"/>
    </row>
    <row r="62" spans="1:9" x14ac:dyDescent="0.3">
      <c r="A62" s="36" t="str">
        <f t="shared" si="5"/>
        <v>SEVILLA</v>
      </c>
      <c r="B62" s="37">
        <f t="shared" si="3"/>
        <v>73</v>
      </c>
      <c r="C62" s="37">
        <f t="shared" si="4"/>
        <v>77</v>
      </c>
      <c r="D62" s="37">
        <f t="shared" si="7"/>
        <v>10</v>
      </c>
      <c r="E62" s="36" t="str">
        <f t="shared" si="10"/>
        <v>AVILÉS</v>
      </c>
      <c r="F62" s="36">
        <f t="shared" si="11"/>
        <v>4</v>
      </c>
      <c r="G62" s="36">
        <f t="shared" si="9"/>
        <v>3</v>
      </c>
      <c r="H62" s="36"/>
      <c r="I62" s="77"/>
    </row>
    <row r="63" spans="1:9" x14ac:dyDescent="0.3">
      <c r="A63" s="36" t="str">
        <f t="shared" si="5"/>
        <v>TARRAGONA</v>
      </c>
      <c r="B63" s="37">
        <f t="shared" si="3"/>
        <v>57</v>
      </c>
      <c r="C63" s="37">
        <f t="shared" si="4"/>
        <v>36</v>
      </c>
      <c r="D63" s="37">
        <f t="shared" si="7"/>
        <v>13</v>
      </c>
      <c r="E63" s="36" t="e">
        <f t="shared" si="10"/>
        <v>#N/A</v>
      </c>
      <c r="F63" s="36" t="e">
        <f t="shared" si="11"/>
        <v>#N/A</v>
      </c>
      <c r="G63" s="36" t="e">
        <f t="shared" si="9"/>
        <v>#N/A</v>
      </c>
      <c r="H63" s="36"/>
      <c r="I63" s="77"/>
    </row>
    <row r="64" spans="1:9" x14ac:dyDescent="0.3">
      <c r="A64" s="36" t="str">
        <f t="shared" si="5"/>
        <v>VALENCIA</v>
      </c>
      <c r="B64" s="37">
        <f t="shared" si="3"/>
        <v>185</v>
      </c>
      <c r="C64" s="37">
        <f t="shared" si="4"/>
        <v>196</v>
      </c>
      <c r="D64" s="37">
        <f t="shared" si="7"/>
        <v>7</v>
      </c>
      <c r="E64" s="36" t="str">
        <f t="shared" si="10"/>
        <v>CASTELLÓN</v>
      </c>
      <c r="F64" s="36">
        <f t="shared" si="11"/>
        <v>1</v>
      </c>
      <c r="G64" s="36">
        <f t="shared" si="9"/>
        <v>1</v>
      </c>
      <c r="H64" s="36"/>
      <c r="I64" s="77"/>
    </row>
    <row r="65" spans="1:9" x14ac:dyDescent="0.3">
      <c r="A65" s="36" t="str">
        <f t="shared" si="5"/>
        <v>VIGO</v>
      </c>
      <c r="B65" s="37">
        <f t="shared" si="3"/>
        <v>68</v>
      </c>
      <c r="C65" s="37">
        <f t="shared" si="4"/>
        <v>71</v>
      </c>
      <c r="D65" s="37">
        <f t="shared" si="7"/>
        <v>11</v>
      </c>
      <c r="E65" s="36" t="e">
        <f t="shared" si="10"/>
        <v>#N/A</v>
      </c>
      <c r="F65" s="36" t="e">
        <f t="shared" si="11"/>
        <v>#N/A</v>
      </c>
      <c r="G65" s="36" t="e">
        <f t="shared" si="9"/>
        <v>#N/A</v>
      </c>
      <c r="H65" s="36"/>
      <c r="I65" s="77"/>
    </row>
    <row r="66" spans="1:9" x14ac:dyDescent="0.3">
      <c r="A66" s="36" t="str">
        <f t="shared" si="5"/>
        <v>VILAGARCÍA</v>
      </c>
      <c r="B66" s="37">
        <f t="shared" si="3"/>
        <v>5</v>
      </c>
      <c r="C66" s="37">
        <f t="shared" si="4"/>
        <v>6</v>
      </c>
      <c r="D66" s="37">
        <f t="shared" si="7"/>
        <v>23</v>
      </c>
      <c r="E66" s="36" t="str">
        <f t="shared" si="10"/>
        <v>BAHÍA DE ALGECIRAS</v>
      </c>
      <c r="F66" s="36">
        <f t="shared" si="11"/>
        <v>0</v>
      </c>
      <c r="G66" s="36">
        <f t="shared" si="9"/>
        <v>2</v>
      </c>
      <c r="H66" s="36"/>
      <c r="I66" s="77"/>
    </row>
    <row r="67" spans="1:9" x14ac:dyDescent="0.3">
      <c r="A67" s="36"/>
      <c r="B67" s="36"/>
      <c r="C67" s="36"/>
      <c r="D67" s="36"/>
      <c r="E67" s="36"/>
      <c r="F67" s="36"/>
      <c r="G67" s="36"/>
      <c r="H67" s="36"/>
      <c r="I67" s="77"/>
    </row>
    <row r="68" spans="1:9" x14ac:dyDescent="0.3">
      <c r="A68" s="74"/>
      <c r="B68" s="75"/>
      <c r="C68" s="75"/>
      <c r="D68" s="75"/>
      <c r="E68" s="75"/>
      <c r="F68" s="76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6397DE03-AFAA-40A9-B2D7-EF113D7D6BAE}"/>
</file>

<file path=customXml/itemProps2.xml><?xml version="1.0" encoding="utf-8"?>
<ds:datastoreItem xmlns:ds="http://schemas.openxmlformats.org/officeDocument/2006/customXml" ds:itemID="{834F6693-24A3-4A09-8393-52C6528E52BA}"/>
</file>

<file path=customXml/itemProps3.xml><?xml version="1.0" encoding="utf-8"?>
<ds:datastoreItem xmlns:ds="http://schemas.openxmlformats.org/officeDocument/2006/customXml" ds:itemID="{A40D6B4A-25CA-4ADB-9E33-B8BE7C096C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82</vt:i4>
      </vt:variant>
    </vt:vector>
  </HeadingPairs>
  <TitlesOfParts>
    <vt:vector size="110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Avit.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'Avit.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rbj</cp:lastModifiedBy>
  <cp:lastPrinted>2018-02-01T16:32:26Z</cp:lastPrinted>
  <dcterms:created xsi:type="dcterms:W3CDTF">2015-12-29T08:33:54Z</dcterms:created>
  <dcterms:modified xsi:type="dcterms:W3CDTF">2019-02-14T12:10:29Z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