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drawings/drawing5.xml" ContentType="application/vnd.openxmlformats-officedocument.drawing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drawings/drawing6.xml" ContentType="application/vnd.openxmlformats-officedocument.drawing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drawings/drawing7.xml" ContentType="application/vnd.openxmlformats-officedocument.drawing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drawings/drawing8.xml" ContentType="application/vnd.openxmlformats-officedocument.drawing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drawings/drawing9.xml" ContentType="application/vnd.openxmlformats-officedocument.drawing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drawings/drawing10.xml" ContentType="application/vnd.openxmlformats-officedocument.drawing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drawings/drawing11.xml" ContentType="application/vnd.openxmlformats-officedocument.drawing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drawings/drawing12.xml" ContentType="application/vnd.openxmlformats-officedocument.drawing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drawings/drawing13.xml" ContentType="application/vnd.openxmlformats-officedocument.drawing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xl/drawings/drawing14.xml" ContentType="application/vnd.openxmlformats-officedocument.drawing+xml"/>
  <Override PartName="/xl/charts/chart12.xml" ContentType="application/vnd.openxmlformats-officedocument.drawingml.chart+xml"/>
  <Override PartName="/xl/charts/style12.xml" ContentType="application/vnd.ms-office.chartstyle+xml"/>
  <Override PartName="/xl/charts/colors12.xml" ContentType="application/vnd.ms-office.chartcolorstyle+xml"/>
  <Override PartName="/xl/drawings/drawing15.xml" ContentType="application/vnd.openxmlformats-officedocument.drawing+xml"/>
  <Override PartName="/xl/charts/chart13.xml" ContentType="application/vnd.openxmlformats-officedocument.drawingml.chart+xml"/>
  <Override PartName="/xl/charts/style13.xml" ContentType="application/vnd.ms-office.chartstyle+xml"/>
  <Override PartName="/xl/charts/colors13.xml" ContentType="application/vnd.ms-office.chartcolorstyle+xml"/>
  <Override PartName="/xl/drawings/drawing16.xml" ContentType="application/vnd.openxmlformats-officedocument.drawing+xml"/>
  <Override PartName="/xl/charts/chart14.xml" ContentType="application/vnd.openxmlformats-officedocument.drawingml.chart+xml"/>
  <Override PartName="/xl/charts/style14.xml" ContentType="application/vnd.ms-office.chartstyle+xml"/>
  <Override PartName="/xl/charts/colors14.xml" ContentType="application/vnd.ms-office.chartcolorstyle+xml"/>
  <Override PartName="/xl/drawings/drawing17.xml" ContentType="application/vnd.openxmlformats-officedocument.drawing+xml"/>
  <Override PartName="/xl/charts/chart15.xml" ContentType="application/vnd.openxmlformats-officedocument.drawingml.chart+xml"/>
  <Override PartName="/xl/charts/style15.xml" ContentType="application/vnd.ms-office.chartstyle+xml"/>
  <Override PartName="/xl/charts/colors15.xml" ContentType="application/vnd.ms-office.chartcolorstyle+xml"/>
  <Override PartName="/xl/drawings/drawing18.xml" ContentType="application/vnd.openxmlformats-officedocument.drawing+xml"/>
  <Override PartName="/xl/charts/chart16.xml" ContentType="application/vnd.openxmlformats-officedocument.drawingml.chart+xml"/>
  <Override PartName="/xl/charts/style16.xml" ContentType="application/vnd.ms-office.chartstyle+xml"/>
  <Override PartName="/xl/charts/colors16.xml" ContentType="application/vnd.ms-office.chartcolorstyle+xml"/>
  <Override PartName="/xl/drawings/drawing19.xml" ContentType="application/vnd.openxmlformats-officedocument.drawing+xml"/>
  <Override PartName="/xl/charts/chart17.xml" ContentType="application/vnd.openxmlformats-officedocument.drawingml.chart+xml"/>
  <Override PartName="/xl/charts/style17.xml" ContentType="application/vnd.ms-office.chartstyle+xml"/>
  <Override PartName="/xl/charts/colors17.xml" ContentType="application/vnd.ms-office.chartcolorstyle+xml"/>
  <Override PartName="/xl/drawings/drawing20.xml" ContentType="application/vnd.openxmlformats-officedocument.drawing+xml"/>
  <Override PartName="/xl/charts/chart18.xml" ContentType="application/vnd.openxmlformats-officedocument.drawingml.chart+xml"/>
  <Override PartName="/xl/charts/style18.xml" ContentType="application/vnd.ms-office.chartstyle+xml"/>
  <Override PartName="/xl/charts/colors18.xml" ContentType="application/vnd.ms-office.chartcolorstyle+xml"/>
  <Override PartName="/xl/drawings/drawing21.xml" ContentType="application/vnd.openxmlformats-officedocument.drawing+xml"/>
  <Override PartName="/xl/charts/chart19.xml" ContentType="application/vnd.openxmlformats-officedocument.drawingml.chart+xml"/>
  <Override PartName="/xl/charts/style19.xml" ContentType="application/vnd.ms-office.chartstyle+xml"/>
  <Override PartName="/xl/charts/colors19.xml" ContentType="application/vnd.ms-office.chartcolorstyle+xml"/>
  <Override PartName="/xl/drawings/drawing22.xml" ContentType="application/vnd.openxmlformats-officedocument.drawing+xml"/>
  <Override PartName="/xl/charts/chart20.xml" ContentType="application/vnd.openxmlformats-officedocument.drawingml.chart+xml"/>
  <Override PartName="/xl/charts/style20.xml" ContentType="application/vnd.ms-office.chartstyle+xml"/>
  <Override PartName="/xl/charts/colors20.xml" ContentType="application/vnd.ms-office.chartcolorstyle+xml"/>
  <Override PartName="/xl/drawings/drawing23.xml" ContentType="application/vnd.openxmlformats-officedocument.drawing+xml"/>
  <Override PartName="/xl/charts/chart21.xml" ContentType="application/vnd.openxmlformats-officedocument.drawingml.chart+xml"/>
  <Override PartName="/xl/charts/style21.xml" ContentType="application/vnd.ms-office.chartstyle+xml"/>
  <Override PartName="/xl/charts/colors21.xml" ContentType="application/vnd.ms-office.chartcolorstyle+xml"/>
  <Override PartName="/xl/drawings/drawing24.xml" ContentType="application/vnd.openxmlformats-officedocument.drawing+xml"/>
  <Override PartName="/xl/charts/chart22.xml" ContentType="application/vnd.openxmlformats-officedocument.drawingml.chart+xml"/>
  <Override PartName="/xl/charts/style22.xml" ContentType="application/vnd.ms-office.chartstyle+xml"/>
  <Override PartName="/xl/charts/colors22.xml" ContentType="application/vnd.ms-office.chartcolorstyle+xml"/>
  <Override PartName="/xl/drawings/drawing25.xml" ContentType="application/vnd.openxmlformats-officedocument.drawing+xml"/>
  <Override PartName="/xl/charts/chart23.xml" ContentType="application/vnd.openxmlformats-officedocument.drawingml.chart+xml"/>
  <Override PartName="/xl/charts/style23.xml" ContentType="application/vnd.ms-office.chartstyle+xml"/>
  <Override PartName="/xl/charts/colors23.xml" ContentType="application/vnd.ms-office.chartcolorstyle+xml"/>
  <Override PartName="/xl/drawings/drawing26.xml" ContentType="application/vnd.openxmlformats-officedocument.drawing+xml"/>
  <Override PartName="/xl/charts/chart24.xml" ContentType="application/vnd.openxmlformats-officedocument.drawingml.chart+xml"/>
  <Override PartName="/xl/charts/style24.xml" ContentType="application/vnd.ms-office.chartstyle+xml"/>
  <Override PartName="/xl/charts/colors24.xml" ContentType="application/vnd.ms-office.chartcolorstyle+xml"/>
  <Override PartName="/xl/drawings/drawing27.xml" ContentType="application/vnd.openxmlformats-officedocument.drawing+xml"/>
  <Override PartName="/xl/charts/chart25.xml" ContentType="application/vnd.openxmlformats-officedocument.drawingml.chart+xml"/>
  <Override PartName="/xl/charts/style25.xml" ContentType="application/vnd.ms-office.chartstyle+xml"/>
  <Override PartName="/xl/charts/colors25.xml" ContentType="application/vnd.ms-office.chartcolorstyle+xml"/>
  <Override PartName="/xl/drawings/drawing28.xml" ContentType="application/vnd.openxmlformats-officedocument.drawing+xml"/>
  <Override PartName="/xl/charts/chart26.xml" ContentType="application/vnd.openxmlformats-officedocument.drawingml.chart+xml"/>
  <Override PartName="/xl/charts/style26.xml" ContentType="application/vnd.ms-office.chartstyle+xml"/>
  <Override PartName="/xl/charts/colors26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1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Resumen\"/>
    </mc:Choice>
  </mc:AlternateContent>
  <xr:revisionPtr revIDLastSave="0" documentId="13_ncr:1_{6B236BF1-B092-4EA2-BBD7-C52249E7CF11}" xr6:coauthVersionLast="45" xr6:coauthVersionMax="45" xr10:uidLastSave="{00000000-0000-0000-0000-000000000000}"/>
  <bookViews>
    <workbookView xWindow="-28920" yWindow="-120" windowWidth="29040" windowHeight="15990" xr2:uid="{00000000-000D-0000-FFFF-FFFF00000000}"/>
  </bookViews>
  <sheets>
    <sheet name="Portada" sheetId="29" r:id="rId1"/>
    <sheet name="Resumen general" sheetId="4" r:id="rId2"/>
    <sheet name="Total tráfico" sheetId="5" r:id="rId3"/>
    <sheet name="Total presentación" sheetId="6" r:id="rId4"/>
    <sheet name="Líquidos" sheetId="7" r:id="rId5"/>
    <sheet name="Sólidos" sheetId="8" r:id="rId6"/>
    <sheet name="Mercancía general" sheetId="9" r:id="rId7"/>
    <sheet name="Mercancías contenedores" sheetId="14" r:id="rId8"/>
    <sheet name="Pesca" sheetId="10" r:id="rId9"/>
    <sheet name="Avituallamiento" sheetId="11" r:id="rId10"/>
    <sheet name="Avi. combustibles" sheetId="32" r:id="rId11"/>
    <sheet name="Tráfico interior" sheetId="33" r:id="rId12"/>
    <sheet name="Mercancías tránsito" sheetId="12" r:id="rId13"/>
    <sheet name="Mercan. contene. tránsito" sheetId="13" r:id="rId14"/>
    <sheet name="Ro-Ro" sheetId="15" r:id="rId15"/>
    <sheet name="Ro-Ro remolques" sheetId="27" r:id="rId16"/>
    <sheet name="TEUS" sheetId="16" r:id="rId17"/>
    <sheet name="TEUS tránsito" sheetId="17" r:id="rId18"/>
    <sheet name="TEUS nacional" sheetId="18" r:id="rId19"/>
    <sheet name="Hoja1" sheetId="34" r:id="rId20"/>
    <sheet name="TEUS exterior" sheetId="19" r:id="rId21"/>
    <sheet name="TEUS nacional y exterior" sheetId="20" r:id="rId22"/>
    <sheet name="Pasajeros total" sheetId="21" r:id="rId23"/>
    <sheet name="Pasajeros crucero" sheetId="22" r:id="rId24"/>
    <sheet name="Automóviles régimen pasaje" sheetId="23" r:id="rId25"/>
    <sheet name="Automóviles régimen mercancía" sheetId="28" r:id="rId26"/>
    <sheet name="Buques número" sheetId="24" r:id="rId27"/>
    <sheet name="Buques GT" sheetId="25" r:id="rId28"/>
    <sheet name="Cruceros" sheetId="26" r:id="rId29"/>
  </sheets>
  <definedNames>
    <definedName name="_xlnm.Print_Area" localSheetId="25">'Automóviles régimen mercancía'!$A$1:$M$37</definedName>
    <definedName name="_xlnm.Print_Area" localSheetId="24">'Automóviles régimen pasaje'!$A$1:$M$37</definedName>
    <definedName name="_xlnm.Print_Area" localSheetId="10">'Avi. combustibles'!$A$1:$M$37</definedName>
    <definedName name="_xlnm.Print_Area" localSheetId="9">Avituallamiento!$A$1:$M$37</definedName>
    <definedName name="_xlnm.Print_Area" localSheetId="27">'Buques GT'!$A$1:$M$37</definedName>
    <definedName name="_xlnm.Print_Area" localSheetId="26">'Buques número'!$A$1:$M$37</definedName>
    <definedName name="_xlnm.Print_Area" localSheetId="28">Cruceros!$A$1:$M$37</definedName>
    <definedName name="_xlnm.Print_Area" localSheetId="4">Líquidos!$A$1:$M$37</definedName>
    <definedName name="_xlnm.Print_Area" localSheetId="13">'Mercan. contene. tránsito'!$A$1:$M$37</definedName>
    <definedName name="_xlnm.Print_Area" localSheetId="6">'Mercancía general'!$A$1:$M$37</definedName>
    <definedName name="_xlnm.Print_Area" localSheetId="7">'Mercancías contenedores'!$A$1:$M$37</definedName>
    <definedName name="_xlnm.Print_Area" localSheetId="12">'Mercancías tránsito'!$A$1:$M$37</definedName>
    <definedName name="_xlnm.Print_Area" localSheetId="23">'Pasajeros crucero'!$A$1:$M$37</definedName>
    <definedName name="_xlnm.Print_Area" localSheetId="22">'Pasajeros total'!$A$1:$M$37</definedName>
    <definedName name="_xlnm.Print_Area" localSheetId="8">Pesca!$A$1:$M$37</definedName>
    <definedName name="_xlnm.Print_Area" localSheetId="1">'Resumen general'!$A$1:$I$39</definedName>
    <definedName name="_xlnm.Print_Area" localSheetId="14">'Ro-Ro'!$A$1:$M$37</definedName>
    <definedName name="_xlnm.Print_Area" localSheetId="15">'Ro-Ro remolques'!$A$1:$M$37</definedName>
    <definedName name="_xlnm.Print_Area" localSheetId="5">Sólidos!$A$1:$M$37</definedName>
    <definedName name="_xlnm.Print_Area" localSheetId="16">TEUS!$A$1:$M$37</definedName>
    <definedName name="_xlnm.Print_Area" localSheetId="20">'TEUS exterior'!$A$1:$M$37</definedName>
    <definedName name="_xlnm.Print_Area" localSheetId="18">'TEUS nacional'!$A$1:$M$37</definedName>
    <definedName name="_xlnm.Print_Area" localSheetId="21">'TEUS nacional y exterior'!$A$1:$M$37</definedName>
    <definedName name="_xlnm.Print_Area" localSheetId="17">'TEUS tránsito'!$A$1:$M$37</definedName>
    <definedName name="_xlnm.Print_Area" localSheetId="3">'Total presentación'!$A$1:$M$37</definedName>
    <definedName name="_xlnm.Print_Area" localSheetId="2">'Total tráfico'!$A$1:$M$37</definedName>
    <definedName name="_xlnm.Print_Area" localSheetId="11">'Tráfico interior'!$A$1:$M$37</definedName>
    <definedName name="CABECERA">Cruceros!$A$5:$F$6</definedName>
    <definedName name="CONCEPTO">'Resumen general'!$A$6</definedName>
    <definedName name="LblRes00_Acum">'Resumen general'!$F$6:$G$6</definedName>
    <definedName name="LblRes00_Mes">'Resumen general'!$D$6:$E$6</definedName>
    <definedName name="LblRes00_Var">'Resumen general'!$H$6:$I$6</definedName>
    <definedName name="LblRes01_1_Acum">'Total presentación'!$D$5:$F$5</definedName>
    <definedName name="LblRes01_1_Mes">'Total presentación'!$B$5:$C$5</definedName>
    <definedName name="LblRes01_Acum" localSheetId="25">'Automóviles régimen mercancía'!$D$5:$F$5</definedName>
    <definedName name="LblRes01_Acum" localSheetId="15">'Ro-Ro remolques'!$D$5:$F$5</definedName>
    <definedName name="LblRes01_Acum">'Total tráfico'!$D$5:$F$5</definedName>
    <definedName name="LblRes01_Mes" localSheetId="25">'Automóviles régimen mercancía'!$B$5:$C$5</definedName>
    <definedName name="LblRes01_Mes" localSheetId="15">'Ro-Ro remolques'!$B$5:$C$5</definedName>
    <definedName name="LblRes01_Mes">'Total tráfico'!$B$5:$C$5</definedName>
    <definedName name="LblRes02_Acum">Líquidos!$D$5:$F$5</definedName>
    <definedName name="LblRes02_Mes">Líquidos!$B$5:$C$5</definedName>
    <definedName name="LblRes03_Acum">Sólidos!$D$5:$F$5</definedName>
    <definedName name="LblRes03_Mes">Sólidos!$B$5:$C$5</definedName>
    <definedName name="LblRes04_Acum">'Mercancía general'!$D$5:$F$5</definedName>
    <definedName name="LblRes04_Mes">'Mercancía general'!$B$5:$C$5</definedName>
    <definedName name="LblRes05_Acum">Pesca!$D$5:$F$5</definedName>
    <definedName name="LblRes05_Mes">Pesca!$B$5:$C$5</definedName>
    <definedName name="LblRes06_Acum">Avituallamiento!$D$5:$F$5</definedName>
    <definedName name="LblRes06_Mes">Avituallamiento!$B$5:$C$5</definedName>
    <definedName name="LblRes07_1_Acum">'Mercan. contene. tránsito'!$D$5:$F$5</definedName>
    <definedName name="LblRes07_1_Mes">'Mercan. contene. tránsito'!$B$5:$C$5</definedName>
    <definedName name="LblRes07_Acum">'Mercancías tránsito'!$D$5:$F$5</definedName>
    <definedName name="LblRes07_Mes">'Mercancías tránsito'!$B$5:$C$5</definedName>
    <definedName name="LblRes08_Acum">'Mercancías contenedores'!$D$5:$F$5</definedName>
    <definedName name="LblRes08_Mes">'Mercancías contenedores'!$B$5:$C$5</definedName>
    <definedName name="LblRes09_Acum">'Ro-Ro'!$D$5:$F$5</definedName>
    <definedName name="LblRes09_Mes">'Ro-Ro'!$B$5:$C$5</definedName>
    <definedName name="LblRes10_1_Acum">'TEUS tránsito'!$D$5:$F$5</definedName>
    <definedName name="LblRes10_1_Mes">'TEUS tránsito'!$B$5:$C$5</definedName>
    <definedName name="LblRes10_2_Acum">'TEUS nacional'!$D$5:$F$5</definedName>
    <definedName name="LblRes10_2_Mes">'TEUS nacional'!$B$5:$C$5</definedName>
    <definedName name="LblRes10_3_Acum">'TEUS exterior'!$D$5:$F$5</definedName>
    <definedName name="LblRes10_3_Mes">'TEUS exterior'!$B$5:$C$5</definedName>
    <definedName name="LblRes10_4_Acum">'TEUS nacional y exterior'!$D$5:$F$5</definedName>
    <definedName name="LblRes10_4_Mes">'TEUS nacional y exterior'!$B$5:$C$5</definedName>
    <definedName name="LblRes10_Acum">TEUS!$D$5:$F$5</definedName>
    <definedName name="LblRes10_Mes">TEUS!$B$5:$C$5</definedName>
    <definedName name="LblRes11_1_Acum">'Pasajeros crucero'!$D$5:$F$5</definedName>
    <definedName name="LblRes11_1_Mes">'Pasajeros crucero'!$B$5:$C$5</definedName>
    <definedName name="LblRes11_2_Acum">'Automóviles régimen pasaje'!$D$5:$F$5</definedName>
    <definedName name="LblRes11_2_Mes">'Automóviles régimen pasaje'!$B$5:$C$5</definedName>
    <definedName name="LblRes11_Acum">'Pasajeros total'!$D$5:$F$5</definedName>
    <definedName name="LblRes11_Mes">'Pasajeros total'!$B$5:$C$5</definedName>
    <definedName name="LblRes12_1_Acum">'Buques número'!$D$5:$F$5</definedName>
    <definedName name="LblRes12_1_Mes">'Buques número'!$B$5:$C$5</definedName>
    <definedName name="LblRes12_2_Acum">'Buques GT'!$D$5:$F$5</definedName>
    <definedName name="LblRes12_2_Mes">'Buques GT'!$B$5:$C$5</definedName>
    <definedName name="LblRes12_3_Acum">Cruceros!$D$5:$F$5</definedName>
    <definedName name="LblRes12_3_Mes">Cruceros!$B$5:$C$5</definedName>
    <definedName name="PROVINCIAS">Cruceros!$A$5:$A$35</definedName>
    <definedName name="TxtFecha">Cruceros!$L$5</definedName>
  </definedNames>
  <calcPr calcId="191029"/>
  <fileRecoveryPr autoRecover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B55" i="33" l="1"/>
  <c r="F8" i="28" l="1"/>
  <c r="F7" i="28"/>
  <c r="C35" i="28" l="1"/>
  <c r="D35" i="28"/>
  <c r="E35" i="28"/>
  <c r="B35" i="28"/>
  <c r="F34" i="18" l="1"/>
  <c r="F33" i="18"/>
  <c r="F32" i="18"/>
  <c r="F31" i="18"/>
  <c r="F30" i="18"/>
  <c r="F29" i="18"/>
  <c r="F28" i="18"/>
  <c r="F27" i="18"/>
  <c r="F26" i="18"/>
  <c r="F25" i="18"/>
  <c r="F24" i="18"/>
  <c r="F23" i="18"/>
  <c r="F22" i="18"/>
  <c r="F21" i="18"/>
  <c r="F20" i="18"/>
  <c r="F19" i="18"/>
  <c r="F18" i="18"/>
  <c r="F17" i="18"/>
  <c r="F16" i="18"/>
  <c r="F15" i="18"/>
  <c r="F14" i="18"/>
  <c r="F13" i="18"/>
  <c r="F12" i="18"/>
  <c r="F11" i="18"/>
  <c r="F10" i="18"/>
  <c r="F9" i="18"/>
  <c r="F8" i="18"/>
  <c r="F7" i="18"/>
  <c r="F34" i="17"/>
  <c r="F33" i="17"/>
  <c r="F32" i="17"/>
  <c r="F31" i="17"/>
  <c r="F30" i="17"/>
  <c r="F29" i="17"/>
  <c r="F28" i="17"/>
  <c r="F27" i="17"/>
  <c r="F26" i="17"/>
  <c r="F25" i="17"/>
  <c r="F24" i="17"/>
  <c r="F23" i="17"/>
  <c r="F22" i="17"/>
  <c r="F21" i="17"/>
  <c r="F20" i="17"/>
  <c r="F19" i="17"/>
  <c r="F18" i="17"/>
  <c r="F17" i="17"/>
  <c r="F16" i="17"/>
  <c r="F15" i="17"/>
  <c r="F14" i="17"/>
  <c r="F13" i="17"/>
  <c r="F12" i="17"/>
  <c r="F11" i="17"/>
  <c r="F10" i="17"/>
  <c r="F9" i="17"/>
  <c r="F8" i="17"/>
  <c r="F7" i="17"/>
  <c r="F34" i="27"/>
  <c r="F33" i="27"/>
  <c r="F32" i="27"/>
  <c r="F31" i="27"/>
  <c r="F30" i="27"/>
  <c r="F29" i="27"/>
  <c r="F28" i="27"/>
  <c r="F27" i="27"/>
  <c r="F26" i="27"/>
  <c r="F25" i="27"/>
  <c r="F24" i="27"/>
  <c r="F23" i="27"/>
  <c r="F22" i="27"/>
  <c r="F21" i="27"/>
  <c r="F20" i="27"/>
  <c r="F19" i="27"/>
  <c r="F18" i="27"/>
  <c r="F17" i="27"/>
  <c r="F16" i="27"/>
  <c r="F15" i="27"/>
  <c r="F14" i="27"/>
  <c r="F13" i="27"/>
  <c r="F12" i="27"/>
  <c r="F11" i="27"/>
  <c r="F10" i="27"/>
  <c r="F9" i="27"/>
  <c r="F8" i="27"/>
  <c r="F7" i="27"/>
  <c r="F34" i="15"/>
  <c r="F33" i="15"/>
  <c r="F32" i="15"/>
  <c r="F31" i="15"/>
  <c r="F30" i="15"/>
  <c r="F29" i="15"/>
  <c r="F28" i="15"/>
  <c r="F27" i="15"/>
  <c r="F26" i="15"/>
  <c r="F25" i="15"/>
  <c r="F24" i="15"/>
  <c r="F23" i="15"/>
  <c r="F22" i="15"/>
  <c r="F21" i="15"/>
  <c r="F20" i="15"/>
  <c r="F19" i="15"/>
  <c r="F18" i="15"/>
  <c r="F17" i="15"/>
  <c r="F16" i="15"/>
  <c r="F15" i="15"/>
  <c r="F14" i="15"/>
  <c r="F13" i="15"/>
  <c r="F12" i="15"/>
  <c r="F11" i="15"/>
  <c r="F10" i="15"/>
  <c r="F9" i="15"/>
  <c r="F8" i="15"/>
  <c r="F7" i="15"/>
  <c r="F34" i="13"/>
  <c r="F33" i="13"/>
  <c r="F32" i="13"/>
  <c r="F31" i="13"/>
  <c r="F30" i="13"/>
  <c r="F29" i="13"/>
  <c r="F28" i="13"/>
  <c r="F27" i="13"/>
  <c r="F26" i="13"/>
  <c r="F25" i="13"/>
  <c r="F24" i="13"/>
  <c r="F23" i="13"/>
  <c r="F22" i="13"/>
  <c r="F21" i="13"/>
  <c r="F20" i="13"/>
  <c r="F19" i="13"/>
  <c r="F18" i="13"/>
  <c r="F17" i="13"/>
  <c r="F16" i="13"/>
  <c r="F15" i="13"/>
  <c r="F14" i="13"/>
  <c r="F13" i="13"/>
  <c r="F12" i="13"/>
  <c r="F11" i="13"/>
  <c r="F10" i="13"/>
  <c r="F9" i="13"/>
  <c r="F8" i="13"/>
  <c r="F7" i="13"/>
  <c r="F34" i="12"/>
  <c r="F33" i="12"/>
  <c r="F32" i="12"/>
  <c r="F31" i="12"/>
  <c r="F30" i="12"/>
  <c r="F29" i="12"/>
  <c r="F28" i="12"/>
  <c r="F27" i="12"/>
  <c r="F26" i="12"/>
  <c r="F25" i="12"/>
  <c r="F24" i="12"/>
  <c r="F23" i="12"/>
  <c r="F22" i="12"/>
  <c r="F21" i="12"/>
  <c r="F20" i="12"/>
  <c r="F19" i="12"/>
  <c r="F18" i="12"/>
  <c r="F17" i="12"/>
  <c r="F16" i="12"/>
  <c r="F15" i="12"/>
  <c r="F14" i="12"/>
  <c r="F13" i="12"/>
  <c r="F12" i="12"/>
  <c r="F11" i="12"/>
  <c r="F10" i="12"/>
  <c r="F9" i="12"/>
  <c r="F8" i="12"/>
  <c r="F7" i="12"/>
  <c r="F34" i="5" l="1"/>
  <c r="F33" i="5"/>
  <c r="F32" i="5"/>
  <c r="F31" i="5"/>
  <c r="F30" i="5"/>
  <c r="F29" i="5"/>
  <c r="F28" i="5"/>
  <c r="F27" i="5"/>
  <c r="F26" i="5"/>
  <c r="F25" i="5"/>
  <c r="F24" i="5"/>
  <c r="F23" i="5"/>
  <c r="F22" i="5"/>
  <c r="F21" i="5"/>
  <c r="F20" i="5"/>
  <c r="F19" i="5"/>
  <c r="F18" i="5"/>
  <c r="F17" i="5"/>
  <c r="F16" i="5"/>
  <c r="F15" i="5"/>
  <c r="F14" i="5"/>
  <c r="F13" i="5"/>
  <c r="F12" i="5"/>
  <c r="F11" i="5"/>
  <c r="F10" i="5"/>
  <c r="F9" i="5"/>
  <c r="F8" i="5"/>
  <c r="F34" i="6"/>
  <c r="F33" i="6"/>
  <c r="F32" i="6"/>
  <c r="F31" i="6"/>
  <c r="F30" i="6"/>
  <c r="F29" i="6"/>
  <c r="F28" i="6"/>
  <c r="F27" i="6"/>
  <c r="F26" i="6"/>
  <c r="F25" i="6"/>
  <c r="F24" i="6"/>
  <c r="F23" i="6"/>
  <c r="F22" i="6"/>
  <c r="F21" i="6"/>
  <c r="F20" i="6"/>
  <c r="F19" i="6"/>
  <c r="F18" i="6"/>
  <c r="F17" i="6"/>
  <c r="F16" i="6"/>
  <c r="F15" i="6"/>
  <c r="F14" i="6"/>
  <c r="F13" i="6"/>
  <c r="F12" i="6"/>
  <c r="F11" i="6"/>
  <c r="F10" i="6"/>
  <c r="F9" i="6"/>
  <c r="F8" i="6"/>
  <c r="F34" i="7"/>
  <c r="F33" i="7"/>
  <c r="F32" i="7"/>
  <c r="F31" i="7"/>
  <c r="F30" i="7"/>
  <c r="F29" i="7"/>
  <c r="F28" i="7"/>
  <c r="F27" i="7"/>
  <c r="F26" i="7"/>
  <c r="F25" i="7"/>
  <c r="F24" i="7"/>
  <c r="F23" i="7"/>
  <c r="F22" i="7"/>
  <c r="F21" i="7"/>
  <c r="F20" i="7"/>
  <c r="F19" i="7"/>
  <c r="F18" i="7"/>
  <c r="F17" i="7"/>
  <c r="F16" i="7"/>
  <c r="F15" i="7"/>
  <c r="F14" i="7"/>
  <c r="F13" i="7"/>
  <c r="F12" i="7"/>
  <c r="F11" i="7"/>
  <c r="F10" i="7"/>
  <c r="F9" i="7"/>
  <c r="F8" i="7"/>
  <c r="F34" i="8"/>
  <c r="F33" i="8"/>
  <c r="F32" i="8"/>
  <c r="F31" i="8"/>
  <c r="F30" i="8"/>
  <c r="F29" i="8"/>
  <c r="F28" i="8"/>
  <c r="F27" i="8"/>
  <c r="F26" i="8"/>
  <c r="F25" i="8"/>
  <c r="F24" i="8"/>
  <c r="F23" i="8"/>
  <c r="F22" i="8"/>
  <c r="F21" i="8"/>
  <c r="F20" i="8"/>
  <c r="F19" i="8"/>
  <c r="F18" i="8"/>
  <c r="F17" i="8"/>
  <c r="F16" i="8"/>
  <c r="F15" i="8"/>
  <c r="F14" i="8"/>
  <c r="F13" i="8"/>
  <c r="F12" i="8"/>
  <c r="F11" i="8"/>
  <c r="F10" i="8"/>
  <c r="F9" i="8"/>
  <c r="F8" i="8"/>
  <c r="F34" i="9"/>
  <c r="F33" i="9"/>
  <c r="F32" i="9"/>
  <c r="F31" i="9"/>
  <c r="F30" i="9"/>
  <c r="F29" i="9"/>
  <c r="F28" i="9"/>
  <c r="F27" i="9"/>
  <c r="F26" i="9"/>
  <c r="F25" i="9"/>
  <c r="F24" i="9"/>
  <c r="F23" i="9"/>
  <c r="F22" i="9"/>
  <c r="F21" i="9"/>
  <c r="F20" i="9"/>
  <c r="F19" i="9"/>
  <c r="F18" i="9"/>
  <c r="F17" i="9"/>
  <c r="F16" i="9"/>
  <c r="F15" i="9"/>
  <c r="F14" i="9"/>
  <c r="F13" i="9"/>
  <c r="F12" i="9"/>
  <c r="F11" i="9"/>
  <c r="F10" i="9"/>
  <c r="F9" i="9"/>
  <c r="F8" i="9"/>
  <c r="F34" i="14"/>
  <c r="F33" i="14"/>
  <c r="F32" i="14"/>
  <c r="F31" i="14"/>
  <c r="F30" i="14"/>
  <c r="F29" i="14"/>
  <c r="F28" i="14"/>
  <c r="F27" i="14"/>
  <c r="F26" i="14"/>
  <c r="F25" i="14"/>
  <c r="F24" i="14"/>
  <c r="F23" i="14"/>
  <c r="F22" i="14"/>
  <c r="F21" i="14"/>
  <c r="F20" i="14"/>
  <c r="F19" i="14"/>
  <c r="F18" i="14"/>
  <c r="F17" i="14"/>
  <c r="F16" i="14"/>
  <c r="F15" i="14"/>
  <c r="F14" i="14"/>
  <c r="F13" i="14"/>
  <c r="F12" i="14"/>
  <c r="F11" i="14"/>
  <c r="F10" i="14"/>
  <c r="F9" i="14"/>
  <c r="F8" i="14"/>
  <c r="F34" i="10"/>
  <c r="F33" i="10"/>
  <c r="F32" i="10"/>
  <c r="F31" i="10"/>
  <c r="F30" i="10"/>
  <c r="F29" i="10"/>
  <c r="F28" i="10"/>
  <c r="F27" i="10"/>
  <c r="F26" i="10"/>
  <c r="F25" i="10"/>
  <c r="F24" i="10"/>
  <c r="F23" i="10"/>
  <c r="F22" i="10"/>
  <c r="F21" i="10"/>
  <c r="F20" i="10"/>
  <c r="F19" i="10"/>
  <c r="F18" i="10"/>
  <c r="F17" i="10"/>
  <c r="F16" i="10"/>
  <c r="F15" i="10"/>
  <c r="F14" i="10"/>
  <c r="F13" i="10"/>
  <c r="F12" i="10"/>
  <c r="F11" i="10"/>
  <c r="F10" i="10"/>
  <c r="F9" i="10"/>
  <c r="F8" i="10"/>
  <c r="F34" i="11"/>
  <c r="F33" i="11"/>
  <c r="F32" i="11"/>
  <c r="F31" i="11"/>
  <c r="F30" i="11"/>
  <c r="F29" i="11"/>
  <c r="F28" i="11"/>
  <c r="F27" i="11"/>
  <c r="F26" i="11"/>
  <c r="F25" i="11"/>
  <c r="F24" i="11"/>
  <c r="F23" i="11"/>
  <c r="F22" i="11"/>
  <c r="F21" i="11"/>
  <c r="F20" i="11"/>
  <c r="F19" i="11"/>
  <c r="F18" i="11"/>
  <c r="F17" i="11"/>
  <c r="F16" i="11"/>
  <c r="F15" i="11"/>
  <c r="F14" i="11"/>
  <c r="F13" i="11"/>
  <c r="F12" i="11"/>
  <c r="F11" i="11"/>
  <c r="F10" i="11"/>
  <c r="F9" i="11"/>
  <c r="F8" i="11"/>
  <c r="F34" i="32"/>
  <c r="F33" i="32"/>
  <c r="F32" i="32"/>
  <c r="F31" i="32"/>
  <c r="F30" i="32"/>
  <c r="F29" i="32"/>
  <c r="F28" i="32"/>
  <c r="F27" i="32"/>
  <c r="F26" i="32"/>
  <c r="F25" i="32"/>
  <c r="F24" i="32"/>
  <c r="F23" i="32"/>
  <c r="F22" i="32"/>
  <c r="F21" i="32"/>
  <c r="F20" i="32"/>
  <c r="F19" i="32"/>
  <c r="F18" i="32"/>
  <c r="F17" i="32"/>
  <c r="F16" i="32"/>
  <c r="F15" i="32"/>
  <c r="F14" i="32"/>
  <c r="F13" i="32"/>
  <c r="F12" i="32"/>
  <c r="F11" i="32"/>
  <c r="F10" i="32"/>
  <c r="F9" i="32"/>
  <c r="F8" i="32"/>
  <c r="F34" i="33"/>
  <c r="F33" i="33"/>
  <c r="F32" i="33"/>
  <c r="F31" i="33"/>
  <c r="F30" i="33"/>
  <c r="F29" i="33"/>
  <c r="F28" i="33"/>
  <c r="F27" i="33"/>
  <c r="F26" i="33"/>
  <c r="F25" i="33"/>
  <c r="F24" i="33"/>
  <c r="F23" i="33"/>
  <c r="F22" i="33"/>
  <c r="F21" i="33"/>
  <c r="F20" i="33"/>
  <c r="F19" i="33"/>
  <c r="F18" i="33"/>
  <c r="F17" i="33"/>
  <c r="F16" i="33"/>
  <c r="F15" i="33"/>
  <c r="F14" i="33"/>
  <c r="F13" i="33"/>
  <c r="F12" i="33"/>
  <c r="F11" i="33"/>
  <c r="F10" i="33"/>
  <c r="F9" i="33"/>
  <c r="F8" i="33"/>
  <c r="F34" i="16"/>
  <c r="F33" i="16"/>
  <c r="F32" i="16"/>
  <c r="F31" i="16"/>
  <c r="F30" i="16"/>
  <c r="F29" i="16"/>
  <c r="F28" i="16"/>
  <c r="F27" i="16"/>
  <c r="F26" i="16"/>
  <c r="F25" i="16"/>
  <c r="F24" i="16"/>
  <c r="F23" i="16"/>
  <c r="F22" i="16"/>
  <c r="F21" i="16"/>
  <c r="F20" i="16"/>
  <c r="F19" i="16"/>
  <c r="F18" i="16"/>
  <c r="F17" i="16"/>
  <c r="F16" i="16"/>
  <c r="F15" i="16"/>
  <c r="F14" i="16"/>
  <c r="F13" i="16"/>
  <c r="F12" i="16"/>
  <c r="F11" i="16"/>
  <c r="F10" i="16"/>
  <c r="F9" i="16"/>
  <c r="F8" i="16"/>
  <c r="F34" i="19"/>
  <c r="F33" i="19"/>
  <c r="F32" i="19"/>
  <c r="F31" i="19"/>
  <c r="F30" i="19"/>
  <c r="F29" i="19"/>
  <c r="F28" i="19"/>
  <c r="F27" i="19"/>
  <c r="F26" i="19"/>
  <c r="F25" i="19"/>
  <c r="F24" i="19"/>
  <c r="F23" i="19"/>
  <c r="F22" i="19"/>
  <c r="F21" i="19"/>
  <c r="F20" i="19"/>
  <c r="F19" i="19"/>
  <c r="F18" i="19"/>
  <c r="F17" i="19"/>
  <c r="F16" i="19"/>
  <c r="F15" i="19"/>
  <c r="F14" i="19"/>
  <c r="F13" i="19"/>
  <c r="F12" i="19"/>
  <c r="F11" i="19"/>
  <c r="F10" i="19"/>
  <c r="F9" i="19"/>
  <c r="F8" i="19"/>
  <c r="F34" i="20"/>
  <c r="F33" i="20"/>
  <c r="F32" i="20"/>
  <c r="F31" i="20"/>
  <c r="F30" i="20"/>
  <c r="F29" i="20"/>
  <c r="F28" i="20"/>
  <c r="F27" i="20"/>
  <c r="F26" i="20"/>
  <c r="F25" i="20"/>
  <c r="F24" i="20"/>
  <c r="F23" i="20"/>
  <c r="F22" i="20"/>
  <c r="F21" i="20"/>
  <c r="F20" i="20"/>
  <c r="F19" i="20"/>
  <c r="F18" i="20"/>
  <c r="F17" i="20"/>
  <c r="F16" i="20"/>
  <c r="F15" i="20"/>
  <c r="F14" i="20"/>
  <c r="F13" i="20"/>
  <c r="F12" i="20"/>
  <c r="F11" i="20"/>
  <c r="F10" i="20"/>
  <c r="F9" i="20"/>
  <c r="F8" i="20"/>
  <c r="F34" i="21"/>
  <c r="F33" i="21"/>
  <c r="F32" i="21"/>
  <c r="F31" i="21"/>
  <c r="F30" i="21"/>
  <c r="F29" i="21"/>
  <c r="F28" i="21"/>
  <c r="F27" i="21"/>
  <c r="F26" i="21"/>
  <c r="F25" i="21"/>
  <c r="F24" i="21"/>
  <c r="F23" i="21"/>
  <c r="F22" i="21"/>
  <c r="F21" i="21"/>
  <c r="F20" i="21"/>
  <c r="F19" i="21"/>
  <c r="F18" i="21"/>
  <c r="F17" i="21"/>
  <c r="F16" i="21"/>
  <c r="F15" i="21"/>
  <c r="F14" i="21"/>
  <c r="F13" i="21"/>
  <c r="F12" i="21"/>
  <c r="F11" i="21"/>
  <c r="F10" i="21"/>
  <c r="F9" i="21"/>
  <c r="F8" i="21"/>
  <c r="F34" i="22"/>
  <c r="F33" i="22"/>
  <c r="F32" i="22"/>
  <c r="F31" i="22"/>
  <c r="F30" i="22"/>
  <c r="F29" i="22"/>
  <c r="F28" i="22"/>
  <c r="F27" i="22"/>
  <c r="F26" i="22"/>
  <c r="F25" i="22"/>
  <c r="F24" i="22"/>
  <c r="F23" i="22"/>
  <c r="F22" i="22"/>
  <c r="F21" i="22"/>
  <c r="F20" i="22"/>
  <c r="F19" i="22"/>
  <c r="F18" i="22"/>
  <c r="F17" i="22"/>
  <c r="F16" i="22"/>
  <c r="F15" i="22"/>
  <c r="F14" i="22"/>
  <c r="F13" i="22"/>
  <c r="F12" i="22"/>
  <c r="F11" i="22"/>
  <c r="F10" i="22"/>
  <c r="F9" i="22"/>
  <c r="F8" i="22"/>
  <c r="F34" i="23"/>
  <c r="F33" i="23"/>
  <c r="F32" i="23"/>
  <c r="F31" i="23"/>
  <c r="F30" i="23"/>
  <c r="F29" i="23"/>
  <c r="F28" i="23"/>
  <c r="F27" i="23"/>
  <c r="F26" i="23"/>
  <c r="F25" i="23"/>
  <c r="F24" i="23"/>
  <c r="F23" i="23"/>
  <c r="F22" i="23"/>
  <c r="F21" i="23"/>
  <c r="F20" i="23"/>
  <c r="F19" i="23"/>
  <c r="F18" i="23"/>
  <c r="F17" i="23"/>
  <c r="F16" i="23"/>
  <c r="F15" i="23"/>
  <c r="F14" i="23"/>
  <c r="F13" i="23"/>
  <c r="F12" i="23"/>
  <c r="F11" i="23"/>
  <c r="F10" i="23"/>
  <c r="F9" i="23"/>
  <c r="F8" i="23"/>
  <c r="F7" i="23"/>
  <c r="F34" i="28"/>
  <c r="F33" i="28"/>
  <c r="F32" i="28"/>
  <c r="F31" i="28"/>
  <c r="F30" i="28"/>
  <c r="F29" i="28"/>
  <c r="F28" i="28"/>
  <c r="F27" i="28"/>
  <c r="F26" i="28"/>
  <c r="F25" i="28"/>
  <c r="F24" i="28"/>
  <c r="F23" i="28"/>
  <c r="F22" i="28"/>
  <c r="F21" i="28"/>
  <c r="F20" i="28"/>
  <c r="F19" i="28"/>
  <c r="F18" i="28"/>
  <c r="F17" i="28"/>
  <c r="F16" i="28"/>
  <c r="F15" i="28"/>
  <c r="F14" i="28"/>
  <c r="F13" i="28"/>
  <c r="F12" i="28"/>
  <c r="F11" i="28"/>
  <c r="F10" i="28"/>
  <c r="F25" i="26"/>
  <c r="F9" i="28" l="1"/>
  <c r="F34" i="24"/>
  <c r="F33" i="24"/>
  <c r="F32" i="24"/>
  <c r="F31" i="24"/>
  <c r="F30" i="24"/>
  <c r="F29" i="24"/>
  <c r="F28" i="24"/>
  <c r="F27" i="24"/>
  <c r="F26" i="24"/>
  <c r="F25" i="24"/>
  <c r="F24" i="24"/>
  <c r="F23" i="24"/>
  <c r="F22" i="24"/>
  <c r="F21" i="24"/>
  <c r="F20" i="24"/>
  <c r="F19" i="24"/>
  <c r="F18" i="24"/>
  <c r="F17" i="24"/>
  <c r="F16" i="24"/>
  <c r="F15" i="24"/>
  <c r="F14" i="24"/>
  <c r="F13" i="24"/>
  <c r="F12" i="24"/>
  <c r="F11" i="24"/>
  <c r="F10" i="24"/>
  <c r="F9" i="24"/>
  <c r="F8" i="24"/>
  <c r="F34" i="25"/>
  <c r="F33" i="25"/>
  <c r="F32" i="25"/>
  <c r="F31" i="25"/>
  <c r="F30" i="25"/>
  <c r="F29" i="25"/>
  <c r="F28" i="25"/>
  <c r="F27" i="25"/>
  <c r="F26" i="25"/>
  <c r="F25" i="25"/>
  <c r="F24" i="25"/>
  <c r="F23" i="25"/>
  <c r="F22" i="25"/>
  <c r="F21" i="25"/>
  <c r="F20" i="25"/>
  <c r="F19" i="25"/>
  <c r="F18" i="25"/>
  <c r="F17" i="25"/>
  <c r="F16" i="25"/>
  <c r="F15" i="25"/>
  <c r="F14" i="25"/>
  <c r="F13" i="25"/>
  <c r="F12" i="25"/>
  <c r="F11" i="25"/>
  <c r="F10" i="25"/>
  <c r="F9" i="25"/>
  <c r="F8" i="25"/>
  <c r="F34" i="26"/>
  <c r="F33" i="26"/>
  <c r="F32" i="26"/>
  <c r="F31" i="26"/>
  <c r="F30" i="26"/>
  <c r="F29" i="26"/>
  <c r="F28" i="26"/>
  <c r="F27" i="26"/>
  <c r="F26" i="26"/>
  <c r="F24" i="26"/>
  <c r="F23" i="26"/>
  <c r="F22" i="26"/>
  <c r="F21" i="26"/>
  <c r="F20" i="26"/>
  <c r="F19" i="26"/>
  <c r="F18" i="26"/>
  <c r="F17" i="26"/>
  <c r="F16" i="26"/>
  <c r="F15" i="26"/>
  <c r="F14" i="26"/>
  <c r="F13" i="26"/>
  <c r="F12" i="26"/>
  <c r="F11" i="26"/>
  <c r="F10" i="26"/>
  <c r="F9" i="26"/>
  <c r="F8" i="26"/>
  <c r="E6" i="28" l="1"/>
  <c r="D6" i="28"/>
  <c r="C6" i="28"/>
  <c r="B6" i="28"/>
  <c r="D5" i="28"/>
  <c r="B5" i="28"/>
  <c r="E6" i="27"/>
  <c r="D6" i="27"/>
  <c r="C6" i="27"/>
  <c r="B6" i="27"/>
  <c r="D5" i="27"/>
  <c r="B5" i="27"/>
  <c r="D5" i="33" l="1"/>
  <c r="D5" i="32"/>
  <c r="L5" i="33" l="1"/>
  <c r="E6" i="33"/>
  <c r="D6" i="33"/>
  <c r="C6" i="33"/>
  <c r="B6" i="33"/>
  <c r="L5" i="32"/>
  <c r="E6" i="32"/>
  <c r="D6" i="32"/>
  <c r="C6" i="32"/>
  <c r="B6" i="32"/>
  <c r="B5" i="33" l="1"/>
  <c r="B5" i="32"/>
  <c r="C66" i="33"/>
  <c r="B66" i="33"/>
  <c r="A66" i="33"/>
  <c r="C65" i="33"/>
  <c r="B65" i="33"/>
  <c r="A65" i="33"/>
  <c r="C64" i="33"/>
  <c r="B64" i="33"/>
  <c r="A64" i="33"/>
  <c r="C63" i="33"/>
  <c r="B63" i="33"/>
  <c r="A63" i="33"/>
  <c r="C62" i="33"/>
  <c r="B62" i="33"/>
  <c r="A62" i="33"/>
  <c r="C61" i="33"/>
  <c r="B61" i="33"/>
  <c r="A61" i="33"/>
  <c r="C60" i="33"/>
  <c r="B60" i="33"/>
  <c r="A60" i="33"/>
  <c r="C59" i="33"/>
  <c r="B59" i="33"/>
  <c r="A59" i="33"/>
  <c r="C58" i="33"/>
  <c r="B58" i="33"/>
  <c r="A58" i="33"/>
  <c r="C57" i="33"/>
  <c r="B57" i="33"/>
  <c r="A57" i="33"/>
  <c r="C56" i="33"/>
  <c r="B56" i="33"/>
  <c r="A56" i="33"/>
  <c r="C55" i="33"/>
  <c r="A55" i="33"/>
  <c r="C54" i="33"/>
  <c r="B54" i="33"/>
  <c r="A54" i="33"/>
  <c r="C53" i="33"/>
  <c r="B53" i="33"/>
  <c r="A53" i="33"/>
  <c r="C52" i="33"/>
  <c r="B52" i="33"/>
  <c r="A52" i="33"/>
  <c r="C51" i="33"/>
  <c r="B51" i="33"/>
  <c r="A51" i="33"/>
  <c r="C50" i="33"/>
  <c r="B50" i="33"/>
  <c r="A50" i="33"/>
  <c r="C49" i="33"/>
  <c r="B49" i="33"/>
  <c r="A49" i="33"/>
  <c r="C48" i="33"/>
  <c r="B48" i="33"/>
  <c r="A48" i="33"/>
  <c r="C47" i="33"/>
  <c r="B47" i="33"/>
  <c r="A47" i="33"/>
  <c r="C46" i="33"/>
  <c r="B46" i="33"/>
  <c r="A46" i="33"/>
  <c r="C45" i="33"/>
  <c r="B45" i="33"/>
  <c r="A45" i="33"/>
  <c r="C44" i="33"/>
  <c r="B44" i="33"/>
  <c r="A44" i="33"/>
  <c r="C43" i="33"/>
  <c r="B43" i="33"/>
  <c r="A43" i="33"/>
  <c r="C42" i="33"/>
  <c r="B42" i="33"/>
  <c r="A42" i="33"/>
  <c r="C41" i="33"/>
  <c r="B41" i="33"/>
  <c r="A41" i="33"/>
  <c r="C40" i="33"/>
  <c r="B40" i="33"/>
  <c r="A40" i="33"/>
  <c r="C39" i="33"/>
  <c r="B39" i="33"/>
  <c r="A39" i="33"/>
  <c r="C38" i="33"/>
  <c r="G38" i="33" s="1"/>
  <c r="E35" i="33"/>
  <c r="G17" i="4" s="1"/>
  <c r="D35" i="33"/>
  <c r="F17" i="4" s="1"/>
  <c r="C35" i="33"/>
  <c r="E17" i="4" s="1"/>
  <c r="B35" i="33"/>
  <c r="D17" i="4" s="1"/>
  <c r="F7" i="33"/>
  <c r="B38" i="33"/>
  <c r="F38" i="33" s="1"/>
  <c r="C66" i="32"/>
  <c r="B66" i="32"/>
  <c r="A66" i="32"/>
  <c r="C65" i="32"/>
  <c r="B65" i="32"/>
  <c r="A65" i="32"/>
  <c r="C64" i="32"/>
  <c r="B64" i="32"/>
  <c r="A64" i="32"/>
  <c r="C63" i="32"/>
  <c r="B63" i="32"/>
  <c r="A63" i="32"/>
  <c r="C62" i="32"/>
  <c r="B62" i="32"/>
  <c r="A62" i="32"/>
  <c r="C61" i="32"/>
  <c r="B61" i="32"/>
  <c r="A61" i="32"/>
  <c r="C60" i="32"/>
  <c r="B60" i="32"/>
  <c r="A60" i="32"/>
  <c r="C59" i="32"/>
  <c r="B59" i="32"/>
  <c r="A59" i="32"/>
  <c r="C58" i="32"/>
  <c r="B58" i="32"/>
  <c r="A58" i="32"/>
  <c r="C57" i="32"/>
  <c r="B57" i="32"/>
  <c r="A57" i="32"/>
  <c r="C56" i="32"/>
  <c r="B56" i="32"/>
  <c r="A56" i="32"/>
  <c r="C55" i="32"/>
  <c r="B55" i="32"/>
  <c r="A55" i="32"/>
  <c r="C54" i="32"/>
  <c r="B54" i="32"/>
  <c r="A54" i="32"/>
  <c r="C53" i="32"/>
  <c r="B53" i="32"/>
  <c r="A53" i="32"/>
  <c r="C52" i="32"/>
  <c r="B52" i="32"/>
  <c r="A52" i="32"/>
  <c r="C51" i="32"/>
  <c r="B51" i="32"/>
  <c r="A51" i="32"/>
  <c r="C50" i="32"/>
  <c r="B50" i="32"/>
  <c r="A50" i="32"/>
  <c r="C49" i="32"/>
  <c r="B49" i="32"/>
  <c r="A49" i="32"/>
  <c r="C48" i="32"/>
  <c r="B48" i="32"/>
  <c r="A48" i="32"/>
  <c r="C47" i="32"/>
  <c r="B47" i="32"/>
  <c r="A47" i="32"/>
  <c r="C46" i="32"/>
  <c r="B46" i="32"/>
  <c r="A46" i="32"/>
  <c r="C45" i="32"/>
  <c r="B45" i="32"/>
  <c r="A45" i="32"/>
  <c r="C44" i="32"/>
  <c r="B44" i="32"/>
  <c r="A44" i="32"/>
  <c r="C43" i="32"/>
  <c r="B43" i="32"/>
  <c r="A43" i="32"/>
  <c r="C42" i="32"/>
  <c r="B42" i="32"/>
  <c r="A42" i="32"/>
  <c r="C41" i="32"/>
  <c r="B41" i="32"/>
  <c r="A41" i="32"/>
  <c r="C40" i="32"/>
  <c r="B40" i="32"/>
  <c r="A40" i="32"/>
  <c r="C39" i="32"/>
  <c r="B39" i="32"/>
  <c r="A39" i="32"/>
  <c r="B38" i="32"/>
  <c r="F38" i="32" s="1"/>
  <c r="E35" i="32"/>
  <c r="G15" i="4" s="1"/>
  <c r="D35" i="32"/>
  <c r="F15" i="4" s="1"/>
  <c r="C35" i="32"/>
  <c r="E15" i="4" s="1"/>
  <c r="B35" i="32"/>
  <c r="D15" i="4" s="1"/>
  <c r="F7" i="32"/>
  <c r="C38" i="32"/>
  <c r="G38" i="32" s="1"/>
  <c r="I17" i="4" l="1"/>
  <c r="H17" i="4"/>
  <c r="I15" i="4"/>
  <c r="H15" i="4"/>
  <c r="D41" i="33"/>
  <c r="D40" i="33"/>
  <c r="D48" i="33"/>
  <c r="D56" i="33"/>
  <c r="D64" i="33"/>
  <c r="F35" i="33"/>
  <c r="D43" i="33"/>
  <c r="D51" i="33"/>
  <c r="D59" i="33"/>
  <c r="D49" i="33"/>
  <c r="D57" i="33"/>
  <c r="D65" i="33"/>
  <c r="D62" i="33"/>
  <c r="D52" i="33"/>
  <c r="D60" i="33"/>
  <c r="D39" i="33"/>
  <c r="D47" i="33"/>
  <c r="D55" i="33"/>
  <c r="D63" i="33"/>
  <c r="D42" i="33"/>
  <c r="D50" i="33"/>
  <c r="D58" i="33"/>
  <c r="D66" i="33"/>
  <c r="D46" i="33"/>
  <c r="D53" i="33"/>
  <c r="D44" i="33"/>
  <c r="D54" i="33"/>
  <c r="D45" i="33"/>
  <c r="D61" i="33"/>
  <c r="D43" i="32"/>
  <c r="D51" i="32"/>
  <c r="D59" i="32"/>
  <c r="F35" i="32"/>
  <c r="D54" i="32"/>
  <c r="D52" i="32"/>
  <c r="D60" i="32"/>
  <c r="D39" i="32"/>
  <c r="D47" i="32"/>
  <c r="D55" i="32"/>
  <c r="D63" i="32"/>
  <c r="D42" i="32"/>
  <c r="D50" i="32"/>
  <c r="D58" i="32"/>
  <c r="D66" i="32"/>
  <c r="D62" i="32"/>
  <c r="D45" i="32"/>
  <c r="D53" i="32"/>
  <c r="D61" i="32"/>
  <c r="D44" i="32"/>
  <c r="D46" i="32"/>
  <c r="D41" i="32"/>
  <c r="D57" i="32"/>
  <c r="D40" i="32"/>
  <c r="D48" i="32"/>
  <c r="D56" i="32"/>
  <c r="D64" i="32"/>
  <c r="D49" i="32"/>
  <c r="D65" i="32"/>
  <c r="E64" i="32" l="1"/>
  <c r="G64" i="32" s="1"/>
  <c r="E60" i="32"/>
  <c r="E56" i="32"/>
  <c r="F56" i="32" s="1"/>
  <c r="E52" i="32"/>
  <c r="E48" i="32"/>
  <c r="E44" i="32"/>
  <c r="E51" i="32"/>
  <c r="E49" i="32"/>
  <c r="E42" i="32"/>
  <c r="E46" i="32"/>
  <c r="E66" i="32"/>
  <c r="E65" i="32"/>
  <c r="E63" i="32"/>
  <c r="E45" i="32"/>
  <c r="E41" i="32"/>
  <c r="E39" i="32"/>
  <c r="E50" i="32"/>
  <c r="G50" i="32" s="1"/>
  <c r="E62" i="32"/>
  <c r="E61" i="32"/>
  <c r="E59" i="32"/>
  <c r="E58" i="32"/>
  <c r="E57" i="32"/>
  <c r="E55" i="32"/>
  <c r="E54" i="32"/>
  <c r="E53" i="32"/>
  <c r="E43" i="32"/>
  <c r="E47" i="32"/>
  <c r="E40" i="32"/>
  <c r="E66" i="33"/>
  <c r="G66" i="33" s="1"/>
  <c r="E62" i="33"/>
  <c r="E58" i="33"/>
  <c r="E54" i="33"/>
  <c r="E65" i="33"/>
  <c r="E61" i="33"/>
  <c r="E57" i="33"/>
  <c r="E53" i="33"/>
  <c r="G53" i="33" s="1"/>
  <c r="E49" i="33"/>
  <c r="E45" i="33"/>
  <c r="E41" i="33"/>
  <c r="E47" i="33"/>
  <c r="E64" i="33"/>
  <c r="F64" i="33" s="1"/>
  <c r="E43" i="33"/>
  <c r="E42" i="33"/>
  <c r="G42" i="33" s="1"/>
  <c r="E63" i="33"/>
  <c r="E60" i="33"/>
  <c r="E39" i="33"/>
  <c r="G39" i="33" s="1"/>
  <c r="E59" i="33"/>
  <c r="E56" i="33"/>
  <c r="E55" i="33"/>
  <c r="E52" i="33"/>
  <c r="E46" i="33"/>
  <c r="E44" i="33"/>
  <c r="E51" i="33"/>
  <c r="E40" i="33"/>
  <c r="E50" i="33"/>
  <c r="F64" i="32" l="1"/>
  <c r="F42" i="33"/>
  <c r="F39" i="33"/>
  <c r="F50" i="32"/>
  <c r="G64" i="33"/>
  <c r="F53" i="33"/>
  <c r="F66" i="33"/>
  <c r="G56" i="32"/>
  <c r="G44" i="33"/>
  <c r="F44" i="33"/>
  <c r="G59" i="33"/>
  <c r="F59" i="33"/>
  <c r="G46" i="33"/>
  <c r="F46" i="33"/>
  <c r="G62" i="33"/>
  <c r="F62" i="33"/>
  <c r="G40" i="33"/>
  <c r="F40" i="33"/>
  <c r="F41" i="33"/>
  <c r="G41" i="33"/>
  <c r="G45" i="33"/>
  <c r="F45" i="33"/>
  <c r="G60" i="33"/>
  <c r="F60" i="33"/>
  <c r="G54" i="33"/>
  <c r="F54" i="33"/>
  <c r="G63" i="33"/>
  <c r="F63" i="33"/>
  <c r="F48" i="33"/>
  <c r="G48" i="33"/>
  <c r="G50" i="33"/>
  <c r="F50" i="33"/>
  <c r="G43" i="33"/>
  <c r="F43" i="33"/>
  <c r="G55" i="33"/>
  <c r="F55" i="33"/>
  <c r="F56" i="33"/>
  <c r="G56" i="33"/>
  <c r="G58" i="33"/>
  <c r="F58" i="33"/>
  <c r="F65" i="33"/>
  <c r="G65" i="33"/>
  <c r="F49" i="33"/>
  <c r="G49" i="33"/>
  <c r="G61" i="33"/>
  <c r="F61" i="33"/>
  <c r="F51" i="33"/>
  <c r="G51" i="33"/>
  <c r="F47" i="33"/>
  <c r="G47" i="33"/>
  <c r="F57" i="33"/>
  <c r="G57" i="33"/>
  <c r="G52" i="33"/>
  <c r="F52" i="33"/>
  <c r="F49" i="32"/>
  <c r="G49" i="32"/>
  <c r="F65" i="32"/>
  <c r="G65" i="32"/>
  <c r="G44" i="32"/>
  <c r="F44" i="32"/>
  <c r="F41" i="32"/>
  <c r="G41" i="32"/>
  <c r="F57" i="32"/>
  <c r="G57" i="32"/>
  <c r="G61" i="32"/>
  <c r="F61" i="32"/>
  <c r="G43" i="32"/>
  <c r="F43" i="32"/>
  <c r="F40" i="32"/>
  <c r="G40" i="32"/>
  <c r="G47" i="32"/>
  <c r="F47" i="32"/>
  <c r="G58" i="32"/>
  <c r="F58" i="32"/>
  <c r="G39" i="32"/>
  <c r="F39" i="32"/>
  <c r="G60" i="32"/>
  <c r="F60" i="32"/>
  <c r="G63" i="32"/>
  <c r="F63" i="32"/>
  <c r="G45" i="32"/>
  <c r="F45" i="32"/>
  <c r="G46" i="32"/>
  <c r="F46" i="32"/>
  <c r="G55" i="32"/>
  <c r="F55" i="32"/>
  <c r="G66" i="32"/>
  <c r="F66" i="32"/>
  <c r="G52" i="32"/>
  <c r="F52" i="32"/>
  <c r="G62" i="32"/>
  <c r="F62" i="32"/>
  <c r="G53" i="32"/>
  <c r="F53" i="32"/>
  <c r="G42" i="32"/>
  <c r="F42" i="32"/>
  <c r="G51" i="32"/>
  <c r="F51" i="32"/>
  <c r="G54" i="32"/>
  <c r="F54" i="32"/>
  <c r="F48" i="32"/>
  <c r="G48" i="32"/>
  <c r="G59" i="32"/>
  <c r="F59" i="32"/>
  <c r="B35" i="7" l="1"/>
  <c r="D8" i="4" s="1"/>
  <c r="C35" i="7"/>
  <c r="E8" i="4" s="1"/>
  <c r="D35" i="7"/>
  <c r="F8" i="4" s="1"/>
  <c r="E35" i="7"/>
  <c r="G8" i="4" s="1"/>
  <c r="I8" i="4" l="1"/>
  <c r="H8" i="4"/>
  <c r="L5" i="28" l="1"/>
  <c r="L5" i="27"/>
  <c r="F7" i="26" l="1"/>
  <c r="F7" i="25"/>
  <c r="F7" i="24"/>
  <c r="F7" i="22"/>
  <c r="F7" i="21"/>
  <c r="F7" i="20"/>
  <c r="F7" i="19"/>
  <c r="F7" i="16"/>
  <c r="F7" i="14"/>
  <c r="F7" i="11"/>
  <c r="F7" i="10"/>
  <c r="F7" i="9"/>
  <c r="F7" i="8"/>
  <c r="F7" i="7"/>
  <c r="F7" i="6"/>
  <c r="F7" i="5"/>
  <c r="C66" i="28" l="1"/>
  <c r="B66" i="28"/>
  <c r="A66" i="28"/>
  <c r="C65" i="28"/>
  <c r="B65" i="28"/>
  <c r="A65" i="28"/>
  <c r="C64" i="28"/>
  <c r="B64" i="28"/>
  <c r="A64" i="28"/>
  <c r="C63" i="28"/>
  <c r="B63" i="28"/>
  <c r="A63" i="28"/>
  <c r="C62" i="28"/>
  <c r="B62" i="28"/>
  <c r="A62" i="28"/>
  <c r="C61" i="28"/>
  <c r="B61" i="28"/>
  <c r="A61" i="28"/>
  <c r="C60" i="28"/>
  <c r="B60" i="28"/>
  <c r="A60" i="28"/>
  <c r="C59" i="28"/>
  <c r="B59" i="28"/>
  <c r="A59" i="28"/>
  <c r="C58" i="28"/>
  <c r="B58" i="28"/>
  <c r="A58" i="28"/>
  <c r="C57" i="28"/>
  <c r="B57" i="28"/>
  <c r="A57" i="28"/>
  <c r="C56" i="28"/>
  <c r="B56" i="28"/>
  <c r="A56" i="28"/>
  <c r="C55" i="28"/>
  <c r="B55" i="28"/>
  <c r="A55" i="28"/>
  <c r="C54" i="28"/>
  <c r="B54" i="28"/>
  <c r="A54" i="28"/>
  <c r="C53" i="28"/>
  <c r="B53" i="28"/>
  <c r="A53" i="28"/>
  <c r="C52" i="28"/>
  <c r="B52" i="28"/>
  <c r="A52" i="28"/>
  <c r="C51" i="28"/>
  <c r="B51" i="28"/>
  <c r="A51" i="28"/>
  <c r="C50" i="28"/>
  <c r="B50" i="28"/>
  <c r="A50" i="28"/>
  <c r="C49" i="28"/>
  <c r="B49" i="28"/>
  <c r="A49" i="28"/>
  <c r="C48" i="28"/>
  <c r="B48" i="28"/>
  <c r="A48" i="28"/>
  <c r="C47" i="28"/>
  <c r="B47" i="28"/>
  <c r="A47" i="28"/>
  <c r="C46" i="28"/>
  <c r="B46" i="28"/>
  <c r="A46" i="28"/>
  <c r="C45" i="28"/>
  <c r="B45" i="28"/>
  <c r="A45" i="28"/>
  <c r="C44" i="28"/>
  <c r="B44" i="28"/>
  <c r="A44" i="28"/>
  <c r="C43" i="28"/>
  <c r="B43" i="28"/>
  <c r="A43" i="28"/>
  <c r="C42" i="28"/>
  <c r="B42" i="28"/>
  <c r="A42" i="28"/>
  <c r="C41" i="28"/>
  <c r="B41" i="28"/>
  <c r="A41" i="28"/>
  <c r="C40" i="28"/>
  <c r="B40" i="28"/>
  <c r="A40" i="28"/>
  <c r="C39" i="28"/>
  <c r="B39" i="28"/>
  <c r="A39" i="28"/>
  <c r="C38" i="28"/>
  <c r="G38" i="28" s="1"/>
  <c r="B38" i="28"/>
  <c r="F38" i="28" s="1"/>
  <c r="G33" i="4"/>
  <c r="F33" i="4"/>
  <c r="E33" i="4"/>
  <c r="D33" i="4"/>
  <c r="H33" i="4" l="1"/>
  <c r="I33" i="4"/>
  <c r="D47" i="28"/>
  <c r="D48" i="28"/>
  <c r="D56" i="28"/>
  <c r="D60" i="28"/>
  <c r="D50" i="28"/>
  <c r="D58" i="28"/>
  <c r="D66" i="28"/>
  <c r="D41" i="28"/>
  <c r="D49" i="28"/>
  <c r="D57" i="28"/>
  <c r="D65" i="28"/>
  <c r="D63" i="28"/>
  <c r="D46" i="28"/>
  <c r="D54" i="28"/>
  <c r="D62" i="28"/>
  <c r="F35" i="28"/>
  <c r="D45" i="28"/>
  <c r="D53" i="28"/>
  <c r="D61" i="28"/>
  <c r="D52" i="28"/>
  <c r="D43" i="28"/>
  <c r="D42" i="28"/>
  <c r="D40" i="28"/>
  <c r="D39" i="28"/>
  <c r="D55" i="28"/>
  <c r="D44" i="28"/>
  <c r="D59" i="28"/>
  <c r="D64" i="28"/>
  <c r="D51" i="28"/>
  <c r="E63" i="28" l="1"/>
  <c r="G63" i="28" s="1"/>
  <c r="E59" i="28"/>
  <c r="G59" i="28" s="1"/>
  <c r="E55" i="28"/>
  <c r="F55" i="28" s="1"/>
  <c r="E51" i="28"/>
  <c r="F51" i="28" s="1"/>
  <c r="E47" i="28"/>
  <c r="G47" i="28" s="1"/>
  <c r="E43" i="28"/>
  <c r="G43" i="28" s="1"/>
  <c r="E53" i="28"/>
  <c r="F53" i="28" s="1"/>
  <c r="E39" i="28"/>
  <c r="G39" i="28" s="1"/>
  <c r="E45" i="28"/>
  <c r="F45" i="28" s="1"/>
  <c r="E52" i="28"/>
  <c r="G52" i="28" s="1"/>
  <c r="E49" i="28"/>
  <c r="F49" i="28" s="1"/>
  <c r="E42" i="28"/>
  <c r="G42" i="28" s="1"/>
  <c r="E66" i="28"/>
  <c r="G66" i="28" s="1"/>
  <c r="E48" i="28"/>
  <c r="G48" i="28" s="1"/>
  <c r="E44" i="28"/>
  <c r="G44" i="28" s="1"/>
  <c r="E65" i="28"/>
  <c r="G65" i="28" s="1"/>
  <c r="E46" i="28"/>
  <c r="G46" i="28" s="1"/>
  <c r="E40" i="28"/>
  <c r="F40" i="28" s="1"/>
  <c r="E60" i="28"/>
  <c r="F60" i="28" s="1"/>
  <c r="E50" i="28"/>
  <c r="G50" i="28" s="1"/>
  <c r="E64" i="28"/>
  <c r="G64" i="28" s="1"/>
  <c r="E62" i="28"/>
  <c r="G62" i="28" s="1"/>
  <c r="E61" i="28"/>
  <c r="G61" i="28" s="1"/>
  <c r="E58" i="28"/>
  <c r="G58" i="28" s="1"/>
  <c r="E57" i="28"/>
  <c r="G57" i="28" s="1"/>
  <c r="E56" i="28"/>
  <c r="F56" i="28" s="1"/>
  <c r="E54" i="28"/>
  <c r="F54" i="28" s="1"/>
  <c r="E41" i="28"/>
  <c r="G41" i="28" s="1"/>
  <c r="G45" i="28" l="1"/>
  <c r="F46" i="28"/>
  <c r="G51" i="28"/>
  <c r="G54" i="28"/>
  <c r="G49" i="28"/>
  <c r="F47" i="28"/>
  <c r="F50" i="28"/>
  <c r="F42" i="28"/>
  <c r="G56" i="28"/>
  <c r="F63" i="28"/>
  <c r="F57" i="28"/>
  <c r="G40" i="28"/>
  <c r="F59" i="28"/>
  <c r="F52" i="28"/>
  <c r="G53" i="28"/>
  <c r="G55" i="28"/>
  <c r="G60" i="28"/>
  <c r="F44" i="28"/>
  <c r="F43" i="28"/>
  <c r="F41" i="28"/>
  <c r="F48" i="28"/>
  <c r="F66" i="28"/>
  <c r="F58" i="28"/>
  <c r="F39" i="28"/>
  <c r="F65" i="28"/>
  <c r="F62" i="28"/>
  <c r="F64" i="28"/>
  <c r="F61" i="28"/>
  <c r="C66" i="27"/>
  <c r="B66" i="27"/>
  <c r="A66" i="27"/>
  <c r="C65" i="27"/>
  <c r="B65" i="27"/>
  <c r="A65" i="27"/>
  <c r="C64" i="27"/>
  <c r="B64" i="27"/>
  <c r="A64" i="27"/>
  <c r="C63" i="27"/>
  <c r="B63" i="27"/>
  <c r="A63" i="27"/>
  <c r="C62" i="27"/>
  <c r="B62" i="27"/>
  <c r="A62" i="27"/>
  <c r="C61" i="27"/>
  <c r="B61" i="27"/>
  <c r="A61" i="27"/>
  <c r="C60" i="27"/>
  <c r="B60" i="27"/>
  <c r="A60" i="27"/>
  <c r="C59" i="27"/>
  <c r="B59" i="27"/>
  <c r="A59" i="27"/>
  <c r="C58" i="27"/>
  <c r="B58" i="27"/>
  <c r="A58" i="27"/>
  <c r="C57" i="27"/>
  <c r="B57" i="27"/>
  <c r="A57" i="27"/>
  <c r="C56" i="27"/>
  <c r="B56" i="27"/>
  <c r="A56" i="27"/>
  <c r="C55" i="27"/>
  <c r="B55" i="27"/>
  <c r="A55" i="27"/>
  <c r="C54" i="27"/>
  <c r="B54" i="27"/>
  <c r="A54" i="27"/>
  <c r="C53" i="27"/>
  <c r="B53" i="27"/>
  <c r="A53" i="27"/>
  <c r="C52" i="27"/>
  <c r="B52" i="27"/>
  <c r="A52" i="27"/>
  <c r="C51" i="27"/>
  <c r="B51" i="27"/>
  <c r="A51" i="27"/>
  <c r="C50" i="27"/>
  <c r="B50" i="27"/>
  <c r="A50" i="27"/>
  <c r="C49" i="27"/>
  <c r="B49" i="27"/>
  <c r="A49" i="27"/>
  <c r="C48" i="27"/>
  <c r="B48" i="27"/>
  <c r="A48" i="27"/>
  <c r="C47" i="27"/>
  <c r="B47" i="27"/>
  <c r="A47" i="27"/>
  <c r="C46" i="27"/>
  <c r="B46" i="27"/>
  <c r="A46" i="27"/>
  <c r="C45" i="27"/>
  <c r="B45" i="27"/>
  <c r="A45" i="27"/>
  <c r="C44" i="27"/>
  <c r="B44" i="27"/>
  <c r="A44" i="27"/>
  <c r="C43" i="27"/>
  <c r="B43" i="27"/>
  <c r="A43" i="27"/>
  <c r="C42" i="27"/>
  <c r="B42" i="27"/>
  <c r="A42" i="27"/>
  <c r="C41" i="27"/>
  <c r="B41" i="27"/>
  <c r="A41" i="27"/>
  <c r="C40" i="27"/>
  <c r="B40" i="27"/>
  <c r="A40" i="27"/>
  <c r="C39" i="27"/>
  <c r="B39" i="27"/>
  <c r="A39" i="27"/>
  <c r="C38" i="27"/>
  <c r="G38" i="27" s="1"/>
  <c r="B38" i="27"/>
  <c r="F38" i="27" s="1"/>
  <c r="E35" i="27"/>
  <c r="G24" i="4" s="1"/>
  <c r="D35" i="27"/>
  <c r="F24" i="4" s="1"/>
  <c r="C35" i="27"/>
  <c r="E24" i="4" s="1"/>
  <c r="B35" i="27"/>
  <c r="D24" i="4" s="1"/>
  <c r="I24" i="4" l="1"/>
  <c r="H24" i="4"/>
  <c r="D55" i="27"/>
  <c r="D48" i="27"/>
  <c r="D56" i="27"/>
  <c r="D64" i="27"/>
  <c r="F35" i="27"/>
  <c r="D53" i="27"/>
  <c r="D47" i="27"/>
  <c r="D49" i="27"/>
  <c r="D57" i="27"/>
  <c r="D65" i="27"/>
  <c r="D46" i="27"/>
  <c r="D52" i="27"/>
  <c r="D60" i="27"/>
  <c r="D63" i="27"/>
  <c r="D42" i="27"/>
  <c r="D50" i="27"/>
  <c r="D51" i="27"/>
  <c r="D59" i="27"/>
  <c r="D58" i="27"/>
  <c r="D66" i="27"/>
  <c r="D54" i="27"/>
  <c r="D62" i="27"/>
  <c r="D45" i="27"/>
  <c r="D61" i="27"/>
  <c r="D44" i="27"/>
  <c r="D43" i="27"/>
  <c r="D41" i="27"/>
  <c r="D40" i="27"/>
  <c r="D39" i="27"/>
  <c r="E64" i="27" l="1"/>
  <c r="G64" i="27" s="1"/>
  <c r="E60" i="27"/>
  <c r="G60" i="27" s="1"/>
  <c r="E56" i="27"/>
  <c r="G56" i="27" s="1"/>
  <c r="E52" i="27"/>
  <c r="G52" i="27" s="1"/>
  <c r="E63" i="27"/>
  <c r="G63" i="27" s="1"/>
  <c r="E59" i="27"/>
  <c r="G59" i="27" s="1"/>
  <c r="E55" i="27"/>
  <c r="F55" i="27" s="1"/>
  <c r="E51" i="27"/>
  <c r="G51" i="27" s="1"/>
  <c r="E47" i="27"/>
  <c r="G47" i="27" s="1"/>
  <c r="E43" i="27"/>
  <c r="G43" i="27" s="1"/>
  <c r="E61" i="27"/>
  <c r="G61" i="27" s="1"/>
  <c r="E58" i="27"/>
  <c r="G58" i="27" s="1"/>
  <c r="E50" i="27"/>
  <c r="F50" i="27" s="1"/>
  <c r="E48" i="27"/>
  <c r="F48" i="27" s="1"/>
  <c r="E41" i="27"/>
  <c r="F41" i="27" s="1"/>
  <c r="E54" i="27"/>
  <c r="G54" i="27" s="1"/>
  <c r="E57" i="27"/>
  <c r="F57" i="27" s="1"/>
  <c r="E49" i="27"/>
  <c r="F49" i="27" s="1"/>
  <c r="E45" i="27"/>
  <c r="G45" i="27" s="1"/>
  <c r="E66" i="27"/>
  <c r="G66" i="27" s="1"/>
  <c r="E40" i="27"/>
  <c r="G40" i="27" s="1"/>
  <c r="E65" i="27"/>
  <c r="F65" i="27" s="1"/>
  <c r="E62" i="27"/>
  <c r="F62" i="27" s="1"/>
  <c r="E53" i="27"/>
  <c r="G53" i="27" s="1"/>
  <c r="E46" i="27"/>
  <c r="F46" i="27" s="1"/>
  <c r="E42" i="27"/>
  <c r="F42" i="27" s="1"/>
  <c r="E44" i="27"/>
  <c r="G44" i="27" s="1"/>
  <c r="E39" i="27"/>
  <c r="G39" i="27" s="1"/>
  <c r="F64" i="27" l="1"/>
  <c r="F61" i="27"/>
  <c r="F45" i="27"/>
  <c r="F63" i="27"/>
  <c r="F43" i="27"/>
  <c r="F60" i="27"/>
  <c r="F39" i="27"/>
  <c r="G49" i="27"/>
  <c r="F40" i="27"/>
  <c r="F44" i="27"/>
  <c r="G57" i="27"/>
  <c r="G42" i="27"/>
  <c r="G50" i="27"/>
  <c r="F56" i="27"/>
  <c r="F66" i="27"/>
  <c r="F59" i="27"/>
  <c r="F47" i="27"/>
  <c r="G46" i="27"/>
  <c r="F51" i="27"/>
  <c r="G48" i="27"/>
  <c r="F58" i="27"/>
  <c r="F53" i="27"/>
  <c r="G55" i="27"/>
  <c r="G62" i="27"/>
  <c r="G65" i="27"/>
  <c r="G41" i="27"/>
  <c r="F52" i="27"/>
  <c r="F54" i="27"/>
  <c r="B6" i="5"/>
  <c r="C6" i="5"/>
  <c r="D6" i="5"/>
  <c r="E6" i="5"/>
  <c r="B5" i="5"/>
  <c r="D5" i="5"/>
  <c r="L5" i="5"/>
  <c r="C66" i="8" l="1"/>
  <c r="B66" i="8"/>
  <c r="A66" i="8"/>
  <c r="C65" i="8"/>
  <c r="B65" i="8"/>
  <c r="A65" i="8"/>
  <c r="C64" i="8"/>
  <c r="B64" i="8"/>
  <c r="A64" i="8"/>
  <c r="C63" i="8"/>
  <c r="B63" i="8"/>
  <c r="A63" i="8"/>
  <c r="C62" i="8"/>
  <c r="B62" i="8"/>
  <c r="A62" i="8"/>
  <c r="C61" i="8"/>
  <c r="B61" i="8"/>
  <c r="A61" i="8"/>
  <c r="C60" i="8"/>
  <c r="B60" i="8"/>
  <c r="A60" i="8"/>
  <c r="C59" i="8"/>
  <c r="B59" i="8"/>
  <c r="A59" i="8"/>
  <c r="C58" i="8"/>
  <c r="B58" i="8"/>
  <c r="A58" i="8"/>
  <c r="C57" i="8"/>
  <c r="B57" i="8"/>
  <c r="A57" i="8"/>
  <c r="C56" i="8"/>
  <c r="B56" i="8"/>
  <c r="A56" i="8"/>
  <c r="C55" i="8"/>
  <c r="B55" i="8"/>
  <c r="A55" i="8"/>
  <c r="C54" i="8"/>
  <c r="B54" i="8"/>
  <c r="A54" i="8"/>
  <c r="C53" i="8"/>
  <c r="B53" i="8"/>
  <c r="A53" i="8"/>
  <c r="C52" i="8"/>
  <c r="B52" i="8"/>
  <c r="A52" i="8"/>
  <c r="C51" i="8"/>
  <c r="B51" i="8"/>
  <c r="A51" i="8"/>
  <c r="C50" i="8"/>
  <c r="B50" i="8"/>
  <c r="A50" i="8"/>
  <c r="C49" i="8"/>
  <c r="B49" i="8"/>
  <c r="A49" i="8"/>
  <c r="C48" i="8"/>
  <c r="B48" i="8"/>
  <c r="A48" i="8"/>
  <c r="C47" i="8"/>
  <c r="B47" i="8"/>
  <c r="A47" i="8"/>
  <c r="C46" i="8"/>
  <c r="B46" i="8"/>
  <c r="A46" i="8"/>
  <c r="C45" i="8"/>
  <c r="B45" i="8"/>
  <c r="A45" i="8"/>
  <c r="C44" i="8"/>
  <c r="B44" i="8"/>
  <c r="A44" i="8"/>
  <c r="C43" i="8"/>
  <c r="B43" i="8"/>
  <c r="A43" i="8"/>
  <c r="C42" i="8"/>
  <c r="B42" i="8"/>
  <c r="A42" i="8"/>
  <c r="C41" i="8"/>
  <c r="B41" i="8"/>
  <c r="A41" i="8"/>
  <c r="C40" i="8"/>
  <c r="B40" i="8"/>
  <c r="A40" i="8"/>
  <c r="C39" i="8"/>
  <c r="B39" i="8"/>
  <c r="A39" i="8"/>
  <c r="C66" i="9"/>
  <c r="B66" i="9"/>
  <c r="A66" i="9"/>
  <c r="C65" i="9"/>
  <c r="B65" i="9"/>
  <c r="A65" i="9"/>
  <c r="C64" i="9"/>
  <c r="B64" i="9"/>
  <c r="A64" i="9"/>
  <c r="C63" i="9"/>
  <c r="B63" i="9"/>
  <c r="A63" i="9"/>
  <c r="C62" i="9"/>
  <c r="B62" i="9"/>
  <c r="A62" i="9"/>
  <c r="C61" i="9"/>
  <c r="B61" i="9"/>
  <c r="A61" i="9"/>
  <c r="C60" i="9"/>
  <c r="B60" i="9"/>
  <c r="A60" i="9"/>
  <c r="C59" i="9"/>
  <c r="B59" i="9"/>
  <c r="A59" i="9"/>
  <c r="C58" i="9"/>
  <c r="B58" i="9"/>
  <c r="A58" i="9"/>
  <c r="C57" i="9"/>
  <c r="B57" i="9"/>
  <c r="A57" i="9"/>
  <c r="C56" i="9"/>
  <c r="B56" i="9"/>
  <c r="A56" i="9"/>
  <c r="C55" i="9"/>
  <c r="B55" i="9"/>
  <c r="A55" i="9"/>
  <c r="C54" i="9"/>
  <c r="B54" i="9"/>
  <c r="A54" i="9"/>
  <c r="C53" i="9"/>
  <c r="B53" i="9"/>
  <c r="A53" i="9"/>
  <c r="C52" i="9"/>
  <c r="B52" i="9"/>
  <c r="A52" i="9"/>
  <c r="C51" i="9"/>
  <c r="B51" i="9"/>
  <c r="A51" i="9"/>
  <c r="C50" i="9"/>
  <c r="B50" i="9"/>
  <c r="A50" i="9"/>
  <c r="C49" i="9"/>
  <c r="B49" i="9"/>
  <c r="A49" i="9"/>
  <c r="C48" i="9"/>
  <c r="B48" i="9"/>
  <c r="A48" i="9"/>
  <c r="C47" i="9"/>
  <c r="B47" i="9"/>
  <c r="A47" i="9"/>
  <c r="C46" i="9"/>
  <c r="B46" i="9"/>
  <c r="A46" i="9"/>
  <c r="C45" i="9"/>
  <c r="B45" i="9"/>
  <c r="A45" i="9"/>
  <c r="C44" i="9"/>
  <c r="B44" i="9"/>
  <c r="A44" i="9"/>
  <c r="C43" i="9"/>
  <c r="B43" i="9"/>
  <c r="A43" i="9"/>
  <c r="C42" i="9"/>
  <c r="B42" i="9"/>
  <c r="A42" i="9"/>
  <c r="C41" i="9"/>
  <c r="B41" i="9"/>
  <c r="A41" i="9"/>
  <c r="C40" i="9"/>
  <c r="B40" i="9"/>
  <c r="A40" i="9"/>
  <c r="C39" i="9"/>
  <c r="B39" i="9"/>
  <c r="A39" i="9"/>
  <c r="C66" i="10"/>
  <c r="B66" i="10"/>
  <c r="A66" i="10"/>
  <c r="C65" i="10"/>
  <c r="B65" i="10"/>
  <c r="A65" i="10"/>
  <c r="C64" i="10"/>
  <c r="B64" i="10"/>
  <c r="A64" i="10"/>
  <c r="C63" i="10"/>
  <c r="B63" i="10"/>
  <c r="A63" i="10"/>
  <c r="C62" i="10"/>
  <c r="B62" i="10"/>
  <c r="A62" i="10"/>
  <c r="C61" i="10"/>
  <c r="B61" i="10"/>
  <c r="A61" i="10"/>
  <c r="C60" i="10"/>
  <c r="B60" i="10"/>
  <c r="A60" i="10"/>
  <c r="C59" i="10"/>
  <c r="B59" i="10"/>
  <c r="A59" i="10"/>
  <c r="C58" i="10"/>
  <c r="B58" i="10"/>
  <c r="A58" i="10"/>
  <c r="C57" i="10"/>
  <c r="B57" i="10"/>
  <c r="A57" i="10"/>
  <c r="C56" i="10"/>
  <c r="B56" i="10"/>
  <c r="A56" i="10"/>
  <c r="C55" i="10"/>
  <c r="B55" i="10"/>
  <c r="A55" i="10"/>
  <c r="C54" i="10"/>
  <c r="B54" i="10"/>
  <c r="A54" i="10"/>
  <c r="C53" i="10"/>
  <c r="B53" i="10"/>
  <c r="A53" i="10"/>
  <c r="C52" i="10"/>
  <c r="B52" i="10"/>
  <c r="A52" i="10"/>
  <c r="C51" i="10"/>
  <c r="B51" i="10"/>
  <c r="A51" i="10"/>
  <c r="C50" i="10"/>
  <c r="B50" i="10"/>
  <c r="A50" i="10"/>
  <c r="C49" i="10"/>
  <c r="B49" i="10"/>
  <c r="A49" i="10"/>
  <c r="C48" i="10"/>
  <c r="B48" i="10"/>
  <c r="A48" i="10"/>
  <c r="C47" i="10"/>
  <c r="B47" i="10"/>
  <c r="A47" i="10"/>
  <c r="C46" i="10"/>
  <c r="B46" i="10"/>
  <c r="A46" i="10"/>
  <c r="C45" i="10"/>
  <c r="B45" i="10"/>
  <c r="A45" i="10"/>
  <c r="C44" i="10"/>
  <c r="B44" i="10"/>
  <c r="A44" i="10"/>
  <c r="C43" i="10"/>
  <c r="B43" i="10"/>
  <c r="A43" i="10"/>
  <c r="C42" i="10"/>
  <c r="B42" i="10"/>
  <c r="A42" i="10"/>
  <c r="C41" i="10"/>
  <c r="B41" i="10"/>
  <c r="A41" i="10"/>
  <c r="C40" i="10"/>
  <c r="B40" i="10"/>
  <c r="A40" i="10"/>
  <c r="C39" i="10"/>
  <c r="B39" i="10"/>
  <c r="A39" i="10"/>
  <c r="C66" i="11"/>
  <c r="B66" i="11"/>
  <c r="A66" i="11"/>
  <c r="C65" i="11"/>
  <c r="B65" i="11"/>
  <c r="A65" i="11"/>
  <c r="C64" i="11"/>
  <c r="B64" i="11"/>
  <c r="A64" i="11"/>
  <c r="C63" i="11"/>
  <c r="B63" i="11"/>
  <c r="A63" i="11"/>
  <c r="C62" i="11"/>
  <c r="B62" i="11"/>
  <c r="A62" i="11"/>
  <c r="C61" i="11"/>
  <c r="B61" i="11"/>
  <c r="A61" i="11"/>
  <c r="C60" i="11"/>
  <c r="B60" i="11"/>
  <c r="A60" i="11"/>
  <c r="C59" i="11"/>
  <c r="B59" i="11"/>
  <c r="A59" i="11"/>
  <c r="C58" i="11"/>
  <c r="B58" i="11"/>
  <c r="A58" i="11"/>
  <c r="C57" i="11"/>
  <c r="B57" i="11"/>
  <c r="A57" i="11"/>
  <c r="C56" i="11"/>
  <c r="B56" i="11"/>
  <c r="A56" i="11"/>
  <c r="C55" i="11"/>
  <c r="B55" i="11"/>
  <c r="A55" i="11"/>
  <c r="C54" i="11"/>
  <c r="B54" i="11"/>
  <c r="A54" i="11"/>
  <c r="C53" i="11"/>
  <c r="B53" i="11"/>
  <c r="A53" i="11"/>
  <c r="C52" i="11"/>
  <c r="B52" i="11"/>
  <c r="A52" i="11"/>
  <c r="C51" i="11"/>
  <c r="B51" i="11"/>
  <c r="A51" i="11"/>
  <c r="C50" i="11"/>
  <c r="B50" i="11"/>
  <c r="A50" i="11"/>
  <c r="C49" i="11"/>
  <c r="B49" i="11"/>
  <c r="A49" i="11"/>
  <c r="C48" i="11"/>
  <c r="B48" i="11"/>
  <c r="A48" i="11"/>
  <c r="C47" i="11"/>
  <c r="B47" i="11"/>
  <c r="A47" i="11"/>
  <c r="C46" i="11"/>
  <c r="B46" i="11"/>
  <c r="A46" i="11"/>
  <c r="C45" i="11"/>
  <c r="B45" i="11"/>
  <c r="A45" i="11"/>
  <c r="C44" i="11"/>
  <c r="B44" i="11"/>
  <c r="A44" i="11"/>
  <c r="C43" i="11"/>
  <c r="B43" i="11"/>
  <c r="A43" i="11"/>
  <c r="C42" i="11"/>
  <c r="B42" i="11"/>
  <c r="A42" i="11"/>
  <c r="C41" i="11"/>
  <c r="B41" i="11"/>
  <c r="A41" i="11"/>
  <c r="C40" i="11"/>
  <c r="B40" i="11"/>
  <c r="A40" i="11"/>
  <c r="C39" i="11"/>
  <c r="B39" i="11"/>
  <c r="A39" i="11"/>
  <c r="C66" i="12"/>
  <c r="B66" i="12"/>
  <c r="A66" i="12"/>
  <c r="C65" i="12"/>
  <c r="B65" i="12"/>
  <c r="A65" i="12"/>
  <c r="C64" i="12"/>
  <c r="B64" i="12"/>
  <c r="A64" i="12"/>
  <c r="C63" i="12"/>
  <c r="B63" i="12"/>
  <c r="A63" i="12"/>
  <c r="C62" i="12"/>
  <c r="B62" i="12"/>
  <c r="A62" i="12"/>
  <c r="C61" i="12"/>
  <c r="B61" i="12"/>
  <c r="A61" i="12"/>
  <c r="C60" i="12"/>
  <c r="B60" i="12"/>
  <c r="A60" i="12"/>
  <c r="C59" i="12"/>
  <c r="B59" i="12"/>
  <c r="A59" i="12"/>
  <c r="C58" i="12"/>
  <c r="B58" i="12"/>
  <c r="A58" i="12"/>
  <c r="C57" i="12"/>
  <c r="B57" i="12"/>
  <c r="A57" i="12"/>
  <c r="C56" i="12"/>
  <c r="B56" i="12"/>
  <c r="A56" i="12"/>
  <c r="C55" i="12"/>
  <c r="B55" i="12"/>
  <c r="A55" i="12"/>
  <c r="C54" i="12"/>
  <c r="B54" i="12"/>
  <c r="A54" i="12"/>
  <c r="C53" i="12"/>
  <c r="B53" i="12"/>
  <c r="A53" i="12"/>
  <c r="C52" i="12"/>
  <c r="B52" i="12"/>
  <c r="A52" i="12"/>
  <c r="C51" i="12"/>
  <c r="B51" i="12"/>
  <c r="A51" i="12"/>
  <c r="C50" i="12"/>
  <c r="B50" i="12"/>
  <c r="A50" i="12"/>
  <c r="C49" i="12"/>
  <c r="B49" i="12"/>
  <c r="A49" i="12"/>
  <c r="C48" i="12"/>
  <c r="B48" i="12"/>
  <c r="A48" i="12"/>
  <c r="C47" i="12"/>
  <c r="B47" i="12"/>
  <c r="A47" i="12"/>
  <c r="C46" i="12"/>
  <c r="B46" i="12"/>
  <c r="A46" i="12"/>
  <c r="C45" i="12"/>
  <c r="B45" i="12"/>
  <c r="A45" i="12"/>
  <c r="C44" i="12"/>
  <c r="B44" i="12"/>
  <c r="A44" i="12"/>
  <c r="C43" i="12"/>
  <c r="B43" i="12"/>
  <c r="A43" i="12"/>
  <c r="C42" i="12"/>
  <c r="B42" i="12"/>
  <c r="A42" i="12"/>
  <c r="C41" i="12"/>
  <c r="B41" i="12"/>
  <c r="A41" i="12"/>
  <c r="C40" i="12"/>
  <c r="B40" i="12"/>
  <c r="A40" i="12"/>
  <c r="C39" i="12"/>
  <c r="B39" i="12"/>
  <c r="A39" i="12"/>
  <c r="C66" i="13"/>
  <c r="B66" i="13"/>
  <c r="A66" i="13"/>
  <c r="C65" i="13"/>
  <c r="B65" i="13"/>
  <c r="A65" i="13"/>
  <c r="C64" i="13"/>
  <c r="B64" i="13"/>
  <c r="A64" i="13"/>
  <c r="C63" i="13"/>
  <c r="B63" i="13"/>
  <c r="A63" i="13"/>
  <c r="C62" i="13"/>
  <c r="B62" i="13"/>
  <c r="A62" i="13"/>
  <c r="C61" i="13"/>
  <c r="B61" i="13"/>
  <c r="A61" i="13"/>
  <c r="C60" i="13"/>
  <c r="B60" i="13"/>
  <c r="A60" i="13"/>
  <c r="C59" i="13"/>
  <c r="B59" i="13"/>
  <c r="A59" i="13"/>
  <c r="C58" i="13"/>
  <c r="B58" i="13"/>
  <c r="A58" i="13"/>
  <c r="C57" i="13"/>
  <c r="B57" i="13"/>
  <c r="A57" i="13"/>
  <c r="C56" i="13"/>
  <c r="B56" i="13"/>
  <c r="A56" i="13"/>
  <c r="C55" i="13"/>
  <c r="B55" i="13"/>
  <c r="A55" i="13"/>
  <c r="C54" i="13"/>
  <c r="B54" i="13"/>
  <c r="A54" i="13"/>
  <c r="C53" i="13"/>
  <c r="B53" i="13"/>
  <c r="A53" i="13"/>
  <c r="C52" i="13"/>
  <c r="B52" i="13"/>
  <c r="A52" i="13"/>
  <c r="C51" i="13"/>
  <c r="B51" i="13"/>
  <c r="A51" i="13"/>
  <c r="C50" i="13"/>
  <c r="B50" i="13"/>
  <c r="A50" i="13"/>
  <c r="C49" i="13"/>
  <c r="B49" i="13"/>
  <c r="A49" i="13"/>
  <c r="C48" i="13"/>
  <c r="B48" i="13"/>
  <c r="A48" i="13"/>
  <c r="C47" i="13"/>
  <c r="B47" i="13"/>
  <c r="A47" i="13"/>
  <c r="C46" i="13"/>
  <c r="B46" i="13"/>
  <c r="A46" i="13"/>
  <c r="C45" i="13"/>
  <c r="B45" i="13"/>
  <c r="A45" i="13"/>
  <c r="C44" i="13"/>
  <c r="B44" i="13"/>
  <c r="A44" i="13"/>
  <c r="C43" i="13"/>
  <c r="B43" i="13"/>
  <c r="A43" i="13"/>
  <c r="C42" i="13"/>
  <c r="B42" i="13"/>
  <c r="A42" i="13"/>
  <c r="C41" i="13"/>
  <c r="B41" i="13"/>
  <c r="A41" i="13"/>
  <c r="C40" i="13"/>
  <c r="B40" i="13"/>
  <c r="A40" i="13"/>
  <c r="C39" i="13"/>
  <c r="B39" i="13"/>
  <c r="A39" i="13"/>
  <c r="C66" i="14"/>
  <c r="B66" i="14"/>
  <c r="A66" i="14"/>
  <c r="C65" i="14"/>
  <c r="B65" i="14"/>
  <c r="A65" i="14"/>
  <c r="C64" i="14"/>
  <c r="B64" i="14"/>
  <c r="A64" i="14"/>
  <c r="C63" i="14"/>
  <c r="B63" i="14"/>
  <c r="A63" i="14"/>
  <c r="C62" i="14"/>
  <c r="B62" i="14"/>
  <c r="A62" i="14"/>
  <c r="C61" i="14"/>
  <c r="B61" i="14"/>
  <c r="A61" i="14"/>
  <c r="C60" i="14"/>
  <c r="B60" i="14"/>
  <c r="A60" i="14"/>
  <c r="C59" i="14"/>
  <c r="B59" i="14"/>
  <c r="A59" i="14"/>
  <c r="C58" i="14"/>
  <c r="B58" i="14"/>
  <c r="A58" i="14"/>
  <c r="C57" i="14"/>
  <c r="B57" i="14"/>
  <c r="A57" i="14"/>
  <c r="C56" i="14"/>
  <c r="B56" i="14"/>
  <c r="A56" i="14"/>
  <c r="C55" i="14"/>
  <c r="B55" i="14"/>
  <c r="A55" i="14"/>
  <c r="C54" i="14"/>
  <c r="B54" i="14"/>
  <c r="A54" i="14"/>
  <c r="C53" i="14"/>
  <c r="B53" i="14"/>
  <c r="A53" i="14"/>
  <c r="C52" i="14"/>
  <c r="B52" i="14"/>
  <c r="A52" i="14"/>
  <c r="C51" i="14"/>
  <c r="B51" i="14"/>
  <c r="A51" i="14"/>
  <c r="C50" i="14"/>
  <c r="B50" i="14"/>
  <c r="A50" i="14"/>
  <c r="C49" i="14"/>
  <c r="B49" i="14"/>
  <c r="A49" i="14"/>
  <c r="C48" i="14"/>
  <c r="B48" i="14"/>
  <c r="A48" i="14"/>
  <c r="C47" i="14"/>
  <c r="B47" i="14"/>
  <c r="A47" i="14"/>
  <c r="C46" i="14"/>
  <c r="B46" i="14"/>
  <c r="A46" i="14"/>
  <c r="C45" i="14"/>
  <c r="B45" i="14"/>
  <c r="A45" i="14"/>
  <c r="C44" i="14"/>
  <c r="B44" i="14"/>
  <c r="A44" i="14"/>
  <c r="C43" i="14"/>
  <c r="B43" i="14"/>
  <c r="A43" i="14"/>
  <c r="C42" i="14"/>
  <c r="B42" i="14"/>
  <c r="A42" i="14"/>
  <c r="C41" i="14"/>
  <c r="B41" i="14"/>
  <c r="A41" i="14"/>
  <c r="C40" i="14"/>
  <c r="B40" i="14"/>
  <c r="A40" i="14"/>
  <c r="C39" i="14"/>
  <c r="B39" i="14"/>
  <c r="A39" i="14"/>
  <c r="C66" i="15"/>
  <c r="B66" i="15"/>
  <c r="A66" i="15"/>
  <c r="C65" i="15"/>
  <c r="B65" i="15"/>
  <c r="A65" i="15"/>
  <c r="C64" i="15"/>
  <c r="B64" i="15"/>
  <c r="A64" i="15"/>
  <c r="C63" i="15"/>
  <c r="B63" i="15"/>
  <c r="A63" i="15"/>
  <c r="C62" i="15"/>
  <c r="B62" i="15"/>
  <c r="A62" i="15"/>
  <c r="C61" i="15"/>
  <c r="B61" i="15"/>
  <c r="A61" i="15"/>
  <c r="C60" i="15"/>
  <c r="B60" i="15"/>
  <c r="A60" i="15"/>
  <c r="C59" i="15"/>
  <c r="B59" i="15"/>
  <c r="A59" i="15"/>
  <c r="C58" i="15"/>
  <c r="B58" i="15"/>
  <c r="A58" i="15"/>
  <c r="C57" i="15"/>
  <c r="B57" i="15"/>
  <c r="A57" i="15"/>
  <c r="C56" i="15"/>
  <c r="B56" i="15"/>
  <c r="A56" i="15"/>
  <c r="C55" i="15"/>
  <c r="B55" i="15"/>
  <c r="A55" i="15"/>
  <c r="C54" i="15"/>
  <c r="B54" i="15"/>
  <c r="A54" i="15"/>
  <c r="C53" i="15"/>
  <c r="B53" i="15"/>
  <c r="A53" i="15"/>
  <c r="C52" i="15"/>
  <c r="B52" i="15"/>
  <c r="A52" i="15"/>
  <c r="C51" i="15"/>
  <c r="B51" i="15"/>
  <c r="A51" i="15"/>
  <c r="C50" i="15"/>
  <c r="B50" i="15"/>
  <c r="A50" i="15"/>
  <c r="C49" i="15"/>
  <c r="B49" i="15"/>
  <c r="A49" i="15"/>
  <c r="C48" i="15"/>
  <c r="B48" i="15"/>
  <c r="A48" i="15"/>
  <c r="C47" i="15"/>
  <c r="B47" i="15"/>
  <c r="A47" i="15"/>
  <c r="C46" i="15"/>
  <c r="B46" i="15"/>
  <c r="A46" i="15"/>
  <c r="C45" i="15"/>
  <c r="B45" i="15"/>
  <c r="A45" i="15"/>
  <c r="C44" i="15"/>
  <c r="B44" i="15"/>
  <c r="A44" i="15"/>
  <c r="C43" i="15"/>
  <c r="B43" i="15"/>
  <c r="A43" i="15"/>
  <c r="C42" i="15"/>
  <c r="B42" i="15"/>
  <c r="A42" i="15"/>
  <c r="C41" i="15"/>
  <c r="B41" i="15"/>
  <c r="A41" i="15"/>
  <c r="C40" i="15"/>
  <c r="B40" i="15"/>
  <c r="A40" i="15"/>
  <c r="C39" i="15"/>
  <c r="B39" i="15"/>
  <c r="A39" i="15"/>
  <c r="C66" i="16"/>
  <c r="B66" i="16"/>
  <c r="A66" i="16"/>
  <c r="C65" i="16"/>
  <c r="B65" i="16"/>
  <c r="A65" i="16"/>
  <c r="C64" i="16"/>
  <c r="B64" i="16"/>
  <c r="A64" i="16"/>
  <c r="C63" i="16"/>
  <c r="B63" i="16"/>
  <c r="A63" i="16"/>
  <c r="C62" i="16"/>
  <c r="B62" i="16"/>
  <c r="A62" i="16"/>
  <c r="C61" i="16"/>
  <c r="B61" i="16"/>
  <c r="A61" i="16"/>
  <c r="C60" i="16"/>
  <c r="B60" i="16"/>
  <c r="A60" i="16"/>
  <c r="C59" i="16"/>
  <c r="B59" i="16"/>
  <c r="A59" i="16"/>
  <c r="C58" i="16"/>
  <c r="B58" i="16"/>
  <c r="A58" i="16"/>
  <c r="C57" i="16"/>
  <c r="B57" i="16"/>
  <c r="A57" i="16"/>
  <c r="C56" i="16"/>
  <c r="B56" i="16"/>
  <c r="A56" i="16"/>
  <c r="C55" i="16"/>
  <c r="B55" i="16"/>
  <c r="A55" i="16"/>
  <c r="C54" i="16"/>
  <c r="B54" i="16"/>
  <c r="A54" i="16"/>
  <c r="C53" i="16"/>
  <c r="B53" i="16"/>
  <c r="A53" i="16"/>
  <c r="C52" i="16"/>
  <c r="B52" i="16"/>
  <c r="A52" i="16"/>
  <c r="C51" i="16"/>
  <c r="B51" i="16"/>
  <c r="A51" i="16"/>
  <c r="C50" i="16"/>
  <c r="B50" i="16"/>
  <c r="A50" i="16"/>
  <c r="C49" i="16"/>
  <c r="B49" i="16"/>
  <c r="A49" i="16"/>
  <c r="C48" i="16"/>
  <c r="B48" i="16"/>
  <c r="A48" i="16"/>
  <c r="C47" i="16"/>
  <c r="B47" i="16"/>
  <c r="A47" i="16"/>
  <c r="C46" i="16"/>
  <c r="B46" i="16"/>
  <c r="A46" i="16"/>
  <c r="C45" i="16"/>
  <c r="B45" i="16"/>
  <c r="A45" i="16"/>
  <c r="C44" i="16"/>
  <c r="B44" i="16"/>
  <c r="A44" i="16"/>
  <c r="C43" i="16"/>
  <c r="B43" i="16"/>
  <c r="A43" i="16"/>
  <c r="C42" i="16"/>
  <c r="B42" i="16"/>
  <c r="A42" i="16"/>
  <c r="C41" i="16"/>
  <c r="B41" i="16"/>
  <c r="A41" i="16"/>
  <c r="C40" i="16"/>
  <c r="B40" i="16"/>
  <c r="A40" i="16"/>
  <c r="C39" i="16"/>
  <c r="B39" i="16"/>
  <c r="A39" i="16"/>
  <c r="C66" i="17"/>
  <c r="B66" i="17"/>
  <c r="A66" i="17"/>
  <c r="C65" i="17"/>
  <c r="B65" i="17"/>
  <c r="A65" i="17"/>
  <c r="C64" i="17"/>
  <c r="B64" i="17"/>
  <c r="A64" i="17"/>
  <c r="C63" i="17"/>
  <c r="B63" i="17"/>
  <c r="A63" i="17"/>
  <c r="C62" i="17"/>
  <c r="B62" i="17"/>
  <c r="A62" i="17"/>
  <c r="C61" i="17"/>
  <c r="B61" i="17"/>
  <c r="A61" i="17"/>
  <c r="C60" i="17"/>
  <c r="B60" i="17"/>
  <c r="A60" i="17"/>
  <c r="C59" i="17"/>
  <c r="B59" i="17"/>
  <c r="A59" i="17"/>
  <c r="C58" i="17"/>
  <c r="B58" i="17"/>
  <c r="A58" i="17"/>
  <c r="C57" i="17"/>
  <c r="B57" i="17"/>
  <c r="A57" i="17"/>
  <c r="C56" i="17"/>
  <c r="B56" i="17"/>
  <c r="A56" i="17"/>
  <c r="C55" i="17"/>
  <c r="B55" i="17"/>
  <c r="A55" i="17"/>
  <c r="C54" i="17"/>
  <c r="B54" i="17"/>
  <c r="A54" i="17"/>
  <c r="C53" i="17"/>
  <c r="B53" i="17"/>
  <c r="A53" i="17"/>
  <c r="C52" i="17"/>
  <c r="B52" i="17"/>
  <c r="A52" i="17"/>
  <c r="C51" i="17"/>
  <c r="B51" i="17"/>
  <c r="A51" i="17"/>
  <c r="C50" i="17"/>
  <c r="B50" i="17"/>
  <c r="A50" i="17"/>
  <c r="C49" i="17"/>
  <c r="B49" i="17"/>
  <c r="A49" i="17"/>
  <c r="C48" i="17"/>
  <c r="B48" i="17"/>
  <c r="A48" i="17"/>
  <c r="C47" i="17"/>
  <c r="B47" i="17"/>
  <c r="A47" i="17"/>
  <c r="C46" i="17"/>
  <c r="B46" i="17"/>
  <c r="A46" i="17"/>
  <c r="C45" i="17"/>
  <c r="B45" i="17"/>
  <c r="A45" i="17"/>
  <c r="C44" i="17"/>
  <c r="B44" i="17"/>
  <c r="A44" i="17"/>
  <c r="C43" i="17"/>
  <c r="B43" i="17"/>
  <c r="A43" i="17"/>
  <c r="C42" i="17"/>
  <c r="B42" i="17"/>
  <c r="A42" i="17"/>
  <c r="C41" i="17"/>
  <c r="B41" i="17"/>
  <c r="A41" i="17"/>
  <c r="C40" i="17"/>
  <c r="B40" i="17"/>
  <c r="A40" i="17"/>
  <c r="C39" i="17"/>
  <c r="B39" i="17"/>
  <c r="A39" i="17"/>
  <c r="C66" i="18"/>
  <c r="B66" i="18"/>
  <c r="A66" i="18"/>
  <c r="C65" i="18"/>
  <c r="B65" i="18"/>
  <c r="A65" i="18"/>
  <c r="C64" i="18"/>
  <c r="B64" i="18"/>
  <c r="A64" i="18"/>
  <c r="C63" i="18"/>
  <c r="B63" i="18"/>
  <c r="A63" i="18"/>
  <c r="C62" i="18"/>
  <c r="B62" i="18"/>
  <c r="A62" i="18"/>
  <c r="C61" i="18"/>
  <c r="B61" i="18"/>
  <c r="A61" i="18"/>
  <c r="C60" i="18"/>
  <c r="B60" i="18"/>
  <c r="A60" i="18"/>
  <c r="C59" i="18"/>
  <c r="B59" i="18"/>
  <c r="A59" i="18"/>
  <c r="C58" i="18"/>
  <c r="B58" i="18"/>
  <c r="A58" i="18"/>
  <c r="C57" i="18"/>
  <c r="B57" i="18"/>
  <c r="A57" i="18"/>
  <c r="C56" i="18"/>
  <c r="B56" i="18"/>
  <c r="A56" i="18"/>
  <c r="C55" i="18"/>
  <c r="B55" i="18"/>
  <c r="A55" i="18"/>
  <c r="C54" i="18"/>
  <c r="B54" i="18"/>
  <c r="A54" i="18"/>
  <c r="C53" i="18"/>
  <c r="B53" i="18"/>
  <c r="A53" i="18"/>
  <c r="C52" i="18"/>
  <c r="B52" i="18"/>
  <c r="A52" i="18"/>
  <c r="C51" i="18"/>
  <c r="B51" i="18"/>
  <c r="A51" i="18"/>
  <c r="C50" i="18"/>
  <c r="B50" i="18"/>
  <c r="A50" i="18"/>
  <c r="C49" i="18"/>
  <c r="B49" i="18"/>
  <c r="A49" i="18"/>
  <c r="C48" i="18"/>
  <c r="B48" i="18"/>
  <c r="A48" i="18"/>
  <c r="C47" i="18"/>
  <c r="B47" i="18"/>
  <c r="A47" i="18"/>
  <c r="C46" i="18"/>
  <c r="B46" i="18"/>
  <c r="A46" i="18"/>
  <c r="C45" i="18"/>
  <c r="B45" i="18"/>
  <c r="A45" i="18"/>
  <c r="C44" i="18"/>
  <c r="B44" i="18"/>
  <c r="A44" i="18"/>
  <c r="C43" i="18"/>
  <c r="B43" i="18"/>
  <c r="A43" i="18"/>
  <c r="C42" i="18"/>
  <c r="B42" i="18"/>
  <c r="A42" i="18"/>
  <c r="C41" i="18"/>
  <c r="B41" i="18"/>
  <c r="A41" i="18"/>
  <c r="C40" i="18"/>
  <c r="B40" i="18"/>
  <c r="A40" i="18"/>
  <c r="C39" i="18"/>
  <c r="B39" i="18"/>
  <c r="A39" i="18"/>
  <c r="C66" i="19"/>
  <c r="B66" i="19"/>
  <c r="A66" i="19"/>
  <c r="C65" i="19"/>
  <c r="B65" i="19"/>
  <c r="A65" i="19"/>
  <c r="C64" i="19"/>
  <c r="B64" i="19"/>
  <c r="A64" i="19"/>
  <c r="C63" i="19"/>
  <c r="B63" i="19"/>
  <c r="A63" i="19"/>
  <c r="C62" i="19"/>
  <c r="B62" i="19"/>
  <c r="A62" i="19"/>
  <c r="C61" i="19"/>
  <c r="B61" i="19"/>
  <c r="A61" i="19"/>
  <c r="C60" i="19"/>
  <c r="B60" i="19"/>
  <c r="A60" i="19"/>
  <c r="C59" i="19"/>
  <c r="B59" i="19"/>
  <c r="A59" i="19"/>
  <c r="C58" i="19"/>
  <c r="B58" i="19"/>
  <c r="A58" i="19"/>
  <c r="C57" i="19"/>
  <c r="B57" i="19"/>
  <c r="A57" i="19"/>
  <c r="C56" i="19"/>
  <c r="B56" i="19"/>
  <c r="A56" i="19"/>
  <c r="C55" i="19"/>
  <c r="B55" i="19"/>
  <c r="A55" i="19"/>
  <c r="C54" i="19"/>
  <c r="B54" i="19"/>
  <c r="A54" i="19"/>
  <c r="C53" i="19"/>
  <c r="B53" i="19"/>
  <c r="A53" i="19"/>
  <c r="C52" i="19"/>
  <c r="B52" i="19"/>
  <c r="A52" i="19"/>
  <c r="C51" i="19"/>
  <c r="B51" i="19"/>
  <c r="A51" i="19"/>
  <c r="C50" i="19"/>
  <c r="B50" i="19"/>
  <c r="A50" i="19"/>
  <c r="C49" i="19"/>
  <c r="B49" i="19"/>
  <c r="A49" i="19"/>
  <c r="C48" i="19"/>
  <c r="B48" i="19"/>
  <c r="A48" i="19"/>
  <c r="C47" i="19"/>
  <c r="B47" i="19"/>
  <c r="A47" i="19"/>
  <c r="C46" i="19"/>
  <c r="B46" i="19"/>
  <c r="A46" i="19"/>
  <c r="C45" i="19"/>
  <c r="B45" i="19"/>
  <c r="A45" i="19"/>
  <c r="C44" i="19"/>
  <c r="B44" i="19"/>
  <c r="A44" i="19"/>
  <c r="C43" i="19"/>
  <c r="B43" i="19"/>
  <c r="A43" i="19"/>
  <c r="C42" i="19"/>
  <c r="B42" i="19"/>
  <c r="A42" i="19"/>
  <c r="C41" i="19"/>
  <c r="B41" i="19"/>
  <c r="A41" i="19"/>
  <c r="C40" i="19"/>
  <c r="B40" i="19"/>
  <c r="A40" i="19"/>
  <c r="C39" i="19"/>
  <c r="B39" i="19"/>
  <c r="A39" i="19"/>
  <c r="C66" i="20"/>
  <c r="B66" i="20"/>
  <c r="A66" i="20"/>
  <c r="C65" i="20"/>
  <c r="B65" i="20"/>
  <c r="A65" i="20"/>
  <c r="C64" i="20"/>
  <c r="B64" i="20"/>
  <c r="A64" i="20"/>
  <c r="C63" i="20"/>
  <c r="B63" i="20"/>
  <c r="A63" i="20"/>
  <c r="C62" i="20"/>
  <c r="B62" i="20"/>
  <c r="A62" i="20"/>
  <c r="C61" i="20"/>
  <c r="B61" i="20"/>
  <c r="A61" i="20"/>
  <c r="C60" i="20"/>
  <c r="B60" i="20"/>
  <c r="A60" i="20"/>
  <c r="C59" i="20"/>
  <c r="B59" i="20"/>
  <c r="A59" i="20"/>
  <c r="C58" i="20"/>
  <c r="B58" i="20"/>
  <c r="A58" i="20"/>
  <c r="C57" i="20"/>
  <c r="B57" i="20"/>
  <c r="A57" i="20"/>
  <c r="C56" i="20"/>
  <c r="B56" i="20"/>
  <c r="A56" i="20"/>
  <c r="C55" i="20"/>
  <c r="B55" i="20"/>
  <c r="A55" i="20"/>
  <c r="C54" i="20"/>
  <c r="B54" i="20"/>
  <c r="A54" i="20"/>
  <c r="C53" i="20"/>
  <c r="B53" i="20"/>
  <c r="A53" i="20"/>
  <c r="C52" i="20"/>
  <c r="B52" i="20"/>
  <c r="A52" i="20"/>
  <c r="C51" i="20"/>
  <c r="B51" i="20"/>
  <c r="A51" i="20"/>
  <c r="C50" i="20"/>
  <c r="B50" i="20"/>
  <c r="A50" i="20"/>
  <c r="C49" i="20"/>
  <c r="B49" i="20"/>
  <c r="A49" i="20"/>
  <c r="C48" i="20"/>
  <c r="B48" i="20"/>
  <c r="A48" i="20"/>
  <c r="C47" i="20"/>
  <c r="B47" i="20"/>
  <c r="A47" i="20"/>
  <c r="C46" i="20"/>
  <c r="B46" i="20"/>
  <c r="A46" i="20"/>
  <c r="C45" i="20"/>
  <c r="B45" i="20"/>
  <c r="A45" i="20"/>
  <c r="C44" i="20"/>
  <c r="B44" i="20"/>
  <c r="A44" i="20"/>
  <c r="C43" i="20"/>
  <c r="B43" i="20"/>
  <c r="A43" i="20"/>
  <c r="C42" i="20"/>
  <c r="B42" i="20"/>
  <c r="A42" i="20"/>
  <c r="C41" i="20"/>
  <c r="B41" i="20"/>
  <c r="A41" i="20"/>
  <c r="C40" i="20"/>
  <c r="B40" i="20"/>
  <c r="A40" i="20"/>
  <c r="C39" i="20"/>
  <c r="B39" i="20"/>
  <c r="A39" i="20"/>
  <c r="C66" i="21"/>
  <c r="B66" i="21"/>
  <c r="A66" i="21"/>
  <c r="C65" i="21"/>
  <c r="B65" i="21"/>
  <c r="A65" i="21"/>
  <c r="C64" i="21"/>
  <c r="B64" i="21"/>
  <c r="A64" i="21"/>
  <c r="C63" i="21"/>
  <c r="B63" i="21"/>
  <c r="A63" i="21"/>
  <c r="C62" i="21"/>
  <c r="B62" i="21"/>
  <c r="A62" i="21"/>
  <c r="C61" i="21"/>
  <c r="B61" i="21"/>
  <c r="A61" i="21"/>
  <c r="C60" i="21"/>
  <c r="B60" i="21"/>
  <c r="A60" i="21"/>
  <c r="C59" i="21"/>
  <c r="B59" i="21"/>
  <c r="A59" i="21"/>
  <c r="C58" i="21"/>
  <c r="B58" i="21"/>
  <c r="A58" i="21"/>
  <c r="C57" i="21"/>
  <c r="B57" i="21"/>
  <c r="A57" i="21"/>
  <c r="C56" i="21"/>
  <c r="B56" i="21"/>
  <c r="A56" i="21"/>
  <c r="C55" i="21"/>
  <c r="B55" i="21"/>
  <c r="A55" i="21"/>
  <c r="C54" i="21"/>
  <c r="B54" i="21"/>
  <c r="A54" i="21"/>
  <c r="C53" i="21"/>
  <c r="B53" i="21"/>
  <c r="A53" i="21"/>
  <c r="C52" i="21"/>
  <c r="B52" i="21"/>
  <c r="A52" i="21"/>
  <c r="C51" i="21"/>
  <c r="B51" i="21"/>
  <c r="A51" i="21"/>
  <c r="C50" i="21"/>
  <c r="B50" i="21"/>
  <c r="A50" i="21"/>
  <c r="C49" i="21"/>
  <c r="B49" i="21"/>
  <c r="A49" i="21"/>
  <c r="C48" i="21"/>
  <c r="B48" i="21"/>
  <c r="A48" i="21"/>
  <c r="C47" i="21"/>
  <c r="B47" i="21"/>
  <c r="A47" i="21"/>
  <c r="C46" i="21"/>
  <c r="B46" i="21"/>
  <c r="A46" i="21"/>
  <c r="C45" i="21"/>
  <c r="B45" i="21"/>
  <c r="A45" i="21"/>
  <c r="C44" i="21"/>
  <c r="B44" i="21"/>
  <c r="A44" i="21"/>
  <c r="C43" i="21"/>
  <c r="B43" i="21"/>
  <c r="A43" i="21"/>
  <c r="C42" i="21"/>
  <c r="B42" i="21"/>
  <c r="A42" i="21"/>
  <c r="C41" i="21"/>
  <c r="B41" i="21"/>
  <c r="A41" i="21"/>
  <c r="C40" i="21"/>
  <c r="B40" i="21"/>
  <c r="A40" i="21"/>
  <c r="C39" i="21"/>
  <c r="B39" i="21"/>
  <c r="A39" i="21"/>
  <c r="C66" i="22"/>
  <c r="B66" i="22"/>
  <c r="A66" i="22"/>
  <c r="C65" i="22"/>
  <c r="B65" i="22"/>
  <c r="A65" i="22"/>
  <c r="C64" i="22"/>
  <c r="B64" i="22"/>
  <c r="A64" i="22"/>
  <c r="C63" i="22"/>
  <c r="B63" i="22"/>
  <c r="A63" i="22"/>
  <c r="C62" i="22"/>
  <c r="B62" i="22"/>
  <c r="A62" i="22"/>
  <c r="C61" i="22"/>
  <c r="B61" i="22"/>
  <c r="A61" i="22"/>
  <c r="C60" i="22"/>
  <c r="B60" i="22"/>
  <c r="A60" i="22"/>
  <c r="C59" i="22"/>
  <c r="B59" i="22"/>
  <c r="A59" i="22"/>
  <c r="C58" i="22"/>
  <c r="B58" i="22"/>
  <c r="A58" i="22"/>
  <c r="C57" i="22"/>
  <c r="B57" i="22"/>
  <c r="A57" i="22"/>
  <c r="C56" i="22"/>
  <c r="B56" i="22"/>
  <c r="A56" i="22"/>
  <c r="C55" i="22"/>
  <c r="B55" i="22"/>
  <c r="A55" i="22"/>
  <c r="C54" i="22"/>
  <c r="B54" i="22"/>
  <c r="A54" i="22"/>
  <c r="C53" i="22"/>
  <c r="B53" i="22"/>
  <c r="A53" i="22"/>
  <c r="C52" i="22"/>
  <c r="B52" i="22"/>
  <c r="A52" i="22"/>
  <c r="C51" i="22"/>
  <c r="B51" i="22"/>
  <c r="A51" i="22"/>
  <c r="C50" i="22"/>
  <c r="B50" i="22"/>
  <c r="A50" i="22"/>
  <c r="C49" i="22"/>
  <c r="B49" i="22"/>
  <c r="A49" i="22"/>
  <c r="C48" i="22"/>
  <c r="B48" i="22"/>
  <c r="A48" i="22"/>
  <c r="C47" i="22"/>
  <c r="B47" i="22"/>
  <c r="A47" i="22"/>
  <c r="C46" i="22"/>
  <c r="B46" i="22"/>
  <c r="A46" i="22"/>
  <c r="C45" i="22"/>
  <c r="B45" i="22"/>
  <c r="A45" i="22"/>
  <c r="C44" i="22"/>
  <c r="B44" i="22"/>
  <c r="A44" i="22"/>
  <c r="C43" i="22"/>
  <c r="B43" i="22"/>
  <c r="A43" i="22"/>
  <c r="C42" i="22"/>
  <c r="B42" i="22"/>
  <c r="A42" i="22"/>
  <c r="C41" i="22"/>
  <c r="B41" i="22"/>
  <c r="A41" i="22"/>
  <c r="C40" i="22"/>
  <c r="B40" i="22"/>
  <c r="A40" i="22"/>
  <c r="C39" i="22"/>
  <c r="B39" i="22"/>
  <c r="A39" i="22"/>
  <c r="C66" i="23"/>
  <c r="B66" i="23"/>
  <c r="A66" i="23"/>
  <c r="C65" i="23"/>
  <c r="B65" i="23"/>
  <c r="A65" i="23"/>
  <c r="C64" i="23"/>
  <c r="B64" i="23"/>
  <c r="A64" i="23"/>
  <c r="C63" i="23"/>
  <c r="B63" i="23"/>
  <c r="A63" i="23"/>
  <c r="C62" i="23"/>
  <c r="B62" i="23"/>
  <c r="A62" i="23"/>
  <c r="C61" i="23"/>
  <c r="B61" i="23"/>
  <c r="A61" i="23"/>
  <c r="C60" i="23"/>
  <c r="B60" i="23"/>
  <c r="A60" i="23"/>
  <c r="C59" i="23"/>
  <c r="B59" i="23"/>
  <c r="A59" i="23"/>
  <c r="C58" i="23"/>
  <c r="B58" i="23"/>
  <c r="A58" i="23"/>
  <c r="C57" i="23"/>
  <c r="B57" i="23"/>
  <c r="A57" i="23"/>
  <c r="C56" i="23"/>
  <c r="B56" i="23"/>
  <c r="A56" i="23"/>
  <c r="C55" i="23"/>
  <c r="B55" i="23"/>
  <c r="A55" i="23"/>
  <c r="C54" i="23"/>
  <c r="B54" i="23"/>
  <c r="A54" i="23"/>
  <c r="C53" i="23"/>
  <c r="B53" i="23"/>
  <c r="A53" i="23"/>
  <c r="C52" i="23"/>
  <c r="B52" i="23"/>
  <c r="A52" i="23"/>
  <c r="C51" i="23"/>
  <c r="B51" i="23"/>
  <c r="A51" i="23"/>
  <c r="C50" i="23"/>
  <c r="B50" i="23"/>
  <c r="A50" i="23"/>
  <c r="C49" i="23"/>
  <c r="B49" i="23"/>
  <c r="A49" i="23"/>
  <c r="C48" i="23"/>
  <c r="B48" i="23"/>
  <c r="A48" i="23"/>
  <c r="C47" i="23"/>
  <c r="B47" i="23"/>
  <c r="A47" i="23"/>
  <c r="C46" i="23"/>
  <c r="B46" i="23"/>
  <c r="A46" i="23"/>
  <c r="C45" i="23"/>
  <c r="B45" i="23"/>
  <c r="A45" i="23"/>
  <c r="C44" i="23"/>
  <c r="B44" i="23"/>
  <c r="A44" i="23"/>
  <c r="C43" i="23"/>
  <c r="B43" i="23"/>
  <c r="A43" i="23"/>
  <c r="C42" i="23"/>
  <c r="B42" i="23"/>
  <c r="A42" i="23"/>
  <c r="C41" i="23"/>
  <c r="B41" i="23"/>
  <c r="A41" i="23"/>
  <c r="C40" i="23"/>
  <c r="B40" i="23"/>
  <c r="A40" i="23"/>
  <c r="C39" i="23"/>
  <c r="B39" i="23"/>
  <c r="A39" i="23"/>
  <c r="C66" i="24"/>
  <c r="B66" i="24"/>
  <c r="A66" i="24"/>
  <c r="C65" i="24"/>
  <c r="B65" i="24"/>
  <c r="A65" i="24"/>
  <c r="C64" i="24"/>
  <c r="B64" i="24"/>
  <c r="A64" i="24"/>
  <c r="C63" i="24"/>
  <c r="B63" i="24"/>
  <c r="A63" i="24"/>
  <c r="C62" i="24"/>
  <c r="B62" i="24"/>
  <c r="A62" i="24"/>
  <c r="C61" i="24"/>
  <c r="B61" i="24"/>
  <c r="A61" i="24"/>
  <c r="C60" i="24"/>
  <c r="B60" i="24"/>
  <c r="A60" i="24"/>
  <c r="C59" i="24"/>
  <c r="B59" i="24"/>
  <c r="A59" i="24"/>
  <c r="C58" i="24"/>
  <c r="B58" i="24"/>
  <c r="A58" i="24"/>
  <c r="C57" i="24"/>
  <c r="B57" i="24"/>
  <c r="A57" i="24"/>
  <c r="C56" i="24"/>
  <c r="B56" i="24"/>
  <c r="A56" i="24"/>
  <c r="C55" i="24"/>
  <c r="B55" i="24"/>
  <c r="A55" i="24"/>
  <c r="C54" i="24"/>
  <c r="B54" i="24"/>
  <c r="A54" i="24"/>
  <c r="C53" i="24"/>
  <c r="B53" i="24"/>
  <c r="A53" i="24"/>
  <c r="C52" i="24"/>
  <c r="B52" i="24"/>
  <c r="A52" i="24"/>
  <c r="C51" i="24"/>
  <c r="B51" i="24"/>
  <c r="A51" i="24"/>
  <c r="C50" i="24"/>
  <c r="B50" i="24"/>
  <c r="A50" i="24"/>
  <c r="C49" i="24"/>
  <c r="B49" i="24"/>
  <c r="A49" i="24"/>
  <c r="C48" i="24"/>
  <c r="B48" i="24"/>
  <c r="A48" i="24"/>
  <c r="C47" i="24"/>
  <c r="B47" i="24"/>
  <c r="A47" i="24"/>
  <c r="C46" i="24"/>
  <c r="B46" i="24"/>
  <c r="A46" i="24"/>
  <c r="C45" i="24"/>
  <c r="B45" i="24"/>
  <c r="A45" i="24"/>
  <c r="C44" i="24"/>
  <c r="B44" i="24"/>
  <c r="A44" i="24"/>
  <c r="C43" i="24"/>
  <c r="B43" i="24"/>
  <c r="A43" i="24"/>
  <c r="C42" i="24"/>
  <c r="B42" i="24"/>
  <c r="A42" i="24"/>
  <c r="C41" i="24"/>
  <c r="B41" i="24"/>
  <c r="A41" i="24"/>
  <c r="C40" i="24"/>
  <c r="B40" i="24"/>
  <c r="A40" i="24"/>
  <c r="C39" i="24"/>
  <c r="B39" i="24"/>
  <c r="A39" i="24"/>
  <c r="C66" i="25"/>
  <c r="B66" i="25"/>
  <c r="A66" i="25"/>
  <c r="C65" i="25"/>
  <c r="B65" i="25"/>
  <c r="A65" i="25"/>
  <c r="C64" i="25"/>
  <c r="B64" i="25"/>
  <c r="A64" i="25"/>
  <c r="C63" i="25"/>
  <c r="B63" i="25"/>
  <c r="A63" i="25"/>
  <c r="C62" i="25"/>
  <c r="B62" i="25"/>
  <c r="A62" i="25"/>
  <c r="C61" i="25"/>
  <c r="B61" i="25"/>
  <c r="A61" i="25"/>
  <c r="C60" i="25"/>
  <c r="B60" i="25"/>
  <c r="A60" i="25"/>
  <c r="C59" i="25"/>
  <c r="B59" i="25"/>
  <c r="A59" i="25"/>
  <c r="C58" i="25"/>
  <c r="B58" i="25"/>
  <c r="A58" i="25"/>
  <c r="C57" i="25"/>
  <c r="B57" i="25"/>
  <c r="A57" i="25"/>
  <c r="C56" i="25"/>
  <c r="B56" i="25"/>
  <c r="A56" i="25"/>
  <c r="C55" i="25"/>
  <c r="B55" i="25"/>
  <c r="A55" i="25"/>
  <c r="C54" i="25"/>
  <c r="B54" i="25"/>
  <c r="A54" i="25"/>
  <c r="C53" i="25"/>
  <c r="B53" i="25"/>
  <c r="A53" i="25"/>
  <c r="C52" i="25"/>
  <c r="B52" i="25"/>
  <c r="A52" i="25"/>
  <c r="C51" i="25"/>
  <c r="B51" i="25"/>
  <c r="A51" i="25"/>
  <c r="C50" i="25"/>
  <c r="B50" i="25"/>
  <c r="A50" i="25"/>
  <c r="C49" i="25"/>
  <c r="B49" i="25"/>
  <c r="A49" i="25"/>
  <c r="C48" i="25"/>
  <c r="B48" i="25"/>
  <c r="A48" i="25"/>
  <c r="C47" i="25"/>
  <c r="B47" i="25"/>
  <c r="A47" i="25"/>
  <c r="C46" i="25"/>
  <c r="B46" i="25"/>
  <c r="A46" i="25"/>
  <c r="C45" i="25"/>
  <c r="B45" i="25"/>
  <c r="A45" i="25"/>
  <c r="C44" i="25"/>
  <c r="B44" i="25"/>
  <c r="A44" i="25"/>
  <c r="C43" i="25"/>
  <c r="B43" i="25"/>
  <c r="A43" i="25"/>
  <c r="C42" i="25"/>
  <c r="B42" i="25"/>
  <c r="A42" i="25"/>
  <c r="C41" i="25"/>
  <c r="B41" i="25"/>
  <c r="A41" i="25"/>
  <c r="C40" i="25"/>
  <c r="B40" i="25"/>
  <c r="A40" i="25"/>
  <c r="C39" i="25"/>
  <c r="B39" i="25"/>
  <c r="A39" i="25"/>
  <c r="C66" i="26"/>
  <c r="B66" i="26"/>
  <c r="A66" i="26"/>
  <c r="C65" i="26"/>
  <c r="B65" i="26"/>
  <c r="A65" i="26"/>
  <c r="C64" i="26"/>
  <c r="B64" i="26"/>
  <c r="A64" i="26"/>
  <c r="C63" i="26"/>
  <c r="B63" i="26"/>
  <c r="A63" i="26"/>
  <c r="C62" i="26"/>
  <c r="B62" i="26"/>
  <c r="A62" i="26"/>
  <c r="C61" i="26"/>
  <c r="B61" i="26"/>
  <c r="A61" i="26"/>
  <c r="C60" i="26"/>
  <c r="B60" i="26"/>
  <c r="A60" i="26"/>
  <c r="C59" i="26"/>
  <c r="B59" i="26"/>
  <c r="A59" i="26"/>
  <c r="C58" i="26"/>
  <c r="B58" i="26"/>
  <c r="A58" i="26"/>
  <c r="C57" i="26"/>
  <c r="B57" i="26"/>
  <c r="A57" i="26"/>
  <c r="C56" i="26"/>
  <c r="B56" i="26"/>
  <c r="A56" i="26"/>
  <c r="C55" i="26"/>
  <c r="B55" i="26"/>
  <c r="A55" i="26"/>
  <c r="C54" i="26"/>
  <c r="B54" i="26"/>
  <c r="A54" i="26"/>
  <c r="C53" i="26"/>
  <c r="B53" i="26"/>
  <c r="A53" i="26"/>
  <c r="C52" i="26"/>
  <c r="B52" i="26"/>
  <c r="A52" i="26"/>
  <c r="C51" i="26"/>
  <c r="B51" i="26"/>
  <c r="A51" i="26"/>
  <c r="C50" i="26"/>
  <c r="B50" i="26"/>
  <c r="A50" i="26"/>
  <c r="C49" i="26"/>
  <c r="B49" i="26"/>
  <c r="A49" i="26"/>
  <c r="C48" i="26"/>
  <c r="B48" i="26"/>
  <c r="A48" i="26"/>
  <c r="C47" i="26"/>
  <c r="B47" i="26"/>
  <c r="A47" i="26"/>
  <c r="C46" i="26"/>
  <c r="B46" i="26"/>
  <c r="A46" i="26"/>
  <c r="C45" i="26"/>
  <c r="B45" i="26"/>
  <c r="A45" i="26"/>
  <c r="C44" i="26"/>
  <c r="B44" i="26"/>
  <c r="A44" i="26"/>
  <c r="C43" i="26"/>
  <c r="B43" i="26"/>
  <c r="A43" i="26"/>
  <c r="C42" i="26"/>
  <c r="B42" i="26"/>
  <c r="A42" i="26"/>
  <c r="C41" i="26"/>
  <c r="B41" i="26"/>
  <c r="A41" i="26"/>
  <c r="C40" i="26"/>
  <c r="B40" i="26"/>
  <c r="A40" i="26"/>
  <c r="C39" i="26"/>
  <c r="B39" i="26"/>
  <c r="A39" i="26"/>
  <c r="C66" i="7"/>
  <c r="B66" i="7"/>
  <c r="A66" i="7"/>
  <c r="C65" i="7"/>
  <c r="B65" i="7"/>
  <c r="A65" i="7"/>
  <c r="C64" i="7"/>
  <c r="B64" i="7"/>
  <c r="A64" i="7"/>
  <c r="C63" i="7"/>
  <c r="B63" i="7"/>
  <c r="A63" i="7"/>
  <c r="C62" i="7"/>
  <c r="B62" i="7"/>
  <c r="A62" i="7"/>
  <c r="C61" i="7"/>
  <c r="B61" i="7"/>
  <c r="A61" i="7"/>
  <c r="C60" i="7"/>
  <c r="B60" i="7"/>
  <c r="A60" i="7"/>
  <c r="C59" i="7"/>
  <c r="B59" i="7"/>
  <c r="A59" i="7"/>
  <c r="C58" i="7"/>
  <c r="B58" i="7"/>
  <c r="A58" i="7"/>
  <c r="C57" i="7"/>
  <c r="B57" i="7"/>
  <c r="A57" i="7"/>
  <c r="C56" i="7"/>
  <c r="B56" i="7"/>
  <c r="A56" i="7"/>
  <c r="C55" i="7"/>
  <c r="B55" i="7"/>
  <c r="A55" i="7"/>
  <c r="C54" i="7"/>
  <c r="B54" i="7"/>
  <c r="A54" i="7"/>
  <c r="C53" i="7"/>
  <c r="B53" i="7"/>
  <c r="A53" i="7"/>
  <c r="C52" i="7"/>
  <c r="B52" i="7"/>
  <c r="A52" i="7"/>
  <c r="C51" i="7"/>
  <c r="B51" i="7"/>
  <c r="A51" i="7"/>
  <c r="C50" i="7"/>
  <c r="B50" i="7"/>
  <c r="A50" i="7"/>
  <c r="C49" i="7"/>
  <c r="B49" i="7"/>
  <c r="A49" i="7"/>
  <c r="C48" i="7"/>
  <c r="B48" i="7"/>
  <c r="A48" i="7"/>
  <c r="C47" i="7"/>
  <c r="B47" i="7"/>
  <c r="A47" i="7"/>
  <c r="C46" i="7"/>
  <c r="B46" i="7"/>
  <c r="A46" i="7"/>
  <c r="C45" i="7"/>
  <c r="B45" i="7"/>
  <c r="A45" i="7"/>
  <c r="C44" i="7"/>
  <c r="B44" i="7"/>
  <c r="A44" i="7"/>
  <c r="C43" i="7"/>
  <c r="B43" i="7"/>
  <c r="A43" i="7"/>
  <c r="C42" i="7"/>
  <c r="B42" i="7"/>
  <c r="A42" i="7"/>
  <c r="C41" i="7"/>
  <c r="B41" i="7"/>
  <c r="A41" i="7"/>
  <c r="C40" i="7"/>
  <c r="B40" i="7"/>
  <c r="A40" i="7"/>
  <c r="C39" i="7"/>
  <c r="B39" i="7"/>
  <c r="A39" i="7"/>
  <c r="C66" i="6"/>
  <c r="B66" i="6"/>
  <c r="A66" i="6"/>
  <c r="C65" i="6"/>
  <c r="B65" i="6"/>
  <c r="A65" i="6"/>
  <c r="C64" i="6"/>
  <c r="B64" i="6"/>
  <c r="A64" i="6"/>
  <c r="C63" i="6"/>
  <c r="B63" i="6"/>
  <c r="A63" i="6"/>
  <c r="C62" i="6"/>
  <c r="B62" i="6"/>
  <c r="A62" i="6"/>
  <c r="C61" i="6"/>
  <c r="B61" i="6"/>
  <c r="A61" i="6"/>
  <c r="C60" i="6"/>
  <c r="B60" i="6"/>
  <c r="A60" i="6"/>
  <c r="C59" i="6"/>
  <c r="B59" i="6"/>
  <c r="A59" i="6"/>
  <c r="C58" i="6"/>
  <c r="B58" i="6"/>
  <c r="A58" i="6"/>
  <c r="C57" i="6"/>
  <c r="B57" i="6"/>
  <c r="A57" i="6"/>
  <c r="C56" i="6"/>
  <c r="B56" i="6"/>
  <c r="A56" i="6"/>
  <c r="C55" i="6"/>
  <c r="B55" i="6"/>
  <c r="A55" i="6"/>
  <c r="C54" i="6"/>
  <c r="B54" i="6"/>
  <c r="A54" i="6"/>
  <c r="C53" i="6"/>
  <c r="B53" i="6"/>
  <c r="A53" i="6"/>
  <c r="C52" i="6"/>
  <c r="B52" i="6"/>
  <c r="A52" i="6"/>
  <c r="C51" i="6"/>
  <c r="B51" i="6"/>
  <c r="A51" i="6"/>
  <c r="C50" i="6"/>
  <c r="B50" i="6"/>
  <c r="A50" i="6"/>
  <c r="C49" i="6"/>
  <c r="B49" i="6"/>
  <c r="A49" i="6"/>
  <c r="C48" i="6"/>
  <c r="B48" i="6"/>
  <c r="A48" i="6"/>
  <c r="C47" i="6"/>
  <c r="B47" i="6"/>
  <c r="A47" i="6"/>
  <c r="C46" i="6"/>
  <c r="B46" i="6"/>
  <c r="A46" i="6"/>
  <c r="C45" i="6"/>
  <c r="B45" i="6"/>
  <c r="A45" i="6"/>
  <c r="C44" i="6"/>
  <c r="B44" i="6"/>
  <c r="A44" i="6"/>
  <c r="C43" i="6"/>
  <c r="B43" i="6"/>
  <c r="A43" i="6"/>
  <c r="C42" i="6"/>
  <c r="B42" i="6"/>
  <c r="A42" i="6"/>
  <c r="C41" i="6"/>
  <c r="B41" i="6"/>
  <c r="A41" i="6"/>
  <c r="C40" i="6"/>
  <c r="B40" i="6"/>
  <c r="A40" i="6"/>
  <c r="C39" i="6"/>
  <c r="B39" i="6"/>
  <c r="A39" i="6"/>
  <c r="C40" i="5"/>
  <c r="C41" i="5"/>
  <c r="C42" i="5"/>
  <c r="C43" i="5"/>
  <c r="C44" i="5"/>
  <c r="C45" i="5"/>
  <c r="C46" i="5"/>
  <c r="C47" i="5"/>
  <c r="C48" i="5"/>
  <c r="C49" i="5"/>
  <c r="C50" i="5"/>
  <c r="C51" i="5"/>
  <c r="C52" i="5"/>
  <c r="C53" i="5"/>
  <c r="C54" i="5"/>
  <c r="C55" i="5"/>
  <c r="C56" i="5"/>
  <c r="C57" i="5"/>
  <c r="C58" i="5"/>
  <c r="C59" i="5"/>
  <c r="C60" i="5"/>
  <c r="C61" i="5"/>
  <c r="C62" i="5"/>
  <c r="C63" i="5"/>
  <c r="C64" i="5"/>
  <c r="C65" i="5"/>
  <c r="C66" i="5"/>
  <c r="B40" i="5"/>
  <c r="B41" i="5"/>
  <c r="B42" i="5"/>
  <c r="B43" i="5"/>
  <c r="B44" i="5"/>
  <c r="B45" i="5"/>
  <c r="B46" i="5"/>
  <c r="B47" i="5"/>
  <c r="B48" i="5"/>
  <c r="B49" i="5"/>
  <c r="B50" i="5"/>
  <c r="B51" i="5"/>
  <c r="B52" i="5"/>
  <c r="B53" i="5"/>
  <c r="B54" i="5"/>
  <c r="B55" i="5"/>
  <c r="B56" i="5"/>
  <c r="B57" i="5"/>
  <c r="B58" i="5"/>
  <c r="B59" i="5"/>
  <c r="B60" i="5"/>
  <c r="B61" i="5"/>
  <c r="B62" i="5"/>
  <c r="B63" i="5"/>
  <c r="B64" i="5"/>
  <c r="B65" i="5"/>
  <c r="B66" i="5"/>
  <c r="B39" i="5"/>
  <c r="C39" i="5"/>
  <c r="C38" i="5"/>
  <c r="G38" i="5" s="1"/>
  <c r="B38" i="5"/>
  <c r="F38" i="5" s="1"/>
  <c r="A40" i="5"/>
  <c r="A41" i="5"/>
  <c r="A42" i="5"/>
  <c r="A43" i="5"/>
  <c r="A44" i="5"/>
  <c r="A45" i="5"/>
  <c r="A46" i="5"/>
  <c r="A47" i="5"/>
  <c r="A48" i="5"/>
  <c r="A49" i="5"/>
  <c r="A50" i="5"/>
  <c r="A51" i="5"/>
  <c r="A52" i="5"/>
  <c r="A53" i="5"/>
  <c r="A54" i="5"/>
  <c r="A55" i="5"/>
  <c r="A56" i="5"/>
  <c r="A57" i="5"/>
  <c r="A58" i="5"/>
  <c r="A59" i="5"/>
  <c r="A60" i="5"/>
  <c r="A61" i="5"/>
  <c r="A62" i="5"/>
  <c r="A63" i="5"/>
  <c r="A64" i="5"/>
  <c r="A65" i="5"/>
  <c r="A66" i="5"/>
  <c r="A39" i="5"/>
  <c r="E6" i="6"/>
  <c r="B38" i="6" s="1"/>
  <c r="F38" i="6" s="1"/>
  <c r="E6" i="7"/>
  <c r="B38" i="7" s="1"/>
  <c r="F38" i="7" s="1"/>
  <c r="E6" i="8"/>
  <c r="B38" i="8" s="1"/>
  <c r="F38" i="8" s="1"/>
  <c r="E6" i="9"/>
  <c r="B38" i="9" s="1"/>
  <c r="F38" i="9" s="1"/>
  <c r="E6" i="10"/>
  <c r="B38" i="10" s="1"/>
  <c r="F38" i="10" s="1"/>
  <c r="E6" i="11"/>
  <c r="B38" i="11" s="1"/>
  <c r="F38" i="11" s="1"/>
  <c r="E6" i="12"/>
  <c r="B38" i="12" s="1"/>
  <c r="F38" i="12" s="1"/>
  <c r="E6" i="13"/>
  <c r="B38" i="13" s="1"/>
  <c r="F38" i="13" s="1"/>
  <c r="E6" i="14"/>
  <c r="B38" i="14" s="1"/>
  <c r="F38" i="14" s="1"/>
  <c r="E6" i="15"/>
  <c r="B38" i="15" s="1"/>
  <c r="F38" i="15" s="1"/>
  <c r="E6" i="16"/>
  <c r="B38" i="16" s="1"/>
  <c r="F38" i="16" s="1"/>
  <c r="E6" i="17"/>
  <c r="B38" i="17" s="1"/>
  <c r="F38" i="17" s="1"/>
  <c r="E6" i="18"/>
  <c r="B38" i="18" s="1"/>
  <c r="F38" i="18" s="1"/>
  <c r="E6" i="19"/>
  <c r="B38" i="19" s="1"/>
  <c r="F38" i="19" s="1"/>
  <c r="E6" i="20"/>
  <c r="B38" i="20" s="1"/>
  <c r="F38" i="20" s="1"/>
  <c r="E6" i="21"/>
  <c r="B38" i="21" s="1"/>
  <c r="F38" i="21" s="1"/>
  <c r="E6" i="22"/>
  <c r="B38" i="22" s="1"/>
  <c r="F38" i="22" s="1"/>
  <c r="E6" i="23"/>
  <c r="B38" i="23" s="1"/>
  <c r="F38" i="23" s="1"/>
  <c r="E6" i="25"/>
  <c r="B38" i="25" s="1"/>
  <c r="F38" i="25" s="1"/>
  <c r="E6" i="26"/>
  <c r="B38" i="26" s="1"/>
  <c r="F38" i="26" s="1"/>
  <c r="E6" i="24"/>
  <c r="B38" i="24" s="1"/>
  <c r="F38" i="24" s="1"/>
  <c r="D6" i="6"/>
  <c r="C38" i="6" s="1"/>
  <c r="G38" i="6" s="1"/>
  <c r="D6" i="7"/>
  <c r="C38" i="7" s="1"/>
  <c r="G38" i="7" s="1"/>
  <c r="D6" i="8"/>
  <c r="C38" i="8" s="1"/>
  <c r="G38" i="8" s="1"/>
  <c r="D6" i="9"/>
  <c r="C38" i="9" s="1"/>
  <c r="G38" i="9" s="1"/>
  <c r="D6" i="10"/>
  <c r="C38" i="10" s="1"/>
  <c r="G38" i="10" s="1"/>
  <c r="D6" i="11"/>
  <c r="C38" i="11" s="1"/>
  <c r="G38" i="11" s="1"/>
  <c r="D6" i="12"/>
  <c r="C38" i="12" s="1"/>
  <c r="G38" i="12" s="1"/>
  <c r="D6" i="13"/>
  <c r="C38" i="13" s="1"/>
  <c r="G38" i="13" s="1"/>
  <c r="D6" i="14"/>
  <c r="C38" i="14" s="1"/>
  <c r="G38" i="14" s="1"/>
  <c r="D6" i="15"/>
  <c r="C38" i="15" s="1"/>
  <c r="G38" i="15" s="1"/>
  <c r="D6" i="16"/>
  <c r="C38" i="16" s="1"/>
  <c r="G38" i="16" s="1"/>
  <c r="D6" i="17"/>
  <c r="C38" i="17" s="1"/>
  <c r="G38" i="17" s="1"/>
  <c r="D6" i="18"/>
  <c r="C38" i="18" s="1"/>
  <c r="G38" i="18" s="1"/>
  <c r="D6" i="19"/>
  <c r="C38" i="19" s="1"/>
  <c r="G38" i="19" s="1"/>
  <c r="D6" i="20"/>
  <c r="C38" i="20" s="1"/>
  <c r="G38" i="20" s="1"/>
  <c r="D6" i="21"/>
  <c r="C38" i="21" s="1"/>
  <c r="G38" i="21" s="1"/>
  <c r="D6" i="22"/>
  <c r="C38" i="22" s="1"/>
  <c r="G38" i="22" s="1"/>
  <c r="D6" i="23"/>
  <c r="C38" i="23" s="1"/>
  <c r="G38" i="23" s="1"/>
  <c r="D6" i="25"/>
  <c r="C38" i="25" s="1"/>
  <c r="G38" i="25" s="1"/>
  <c r="D6" i="26"/>
  <c r="C38" i="26" s="1"/>
  <c r="G38" i="26" s="1"/>
  <c r="D6" i="24"/>
  <c r="C38" i="24" s="1"/>
  <c r="G38" i="24" s="1"/>
  <c r="C6" i="6"/>
  <c r="C6" i="7"/>
  <c r="C6" i="8"/>
  <c r="C6" i="9"/>
  <c r="C6" i="10"/>
  <c r="C6" i="11"/>
  <c r="C6" i="12"/>
  <c r="C6" i="13"/>
  <c r="C6" i="14"/>
  <c r="C6" i="15"/>
  <c r="C6" i="16"/>
  <c r="C6" i="17"/>
  <c r="C6" i="18"/>
  <c r="C6" i="19"/>
  <c r="C6" i="20"/>
  <c r="C6" i="21"/>
  <c r="C6" i="22"/>
  <c r="C6" i="23"/>
  <c r="C6" i="25"/>
  <c r="C6" i="26"/>
  <c r="C6" i="24"/>
  <c r="B6" i="6"/>
  <c r="B6" i="7"/>
  <c r="B6" i="8"/>
  <c r="B6" i="9"/>
  <c r="B6" i="10"/>
  <c r="B6" i="11"/>
  <c r="B6" i="12"/>
  <c r="B6" i="13"/>
  <c r="B6" i="14"/>
  <c r="B6" i="15"/>
  <c r="B6" i="16"/>
  <c r="B6" i="17"/>
  <c r="B6" i="18"/>
  <c r="B6" i="19"/>
  <c r="B6" i="20"/>
  <c r="B6" i="21"/>
  <c r="B6" i="22"/>
  <c r="B6" i="23"/>
  <c r="B6" i="25"/>
  <c r="B6" i="26"/>
  <c r="B6" i="24"/>
  <c r="D5" i="6"/>
  <c r="D5" i="7"/>
  <c r="D5" i="8"/>
  <c r="D5" i="9"/>
  <c r="D5" i="10"/>
  <c r="D5" i="11"/>
  <c r="D5" i="12"/>
  <c r="D5" i="13"/>
  <c r="D5" i="14"/>
  <c r="D5" i="15"/>
  <c r="D5" i="16"/>
  <c r="D5" i="17"/>
  <c r="D5" i="18"/>
  <c r="D5" i="19"/>
  <c r="D5" i="20"/>
  <c r="D5" i="21"/>
  <c r="D5" i="22"/>
  <c r="D5" i="23"/>
  <c r="D5" i="25"/>
  <c r="D5" i="26"/>
  <c r="D5" i="24"/>
  <c r="B5" i="6"/>
  <c r="B5" i="7"/>
  <c r="B5" i="8"/>
  <c r="B5" i="9"/>
  <c r="B5" i="10"/>
  <c r="B5" i="11"/>
  <c r="B5" i="12"/>
  <c r="B5" i="13"/>
  <c r="B5" i="14"/>
  <c r="B5" i="15"/>
  <c r="B5" i="16"/>
  <c r="B5" i="17"/>
  <c r="B5" i="18"/>
  <c r="B5" i="19"/>
  <c r="B5" i="20"/>
  <c r="B5" i="21"/>
  <c r="B5" i="22"/>
  <c r="B5" i="24"/>
  <c r="B5" i="25"/>
  <c r="B5" i="26"/>
  <c r="B5" i="23"/>
  <c r="L5" i="6"/>
  <c r="L5" i="7"/>
  <c r="L5" i="8"/>
  <c r="L5" i="9"/>
  <c r="L5" i="10"/>
  <c r="L5" i="11"/>
  <c r="L5" i="12"/>
  <c r="L5" i="13"/>
  <c r="L5" i="14"/>
  <c r="L5" i="15"/>
  <c r="L5" i="16"/>
  <c r="L5" i="17"/>
  <c r="L5" i="18"/>
  <c r="L5" i="19"/>
  <c r="L5" i="20"/>
  <c r="L5" i="21"/>
  <c r="L5" i="22"/>
  <c r="L5" i="23"/>
  <c r="L5" i="24"/>
  <c r="L5" i="25"/>
  <c r="L5" i="26"/>
  <c r="D63" i="18" l="1"/>
  <c r="D54" i="24"/>
  <c r="D41" i="22"/>
  <c r="D48" i="11"/>
  <c r="D44" i="21"/>
  <c r="D51" i="24"/>
  <c r="D59" i="24"/>
  <c r="D52" i="24"/>
  <c r="D55" i="23"/>
  <c r="D49" i="23"/>
  <c r="D60" i="21"/>
  <c r="D48" i="21"/>
  <c r="D42" i="21"/>
  <c r="D50" i="21"/>
  <c r="D43" i="21"/>
  <c r="D61" i="17"/>
  <c r="D57" i="15"/>
  <c r="D50" i="13"/>
  <c r="D46" i="12"/>
  <c r="D47" i="11"/>
  <c r="D60" i="9"/>
  <c r="D40" i="7"/>
  <c r="D52" i="25"/>
  <c r="D56" i="24"/>
  <c r="D64" i="24"/>
  <c r="D52" i="18"/>
  <c r="D54" i="18"/>
  <c r="D59" i="18"/>
  <c r="D53" i="13"/>
  <c r="D58" i="12"/>
  <c r="D66" i="12"/>
  <c r="D45" i="23"/>
  <c r="D62" i="7"/>
  <c r="D58" i="20"/>
  <c r="D60" i="17"/>
  <c r="D64" i="23"/>
  <c r="D47" i="22"/>
  <c r="D52" i="8"/>
  <c r="D66" i="24"/>
  <c r="D50" i="23"/>
  <c r="D46" i="22"/>
  <c r="D40" i="21"/>
  <c r="D45" i="26"/>
  <c r="D51" i="26"/>
  <c r="D62" i="25"/>
  <c r="D64" i="22"/>
  <c r="D60" i="7"/>
  <c r="D54" i="25"/>
  <c r="D66" i="23"/>
  <c r="D56" i="22"/>
  <c r="D62" i="26"/>
  <c r="D66" i="26"/>
  <c r="D46" i="25"/>
  <c r="D50" i="25"/>
  <c r="D60" i="25"/>
  <c r="D64" i="25"/>
  <c r="D42" i="22"/>
  <c r="D61" i="7"/>
  <c r="D53" i="7"/>
  <c r="D52" i="26"/>
  <c r="D54" i="26"/>
  <c r="D58" i="26"/>
  <c r="D40" i="24"/>
  <c r="D46" i="24"/>
  <c r="D60" i="23"/>
  <c r="D65" i="23"/>
  <c r="D63" i="21"/>
  <c r="D51" i="7"/>
  <c r="D44" i="7"/>
  <c r="D54" i="7"/>
  <c r="D56" i="7"/>
  <c r="D41" i="25"/>
  <c r="D61" i="25"/>
  <c r="D45" i="25"/>
  <c r="D41" i="20"/>
  <c r="D54" i="20"/>
  <c r="D50" i="20"/>
  <c r="D44" i="20"/>
  <c r="D53" i="20"/>
  <c r="D46" i="7"/>
  <c r="D43" i="26"/>
  <c r="D60" i="26"/>
  <c r="D44" i="25"/>
  <c r="D48" i="25"/>
  <c r="D56" i="25"/>
  <c r="D40" i="22"/>
  <c r="D61" i="22"/>
  <c r="D45" i="20"/>
  <c r="D40" i="16"/>
  <c r="D60" i="16"/>
  <c r="D57" i="16"/>
  <c r="D47" i="16"/>
  <c r="D53" i="16"/>
  <c r="D61" i="16"/>
  <c r="D51" i="16"/>
  <c r="D49" i="16"/>
  <c r="D56" i="16"/>
  <c r="D44" i="16"/>
  <c r="D55" i="16"/>
  <c r="D41" i="16"/>
  <c r="D39" i="16"/>
  <c r="D66" i="16"/>
  <c r="D50" i="26"/>
  <c r="D65" i="25"/>
  <c r="D51" i="22"/>
  <c r="D42" i="26"/>
  <c r="D56" i="26"/>
  <c r="D40" i="26"/>
  <c r="D40" i="25"/>
  <c r="D58" i="22"/>
  <c r="D41" i="21"/>
  <c r="D55" i="21"/>
  <c r="D47" i="21"/>
  <c r="D66" i="21"/>
  <c r="D53" i="21"/>
  <c r="D45" i="21"/>
  <c r="D52" i="21"/>
  <c r="D39" i="21"/>
  <c r="D62" i="21"/>
  <c r="D49" i="21"/>
  <c r="D59" i="21"/>
  <c r="D43" i="20"/>
  <c r="D63" i="20"/>
  <c r="D45" i="16"/>
  <c r="D58" i="16"/>
  <c r="D56" i="14"/>
  <c r="D66" i="14"/>
  <c r="D66" i="25"/>
  <c r="D51" i="20"/>
  <c r="D60" i="19"/>
  <c r="D41" i="19"/>
  <c r="D57" i="19"/>
  <c r="D53" i="19"/>
  <c r="D49" i="19"/>
  <c r="D39" i="19"/>
  <c r="D46" i="19"/>
  <c r="D42" i="19"/>
  <c r="D66" i="19"/>
  <c r="D44" i="19"/>
  <c r="D52" i="7"/>
  <c r="D53" i="26"/>
  <c r="D44" i="26"/>
  <c r="D59" i="25"/>
  <c r="D42" i="23"/>
  <c r="D49" i="22"/>
  <c r="D50" i="19"/>
  <c r="D43" i="7"/>
  <c r="D46" i="26"/>
  <c r="D51" i="25"/>
  <c r="D63" i="24"/>
  <c r="D65" i="24"/>
  <c r="D61" i="23"/>
  <c r="D45" i="22"/>
  <c r="D56" i="19"/>
  <c r="D63" i="7"/>
  <c r="D59" i="26"/>
  <c r="D43" i="25"/>
  <c r="D57" i="25"/>
  <c r="D49" i="24"/>
  <c r="D51" i="23"/>
  <c r="D66" i="22"/>
  <c r="D59" i="7"/>
  <c r="D61" i="26"/>
  <c r="D49" i="25"/>
  <c r="D53" i="25"/>
  <c r="D43" i="24"/>
  <c r="D43" i="23"/>
  <c r="D50" i="22"/>
  <c r="D53" i="17"/>
  <c r="D65" i="17"/>
  <c r="D63" i="17"/>
  <c r="D52" i="17"/>
  <c r="D50" i="17"/>
  <c r="D42" i="17"/>
  <c r="D57" i="17"/>
  <c r="D41" i="17"/>
  <c r="D39" i="17"/>
  <c r="D43" i="16"/>
  <c r="D49" i="7"/>
  <c r="D65" i="7"/>
  <c r="D63" i="25"/>
  <c r="D42" i="24"/>
  <c r="D45" i="24"/>
  <c r="D58" i="24"/>
  <c r="D61" i="24"/>
  <c r="D48" i="23"/>
  <c r="D52" i="22"/>
  <c r="D55" i="22"/>
  <c r="D55" i="20"/>
  <c r="D59" i="20"/>
  <c r="D58" i="19"/>
  <c r="D41" i="14"/>
  <c r="D47" i="14"/>
  <c r="D63" i="14"/>
  <c r="D50" i="14"/>
  <c r="D42" i="14"/>
  <c r="D59" i="14"/>
  <c r="D61" i="13"/>
  <c r="D42" i="7"/>
  <c r="D45" i="7"/>
  <c r="D58" i="7"/>
  <c r="D41" i="26"/>
  <c r="D48" i="26"/>
  <c r="D57" i="26"/>
  <c r="D64" i="26"/>
  <c r="D40" i="23"/>
  <c r="D54" i="23"/>
  <c r="D59" i="23"/>
  <c r="D43" i="22"/>
  <c r="D65" i="22"/>
  <c r="D50" i="18"/>
  <c r="D64" i="8"/>
  <c r="D58" i="25"/>
  <c r="D57" i="24"/>
  <c r="D60" i="22"/>
  <c r="D54" i="21"/>
  <c r="D52" i="20"/>
  <c r="D65" i="18"/>
  <c r="D46" i="15"/>
  <c r="D51" i="15"/>
  <c r="D64" i="15"/>
  <c r="D40" i="15"/>
  <c r="D50" i="9"/>
  <c r="D55" i="9"/>
  <c r="D46" i="9"/>
  <c r="D52" i="9"/>
  <c r="D41" i="7"/>
  <c r="D48" i="7"/>
  <c r="D57" i="7"/>
  <c r="D64" i="7"/>
  <c r="D50" i="24"/>
  <c r="D53" i="24"/>
  <c r="D62" i="24"/>
  <c r="D58" i="23"/>
  <c r="D63" i="22"/>
  <c r="D44" i="22"/>
  <c r="D39" i="22"/>
  <c r="D62" i="22"/>
  <c r="D53" i="22"/>
  <c r="D48" i="22"/>
  <c r="D58" i="21"/>
  <c r="D48" i="20"/>
  <c r="D63" i="19"/>
  <c r="D45" i="18"/>
  <c r="D63" i="26"/>
  <c r="D42" i="25"/>
  <c r="D41" i="24"/>
  <c r="D44" i="24"/>
  <c r="D48" i="24"/>
  <c r="D60" i="24"/>
  <c r="D63" i="23"/>
  <c r="D57" i="23"/>
  <c r="D52" i="23"/>
  <c r="D47" i="23"/>
  <c r="D41" i="23"/>
  <c r="D56" i="23"/>
  <c r="D57" i="22"/>
  <c r="D65" i="21"/>
  <c r="D43" i="19"/>
  <c r="D56" i="17"/>
  <c r="D50" i="7"/>
  <c r="D66" i="7"/>
  <c r="D49" i="26"/>
  <c r="D65" i="26"/>
  <c r="D55" i="24"/>
  <c r="D39" i="23"/>
  <c r="D44" i="23"/>
  <c r="D53" i="23"/>
  <c r="D59" i="22"/>
  <c r="D51" i="21"/>
  <c r="D51" i="19"/>
  <c r="D61" i="15"/>
  <c r="D61" i="14"/>
  <c r="D48" i="13"/>
  <c r="D64" i="10"/>
  <c r="D60" i="10"/>
  <c r="D56" i="10"/>
  <c r="D61" i="10"/>
  <c r="D42" i="8"/>
  <c r="D39" i="7"/>
  <c r="D47" i="7"/>
  <c r="D55" i="7"/>
  <c r="D39" i="26"/>
  <c r="D47" i="26"/>
  <c r="D55" i="26"/>
  <c r="D39" i="25"/>
  <c r="D47" i="25"/>
  <c r="D55" i="25"/>
  <c r="D39" i="24"/>
  <c r="D47" i="24"/>
  <c r="D46" i="23"/>
  <c r="D62" i="23"/>
  <c r="D57" i="21"/>
  <c r="D61" i="20"/>
  <c r="D62" i="18"/>
  <c r="D57" i="18"/>
  <c r="D51" i="18"/>
  <c r="D46" i="18"/>
  <c r="D41" i="18"/>
  <c r="D66" i="18"/>
  <c r="D47" i="18"/>
  <c r="D44" i="18"/>
  <c r="D39" i="18"/>
  <c r="D43" i="18"/>
  <c r="D48" i="18"/>
  <c r="D55" i="18"/>
  <c r="D61" i="18"/>
  <c r="D64" i="18"/>
  <c r="D44" i="17"/>
  <c r="D50" i="16"/>
  <c r="D45" i="15"/>
  <c r="D59" i="15"/>
  <c r="D49" i="14"/>
  <c r="D53" i="14"/>
  <c r="D44" i="13"/>
  <c r="D66" i="9"/>
  <c r="D49" i="15"/>
  <c r="D66" i="15"/>
  <c r="D45" i="12"/>
  <c r="D59" i="12"/>
  <c r="D41" i="8"/>
  <c r="D58" i="8"/>
  <c r="D47" i="8"/>
  <c r="D43" i="8"/>
  <c r="D61" i="8"/>
  <c r="D48" i="8"/>
  <c r="D54" i="22"/>
  <c r="D46" i="21"/>
  <c r="D61" i="21"/>
  <c r="D62" i="20"/>
  <c r="D46" i="20"/>
  <c r="D66" i="20"/>
  <c r="D39" i="20"/>
  <c r="D49" i="20"/>
  <c r="D57" i="20"/>
  <c r="D60" i="20"/>
  <c r="D65" i="20"/>
  <c r="D42" i="18"/>
  <c r="D53" i="18"/>
  <c r="D49" i="17"/>
  <c r="D56" i="15"/>
  <c r="D54" i="13"/>
  <c r="D56" i="9"/>
  <c r="D65" i="9"/>
  <c r="D65" i="14"/>
  <c r="D40" i="13"/>
  <c r="D63" i="13"/>
  <c r="D39" i="13"/>
  <c r="D56" i="13"/>
  <c r="D42" i="13"/>
  <c r="D52" i="13"/>
  <c r="D47" i="13"/>
  <c r="D62" i="13"/>
  <c r="D55" i="13"/>
  <c r="D58" i="13"/>
  <c r="D46" i="13"/>
  <c r="D59" i="13"/>
  <c r="D50" i="12"/>
  <c r="D42" i="20"/>
  <c r="D47" i="20"/>
  <c r="D40" i="19"/>
  <c r="D62" i="19"/>
  <c r="D54" i="19"/>
  <c r="D52" i="19"/>
  <c r="D55" i="19"/>
  <c r="D59" i="19"/>
  <c r="D65" i="19"/>
  <c r="D49" i="18"/>
  <c r="D60" i="18"/>
  <c r="D47" i="17"/>
  <c r="D64" i="17"/>
  <c r="D42" i="15"/>
  <c r="D57" i="13"/>
  <c r="D66" i="13"/>
  <c r="D43" i="11"/>
  <c r="D60" i="11"/>
  <c r="D66" i="11"/>
  <c r="D42" i="11"/>
  <c r="D64" i="20"/>
  <c r="D48" i="19"/>
  <c r="D58" i="18"/>
  <c r="D40" i="17"/>
  <c r="D43" i="17"/>
  <c r="D51" i="17"/>
  <c r="D54" i="14"/>
  <c r="D45" i="13"/>
  <c r="D41" i="12"/>
  <c r="D47" i="12"/>
  <c r="D63" i="12"/>
  <c r="D48" i="12"/>
  <c r="D43" i="12"/>
  <c r="D53" i="12"/>
  <c r="D61" i="12"/>
  <c r="D42" i="12"/>
  <c r="D40" i="12"/>
  <c r="D56" i="12"/>
  <c r="D62" i="12"/>
  <c r="D51" i="11"/>
  <c r="D62" i="11"/>
  <c r="D43" i="9"/>
  <c r="D57" i="9"/>
  <c r="D61" i="19"/>
  <c r="D47" i="19"/>
  <c r="D54" i="17"/>
  <c r="D62" i="17"/>
  <c r="D55" i="17"/>
  <c r="D46" i="17"/>
  <c r="D45" i="17"/>
  <c r="D66" i="17"/>
  <c r="D63" i="16"/>
  <c r="D62" i="16"/>
  <c r="D51" i="13"/>
  <c r="D60" i="8"/>
  <c r="D56" i="21"/>
  <c r="D64" i="21"/>
  <c r="D64" i="19"/>
  <c r="D58" i="17"/>
  <c r="D64" i="16"/>
  <c r="D44" i="15"/>
  <c r="D39" i="15"/>
  <c r="D48" i="15"/>
  <c r="D47" i="15"/>
  <c r="D53" i="15"/>
  <c r="D50" i="15"/>
  <c r="D65" i="15"/>
  <c r="D52" i="15"/>
  <c r="D60" i="15"/>
  <c r="D60" i="14"/>
  <c r="D46" i="11"/>
  <c r="D50" i="10"/>
  <c r="D51" i="10"/>
  <c r="D40" i="10"/>
  <c r="D52" i="10"/>
  <c r="D54" i="10"/>
  <c r="D66" i="10"/>
  <c r="D62" i="9"/>
  <c r="D42" i="9"/>
  <c r="D63" i="9"/>
  <c r="D39" i="9"/>
  <c r="D47" i="9"/>
  <c r="D40" i="9"/>
  <c r="D58" i="9"/>
  <c r="D44" i="9"/>
  <c r="D54" i="9"/>
  <c r="D61" i="9"/>
  <c r="D45" i="8"/>
  <c r="D45" i="19"/>
  <c r="D40" i="18"/>
  <c r="D56" i="18"/>
  <c r="D42" i="16"/>
  <c r="D48" i="16"/>
  <c r="D52" i="16"/>
  <c r="D59" i="16"/>
  <c r="D65" i="16"/>
  <c r="D43" i="15"/>
  <c r="D55" i="15"/>
  <c r="D40" i="14"/>
  <c r="D51" i="14"/>
  <c r="D39" i="14"/>
  <c r="D58" i="14"/>
  <c r="D43" i="14"/>
  <c r="D48" i="14"/>
  <c r="D52" i="12"/>
  <c r="D55" i="8"/>
  <c r="D39" i="8"/>
  <c r="D59" i="8"/>
  <c r="D63" i="8"/>
  <c r="D40" i="8"/>
  <c r="D53" i="8"/>
  <c r="D51" i="8"/>
  <c r="D59" i="17"/>
  <c r="D41" i="15"/>
  <c r="D62" i="14"/>
  <c r="D60" i="13"/>
  <c r="D51" i="12"/>
  <c r="D50" i="11"/>
  <c r="D63" i="11"/>
  <c r="D53" i="11"/>
  <c r="D44" i="11"/>
  <c r="D52" i="11"/>
  <c r="D48" i="9"/>
  <c r="D64" i="9"/>
  <c r="D40" i="20"/>
  <c r="D56" i="20"/>
  <c r="D46" i="16"/>
  <c r="D58" i="15"/>
  <c r="D63" i="15"/>
  <c r="D46" i="14"/>
  <c r="D55" i="14"/>
  <c r="D57" i="14"/>
  <c r="D65" i="13"/>
  <c r="D43" i="10"/>
  <c r="D39" i="10"/>
  <c r="D44" i="10"/>
  <c r="D48" i="10"/>
  <c r="D53" i="10"/>
  <c r="D51" i="9"/>
  <c r="D64" i="14"/>
  <c r="D49" i="13"/>
  <c r="D56" i="11"/>
  <c r="D58" i="11"/>
  <c r="D65" i="11"/>
  <c r="D63" i="10"/>
  <c r="D59" i="10"/>
  <c r="D57" i="8"/>
  <c r="D62" i="8"/>
  <c r="D64" i="11"/>
  <c r="D45" i="9"/>
  <c r="D44" i="8"/>
  <c r="D46" i="8"/>
  <c r="D54" i="8"/>
  <c r="D48" i="17"/>
  <c r="D54" i="16"/>
  <c r="D45" i="14"/>
  <c r="D41" i="13"/>
  <c r="D44" i="12"/>
  <c r="D40" i="11"/>
  <c r="D54" i="11"/>
  <c r="D55" i="11"/>
  <c r="D39" i="11"/>
  <c r="D49" i="11"/>
  <c r="D57" i="11"/>
  <c r="D59" i="11"/>
  <c r="D58" i="10"/>
  <c r="D59" i="9"/>
  <c r="D56" i="8"/>
  <c r="D45" i="11"/>
  <c r="D46" i="10"/>
  <c r="D49" i="10"/>
  <c r="D53" i="9"/>
  <c r="D50" i="8"/>
  <c r="D54" i="15"/>
  <c r="D54" i="12"/>
  <c r="D57" i="12"/>
  <c r="D61" i="11"/>
  <c r="D42" i="10"/>
  <c r="D55" i="10"/>
  <c r="D62" i="10"/>
  <c r="D65" i="10"/>
  <c r="D66" i="8"/>
  <c r="D62" i="15"/>
  <c r="D44" i="14"/>
  <c r="D52" i="14"/>
  <c r="D43" i="13"/>
  <c r="D64" i="13"/>
  <c r="D55" i="12"/>
  <c r="D39" i="12"/>
  <c r="D60" i="12"/>
  <c r="D64" i="12"/>
  <c r="D41" i="11"/>
  <c r="D45" i="10"/>
  <c r="D41" i="9"/>
  <c r="D49" i="9"/>
  <c r="D49" i="12"/>
  <c r="D65" i="12"/>
  <c r="D41" i="10"/>
  <c r="D47" i="10"/>
  <c r="D57" i="10"/>
  <c r="D49" i="8"/>
  <c r="D65" i="8"/>
  <c r="D48" i="6"/>
  <c r="D44" i="6"/>
  <c r="D58" i="6"/>
  <c r="D51" i="6"/>
  <c r="D60" i="6"/>
  <c r="D40" i="6"/>
  <c r="D42" i="6"/>
  <c r="D56" i="6"/>
  <c r="D50" i="6"/>
  <c r="D64" i="6"/>
  <c r="D66" i="6"/>
  <c r="D39" i="6"/>
  <c r="D61" i="6"/>
  <c r="D53" i="6"/>
  <c r="D45" i="6"/>
  <c r="D65" i="6"/>
  <c r="D57" i="6"/>
  <c r="D49" i="6"/>
  <c r="D41" i="6"/>
  <c r="D55" i="6"/>
  <c r="D46" i="6"/>
  <c r="D62" i="6"/>
  <c r="D47" i="6"/>
  <c r="D63" i="6"/>
  <c r="D43" i="6"/>
  <c r="D52" i="6"/>
  <c r="D54" i="6"/>
  <c r="D59" i="6"/>
  <c r="D66" i="5"/>
  <c r="D58" i="5"/>
  <c r="D50" i="5"/>
  <c r="D42" i="5"/>
  <c r="D64" i="5"/>
  <c r="D56" i="5"/>
  <c r="D48" i="5"/>
  <c r="D47" i="5"/>
  <c r="D62" i="5"/>
  <c r="D54" i="5"/>
  <c r="D46" i="5"/>
  <c r="D52" i="5"/>
  <c r="D45" i="5"/>
  <c r="D44" i="5"/>
  <c r="D39" i="5"/>
  <c r="D59" i="5"/>
  <c r="D51" i="5"/>
  <c r="D43" i="5"/>
  <c r="D53" i="5"/>
  <c r="D60" i="5"/>
  <c r="D65" i="5"/>
  <c r="D57" i="5"/>
  <c r="D49" i="5"/>
  <c r="D41" i="5"/>
  <c r="D40" i="5"/>
  <c r="D61" i="5"/>
  <c r="D63" i="5"/>
  <c r="D55" i="5"/>
  <c r="C35" i="6"/>
  <c r="D35" i="6"/>
  <c r="E35" i="6"/>
  <c r="C35" i="8"/>
  <c r="E9" i="4" s="1"/>
  <c r="D35" i="8"/>
  <c r="F9" i="4" s="1"/>
  <c r="E35" i="8"/>
  <c r="G9" i="4" s="1"/>
  <c r="C35" i="9"/>
  <c r="E12" i="4" s="1"/>
  <c r="D35" i="9"/>
  <c r="F12" i="4" s="1"/>
  <c r="E35" i="9"/>
  <c r="G12" i="4" s="1"/>
  <c r="C35" i="10"/>
  <c r="E14" i="4" s="1"/>
  <c r="D35" i="10"/>
  <c r="F14" i="4" s="1"/>
  <c r="E35" i="10"/>
  <c r="G14" i="4" s="1"/>
  <c r="C35" i="11"/>
  <c r="E16" i="4" s="1"/>
  <c r="D35" i="11"/>
  <c r="F16" i="4" s="1"/>
  <c r="E35" i="11"/>
  <c r="G16" i="4" s="1"/>
  <c r="C35" i="12"/>
  <c r="E21" i="4" s="1"/>
  <c r="D35" i="12"/>
  <c r="F21" i="4" s="1"/>
  <c r="E35" i="12"/>
  <c r="G21" i="4" s="1"/>
  <c r="C35" i="13"/>
  <c r="E22" i="4" s="1"/>
  <c r="D35" i="13"/>
  <c r="F22" i="4" s="1"/>
  <c r="E35" i="13"/>
  <c r="G22" i="4" s="1"/>
  <c r="C35" i="14"/>
  <c r="E11" i="4" s="1"/>
  <c r="D35" i="14"/>
  <c r="F11" i="4" s="1"/>
  <c r="E35" i="14"/>
  <c r="G11" i="4" s="1"/>
  <c r="C35" i="15"/>
  <c r="E23" i="4" s="1"/>
  <c r="D35" i="15"/>
  <c r="F23" i="4" s="1"/>
  <c r="E35" i="15"/>
  <c r="G23" i="4" s="1"/>
  <c r="C35" i="16"/>
  <c r="E25" i="4" s="1"/>
  <c r="D35" i="16"/>
  <c r="F25" i="4" s="1"/>
  <c r="E35" i="16"/>
  <c r="G25" i="4" s="1"/>
  <c r="C35" i="17"/>
  <c r="E26" i="4" s="1"/>
  <c r="D35" i="17"/>
  <c r="F26" i="4" s="1"/>
  <c r="E35" i="17"/>
  <c r="G26" i="4" s="1"/>
  <c r="C35" i="18"/>
  <c r="E27" i="4" s="1"/>
  <c r="D35" i="18"/>
  <c r="F27" i="4" s="1"/>
  <c r="E35" i="18"/>
  <c r="G27" i="4" s="1"/>
  <c r="C35" i="19"/>
  <c r="E28" i="4" s="1"/>
  <c r="D35" i="19"/>
  <c r="F28" i="4" s="1"/>
  <c r="E35" i="19"/>
  <c r="G28" i="4" s="1"/>
  <c r="C35" i="20"/>
  <c r="E29" i="4" s="1"/>
  <c r="D35" i="20"/>
  <c r="F29" i="4" s="1"/>
  <c r="E35" i="20"/>
  <c r="G29" i="4" s="1"/>
  <c r="C35" i="21"/>
  <c r="E30" i="4" s="1"/>
  <c r="D35" i="21"/>
  <c r="F30" i="4" s="1"/>
  <c r="E35" i="21"/>
  <c r="G30" i="4" s="1"/>
  <c r="C35" i="22"/>
  <c r="E31" i="4" s="1"/>
  <c r="D35" i="22"/>
  <c r="F31" i="4" s="1"/>
  <c r="E35" i="22"/>
  <c r="G31" i="4" s="1"/>
  <c r="C35" i="23"/>
  <c r="E32" i="4" s="1"/>
  <c r="D35" i="23"/>
  <c r="F32" i="4" s="1"/>
  <c r="E35" i="23"/>
  <c r="G32" i="4" s="1"/>
  <c r="C35" i="24"/>
  <c r="E34" i="4" s="1"/>
  <c r="D35" i="24"/>
  <c r="F34" i="4" s="1"/>
  <c r="E35" i="24"/>
  <c r="G34" i="4" s="1"/>
  <c r="C35" i="25"/>
  <c r="E35" i="4" s="1"/>
  <c r="D35" i="25"/>
  <c r="F35" i="4" s="1"/>
  <c r="E35" i="25"/>
  <c r="G35" i="4" s="1"/>
  <c r="C35" i="26"/>
  <c r="E36" i="4" s="1"/>
  <c r="D35" i="26"/>
  <c r="F36" i="4" s="1"/>
  <c r="E35" i="26"/>
  <c r="G36" i="4" s="1"/>
  <c r="C35" i="5"/>
  <c r="D35" i="5"/>
  <c r="E35" i="5"/>
  <c r="B35" i="6"/>
  <c r="B35" i="8"/>
  <c r="D9" i="4" s="1"/>
  <c r="B35" i="9"/>
  <c r="D12" i="4" s="1"/>
  <c r="B35" i="10"/>
  <c r="D14" i="4" s="1"/>
  <c r="B35" i="11"/>
  <c r="D16" i="4" s="1"/>
  <c r="B35" i="12"/>
  <c r="D21" i="4" s="1"/>
  <c r="B35" i="13"/>
  <c r="D22" i="4" s="1"/>
  <c r="B35" i="14"/>
  <c r="D11" i="4" s="1"/>
  <c r="B35" i="15"/>
  <c r="D23" i="4" s="1"/>
  <c r="B35" i="16"/>
  <c r="D25" i="4" s="1"/>
  <c r="B35" i="17"/>
  <c r="D26" i="4" s="1"/>
  <c r="B35" i="18"/>
  <c r="D27" i="4" s="1"/>
  <c r="B35" i="19"/>
  <c r="D28" i="4" s="1"/>
  <c r="B35" i="20"/>
  <c r="D29" i="4" s="1"/>
  <c r="B35" i="21"/>
  <c r="D30" i="4" s="1"/>
  <c r="B35" i="22"/>
  <c r="D31" i="4" s="1"/>
  <c r="B35" i="23"/>
  <c r="D32" i="4" s="1"/>
  <c r="B35" i="24"/>
  <c r="D34" i="4" s="1"/>
  <c r="B35" i="25"/>
  <c r="D35" i="4" s="1"/>
  <c r="B35" i="26"/>
  <c r="D36" i="4" s="1"/>
  <c r="B35" i="5"/>
  <c r="F10" i="4" l="1"/>
  <c r="I23" i="4"/>
  <c r="D13" i="4"/>
  <c r="E10" i="4"/>
  <c r="D18" i="4"/>
  <c r="I36" i="4"/>
  <c r="H36" i="4"/>
  <c r="I35" i="4"/>
  <c r="H35" i="4"/>
  <c r="I34" i="4"/>
  <c r="H34" i="4"/>
  <c r="I32" i="4"/>
  <c r="H32" i="4"/>
  <c r="H31" i="4"/>
  <c r="I31" i="4"/>
  <c r="I30" i="4"/>
  <c r="H30" i="4"/>
  <c r="I29" i="4"/>
  <c r="H29" i="4"/>
  <c r="I28" i="4"/>
  <c r="H28" i="4"/>
  <c r="H27" i="4"/>
  <c r="I27" i="4"/>
  <c r="I26" i="4"/>
  <c r="H26" i="4"/>
  <c r="H25" i="4"/>
  <c r="I25" i="4"/>
  <c r="H23" i="4"/>
  <c r="I21" i="4"/>
  <c r="H21" i="4"/>
  <c r="H16" i="4"/>
  <c r="I16" i="4"/>
  <c r="E18" i="4"/>
  <c r="H14" i="4"/>
  <c r="G18" i="4"/>
  <c r="I14" i="4"/>
  <c r="F18" i="4"/>
  <c r="I11" i="4"/>
  <c r="H11" i="4"/>
  <c r="D10" i="4"/>
  <c r="F13" i="4"/>
  <c r="E13" i="4"/>
  <c r="H12" i="4"/>
  <c r="I12" i="4"/>
  <c r="G10" i="4"/>
  <c r="I9" i="4"/>
  <c r="H9" i="4"/>
  <c r="G13" i="4"/>
  <c r="I22" i="4"/>
  <c r="H22" i="4"/>
  <c r="E48" i="26"/>
  <c r="E66" i="19"/>
  <c r="E62" i="19"/>
  <c r="E58" i="19"/>
  <c r="E54" i="19"/>
  <c r="E65" i="19"/>
  <c r="E61" i="19"/>
  <c r="E57" i="19"/>
  <c r="E53" i="19"/>
  <c r="E49" i="19"/>
  <c r="E45" i="19"/>
  <c r="E41" i="19"/>
  <c r="E51" i="19"/>
  <c r="E44" i="19"/>
  <c r="E42" i="19"/>
  <c r="E64" i="19"/>
  <c r="E59" i="19"/>
  <c r="E56" i="19"/>
  <c r="E55" i="19"/>
  <c r="E52" i="19"/>
  <c r="E50" i="19"/>
  <c r="E40" i="19"/>
  <c r="E47" i="19"/>
  <c r="E43" i="19"/>
  <c r="E39" i="19"/>
  <c r="E63" i="19"/>
  <c r="E60" i="19"/>
  <c r="E46" i="19"/>
  <c r="E48" i="19"/>
  <c r="E64" i="25"/>
  <c r="E60" i="25"/>
  <c r="E56" i="25"/>
  <c r="E52" i="25"/>
  <c r="E48" i="25"/>
  <c r="E44" i="25"/>
  <c r="E58" i="25"/>
  <c r="E57" i="25"/>
  <c r="E55" i="25"/>
  <c r="E54" i="25"/>
  <c r="E53" i="25"/>
  <c r="E50" i="25"/>
  <c r="E43" i="25"/>
  <c r="E47" i="25"/>
  <c r="E45" i="25"/>
  <c r="E41" i="25"/>
  <c r="E40" i="25"/>
  <c r="E65" i="25"/>
  <c r="E51" i="25"/>
  <c r="E46" i="25"/>
  <c r="E42" i="25"/>
  <c r="E66" i="25"/>
  <c r="E63" i="25"/>
  <c r="E39" i="25"/>
  <c r="E62" i="25"/>
  <c r="E61" i="25"/>
  <c r="E49" i="25"/>
  <c r="E59" i="25"/>
  <c r="E63" i="21"/>
  <c r="E59" i="21"/>
  <c r="E55" i="21"/>
  <c r="E66" i="21"/>
  <c r="E62" i="21"/>
  <c r="E58" i="21"/>
  <c r="E54" i="21"/>
  <c r="E50" i="21"/>
  <c r="E46" i="21"/>
  <c r="E42" i="21"/>
  <c r="E49" i="21"/>
  <c r="E47" i="21"/>
  <c r="E64" i="21"/>
  <c r="E61" i="21"/>
  <c r="E39" i="21"/>
  <c r="E60" i="21"/>
  <c r="E57" i="21"/>
  <c r="E51" i="21"/>
  <c r="E44" i="21"/>
  <c r="E53" i="21"/>
  <c r="E43" i="21"/>
  <c r="E41" i="21"/>
  <c r="E56" i="21"/>
  <c r="E65" i="21"/>
  <c r="E45" i="21"/>
  <c r="E52" i="21"/>
  <c r="E48" i="21"/>
  <c r="E40" i="21"/>
  <c r="E63" i="10"/>
  <c r="E59" i="10"/>
  <c r="E55" i="10"/>
  <c r="E51" i="10"/>
  <c r="E47" i="10"/>
  <c r="E43" i="10"/>
  <c r="E39" i="10"/>
  <c r="E46" i="10"/>
  <c r="E44" i="10"/>
  <c r="E65" i="10"/>
  <c r="E64" i="10"/>
  <c r="E62" i="10"/>
  <c r="E50" i="10"/>
  <c r="E48" i="10"/>
  <c r="E41" i="10"/>
  <c r="E61" i="10"/>
  <c r="E60" i="10"/>
  <c r="E58" i="10"/>
  <c r="E66" i="10"/>
  <c r="E53" i="10"/>
  <c r="E57" i="10"/>
  <c r="E56" i="10"/>
  <c r="E54" i="10"/>
  <c r="E52" i="10"/>
  <c r="E42" i="10"/>
  <c r="E40" i="10"/>
  <c r="E49" i="10"/>
  <c r="E45" i="10"/>
  <c r="E65" i="20"/>
  <c r="E61" i="20"/>
  <c r="E57" i="20"/>
  <c r="E53" i="20"/>
  <c r="E49" i="20"/>
  <c r="E45" i="20"/>
  <c r="E41" i="20"/>
  <c r="E44" i="20"/>
  <c r="E51" i="20"/>
  <c r="E42" i="20"/>
  <c r="E63" i="20"/>
  <c r="E62" i="20"/>
  <c r="E60" i="20"/>
  <c r="E48" i="20"/>
  <c r="E46" i="20"/>
  <c r="E40" i="20"/>
  <c r="E59" i="20"/>
  <c r="E58" i="20"/>
  <c r="E56" i="20"/>
  <c r="E50" i="20"/>
  <c r="E39" i="20"/>
  <c r="E54" i="20"/>
  <c r="E66" i="20"/>
  <c r="E64" i="20"/>
  <c r="E47" i="20"/>
  <c r="E43" i="20"/>
  <c r="E55" i="20"/>
  <c r="E52" i="20"/>
  <c r="E66" i="22"/>
  <c r="E62" i="22"/>
  <c r="E58" i="22"/>
  <c r="E54" i="22"/>
  <c r="E50" i="22"/>
  <c r="E46" i="22"/>
  <c r="E42" i="22"/>
  <c r="E47" i="22"/>
  <c r="E49" i="22"/>
  <c r="E65" i="22"/>
  <c r="E51" i="22"/>
  <c r="E44" i="22"/>
  <c r="E64" i="22"/>
  <c r="E63" i="22"/>
  <c r="E61" i="22"/>
  <c r="E48" i="22"/>
  <c r="E57" i="22"/>
  <c r="E45" i="22"/>
  <c r="E41" i="22"/>
  <c r="E56" i="22"/>
  <c r="E53" i="22"/>
  <c r="E39" i="22"/>
  <c r="E59" i="22"/>
  <c r="E60" i="22"/>
  <c r="E55" i="22"/>
  <c r="E43" i="22"/>
  <c r="E40" i="22"/>
  <c r="E52" i="22"/>
  <c r="E63" i="16"/>
  <c r="E59" i="16"/>
  <c r="E55" i="16"/>
  <c r="E51" i="16"/>
  <c r="E47" i="16"/>
  <c r="E43" i="16"/>
  <c r="E65" i="16"/>
  <c r="E64" i="16"/>
  <c r="E62" i="16"/>
  <c r="E39" i="16"/>
  <c r="E50" i="16"/>
  <c r="E61" i="16"/>
  <c r="E60" i="16"/>
  <c r="E58" i="16"/>
  <c r="E48" i="16"/>
  <c r="E41" i="16"/>
  <c r="E53" i="16"/>
  <c r="E52" i="16"/>
  <c r="E45" i="16"/>
  <c r="E49" i="16"/>
  <c r="E66" i="16"/>
  <c r="E40" i="16"/>
  <c r="E57" i="16"/>
  <c r="E56" i="16"/>
  <c r="E54" i="16"/>
  <c r="E42" i="16"/>
  <c r="E44" i="16"/>
  <c r="E46" i="16"/>
  <c r="E65" i="7"/>
  <c r="E61" i="7"/>
  <c r="E57" i="7"/>
  <c r="E53" i="7"/>
  <c r="E49" i="7"/>
  <c r="E45" i="7"/>
  <c r="E41" i="7"/>
  <c r="E66" i="7"/>
  <c r="E64" i="7"/>
  <c r="E50" i="7"/>
  <c r="E63" i="7"/>
  <c r="E62" i="7"/>
  <c r="E60" i="7"/>
  <c r="E43" i="7"/>
  <c r="E55" i="7"/>
  <c r="E54" i="7"/>
  <c r="E52" i="7"/>
  <c r="E47" i="7"/>
  <c r="E40" i="7"/>
  <c r="E59" i="7"/>
  <c r="E58" i="7"/>
  <c r="E56" i="7"/>
  <c r="E48" i="7"/>
  <c r="E44" i="7"/>
  <c r="E51" i="7"/>
  <c r="E46" i="7"/>
  <c r="E42" i="7"/>
  <c r="E39" i="7"/>
  <c r="E66" i="9"/>
  <c r="E62" i="9"/>
  <c r="E58" i="9"/>
  <c r="E54" i="9"/>
  <c r="E50" i="9"/>
  <c r="E46" i="9"/>
  <c r="E42" i="9"/>
  <c r="E48" i="9"/>
  <c r="E41" i="9"/>
  <c r="E65" i="9"/>
  <c r="E60" i="9"/>
  <c r="E59" i="9"/>
  <c r="E57" i="9"/>
  <c r="E45" i="9"/>
  <c r="E43" i="9"/>
  <c r="E56" i="9"/>
  <c r="E55" i="9"/>
  <c r="E53" i="9"/>
  <c r="E64" i="9"/>
  <c r="E63" i="9"/>
  <c r="E61" i="9"/>
  <c r="E52" i="9"/>
  <c r="E44" i="9"/>
  <c r="E39" i="9"/>
  <c r="E51" i="9"/>
  <c r="E40" i="9"/>
  <c r="E49" i="9"/>
  <c r="E47" i="9"/>
  <c r="E64" i="18"/>
  <c r="E60" i="18"/>
  <c r="E56" i="18"/>
  <c r="E52" i="18"/>
  <c r="E48" i="18"/>
  <c r="E44" i="18"/>
  <c r="E66" i="18"/>
  <c r="E65" i="18"/>
  <c r="E63" i="18"/>
  <c r="E46" i="18"/>
  <c r="E58" i="18"/>
  <c r="E57" i="18"/>
  <c r="E55" i="18"/>
  <c r="E50" i="18"/>
  <c r="E43" i="18"/>
  <c r="E41" i="18"/>
  <c r="E54" i="18"/>
  <c r="E53" i="18"/>
  <c r="E42" i="18"/>
  <c r="E39" i="18"/>
  <c r="E47" i="18"/>
  <c r="E49" i="18"/>
  <c r="E45" i="18"/>
  <c r="E62" i="18"/>
  <c r="E61" i="18"/>
  <c r="E59" i="18"/>
  <c r="E40" i="18"/>
  <c r="E51" i="18"/>
  <c r="E66" i="15"/>
  <c r="E62" i="15"/>
  <c r="E58" i="15"/>
  <c r="E54" i="15"/>
  <c r="E50" i="15"/>
  <c r="E46" i="15"/>
  <c r="E42" i="15"/>
  <c r="E60" i="15"/>
  <c r="E59" i="15"/>
  <c r="E57" i="15"/>
  <c r="E56" i="15"/>
  <c r="E55" i="15"/>
  <c r="E53" i="15"/>
  <c r="E43" i="15"/>
  <c r="E45" i="15"/>
  <c r="E49" i="15"/>
  <c r="E47" i="15"/>
  <c r="E41" i="15"/>
  <c r="E48" i="15"/>
  <c r="E40" i="15"/>
  <c r="E65" i="15"/>
  <c r="E51" i="15"/>
  <c r="E64" i="15"/>
  <c r="E63" i="15"/>
  <c r="E61" i="15"/>
  <c r="E52" i="15"/>
  <c r="E44" i="15"/>
  <c r="E39" i="15"/>
  <c r="E65" i="12"/>
  <c r="E61" i="12"/>
  <c r="E57" i="12"/>
  <c r="E53" i="12"/>
  <c r="E49" i="12"/>
  <c r="E45" i="12"/>
  <c r="E41" i="12"/>
  <c r="E55" i="12"/>
  <c r="E54" i="12"/>
  <c r="E52" i="12"/>
  <c r="E47" i="12"/>
  <c r="E51" i="12"/>
  <c r="E44" i="12"/>
  <c r="E42" i="12"/>
  <c r="E40" i="12"/>
  <c r="E39" i="12"/>
  <c r="E66" i="12"/>
  <c r="E64" i="12"/>
  <c r="E43" i="12"/>
  <c r="E63" i="12"/>
  <c r="E62" i="12"/>
  <c r="E60" i="12"/>
  <c r="E59" i="12"/>
  <c r="E58" i="12"/>
  <c r="E56" i="12"/>
  <c r="E48" i="12"/>
  <c r="E46" i="12"/>
  <c r="E50" i="12"/>
  <c r="E64" i="23"/>
  <c r="E60" i="23"/>
  <c r="E56" i="23"/>
  <c r="E63" i="23"/>
  <c r="E59" i="23"/>
  <c r="E55" i="23"/>
  <c r="E51" i="23"/>
  <c r="E47" i="23"/>
  <c r="E43" i="23"/>
  <c r="E52" i="23"/>
  <c r="E45" i="23"/>
  <c r="E66" i="23"/>
  <c r="E65" i="23"/>
  <c r="E62" i="23"/>
  <c r="E46" i="23"/>
  <c r="E40" i="23"/>
  <c r="E39" i="23"/>
  <c r="E48" i="23"/>
  <c r="E44" i="23"/>
  <c r="E42" i="23"/>
  <c r="E50" i="23"/>
  <c r="E61" i="23"/>
  <c r="E57" i="23"/>
  <c r="E54" i="23"/>
  <c r="E49" i="23"/>
  <c r="E58" i="23"/>
  <c r="E53" i="23"/>
  <c r="E41" i="23"/>
  <c r="E65" i="11"/>
  <c r="E61" i="11"/>
  <c r="E57" i="11"/>
  <c r="E53" i="11"/>
  <c r="E64" i="11"/>
  <c r="E60" i="11"/>
  <c r="E56" i="11"/>
  <c r="E52" i="11"/>
  <c r="E48" i="11"/>
  <c r="E44" i="11"/>
  <c r="E51" i="11"/>
  <c r="E49" i="11"/>
  <c r="E42" i="11"/>
  <c r="E40" i="11"/>
  <c r="E66" i="11"/>
  <c r="E63" i="11"/>
  <c r="E62" i="11"/>
  <c r="E59" i="11"/>
  <c r="E50" i="11"/>
  <c r="E46" i="11"/>
  <c r="E58" i="11"/>
  <c r="E55" i="11"/>
  <c r="E54" i="11"/>
  <c r="E39" i="11"/>
  <c r="E45" i="11"/>
  <c r="E47" i="11"/>
  <c r="E41" i="11"/>
  <c r="E43" i="11"/>
  <c r="E66" i="6"/>
  <c r="E62" i="6"/>
  <c r="E58" i="6"/>
  <c r="E54" i="6"/>
  <c r="E65" i="6"/>
  <c r="E61" i="6"/>
  <c r="E57" i="6"/>
  <c r="E53" i="6"/>
  <c r="E49" i="6"/>
  <c r="E45" i="6"/>
  <c r="E41" i="6"/>
  <c r="E63" i="6"/>
  <c r="E60" i="6"/>
  <c r="E50" i="6"/>
  <c r="E43" i="6"/>
  <c r="E56" i="6"/>
  <c r="E59" i="6"/>
  <c r="E51" i="6"/>
  <c r="E55" i="6"/>
  <c r="E52" i="6"/>
  <c r="E46" i="6"/>
  <c r="E42" i="6"/>
  <c r="E40" i="6"/>
  <c r="E47" i="6"/>
  <c r="E39" i="6"/>
  <c r="E64" i="6"/>
  <c r="E44" i="6"/>
  <c r="E48" i="6"/>
  <c r="E63" i="13"/>
  <c r="E59" i="13"/>
  <c r="E55" i="13"/>
  <c r="E66" i="13"/>
  <c r="E62" i="13"/>
  <c r="E58" i="13"/>
  <c r="E54" i="13"/>
  <c r="E50" i="13"/>
  <c r="E46" i="13"/>
  <c r="E42" i="13"/>
  <c r="E56" i="13"/>
  <c r="E53" i="13"/>
  <c r="E45" i="13"/>
  <c r="E43" i="13"/>
  <c r="E52" i="13"/>
  <c r="E39" i="13"/>
  <c r="E51" i="13"/>
  <c r="E49" i="13"/>
  <c r="E47" i="13"/>
  <c r="E40" i="13"/>
  <c r="E44" i="13"/>
  <c r="E65" i="13"/>
  <c r="E41" i="13"/>
  <c r="E64" i="13"/>
  <c r="E61" i="13"/>
  <c r="E60" i="13"/>
  <c r="E57" i="13"/>
  <c r="E48" i="13"/>
  <c r="E65" i="5"/>
  <c r="E61" i="5"/>
  <c r="E57" i="5"/>
  <c r="E53" i="5"/>
  <c r="E49" i="5"/>
  <c r="E45" i="5"/>
  <c r="E41" i="5"/>
  <c r="E63" i="5"/>
  <c r="E62" i="5"/>
  <c r="E60" i="5"/>
  <c r="E59" i="5"/>
  <c r="E48" i="5"/>
  <c r="E46" i="5"/>
  <c r="E58" i="5"/>
  <c r="E56" i="5"/>
  <c r="E52" i="5"/>
  <c r="F52" i="5" s="1"/>
  <c r="E50" i="5"/>
  <c r="E43" i="5"/>
  <c r="E40" i="5"/>
  <c r="E55" i="5"/>
  <c r="E54" i="5"/>
  <c r="E44" i="5"/>
  <c r="G44" i="5" s="1"/>
  <c r="E39" i="5"/>
  <c r="E42" i="5"/>
  <c r="E51" i="5"/>
  <c r="E66" i="5"/>
  <c r="E64" i="5"/>
  <c r="E47" i="5"/>
  <c r="E64" i="14"/>
  <c r="E60" i="14"/>
  <c r="E56" i="14"/>
  <c r="E52" i="14"/>
  <c r="E63" i="14"/>
  <c r="E59" i="14"/>
  <c r="E55" i="14"/>
  <c r="E51" i="14"/>
  <c r="E47" i="14"/>
  <c r="E43" i="14"/>
  <c r="E46" i="14"/>
  <c r="E44" i="14"/>
  <c r="E66" i="14"/>
  <c r="E61" i="14"/>
  <c r="E58" i="14"/>
  <c r="E57" i="14"/>
  <c r="E54" i="14"/>
  <c r="E65" i="14"/>
  <c r="E62" i="14"/>
  <c r="E42" i="14"/>
  <c r="E40" i="14"/>
  <c r="E53" i="14"/>
  <c r="E48" i="14"/>
  <c r="E45" i="14"/>
  <c r="E50" i="14"/>
  <c r="E39" i="14"/>
  <c r="E49" i="14"/>
  <c r="E41" i="14"/>
  <c r="E66" i="26"/>
  <c r="E62" i="26"/>
  <c r="E58" i="26"/>
  <c r="E54" i="26"/>
  <c r="E65" i="26"/>
  <c r="E61" i="26"/>
  <c r="E57" i="26"/>
  <c r="E53" i="26"/>
  <c r="E49" i="26"/>
  <c r="E45" i="26"/>
  <c r="E41" i="26"/>
  <c r="E59" i="26"/>
  <c r="E56" i="26"/>
  <c r="E46" i="26"/>
  <c r="E55" i="26"/>
  <c r="E52" i="26"/>
  <c r="E39" i="26"/>
  <c r="E51" i="26"/>
  <c r="E64" i="26"/>
  <c r="E44" i="26"/>
  <c r="E40" i="26"/>
  <c r="E50" i="26"/>
  <c r="E42" i="26"/>
  <c r="E43" i="26"/>
  <c r="E60" i="26"/>
  <c r="E63" i="26"/>
  <c r="E47" i="26"/>
  <c r="E63" i="8"/>
  <c r="E59" i="8"/>
  <c r="E55" i="8"/>
  <c r="E66" i="8"/>
  <c r="E62" i="8"/>
  <c r="E58" i="8"/>
  <c r="E54" i="8"/>
  <c r="E50" i="8"/>
  <c r="E46" i="8"/>
  <c r="E42" i="8"/>
  <c r="E65" i="8"/>
  <c r="E48" i="8"/>
  <c r="E41" i="8"/>
  <c r="E64" i="8"/>
  <c r="E61" i="8"/>
  <c r="E56" i="8"/>
  <c r="E53" i="8"/>
  <c r="E39" i="8"/>
  <c r="E52" i="8"/>
  <c r="E49" i="8"/>
  <c r="E60" i="8"/>
  <c r="E57" i="8"/>
  <c r="E44" i="8"/>
  <c r="E51" i="8"/>
  <c r="E40" i="8"/>
  <c r="E45" i="8"/>
  <c r="E43" i="8"/>
  <c r="E47" i="8"/>
  <c r="E65" i="24"/>
  <c r="E61" i="24"/>
  <c r="E57" i="24"/>
  <c r="E53" i="24"/>
  <c r="E64" i="24"/>
  <c r="E60" i="24"/>
  <c r="E56" i="24"/>
  <c r="E52" i="24"/>
  <c r="E48" i="24"/>
  <c r="E44" i="24"/>
  <c r="E54" i="24"/>
  <c r="E50" i="24"/>
  <c r="E43" i="24"/>
  <c r="E41" i="24"/>
  <c r="E40" i="24"/>
  <c r="E51" i="24"/>
  <c r="E59" i="24"/>
  <c r="E46" i="24"/>
  <c r="E42" i="24"/>
  <c r="E66" i="24"/>
  <c r="E63" i="24"/>
  <c r="E49" i="24"/>
  <c r="E47" i="24"/>
  <c r="E62" i="24"/>
  <c r="E58" i="24"/>
  <c r="E45" i="24"/>
  <c r="E39" i="24"/>
  <c r="E55" i="24"/>
  <c r="E65" i="17"/>
  <c r="E61" i="17"/>
  <c r="E57" i="17"/>
  <c r="E53" i="17"/>
  <c r="E64" i="17"/>
  <c r="E60" i="17"/>
  <c r="E56" i="17"/>
  <c r="E52" i="17"/>
  <c r="E48" i="17"/>
  <c r="E44" i="17"/>
  <c r="E66" i="17"/>
  <c r="E63" i="17"/>
  <c r="E46" i="17"/>
  <c r="E40" i="17"/>
  <c r="E62" i="17"/>
  <c r="E59" i="17"/>
  <c r="E54" i="17"/>
  <c r="E50" i="17"/>
  <c r="E49" i="17"/>
  <c r="E45" i="17"/>
  <c r="E47" i="17"/>
  <c r="E43" i="17"/>
  <c r="E41" i="17"/>
  <c r="E58" i="17"/>
  <c r="E55" i="17"/>
  <c r="E39" i="17"/>
  <c r="E51" i="17"/>
  <c r="E42" i="17"/>
  <c r="F35" i="15"/>
  <c r="F35" i="23"/>
  <c r="F35" i="7"/>
  <c r="F35" i="6"/>
  <c r="F35" i="12"/>
  <c r="F35" i="25"/>
  <c r="F35" i="17"/>
  <c r="F35" i="21"/>
  <c r="F35" i="19"/>
  <c r="F35" i="13"/>
  <c r="F35" i="11"/>
  <c r="F35" i="9"/>
  <c r="F35" i="26"/>
  <c r="F35" i="24"/>
  <c r="F35" i="22"/>
  <c r="F35" i="20"/>
  <c r="F35" i="18"/>
  <c r="F35" i="16"/>
  <c r="F35" i="14"/>
  <c r="F35" i="10"/>
  <c r="F35" i="8"/>
  <c r="F35" i="5"/>
  <c r="D19" i="4" l="1"/>
  <c r="I10" i="4"/>
  <c r="E19" i="4"/>
  <c r="F19" i="4"/>
  <c r="H18" i="4"/>
  <c r="I18" i="4"/>
  <c r="H10" i="4"/>
  <c r="G19" i="4"/>
  <c r="I13" i="4"/>
  <c r="H13" i="4"/>
  <c r="F44" i="5"/>
  <c r="G45" i="16"/>
  <c r="F45" i="16"/>
  <c r="F46" i="21"/>
  <c r="G46" i="21"/>
  <c r="F57" i="25"/>
  <c r="G57" i="25"/>
  <c r="F62" i="7"/>
  <c r="G62" i="7"/>
  <c r="G55" i="11"/>
  <c r="F55" i="11"/>
  <c r="F64" i="22"/>
  <c r="G64" i="22"/>
  <c r="F42" i="10"/>
  <c r="G42" i="10"/>
  <c r="F62" i="18"/>
  <c r="G62" i="18"/>
  <c r="F51" i="9"/>
  <c r="G51" i="9"/>
  <c r="F52" i="14"/>
  <c r="G52" i="14"/>
  <c r="F46" i="13"/>
  <c r="G46" i="13"/>
  <c r="G51" i="15"/>
  <c r="F51" i="15"/>
  <c r="G48" i="17"/>
  <c r="F48" i="17"/>
  <c r="G50" i="24"/>
  <c r="F50" i="24"/>
  <c r="G41" i="23"/>
  <c r="F41" i="23"/>
  <c r="G60" i="26"/>
  <c r="F60" i="26"/>
  <c r="G45" i="12"/>
  <c r="F45" i="12"/>
  <c r="F58" i="20"/>
  <c r="G58" i="20"/>
  <c r="F46" i="16"/>
  <c r="G46" i="16"/>
  <c r="G52" i="21"/>
  <c r="F52" i="21"/>
  <c r="G50" i="25"/>
  <c r="F50" i="25"/>
  <c r="F54" i="11"/>
  <c r="G54" i="11"/>
  <c r="G41" i="22"/>
  <c r="F41" i="22"/>
  <c r="G61" i="10"/>
  <c r="F61" i="10"/>
  <c r="F66" i="19"/>
  <c r="G66" i="19"/>
  <c r="G63" i="18"/>
  <c r="F63" i="18"/>
  <c r="F43" i="9"/>
  <c r="G43" i="9"/>
  <c r="G54" i="14"/>
  <c r="F54" i="14"/>
  <c r="G65" i="15"/>
  <c r="F65" i="15"/>
  <c r="G51" i="17"/>
  <c r="F51" i="17"/>
  <c r="G66" i="24"/>
  <c r="F66" i="24"/>
  <c r="G57" i="8"/>
  <c r="F57" i="8"/>
  <c r="F44" i="23"/>
  <c r="G44" i="23"/>
  <c r="F43" i="26"/>
  <c r="G43" i="26"/>
  <c r="F52" i="20"/>
  <c r="G52" i="20"/>
  <c r="F45" i="21"/>
  <c r="G45" i="21"/>
  <c r="F39" i="25"/>
  <c r="G39" i="25"/>
  <c r="F54" i="7"/>
  <c r="G54" i="7"/>
  <c r="F46" i="11"/>
  <c r="G46" i="11"/>
  <c r="G49" i="22"/>
  <c r="F49" i="22"/>
  <c r="F58" i="10"/>
  <c r="G58" i="10"/>
  <c r="F50" i="18"/>
  <c r="G50" i="18"/>
  <c r="G44" i="9"/>
  <c r="F44" i="9"/>
  <c r="G44" i="14"/>
  <c r="F44" i="14"/>
  <c r="G44" i="13"/>
  <c r="F44" i="13"/>
  <c r="F59" i="15"/>
  <c r="G59" i="15"/>
  <c r="G55" i="17"/>
  <c r="F55" i="17"/>
  <c r="F64" i="24"/>
  <c r="G64" i="24"/>
  <c r="F48" i="23"/>
  <c r="G48" i="23"/>
  <c r="G39" i="26"/>
  <c r="F39" i="26"/>
  <c r="G63" i="26"/>
  <c r="F63" i="26"/>
  <c r="F59" i="26"/>
  <c r="G59" i="26"/>
  <c r="G52" i="12"/>
  <c r="F52" i="12"/>
  <c r="F46" i="20"/>
  <c r="G46" i="20"/>
  <c r="G60" i="20"/>
  <c r="F60" i="20"/>
  <c r="G47" i="20"/>
  <c r="F47" i="20"/>
  <c r="F64" i="16"/>
  <c r="G64" i="16"/>
  <c r="F44" i="16"/>
  <c r="G44" i="16"/>
  <c r="F62" i="16"/>
  <c r="G62" i="16"/>
  <c r="G63" i="16"/>
  <c r="F63" i="16"/>
  <c r="F48" i="21"/>
  <c r="G48" i="21"/>
  <c r="F51" i="21"/>
  <c r="G51" i="21"/>
  <c r="F42" i="21"/>
  <c r="G42" i="21"/>
  <c r="G44" i="25"/>
  <c r="F44" i="25"/>
  <c r="G45" i="25"/>
  <c r="F45" i="25"/>
  <c r="F56" i="25"/>
  <c r="G56" i="25"/>
  <c r="G66" i="25"/>
  <c r="F66" i="25"/>
  <c r="G53" i="7"/>
  <c r="F53" i="7"/>
  <c r="G44" i="7"/>
  <c r="F44" i="7"/>
  <c r="F59" i="7"/>
  <c r="G59" i="7"/>
  <c r="G63" i="11"/>
  <c r="F63" i="11"/>
  <c r="G44" i="11"/>
  <c r="F44" i="11"/>
  <c r="F57" i="11"/>
  <c r="G57" i="11"/>
  <c r="F66" i="11"/>
  <c r="G66" i="11"/>
  <c r="G52" i="22"/>
  <c r="F52" i="22"/>
  <c r="G42" i="22"/>
  <c r="F42" i="22"/>
  <c r="F39" i="22"/>
  <c r="G39" i="22"/>
  <c r="G65" i="10"/>
  <c r="F65" i="10"/>
  <c r="G53" i="10"/>
  <c r="F53" i="10"/>
  <c r="F48" i="10"/>
  <c r="G48" i="10"/>
  <c r="G66" i="10"/>
  <c r="F66" i="10"/>
  <c r="G43" i="19"/>
  <c r="F43" i="19"/>
  <c r="F40" i="19"/>
  <c r="G40" i="19"/>
  <c r="F58" i="19"/>
  <c r="G58" i="19"/>
  <c r="G51" i="18"/>
  <c r="F51" i="18"/>
  <c r="F42" i="18"/>
  <c r="G42" i="18"/>
  <c r="F54" i="18"/>
  <c r="G54" i="18"/>
  <c r="G65" i="18"/>
  <c r="F65" i="18"/>
  <c r="F48" i="9"/>
  <c r="G48" i="9"/>
  <c r="G39" i="9"/>
  <c r="F39" i="9"/>
  <c r="F59" i="9"/>
  <c r="G59" i="9"/>
  <c r="G58" i="14"/>
  <c r="F58" i="14"/>
  <c r="G49" i="14"/>
  <c r="F49" i="14"/>
  <c r="G64" i="14"/>
  <c r="F64" i="14"/>
  <c r="F66" i="14"/>
  <c r="G66" i="14"/>
  <c r="G41" i="13"/>
  <c r="F41" i="13"/>
  <c r="G48" i="13"/>
  <c r="F48" i="13"/>
  <c r="F59" i="13"/>
  <c r="G59" i="13"/>
  <c r="G54" i="15"/>
  <c r="F54" i="15"/>
  <c r="F42" i="15"/>
  <c r="G42" i="15"/>
  <c r="F44" i="15"/>
  <c r="G44" i="15"/>
  <c r="G62" i="15"/>
  <c r="F62" i="15"/>
  <c r="G40" i="17"/>
  <c r="F40" i="17"/>
  <c r="F66" i="17"/>
  <c r="G66" i="17"/>
  <c r="F41" i="17"/>
  <c r="G41" i="17"/>
  <c r="G52" i="24"/>
  <c r="F52" i="24"/>
  <c r="G60" i="24"/>
  <c r="F60" i="24"/>
  <c r="G56" i="24"/>
  <c r="F56" i="24"/>
  <c r="F63" i="24"/>
  <c r="G63" i="24"/>
  <c r="G45" i="8"/>
  <c r="F45" i="8"/>
  <c r="F43" i="8"/>
  <c r="G43" i="8"/>
  <c r="G60" i="8"/>
  <c r="F60" i="8"/>
  <c r="F40" i="23"/>
  <c r="G40" i="23"/>
  <c r="F56" i="23"/>
  <c r="G56" i="23"/>
  <c r="F60" i="23"/>
  <c r="G60" i="23"/>
  <c r="G63" i="23"/>
  <c r="F63" i="23"/>
  <c r="G52" i="26"/>
  <c r="F52" i="26"/>
  <c r="F46" i="26"/>
  <c r="G46" i="26"/>
  <c r="F51" i="26"/>
  <c r="G51" i="26"/>
  <c r="F43" i="12"/>
  <c r="G43" i="12"/>
  <c r="F59" i="12"/>
  <c r="G59" i="12"/>
  <c r="F56" i="12"/>
  <c r="G56" i="12"/>
  <c r="F66" i="12"/>
  <c r="G66" i="12"/>
  <c r="F66" i="20"/>
  <c r="G66" i="20"/>
  <c r="G53" i="20"/>
  <c r="F53" i="20"/>
  <c r="G63" i="20"/>
  <c r="F63" i="20"/>
  <c r="G42" i="16"/>
  <c r="F42" i="16"/>
  <c r="F47" i="21"/>
  <c r="G47" i="21"/>
  <c r="G42" i="25"/>
  <c r="F42" i="25"/>
  <c r="G39" i="11"/>
  <c r="F39" i="11"/>
  <c r="F59" i="22"/>
  <c r="G59" i="22"/>
  <c r="G54" i="10"/>
  <c r="F54" i="10"/>
  <c r="F56" i="19"/>
  <c r="G56" i="19"/>
  <c r="F47" i="18"/>
  <c r="G47" i="18"/>
  <c r="F65" i="9"/>
  <c r="G65" i="9"/>
  <c r="F46" i="14"/>
  <c r="G46" i="14"/>
  <c r="G43" i="15"/>
  <c r="F43" i="15"/>
  <c r="G44" i="17"/>
  <c r="F44" i="17"/>
  <c r="G61" i="24"/>
  <c r="F61" i="24"/>
  <c r="G54" i="8"/>
  <c r="F54" i="8"/>
  <c r="G53" i="23"/>
  <c r="F53" i="23"/>
  <c r="G64" i="26"/>
  <c r="F64" i="26"/>
  <c r="G51" i="20"/>
  <c r="F51" i="20"/>
  <c r="G47" i="16"/>
  <c r="F47" i="16"/>
  <c r="G54" i="25"/>
  <c r="F54" i="25"/>
  <c r="G45" i="7"/>
  <c r="F45" i="7"/>
  <c r="F59" i="11"/>
  <c r="G59" i="11"/>
  <c r="F54" i="22"/>
  <c r="G54" i="22"/>
  <c r="F55" i="10"/>
  <c r="G55" i="10"/>
  <c r="F42" i="19"/>
  <c r="G42" i="19"/>
  <c r="G49" i="18"/>
  <c r="F49" i="18"/>
  <c r="G51" i="14"/>
  <c r="F51" i="14"/>
  <c r="G56" i="13"/>
  <c r="F56" i="13"/>
  <c r="F48" i="15"/>
  <c r="G48" i="15"/>
  <c r="F42" i="17"/>
  <c r="G42" i="17"/>
  <c r="G40" i="24"/>
  <c r="F40" i="24"/>
  <c r="G44" i="8"/>
  <c r="F44" i="8"/>
  <c r="F47" i="23"/>
  <c r="G47" i="23"/>
  <c r="G46" i="12"/>
  <c r="F46" i="12"/>
  <c r="F42" i="20"/>
  <c r="G42" i="20"/>
  <c r="G41" i="16"/>
  <c r="F41" i="16"/>
  <c r="F43" i="21"/>
  <c r="G43" i="21"/>
  <c r="G48" i="25"/>
  <c r="F48" i="25"/>
  <c r="F51" i="7"/>
  <c r="G51" i="7"/>
  <c r="G58" i="11"/>
  <c r="F58" i="11"/>
  <c r="G39" i="10"/>
  <c r="F39" i="10"/>
  <c r="G59" i="19"/>
  <c r="F59" i="19"/>
  <c r="F58" i="18"/>
  <c r="G58" i="18"/>
  <c r="G56" i="9"/>
  <c r="F56" i="9"/>
  <c r="G56" i="14"/>
  <c r="F56" i="14"/>
  <c r="F53" i="13"/>
  <c r="G53" i="13"/>
  <c r="F63" i="15"/>
  <c r="G63" i="15"/>
  <c r="G65" i="24"/>
  <c r="F65" i="24"/>
  <c r="G41" i="8"/>
  <c r="F41" i="8"/>
  <c r="F42" i="23"/>
  <c r="G42" i="23"/>
  <c r="F54" i="12"/>
  <c r="G54" i="12"/>
  <c r="G51" i="16"/>
  <c r="F51" i="16"/>
  <c r="G53" i="21"/>
  <c r="F53" i="21"/>
  <c r="F46" i="25"/>
  <c r="G46" i="25"/>
  <c r="G47" i="7"/>
  <c r="F47" i="7"/>
  <c r="F40" i="11"/>
  <c r="G40" i="11"/>
  <c r="G50" i="22"/>
  <c r="F50" i="22"/>
  <c r="G47" i="22"/>
  <c r="F47" i="22"/>
  <c r="F64" i="10"/>
  <c r="G64" i="10"/>
  <c r="G54" i="19"/>
  <c r="F54" i="19"/>
  <c r="G55" i="18"/>
  <c r="F55" i="18"/>
  <c r="G55" i="9"/>
  <c r="F55" i="9"/>
  <c r="G50" i="14"/>
  <c r="F50" i="14"/>
  <c r="G55" i="13"/>
  <c r="F55" i="13"/>
  <c r="G60" i="15"/>
  <c r="F60" i="15"/>
  <c r="G65" i="17"/>
  <c r="F65" i="17"/>
  <c r="G49" i="17"/>
  <c r="F49" i="17"/>
  <c r="F43" i="24"/>
  <c r="G43" i="24"/>
  <c r="F53" i="8"/>
  <c r="G53" i="8"/>
  <c r="F64" i="23"/>
  <c r="G64" i="23"/>
  <c r="G44" i="26"/>
  <c r="F44" i="26"/>
  <c r="G44" i="20"/>
  <c r="F44" i="20"/>
  <c r="G61" i="16"/>
  <c r="F61" i="16"/>
  <c r="G44" i="21"/>
  <c r="F44" i="21"/>
  <c r="F55" i="25"/>
  <c r="G55" i="25"/>
  <c r="G50" i="7"/>
  <c r="F50" i="7"/>
  <c r="F56" i="22"/>
  <c r="G56" i="22"/>
  <c r="F51" i="10"/>
  <c r="G51" i="10"/>
  <c r="G45" i="19"/>
  <c r="F45" i="19"/>
  <c r="F49" i="19"/>
  <c r="G49" i="19"/>
  <c r="G48" i="18"/>
  <c r="F48" i="18"/>
  <c r="F57" i="9"/>
  <c r="G57" i="9"/>
  <c r="G50" i="9"/>
  <c r="F50" i="9"/>
  <c r="G60" i="14"/>
  <c r="F60" i="14"/>
  <c r="F47" i="14"/>
  <c r="G47" i="14"/>
  <c r="G62" i="13"/>
  <c r="F62" i="13"/>
  <c r="G40" i="13"/>
  <c r="F40" i="13"/>
  <c r="F57" i="13"/>
  <c r="G57" i="13"/>
  <c r="G50" i="13"/>
  <c r="F50" i="13"/>
  <c r="F40" i="15"/>
  <c r="G40" i="15"/>
  <c r="G53" i="15"/>
  <c r="F53" i="15"/>
  <c r="G58" i="15"/>
  <c r="F58" i="15"/>
  <c r="G59" i="17"/>
  <c r="F59" i="17"/>
  <c r="F62" i="17"/>
  <c r="G62" i="17"/>
  <c r="F52" i="17"/>
  <c r="G52" i="17"/>
  <c r="G57" i="17"/>
  <c r="F57" i="17"/>
  <c r="G45" i="24"/>
  <c r="F45" i="24"/>
  <c r="F41" i="24"/>
  <c r="G41" i="24"/>
  <c r="F51" i="24"/>
  <c r="G51" i="24"/>
  <c r="F51" i="8"/>
  <c r="G51" i="8"/>
  <c r="G48" i="8"/>
  <c r="F48" i="8"/>
  <c r="G62" i="8"/>
  <c r="F62" i="8"/>
  <c r="F50" i="8"/>
  <c r="G50" i="8"/>
  <c r="G52" i="23"/>
  <c r="F52" i="23"/>
  <c r="G50" i="23"/>
  <c r="F50" i="23"/>
  <c r="G43" i="23"/>
  <c r="F43" i="23"/>
  <c r="G55" i="26"/>
  <c r="F55" i="26"/>
  <c r="G54" i="26"/>
  <c r="F54" i="26"/>
  <c r="G40" i="26"/>
  <c r="F40" i="26"/>
  <c r="G50" i="26"/>
  <c r="F50" i="26"/>
  <c r="G64" i="12"/>
  <c r="F64" i="12"/>
  <c r="F48" i="12"/>
  <c r="G48" i="12"/>
  <c r="G44" i="12"/>
  <c r="F44" i="12"/>
  <c r="G64" i="20"/>
  <c r="F64" i="20"/>
  <c r="G54" i="20"/>
  <c r="F54" i="20"/>
  <c r="G48" i="20"/>
  <c r="F48" i="20"/>
  <c r="G49" i="20"/>
  <c r="F49" i="20"/>
  <c r="G39" i="16"/>
  <c r="F39" i="16"/>
  <c r="F62" i="25"/>
  <c r="G62" i="25"/>
  <c r="F41" i="7"/>
  <c r="G41" i="7"/>
  <c r="G64" i="11"/>
  <c r="F64" i="11"/>
  <c r="G65" i="22"/>
  <c r="F65" i="22"/>
  <c r="F56" i="10"/>
  <c r="G56" i="10"/>
  <c r="F64" i="19"/>
  <c r="G64" i="19"/>
  <c r="G41" i="18"/>
  <c r="F41" i="18"/>
  <c r="G43" i="14"/>
  <c r="F43" i="14"/>
  <c r="G45" i="13"/>
  <c r="F45" i="13"/>
  <c r="G46" i="15"/>
  <c r="F46" i="15"/>
  <c r="G53" i="17"/>
  <c r="F53" i="17"/>
  <c r="F57" i="24"/>
  <c r="G57" i="24"/>
  <c r="G39" i="8"/>
  <c r="F39" i="8"/>
  <c r="G39" i="23"/>
  <c r="F39" i="23"/>
  <c r="G53" i="12"/>
  <c r="F53" i="12"/>
  <c r="G61" i="20"/>
  <c r="F61" i="20"/>
  <c r="F56" i="16"/>
  <c r="G56" i="16"/>
  <c r="F54" i="21"/>
  <c r="G54" i="21"/>
  <c r="G40" i="25"/>
  <c r="F40" i="25"/>
  <c r="F43" i="7"/>
  <c r="G43" i="7"/>
  <c r="F50" i="11"/>
  <c r="G50" i="11"/>
  <c r="G41" i="10"/>
  <c r="F41" i="10"/>
  <c r="F50" i="19"/>
  <c r="G50" i="19"/>
  <c r="G40" i="18"/>
  <c r="F40" i="18"/>
  <c r="F46" i="9"/>
  <c r="G46" i="9"/>
  <c r="G48" i="14"/>
  <c r="F48" i="14"/>
  <c r="F43" i="13"/>
  <c r="G43" i="13"/>
  <c r="F55" i="15"/>
  <c r="G55" i="15"/>
  <c r="G46" i="24"/>
  <c r="F46" i="24"/>
  <c r="G46" i="8"/>
  <c r="F46" i="8"/>
  <c r="G45" i="23"/>
  <c r="F45" i="23"/>
  <c r="G53" i="26"/>
  <c r="F53" i="26"/>
  <c r="F51" i="12"/>
  <c r="G51" i="12"/>
  <c r="F50" i="12"/>
  <c r="G50" i="12"/>
  <c r="G52" i="16"/>
  <c r="F52" i="16"/>
  <c r="G55" i="16"/>
  <c r="F55" i="16"/>
  <c r="G60" i="25"/>
  <c r="F60" i="25"/>
  <c r="G58" i="25"/>
  <c r="F58" i="25"/>
  <c r="G56" i="11"/>
  <c r="F56" i="11"/>
  <c r="G46" i="22"/>
  <c r="F46" i="22"/>
  <c r="G40" i="10"/>
  <c r="F40" i="10"/>
  <c r="F44" i="19"/>
  <c r="G44" i="19"/>
  <c r="G43" i="18"/>
  <c r="F43" i="18"/>
  <c r="G53" i="9"/>
  <c r="F53" i="9"/>
  <c r="F62" i="14"/>
  <c r="G62" i="14"/>
  <c r="G41" i="15"/>
  <c r="F41" i="15"/>
  <c r="F58" i="17"/>
  <c r="G58" i="17"/>
  <c r="G44" i="24"/>
  <c r="F44" i="24"/>
  <c r="G64" i="8"/>
  <c r="F64" i="8"/>
  <c r="G49" i="23"/>
  <c r="F49" i="23"/>
  <c r="G58" i="12"/>
  <c r="F58" i="12"/>
  <c r="G65" i="16"/>
  <c r="F65" i="16"/>
  <c r="G55" i="21"/>
  <c r="F55" i="21"/>
  <c r="F49" i="25"/>
  <c r="G49" i="25"/>
  <c r="F49" i="7"/>
  <c r="G49" i="7"/>
  <c r="G42" i="7"/>
  <c r="F42" i="7"/>
  <c r="F62" i="11"/>
  <c r="G62" i="11"/>
  <c r="F48" i="22"/>
  <c r="G48" i="22"/>
  <c r="G57" i="10"/>
  <c r="F57" i="10"/>
  <c r="F53" i="19"/>
  <c r="G53" i="19"/>
  <c r="G39" i="18"/>
  <c r="F39" i="18"/>
  <c r="G41" i="9"/>
  <c r="F41" i="9"/>
  <c r="G42" i="9"/>
  <c r="F42" i="9"/>
  <c r="F39" i="14"/>
  <c r="G39" i="14"/>
  <c r="F51" i="13"/>
  <c r="G51" i="13"/>
  <c r="G50" i="15"/>
  <c r="F50" i="15"/>
  <c r="G54" i="17"/>
  <c r="F54" i="17"/>
  <c r="G39" i="24"/>
  <c r="F39" i="24"/>
  <c r="F49" i="8"/>
  <c r="G49" i="8"/>
  <c r="F42" i="8"/>
  <c r="G42" i="8"/>
  <c r="G65" i="23"/>
  <c r="F65" i="23"/>
  <c r="G62" i="26"/>
  <c r="F62" i="26"/>
  <c r="G62" i="12"/>
  <c r="F62" i="12"/>
  <c r="F39" i="12"/>
  <c r="G39" i="12"/>
  <c r="F40" i="20"/>
  <c r="G40" i="20"/>
  <c r="G66" i="16"/>
  <c r="F66" i="16"/>
  <c r="F58" i="21"/>
  <c r="G58" i="21"/>
  <c r="G62" i="21"/>
  <c r="F62" i="21"/>
  <c r="F43" i="25"/>
  <c r="G43" i="25"/>
  <c r="G55" i="7"/>
  <c r="F55" i="7"/>
  <c r="G47" i="11"/>
  <c r="F47" i="11"/>
  <c r="G45" i="11"/>
  <c r="F45" i="11"/>
  <c r="G58" i="22"/>
  <c r="F58" i="22"/>
  <c r="G60" i="10"/>
  <c r="F60" i="10"/>
  <c r="F63" i="19"/>
  <c r="G63" i="19"/>
  <c r="F45" i="18"/>
  <c r="G45" i="18"/>
  <c r="G63" i="9"/>
  <c r="F63" i="9"/>
  <c r="F48" i="16"/>
  <c r="G48" i="16"/>
  <c r="F54" i="16"/>
  <c r="G54" i="16"/>
  <c r="G59" i="21"/>
  <c r="F59" i="21"/>
  <c r="G61" i="25"/>
  <c r="F61" i="25"/>
  <c r="F65" i="7"/>
  <c r="G65" i="7"/>
  <c r="F48" i="7"/>
  <c r="G48" i="7"/>
  <c r="F49" i="11"/>
  <c r="G49" i="11"/>
  <c r="F51" i="11"/>
  <c r="G51" i="11"/>
  <c r="F40" i="22"/>
  <c r="G40" i="22"/>
  <c r="F45" i="22"/>
  <c r="G45" i="22"/>
  <c r="G61" i="22"/>
  <c r="F61" i="22"/>
  <c r="F43" i="10"/>
  <c r="G43" i="10"/>
  <c r="F46" i="10"/>
  <c r="G46" i="10"/>
  <c r="G52" i="10"/>
  <c r="F52" i="10"/>
  <c r="F47" i="19"/>
  <c r="G47" i="19"/>
  <c r="F48" i="19"/>
  <c r="G48" i="19"/>
  <c r="G51" i="19"/>
  <c r="F51" i="19"/>
  <c r="F57" i="19"/>
  <c r="G57" i="19"/>
  <c r="G61" i="18"/>
  <c r="F61" i="18"/>
  <c r="F52" i="18"/>
  <c r="G52" i="18"/>
  <c r="G53" i="18"/>
  <c r="F53" i="18"/>
  <c r="G47" i="9"/>
  <c r="F47" i="9"/>
  <c r="F62" i="9"/>
  <c r="G62" i="9"/>
  <c r="F49" i="9"/>
  <c r="G49" i="9"/>
  <c r="G58" i="9"/>
  <c r="F58" i="9"/>
  <c r="G65" i="14"/>
  <c r="F65" i="14"/>
  <c r="F53" i="14"/>
  <c r="G53" i="14"/>
  <c r="F55" i="14"/>
  <c r="G55" i="14"/>
  <c r="F64" i="13"/>
  <c r="G64" i="13"/>
  <c r="F63" i="13"/>
  <c r="G63" i="13"/>
  <c r="F49" i="13"/>
  <c r="G49" i="13"/>
  <c r="G58" i="13"/>
  <c r="F58" i="13"/>
  <c r="G64" i="15"/>
  <c r="F64" i="15"/>
  <c r="G56" i="15"/>
  <c r="F56" i="15"/>
  <c r="G66" i="15"/>
  <c r="F66" i="15"/>
  <c r="F50" i="17"/>
  <c r="G50" i="17"/>
  <c r="G61" i="17"/>
  <c r="F61" i="17"/>
  <c r="F60" i="17"/>
  <c r="G60" i="17"/>
  <c r="F64" i="17"/>
  <c r="G64" i="17"/>
  <c r="F49" i="24"/>
  <c r="G49" i="24"/>
  <c r="F47" i="24"/>
  <c r="G47" i="24"/>
  <c r="F59" i="24"/>
  <c r="G59" i="24"/>
  <c r="G61" i="8"/>
  <c r="F61" i="8"/>
  <c r="G52" i="8"/>
  <c r="F52" i="8"/>
  <c r="F40" i="8"/>
  <c r="G40" i="8"/>
  <c r="G58" i="8"/>
  <c r="F58" i="8"/>
  <c r="G51" i="23"/>
  <c r="F51" i="23"/>
  <c r="G61" i="23"/>
  <c r="F61" i="23"/>
  <c r="G54" i="23"/>
  <c r="F54" i="23"/>
  <c r="G45" i="26"/>
  <c r="F45" i="26"/>
  <c r="F41" i="26"/>
  <c r="G41" i="26"/>
  <c r="G48" i="26"/>
  <c r="F48" i="26"/>
  <c r="G58" i="26"/>
  <c r="F58" i="26"/>
  <c r="G57" i="12"/>
  <c r="F57" i="12"/>
  <c r="G61" i="12"/>
  <c r="F61" i="12"/>
  <c r="G55" i="12"/>
  <c r="F55" i="12"/>
  <c r="F39" i="20"/>
  <c r="G39" i="20"/>
  <c r="F50" i="20"/>
  <c r="G50" i="20"/>
  <c r="F56" i="20"/>
  <c r="G56" i="20"/>
  <c r="G57" i="20"/>
  <c r="F57" i="20"/>
  <c r="G53" i="16"/>
  <c r="F53" i="16"/>
  <c r="F63" i="21"/>
  <c r="G63" i="21"/>
  <c r="G52" i="25"/>
  <c r="F52" i="25"/>
  <c r="F64" i="7"/>
  <c r="G64" i="7"/>
  <c r="G42" i="11"/>
  <c r="F42" i="11"/>
  <c r="G44" i="10"/>
  <c r="F44" i="10"/>
  <c r="G61" i="19"/>
  <c r="F61" i="19"/>
  <c r="G44" i="18"/>
  <c r="F44" i="18"/>
  <c r="G60" i="9"/>
  <c r="F60" i="9"/>
  <c r="G40" i="14"/>
  <c r="F40" i="14"/>
  <c r="F65" i="13"/>
  <c r="G65" i="13"/>
  <c r="G47" i="15"/>
  <c r="F47" i="15"/>
  <c r="G62" i="24"/>
  <c r="F62" i="24"/>
  <c r="G63" i="8"/>
  <c r="F63" i="8"/>
  <c r="G62" i="23"/>
  <c r="F62" i="23"/>
  <c r="G47" i="26"/>
  <c r="F47" i="26"/>
  <c r="G47" i="12"/>
  <c r="F47" i="12"/>
  <c r="G42" i="12"/>
  <c r="F42" i="12"/>
  <c r="F40" i="16"/>
  <c r="G40" i="16"/>
  <c r="G39" i="21"/>
  <c r="F39" i="21"/>
  <c r="F63" i="25"/>
  <c r="G63" i="25"/>
  <c r="G52" i="7"/>
  <c r="F52" i="7"/>
  <c r="F41" i="11"/>
  <c r="G41" i="11"/>
  <c r="G44" i="22"/>
  <c r="F44" i="22"/>
  <c r="F50" i="10"/>
  <c r="G50" i="10"/>
  <c r="F56" i="18"/>
  <c r="G56" i="18"/>
  <c r="G52" i="9"/>
  <c r="F52" i="9"/>
  <c r="G41" i="14"/>
  <c r="F41" i="14"/>
  <c r="G52" i="13"/>
  <c r="F52" i="13"/>
  <c r="F45" i="15"/>
  <c r="G45" i="15"/>
  <c r="G56" i="17"/>
  <c r="F56" i="17"/>
  <c r="G58" i="24"/>
  <c r="F58" i="24"/>
  <c r="F58" i="23"/>
  <c r="G58" i="23"/>
  <c r="G61" i="26"/>
  <c r="F61" i="26"/>
  <c r="G49" i="12"/>
  <c r="F49" i="12"/>
  <c r="G59" i="20"/>
  <c r="F59" i="20"/>
  <c r="G58" i="16"/>
  <c r="F58" i="16"/>
  <c r="G61" i="21"/>
  <c r="F61" i="21"/>
  <c r="G61" i="7"/>
  <c r="F61" i="7"/>
  <c r="G65" i="11"/>
  <c r="F65" i="11"/>
  <c r="F62" i="22"/>
  <c r="G62" i="22"/>
  <c r="F59" i="10"/>
  <c r="G59" i="10"/>
  <c r="G52" i="19"/>
  <c r="F52" i="19"/>
  <c r="G57" i="18"/>
  <c r="F57" i="18"/>
  <c r="G57" i="14"/>
  <c r="F57" i="14"/>
  <c r="G60" i="13"/>
  <c r="F60" i="13"/>
  <c r="G52" i="15"/>
  <c r="F52" i="15"/>
  <c r="F47" i="17"/>
  <c r="G47" i="17"/>
  <c r="G48" i="24"/>
  <c r="F48" i="24"/>
  <c r="F55" i="8"/>
  <c r="G55" i="8"/>
  <c r="G55" i="23"/>
  <c r="F55" i="23"/>
  <c r="F40" i="12"/>
  <c r="G40" i="12"/>
  <c r="F50" i="16"/>
  <c r="G50" i="16"/>
  <c r="G56" i="21"/>
  <c r="F56" i="21"/>
  <c r="F50" i="21"/>
  <c r="G50" i="21"/>
  <c r="G64" i="25"/>
  <c r="F64" i="25"/>
  <c r="G60" i="7"/>
  <c r="F60" i="7"/>
  <c r="G60" i="11"/>
  <c r="F60" i="11"/>
  <c r="F43" i="22"/>
  <c r="G43" i="22"/>
  <c r="G45" i="10"/>
  <c r="F45" i="10"/>
  <c r="G39" i="19"/>
  <c r="F39" i="19"/>
  <c r="F41" i="19"/>
  <c r="G41" i="19"/>
  <c r="G59" i="18"/>
  <c r="F59" i="18"/>
  <c r="F45" i="9"/>
  <c r="G45" i="9"/>
  <c r="F59" i="14"/>
  <c r="G59" i="14"/>
  <c r="G39" i="13"/>
  <c r="F39" i="13"/>
  <c r="G42" i="13"/>
  <c r="F42" i="13"/>
  <c r="G49" i="15"/>
  <c r="F49" i="15"/>
  <c r="F39" i="17"/>
  <c r="G39" i="17"/>
  <c r="G54" i="24"/>
  <c r="F54" i="24"/>
  <c r="F47" i="8"/>
  <c r="G47" i="8"/>
  <c r="G46" i="23"/>
  <c r="F46" i="23"/>
  <c r="F65" i="26"/>
  <c r="G65" i="26"/>
  <c r="G42" i="26"/>
  <c r="F42" i="26"/>
  <c r="G41" i="12"/>
  <c r="F41" i="12"/>
  <c r="F62" i="20"/>
  <c r="G62" i="20"/>
  <c r="G41" i="20"/>
  <c r="F41" i="20"/>
  <c r="G43" i="16"/>
  <c r="F43" i="16"/>
  <c r="G64" i="21"/>
  <c r="F64" i="21"/>
  <c r="F41" i="25"/>
  <c r="G41" i="25"/>
  <c r="F46" i="7"/>
  <c r="G46" i="7"/>
  <c r="F40" i="7"/>
  <c r="G40" i="7"/>
  <c r="F43" i="11"/>
  <c r="G43" i="11"/>
  <c r="G57" i="22"/>
  <c r="F57" i="22"/>
  <c r="F55" i="22"/>
  <c r="G55" i="22"/>
  <c r="F47" i="10"/>
  <c r="G47" i="10"/>
  <c r="F46" i="19"/>
  <c r="G46" i="19"/>
  <c r="G60" i="18"/>
  <c r="F60" i="18"/>
  <c r="G64" i="9"/>
  <c r="F64" i="9"/>
  <c r="F45" i="14"/>
  <c r="G45" i="14"/>
  <c r="G57" i="16"/>
  <c r="F57" i="16"/>
  <c r="G60" i="21"/>
  <c r="F60" i="21"/>
  <c r="F41" i="21"/>
  <c r="G41" i="21"/>
  <c r="F57" i="21"/>
  <c r="G57" i="21"/>
  <c r="F47" i="25"/>
  <c r="G47" i="25"/>
  <c r="F51" i="25"/>
  <c r="G51" i="25"/>
  <c r="F57" i="7"/>
  <c r="G57" i="7"/>
  <c r="G58" i="7"/>
  <c r="F58" i="7"/>
  <c r="G52" i="11"/>
  <c r="F52" i="11"/>
  <c r="G63" i="22"/>
  <c r="F63" i="22"/>
  <c r="G49" i="16"/>
  <c r="F49" i="16"/>
  <c r="F60" i="16"/>
  <c r="G60" i="16"/>
  <c r="G59" i="16"/>
  <c r="F59" i="16"/>
  <c r="G40" i="21"/>
  <c r="F40" i="21"/>
  <c r="F49" i="21"/>
  <c r="G49" i="21"/>
  <c r="F66" i="21"/>
  <c r="G66" i="21"/>
  <c r="F65" i="21"/>
  <c r="G65" i="21"/>
  <c r="G53" i="25"/>
  <c r="F53" i="25"/>
  <c r="F65" i="25"/>
  <c r="G65" i="25"/>
  <c r="F59" i="25"/>
  <c r="G59" i="25"/>
  <c r="G39" i="7"/>
  <c r="F39" i="7"/>
  <c r="G63" i="7"/>
  <c r="F63" i="7"/>
  <c r="F56" i="7"/>
  <c r="G56" i="7"/>
  <c r="G66" i="7"/>
  <c r="F66" i="7"/>
  <c r="G53" i="11"/>
  <c r="F53" i="11"/>
  <c r="G48" i="11"/>
  <c r="F48" i="11"/>
  <c r="G61" i="11"/>
  <c r="F61" i="11"/>
  <c r="G53" i="22"/>
  <c r="F53" i="22"/>
  <c r="G51" i="22"/>
  <c r="F51" i="22"/>
  <c r="G60" i="22"/>
  <c r="F60" i="22"/>
  <c r="F66" i="22"/>
  <c r="G66" i="22"/>
  <c r="F62" i="10"/>
  <c r="G62" i="10"/>
  <c r="G49" i="10"/>
  <c r="F49" i="10"/>
  <c r="G63" i="10"/>
  <c r="F63" i="10"/>
  <c r="G55" i="19"/>
  <c r="F55" i="19"/>
  <c r="F60" i="19"/>
  <c r="G60" i="19"/>
  <c r="F62" i="19"/>
  <c r="G62" i="19"/>
  <c r="G65" i="19"/>
  <c r="F65" i="19"/>
  <c r="G46" i="18"/>
  <c r="F46" i="18"/>
  <c r="F66" i="18"/>
  <c r="G66" i="18"/>
  <c r="G64" i="18"/>
  <c r="F64" i="18"/>
  <c r="G61" i="9"/>
  <c r="F61" i="9"/>
  <c r="G40" i="9"/>
  <c r="F40" i="9"/>
  <c r="F54" i="9"/>
  <c r="G54" i="9"/>
  <c r="G66" i="9"/>
  <c r="F66" i="9"/>
  <c r="F42" i="14"/>
  <c r="G42" i="14"/>
  <c r="F61" i="14"/>
  <c r="G61" i="14"/>
  <c r="F63" i="14"/>
  <c r="G63" i="14"/>
  <c r="G61" i="13"/>
  <c r="F61" i="13"/>
  <c r="F47" i="13"/>
  <c r="G47" i="13"/>
  <c r="F54" i="13"/>
  <c r="G54" i="13"/>
  <c r="G66" i="13"/>
  <c r="F66" i="13"/>
  <c r="G57" i="15"/>
  <c r="F57" i="15"/>
  <c r="G61" i="15"/>
  <c r="F61" i="15"/>
  <c r="F39" i="15"/>
  <c r="G39" i="15"/>
  <c r="G46" i="17"/>
  <c r="F46" i="17"/>
  <c r="G45" i="17"/>
  <c r="F45" i="17"/>
  <c r="G43" i="17"/>
  <c r="F43" i="17"/>
  <c r="F63" i="17"/>
  <c r="G63" i="17"/>
  <c r="G55" i="24"/>
  <c r="F55" i="24"/>
  <c r="G53" i="24"/>
  <c r="F53" i="24"/>
  <c r="G42" i="24"/>
  <c r="F42" i="24"/>
  <c r="G65" i="8"/>
  <c r="F65" i="8"/>
  <c r="F59" i="8"/>
  <c r="G59" i="8"/>
  <c r="F56" i="8"/>
  <c r="G56" i="8"/>
  <c r="F66" i="8"/>
  <c r="G66" i="8"/>
  <c r="G57" i="23"/>
  <c r="F57" i="23"/>
  <c r="G66" i="23"/>
  <c r="F66" i="23"/>
  <c r="G59" i="23"/>
  <c r="F59" i="23"/>
  <c r="F49" i="26"/>
  <c r="G49" i="26"/>
  <c r="F57" i="26"/>
  <c r="G57" i="26"/>
  <c r="F56" i="26"/>
  <c r="G56" i="26"/>
  <c r="G66" i="26"/>
  <c r="F66" i="26"/>
  <c r="F63" i="12"/>
  <c r="G63" i="12"/>
  <c r="F65" i="12"/>
  <c r="G65" i="12"/>
  <c r="G60" i="12"/>
  <c r="F60" i="12"/>
  <c r="G45" i="20"/>
  <c r="F45" i="20"/>
  <c r="F55" i="20"/>
  <c r="G55" i="20"/>
  <c r="G43" i="20"/>
  <c r="F43" i="20"/>
  <c r="F65" i="20"/>
  <c r="G65" i="20"/>
  <c r="F41" i="6"/>
  <c r="G41" i="6"/>
  <c r="G60" i="6"/>
  <c r="F60" i="6"/>
  <c r="G51" i="6"/>
  <c r="F51" i="6"/>
  <c r="F49" i="6"/>
  <c r="G49" i="6"/>
  <c r="G54" i="6"/>
  <c r="F54" i="6"/>
  <c r="G40" i="6"/>
  <c r="F40" i="6"/>
  <c r="G43" i="6"/>
  <c r="F43" i="6"/>
  <c r="F57" i="6"/>
  <c r="G57" i="6"/>
  <c r="G62" i="6"/>
  <c r="F62" i="6"/>
  <c r="G48" i="6"/>
  <c r="F48" i="6"/>
  <c r="G50" i="6"/>
  <c r="F50" i="6"/>
  <c r="G47" i="6"/>
  <c r="F47" i="6"/>
  <c r="F61" i="6"/>
  <c r="G61" i="6"/>
  <c r="G58" i="6"/>
  <c r="F58" i="6"/>
  <c r="G55" i="6"/>
  <c r="F55" i="6"/>
  <c r="G44" i="6"/>
  <c r="F44" i="6"/>
  <c r="G66" i="6"/>
  <c r="F66" i="6"/>
  <c r="G63" i="6"/>
  <c r="F63" i="6"/>
  <c r="G52" i="6"/>
  <c r="F52" i="6"/>
  <c r="G46" i="6"/>
  <c r="F46" i="6"/>
  <c r="G59" i="6"/>
  <c r="F59" i="6"/>
  <c r="F65" i="6"/>
  <c r="G65" i="6"/>
  <c r="F45" i="6"/>
  <c r="G45" i="6"/>
  <c r="G56" i="6"/>
  <c r="F56" i="6"/>
  <c r="G42" i="6"/>
  <c r="F42" i="6"/>
  <c r="G39" i="6"/>
  <c r="F39" i="6"/>
  <c r="F53" i="6"/>
  <c r="G53" i="6"/>
  <c r="G64" i="6"/>
  <c r="F64" i="6"/>
  <c r="G52" i="5"/>
  <c r="G41" i="5"/>
  <c r="F41" i="5"/>
  <c r="G55" i="5"/>
  <c r="F55" i="5"/>
  <c r="G46" i="5"/>
  <c r="F46" i="5"/>
  <c r="G56" i="5"/>
  <c r="F56" i="5"/>
  <c r="F50" i="5"/>
  <c r="G50" i="5"/>
  <c r="F53" i="5"/>
  <c r="G53" i="5"/>
  <c r="G65" i="5"/>
  <c r="F65" i="5"/>
  <c r="G47" i="5"/>
  <c r="F47" i="5"/>
  <c r="F42" i="5"/>
  <c r="G42" i="5"/>
  <c r="G63" i="5"/>
  <c r="F63" i="5"/>
  <c r="F66" i="5"/>
  <c r="G66" i="5"/>
  <c r="G57" i="5"/>
  <c r="F57" i="5"/>
  <c r="G62" i="5"/>
  <c r="F62" i="5"/>
  <c r="F45" i="5"/>
  <c r="G45" i="5"/>
  <c r="F59" i="5"/>
  <c r="G59" i="5"/>
  <c r="F60" i="5"/>
  <c r="G60" i="5"/>
  <c r="F58" i="5"/>
  <c r="G58" i="5"/>
  <c r="G64" i="5"/>
  <c r="F64" i="5"/>
  <c r="F43" i="5"/>
  <c r="G43" i="5"/>
  <c r="G54" i="5"/>
  <c r="F54" i="5"/>
  <c r="G40" i="5"/>
  <c r="F40" i="5"/>
  <c r="F61" i="5"/>
  <c r="G61" i="5"/>
  <c r="G48" i="5"/>
  <c r="F48" i="5"/>
  <c r="G49" i="5"/>
  <c r="F49" i="5"/>
  <c r="F51" i="5"/>
  <c r="G51" i="5"/>
  <c r="F39" i="5"/>
  <c r="G39" i="5"/>
  <c r="I19" i="4" l="1"/>
  <c r="H19" i="4"/>
</calcChain>
</file>

<file path=xl/sharedStrings.xml><?xml version="1.0" encoding="utf-8"?>
<sst xmlns="http://schemas.openxmlformats.org/spreadsheetml/2006/main" count="972" uniqueCount="179">
  <si>
    <t>Diferencia</t>
  </si>
  <si>
    <t>TOTAL</t>
  </si>
  <si>
    <t>%</t>
  </si>
  <si>
    <t>OTRAS MERCANCÍAS</t>
  </si>
  <si>
    <t>PESCA</t>
  </si>
  <si>
    <t>TOTAL PESCA</t>
  </si>
  <si>
    <t>AVITUALLAMIENTO</t>
  </si>
  <si>
    <t>OTROS</t>
  </si>
  <si>
    <t>TRAFICO INTERIOR</t>
  </si>
  <si>
    <t>TOTAL TRAFICO INTERIOR</t>
  </si>
  <si>
    <t>MERCANCÍAS SEGÚN SU PRESENTACIÓN</t>
  </si>
  <si>
    <t>GRANELES</t>
  </si>
  <si>
    <t>LÍQUIDOS</t>
  </si>
  <si>
    <t>SÓLIDOS</t>
  </si>
  <si>
    <t>MERCANCÍA GRAL.</t>
  </si>
  <si>
    <t>CONVENCIONAL</t>
  </si>
  <si>
    <t>EN CONTENEDORES</t>
  </si>
  <si>
    <t>OTRAS INFORMACIONES</t>
  </si>
  <si>
    <t>MERCANCÍAS</t>
  </si>
  <si>
    <t>EN TRÁNSITO</t>
  </si>
  <si>
    <t>EN CONTENEDORES EN TRÁNSITO</t>
  </si>
  <si>
    <t>TRÁFICO RO-RO</t>
  </si>
  <si>
    <t>TOTAL TRÁFICO RO-RO</t>
  </si>
  <si>
    <t>PASAJEROS</t>
  </si>
  <si>
    <t>BUQUES MERCANTES</t>
  </si>
  <si>
    <t>UDS. ARQUEO BRUTO (G.T.)</t>
  </si>
  <si>
    <t>00. RESUMEN GENERAL DEL TRÁFICO PORTUARIO</t>
  </si>
  <si>
    <t>Variación</t>
  </si>
  <si>
    <t>CONCEPTO</t>
  </si>
  <si>
    <t>Var. (%)</t>
  </si>
  <si>
    <t>A CORUÑA</t>
  </si>
  <si>
    <t>ALICANTE</t>
  </si>
  <si>
    <t>BALEARES</t>
  </si>
  <si>
    <t>BARCELONA</t>
  </si>
  <si>
    <t>BILBAO</t>
  </si>
  <si>
    <t>CARTAGENA</t>
  </si>
  <si>
    <t>CEUTA</t>
  </si>
  <si>
    <t>FERROL-SAN CIBRAO</t>
  </si>
  <si>
    <t>HUELVA</t>
  </si>
  <si>
    <t>MELILLA</t>
  </si>
  <si>
    <t>MOTRIL</t>
  </si>
  <si>
    <t>PASAIA</t>
  </si>
  <si>
    <t>SANTA CRUZ DE TENERIFE</t>
  </si>
  <si>
    <t>SANTANDER</t>
  </si>
  <si>
    <t>SEVILLA</t>
  </si>
  <si>
    <t>TARRAGONA</t>
  </si>
  <si>
    <t>VALENCIA</t>
  </si>
  <si>
    <t>VIGO</t>
  </si>
  <si>
    <t xml:space="preserve">Total </t>
  </si>
  <si>
    <r>
      <t>Autoridad Portuaria</t>
    </r>
    <r>
      <rPr>
        <b/>
        <sz val="10"/>
        <color theme="1"/>
        <rFont val="Calibri"/>
        <family val="2"/>
        <scheme val="minor"/>
      </rPr>
      <t xml:space="preserve"> </t>
    </r>
  </si>
  <si>
    <t>1.1. MERCANCÍAS SEGÚN SU FORMA DE PRESENTACIÓN</t>
  </si>
  <si>
    <t>10. CONTENEDORES (TEUS)</t>
  </si>
  <si>
    <t>10.1. CONTENEDORES EN TRÁNSITO (TEUS)</t>
  </si>
  <si>
    <t>10.2. CONTENEDORES ENTRADA-SALIDA NACIONAL (TEUS)</t>
  </si>
  <si>
    <t>10.3. CONTENEDORES IMPORTACIÓN-EXPORTACIÓN EXTERIOR (TEUS)</t>
  </si>
  <si>
    <t>10.4. CONTENEDORES NACIONAL Y EXTERIOR (TEUS)</t>
  </si>
  <si>
    <t>9.1. TRÁFICO RO-RO DE REMOLQUES, SEMIRREMOLQUES Y PLATAFORMAS</t>
  </si>
  <si>
    <t xml:space="preserve"> (unidades)</t>
  </si>
  <si>
    <t>(unidades)</t>
  </si>
  <si>
    <t>LAS PALMAS</t>
  </si>
  <si>
    <t>Departamento de Estadística</t>
  </si>
  <si>
    <t>RESUMEN GENERAL DEL TRÁFICO PORTUARIO*</t>
  </si>
  <si>
    <t>ÍNDICE</t>
  </si>
  <si>
    <t>0.</t>
  </si>
  <si>
    <t>RESUMEN GENERAL DEL TRÁFICO PORTUARIO</t>
  </si>
  <si>
    <t>1.</t>
  </si>
  <si>
    <t>TRÁFICO PORTUARIO</t>
  </si>
  <si>
    <t>1.1.</t>
  </si>
  <si>
    <t>MERCANCÍAS SEGÚN SU FORMA DE PRESENTACIÓN</t>
  </si>
  <si>
    <t>2.</t>
  </si>
  <si>
    <t>GRANELES LÍQUIDOS</t>
  </si>
  <si>
    <t>3.</t>
  </si>
  <si>
    <t>GRANELES SÓLIDOS</t>
  </si>
  <si>
    <t>4.</t>
  </si>
  <si>
    <t>MERCANCÍA GENERAL</t>
  </si>
  <si>
    <t>4.1.</t>
  </si>
  <si>
    <t>MERCANCÍAS EN CONTENEDORES</t>
  </si>
  <si>
    <t>5.</t>
  </si>
  <si>
    <t>6.</t>
  </si>
  <si>
    <t xml:space="preserve">6.1. </t>
  </si>
  <si>
    <t>7.</t>
  </si>
  <si>
    <t>TRÁFICO INTERIOR</t>
  </si>
  <si>
    <t>8.</t>
  </si>
  <si>
    <t>MERCANCÍAS EN TRÁNSITO</t>
  </si>
  <si>
    <t>8.1.</t>
  </si>
  <si>
    <t>MERCANCÍAS EN CONTENEDORES EN TRÁNSITO</t>
  </si>
  <si>
    <t>9.</t>
  </si>
  <si>
    <t>9.1.</t>
  </si>
  <si>
    <t>TRÁFICO RO-RO DE REMOLQUES, SEMIRREMOLQUES Y PLATAFORMAS (unidades)</t>
  </si>
  <si>
    <t>10.</t>
  </si>
  <si>
    <t>CONTENEDORES (TEUS)</t>
  </si>
  <si>
    <t>10.1.</t>
  </si>
  <si>
    <t>CONTENEDORES EN TRÁNSITO (TEUS)</t>
  </si>
  <si>
    <t>10.2.</t>
  </si>
  <si>
    <t>CONTENEDORES ENTRADAS-SALIDAS NACIONAL (TEUS)</t>
  </si>
  <si>
    <t>10.3.</t>
  </si>
  <si>
    <t>CONTENEDORES IMPORTACIÓN-EXPORTACIÓN EXTERIOR (TEUS)</t>
  </si>
  <si>
    <t>10.4.</t>
  </si>
  <si>
    <t>CONTENEDORES NACIONAL Y EXTERIOR (TEUS)</t>
  </si>
  <si>
    <t>11.</t>
  </si>
  <si>
    <t>11.1.</t>
  </si>
  <si>
    <t>TURISMOS, AUTOBUSES Y CAMIONES EN REGIMEN DE MERCANCÍA (unidades)</t>
  </si>
  <si>
    <t>13.</t>
  </si>
  <si>
    <t>BUQUES MERCANTES (unidades)</t>
  </si>
  <si>
    <t>13.1.</t>
  </si>
  <si>
    <t>BUQUES MERCANTES (unidades de arqueo bruto)</t>
  </si>
  <si>
    <t>13.2.</t>
  </si>
  <si>
    <t>CRUCEROS (unidades)</t>
  </si>
  <si>
    <r>
      <t>TOTAL TRÁFICO PORTUARIO</t>
    </r>
    <r>
      <rPr>
        <b/>
        <vertAlign val="superscript"/>
        <sz val="9"/>
        <color rgb="FF363636"/>
        <rFont val="Calibri"/>
        <family val="2"/>
        <scheme val="minor"/>
      </rPr>
      <t xml:space="preserve"> (*)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</si>
  <si>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(*) </t>
    </r>
    <r>
      <rPr>
        <i/>
        <sz val="9"/>
        <color theme="1"/>
        <rFont val="Calibri"/>
        <family val="2"/>
        <scheme val="minor"/>
      </rPr>
      <t>Incluye cargas, descargas, tránsitos y transbordos.</t>
    </r>
  </si>
  <si>
    <r>
      <rPr>
        <i/>
        <vertAlign val="superscript"/>
        <sz val="9"/>
        <color theme="1"/>
        <rFont val="Calibri"/>
        <family val="2"/>
        <scheme val="minor"/>
      </rPr>
      <t xml:space="preserve">(**) </t>
    </r>
    <r>
      <rPr>
        <i/>
        <sz val="9"/>
        <color theme="1"/>
        <rFont val="Calibri"/>
        <family val="2"/>
        <scheme val="minor"/>
      </rPr>
      <t>Solo turismos, autobuses y camiones</t>
    </r>
  </si>
  <si>
    <r>
      <t>12.1</t>
    </r>
    <r>
      <rPr>
        <sz val="11"/>
        <color theme="1"/>
        <rFont val="Calibri"/>
        <family val="2"/>
        <scheme val="minor"/>
      </rPr>
      <t>.</t>
    </r>
  </si>
  <si>
    <r>
      <t>12.2</t>
    </r>
    <r>
      <rPr>
        <sz val="11"/>
        <color theme="1"/>
        <rFont val="Calibri"/>
        <family val="2"/>
        <scheme val="minor"/>
      </rPr>
      <t>.</t>
    </r>
  </si>
  <si>
    <t>7. TRÁFICO INTERIOR (toneladas)</t>
  </si>
  <si>
    <t xml:space="preserve"> (toneladas)</t>
  </si>
  <si>
    <t>12.2. TURISMOS, AUTOBUSES Y CAMIONES EN RÉGIMEN DE MERCANCÍA</t>
  </si>
  <si>
    <r>
      <t>EN RÉGIMEN DE MERCANCÍA</t>
    </r>
    <r>
      <rPr>
        <vertAlign val="superscript"/>
        <sz val="9"/>
        <color rgb="FF363636"/>
        <rFont val="Calibri"/>
        <family val="2"/>
        <scheme val="minor"/>
      </rPr>
      <t xml:space="preserve"> (**)</t>
    </r>
  </si>
  <si>
    <t>Incluye cargas, descargas, tránsitos y transbordos.</t>
  </si>
  <si>
    <t>No incluye transbordos.</t>
  </si>
  <si>
    <t>No incluye tránsitos ni transbordos. Navegación de cabotaje.</t>
  </si>
  <si>
    <t>No incluye tránsitos ni transbordos. Navegación de exterior.</t>
  </si>
  <si>
    <t>No incluye tránsitos ni transbordos. Navegación de cabotaje y exterior.</t>
  </si>
  <si>
    <t>Incluye embarques, desembarques y en tránsito.</t>
  </si>
  <si>
    <t>Incluye embarques (inicio de línea), desembarques (fin de línea) y en tránsito.</t>
  </si>
  <si>
    <t>Incluye cargas, descargas, tránsitos y transbordos. Sólo turismos, autobuses y camiones.</t>
  </si>
  <si>
    <t>Incluye tanques, graneleros, de carga general, ro-ro, solo de pasaje, cruceros, portacontenedores y otros buques mercantes.</t>
  </si>
  <si>
    <t>Unidades de arqueo bruto en G.T.</t>
  </si>
  <si>
    <t xml:space="preserve">  (toneladas)</t>
  </si>
  <si>
    <t>2. GRANELES LÍQUIDOS (toneladas)</t>
  </si>
  <si>
    <t>3. GRANELES SÓLIDOS (toneladas)</t>
  </si>
  <si>
    <t>4. MERCANCÍA GENERAL (toneladas)</t>
  </si>
  <si>
    <t>4.1. MERCANCÍAS EN CONTENEDORES (toneladas)</t>
  </si>
  <si>
    <t>5. PESCA (toneladas)</t>
  </si>
  <si>
    <t>6. AVITUALLAMIENTO (toneladas)</t>
  </si>
  <si>
    <t>8. MERCANCÍAS EN TRÁNSITO (toneladas)</t>
  </si>
  <si>
    <t>8.1. MERCANCÍAS EN CONTENEDORES EN TRÁNSITO (toneladas)</t>
  </si>
  <si>
    <t>9. TRÁFICO RO-RO (toneladas)</t>
  </si>
  <si>
    <t>13.1. BUQUES MERCANTES (unidades de arqueo bruto)</t>
  </si>
  <si>
    <t>TOTAL CONTENEDORES (TEUS)</t>
  </si>
  <si>
    <t>CONTENEDORES</t>
  </si>
  <si>
    <t>EN TRÁNSITO (TEUS)</t>
  </si>
  <si>
    <t>ENTRADAS-SALIDAS NACIONAL (TEUS)</t>
  </si>
  <si>
    <t>IMPORT-EXPORT EXTERIOR (TEUS)</t>
  </si>
  <si>
    <t>NACIONAL Y EXTERIOR (TEUS)</t>
  </si>
  <si>
    <t>EN RÉGIMEN DE PASAJE (uds)</t>
  </si>
  <si>
    <t>TOTAL BUQUES MERCANTES (uds)</t>
  </si>
  <si>
    <t>CRUCEROS (uds)</t>
  </si>
  <si>
    <t>11. PASAJEROS EN RÉGIMEN DE TRANSPORTE Y DE CRUCERO</t>
  </si>
  <si>
    <t>13. BUQUES MERCANTES (unidades)</t>
  </si>
  <si>
    <t>13.2. CRUCEROS (unidades)</t>
  </si>
  <si>
    <t>AUTOMÓVILES EN REGIMEN DE PASAJE (unidades)</t>
  </si>
  <si>
    <t>REMOLQUES, SEMIRR. Y PLATAF. (uds.)</t>
  </si>
  <si>
    <t>AUTOMÓVILES</t>
  </si>
  <si>
    <t>12.1. AUTOMÓVILES EN RÉGIMEN DE PASAJE (unidades)</t>
  </si>
  <si>
    <t>AVITUALLAMIENTO DE COMBUSTIBLES LÍQUIDOS</t>
  </si>
  <si>
    <t>6.1. AVITUALLAMIENTO DE COMBUSTIBLES LÍQUIDOS</t>
  </si>
  <si>
    <t>ALMERÍA</t>
  </si>
  <si>
    <t>1. TRÁFICO PORTUARIO (toneladas)</t>
  </si>
  <si>
    <t>AVILÉS</t>
  </si>
  <si>
    <t>BAHÍA DE ALGECIRAS</t>
  </si>
  <si>
    <t>BAHÍA DE CÁDIZ</t>
  </si>
  <si>
    <t>CASTELLÓN</t>
  </si>
  <si>
    <t>GIJÓN</t>
  </si>
  <si>
    <t>MÁLAGA</t>
  </si>
  <si>
    <t>VILAGARCÍA</t>
  </si>
  <si>
    <t>MARÍN Y RÍA DE PONTEVEDRA</t>
  </si>
  <si>
    <t>COMBUSTIBLES LÍQUIDOS</t>
  </si>
  <si>
    <t>REG. TRANSPORTE Y DE CRUCERO (nº)</t>
  </si>
  <si>
    <t>DE CRUCERO (nº)</t>
  </si>
  <si>
    <t>PASAJEROS EN RÉGIMEN DE TRANSPORTE Y DE CRUCERO (número)</t>
  </si>
  <si>
    <t>PASAJEROS DE CRUCERO (número)</t>
  </si>
  <si>
    <t>(número)</t>
  </si>
  <si>
    <t>11.1. PASAJEROS DE CRUCERO (número)</t>
  </si>
  <si>
    <t>Dirección de Planificación y Desarrollo</t>
  </si>
  <si>
    <t>Acumulado desde enero</t>
  </si>
  <si>
    <t>Diciembre 2018</t>
  </si>
  <si>
    <t>Mes diciembre</t>
  </si>
  <si>
    <t>*Datos de cierre definitivos del Anuario Estadístico de Puertos del Estado 2018</t>
  </si>
  <si>
    <t>Fecha: 29/10/2019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</si>
</sst>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8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color rgb="FF363636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16"/>
      <color rgb="FF004080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10"/>
      <color rgb="FF363636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5"/>
      <color rgb="FF004080"/>
      <name val="Calibri"/>
      <family val="2"/>
      <scheme val="minor"/>
    </font>
    <font>
      <b/>
      <sz val="14"/>
      <color rgb="FF004080"/>
      <name val="Calibri"/>
      <family val="2"/>
      <scheme val="minor"/>
    </font>
    <font>
      <b/>
      <i/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6"/>
      <color rgb="FF004080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color rgb="FF363636"/>
      <name val="Calibri"/>
      <family val="2"/>
      <scheme val="minor"/>
    </font>
    <font>
      <b/>
      <sz val="9"/>
      <color rgb="FF363636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vertAlign val="superscript"/>
      <sz val="9"/>
      <color rgb="FF363636"/>
      <name val="Calibri"/>
      <family val="2"/>
      <scheme val="minor"/>
    </font>
    <font>
      <i/>
      <sz val="9"/>
      <color theme="1"/>
      <name val="Calibri"/>
      <family val="2"/>
      <scheme val="minor"/>
    </font>
    <font>
      <i/>
      <vertAlign val="superscript"/>
      <sz val="9"/>
      <color theme="1"/>
      <name val="Calibri"/>
      <family val="2"/>
      <scheme val="minor"/>
    </font>
    <font>
      <vertAlign val="superscript"/>
      <sz val="9"/>
      <color rgb="FF363636"/>
      <name val="Calibri"/>
      <family val="2"/>
      <scheme val="minor"/>
    </font>
    <font>
      <sz val="11"/>
      <color theme="1"/>
      <name val="Calibri"/>
      <family val="2"/>
      <scheme val="minor"/>
    </font>
    <font>
      <b/>
      <i/>
      <sz val="15"/>
      <color theme="1"/>
      <name val="Calibri"/>
      <family val="2"/>
    </font>
    <font>
      <sz val="14"/>
      <color theme="1"/>
      <name val="Calibri"/>
      <family val="2"/>
    </font>
    <font>
      <sz val="24"/>
      <color theme="1"/>
      <name val="Calibri"/>
      <family val="2"/>
    </font>
    <font>
      <sz val="18"/>
      <color theme="1"/>
      <name val="Calibri"/>
      <family val="2"/>
    </font>
    <font>
      <sz val="11"/>
      <color rgb="FFFF0000"/>
      <name val="Calibri"/>
      <family val="2"/>
      <scheme val="minor"/>
    </font>
    <font>
      <i/>
      <sz val="9"/>
      <color theme="1"/>
      <name val="Calibri"/>
      <family val="2"/>
    </font>
    <font>
      <b/>
      <i/>
      <sz val="11"/>
      <color rgb="FFFF0000"/>
      <name val="Calibri"/>
      <family val="2"/>
      <scheme val="minor"/>
    </font>
    <font>
      <b/>
      <u/>
      <sz val="12"/>
      <color theme="1"/>
      <name val="Calibri"/>
      <family val="2"/>
    </font>
    <font>
      <b/>
      <sz val="12"/>
      <color theme="1"/>
      <name val="Calibri"/>
      <family val="2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</font>
    <font>
      <sz val="11"/>
      <color rgb="FF363636"/>
      <name val="Calibri"/>
      <family val="2"/>
      <scheme val="minor"/>
    </font>
    <font>
      <sz val="11"/>
      <name val="Calibri"/>
      <family val="2"/>
      <scheme val="minor"/>
    </font>
    <font>
      <sz val="12"/>
      <color theme="1"/>
      <name val="Calibri"/>
      <family val="2"/>
      <scheme val="minor"/>
    </font>
    <font>
      <b/>
      <i/>
      <sz val="9"/>
      <color theme="0"/>
      <name val="Calibri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5F5F5"/>
        <bgColor indexed="64"/>
      </patternFill>
    </fill>
    <fill>
      <patternFill patternType="solid">
        <fgColor rgb="FFC0D79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C4D79B"/>
        <bgColor indexed="64"/>
      </patternFill>
    </fill>
  </fills>
  <borders count="10">
    <border>
      <left/>
      <right/>
      <top/>
      <bottom/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/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thin">
        <color rgb="FFC0C0C0"/>
      </left>
      <right style="thin">
        <color rgb="FFC0C0C0"/>
      </right>
      <top/>
      <bottom style="thin">
        <color rgb="FFC0C0C0"/>
      </bottom>
      <diagonal/>
    </border>
    <border>
      <left/>
      <right/>
      <top/>
      <bottom style="thin">
        <color rgb="FFC0C0C0"/>
      </bottom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</borders>
  <cellStyleXfs count="1">
    <xf numFmtId="0" fontId="0" fillId="0" borderId="0"/>
  </cellStyleXfs>
  <cellXfs count="91">
    <xf numFmtId="0" fontId="0" fillId="0" borderId="0" xfId="0"/>
    <xf numFmtId="4" fontId="0" fillId="0" borderId="0" xfId="0" applyNumberFormat="1"/>
    <xf numFmtId="0" fontId="5" fillId="0" borderId="0" xfId="0" applyFont="1"/>
    <xf numFmtId="0" fontId="5" fillId="0" borderId="0" xfId="0" applyFont="1" applyAlignment="1"/>
    <xf numFmtId="0" fontId="1" fillId="0" borderId="0" xfId="0" applyFont="1" applyAlignment="1">
      <alignment horizontal="right"/>
    </xf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7" fillId="6" borderId="9" xfId="0" applyFont="1" applyFill="1" applyBorder="1" applyAlignment="1">
      <alignment horizontal="center"/>
    </xf>
    <xf numFmtId="0" fontId="2" fillId="2" borderId="9" xfId="0" applyFont="1" applyFill="1" applyBorder="1" applyAlignment="1">
      <alignment horizontal="left"/>
    </xf>
    <xf numFmtId="4" fontId="4" fillId="2" borderId="9" xfId="0" applyNumberFormat="1" applyFont="1" applyFill="1" applyBorder="1" applyAlignment="1">
      <alignment horizontal="right"/>
    </xf>
    <xf numFmtId="0" fontId="2" fillId="5" borderId="9" xfId="0" applyFont="1" applyFill="1" applyBorder="1" applyAlignment="1">
      <alignment horizontal="left"/>
    </xf>
    <xf numFmtId="4" fontId="4" fillId="5" borderId="9" xfId="0" applyNumberFormat="1" applyFont="1" applyFill="1" applyBorder="1" applyAlignment="1">
      <alignment horizontal="right"/>
    </xf>
    <xf numFmtId="0" fontId="1" fillId="6" borderId="9" xfId="0" applyFont="1" applyFill="1" applyBorder="1" applyAlignment="1">
      <alignment horizontal="left"/>
    </xf>
    <xf numFmtId="3" fontId="1" fillId="6" borderId="9" xfId="0" applyNumberFormat="1" applyFont="1" applyFill="1" applyBorder="1" applyAlignment="1">
      <alignment horizontal="right"/>
    </xf>
    <xf numFmtId="4" fontId="1" fillId="6" borderId="9" xfId="0" applyNumberFormat="1" applyFont="1" applyFill="1" applyBorder="1" applyAlignment="1">
      <alignment horizontal="right"/>
    </xf>
    <xf numFmtId="4" fontId="3" fillId="5" borderId="9" xfId="0" applyNumberFormat="1" applyFont="1" applyFill="1" applyBorder="1" applyAlignment="1">
      <alignment horizontal="right"/>
    </xf>
    <xf numFmtId="4" fontId="3" fillId="2" borderId="9" xfId="0" applyNumberFormat="1" applyFont="1" applyFill="1" applyBorder="1" applyAlignment="1">
      <alignment horizontal="right"/>
    </xf>
    <xf numFmtId="3" fontId="4" fillId="2" borderId="9" xfId="0" applyNumberFormat="1" applyFont="1" applyFill="1" applyBorder="1" applyAlignment="1">
      <alignment horizontal="right" vertical="center"/>
    </xf>
    <xf numFmtId="3" fontId="4" fillId="5" borderId="9" xfId="0" applyNumberFormat="1" applyFont="1" applyFill="1" applyBorder="1" applyAlignment="1">
      <alignment horizontal="right" vertical="center"/>
    </xf>
    <xf numFmtId="0" fontId="9" fillId="0" borderId="0" xfId="0" applyFont="1" applyAlignment="1"/>
    <xf numFmtId="0" fontId="9" fillId="0" borderId="0" xfId="0" applyFont="1"/>
    <xf numFmtId="0" fontId="10" fillId="0" borderId="0" xfId="0" applyFont="1" applyAlignment="1"/>
    <xf numFmtId="0" fontId="10" fillId="0" borderId="0" xfId="0" applyFont="1"/>
    <xf numFmtId="0" fontId="8" fillId="0" borderId="0" xfId="0" applyFont="1"/>
    <xf numFmtId="3" fontId="8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 applyAlignment="1"/>
    <xf numFmtId="0" fontId="14" fillId="0" borderId="0" xfId="0" applyFont="1"/>
    <xf numFmtId="0" fontId="15" fillId="4" borderId="1" xfId="0" applyFont="1" applyFill="1" applyBorder="1" applyAlignment="1">
      <alignment horizontal="center"/>
    </xf>
    <xf numFmtId="0" fontId="15" fillId="2" borderId="1" xfId="0" applyFont="1" applyFill="1" applyBorder="1" applyAlignment="1">
      <alignment horizontal="left"/>
    </xf>
    <xf numFmtId="3" fontId="15" fillId="2" borderId="1" xfId="0" applyNumberFormat="1" applyFont="1" applyFill="1" applyBorder="1" applyAlignment="1">
      <alignment horizontal="right"/>
    </xf>
    <xf numFmtId="4" fontId="15" fillId="2" borderId="1" xfId="0" applyNumberFormat="1" applyFont="1" applyFill="1" applyBorder="1" applyAlignment="1">
      <alignment horizontal="right"/>
    </xf>
    <xf numFmtId="0" fontId="16" fillId="3" borderId="1" xfId="0" applyFont="1" applyFill="1" applyBorder="1" applyAlignment="1">
      <alignment horizontal="center" vertical="center"/>
    </xf>
    <xf numFmtId="3" fontId="16" fillId="5" borderId="1" xfId="0" applyNumberFormat="1" applyFont="1" applyFill="1" applyBorder="1" applyAlignment="1">
      <alignment horizontal="right"/>
    </xf>
    <xf numFmtId="4" fontId="16" fillId="5" borderId="1" xfId="0" applyNumberFormat="1" applyFont="1" applyFill="1" applyBorder="1" applyAlignment="1">
      <alignment horizontal="right"/>
    </xf>
    <xf numFmtId="0" fontId="15" fillId="2" borderId="1" xfId="0" applyFont="1" applyFill="1" applyBorder="1" applyAlignment="1">
      <alignment horizontal="center" vertical="center"/>
    </xf>
    <xf numFmtId="3" fontId="12" fillId="0" borderId="0" xfId="0" applyNumberFormat="1" applyFont="1"/>
    <xf numFmtId="0" fontId="12" fillId="0" borderId="0" xfId="0" applyFont="1" applyAlignment="1">
      <alignment horizontal="center" vertical="center"/>
    </xf>
    <xf numFmtId="0" fontId="12" fillId="4" borderId="0" xfId="0" applyFont="1" applyFill="1" applyAlignment="1">
      <alignment horizontal="center" vertical="center"/>
    </xf>
    <xf numFmtId="3" fontId="16" fillId="4" borderId="1" xfId="0" applyNumberFormat="1" applyFont="1" applyFill="1" applyBorder="1" applyAlignment="1">
      <alignment horizontal="right"/>
    </xf>
    <xf numFmtId="4" fontId="16" fillId="4" borderId="1" xfId="0" applyNumberFormat="1" applyFont="1" applyFill="1" applyBorder="1" applyAlignment="1">
      <alignment horizontal="right"/>
    </xf>
    <xf numFmtId="4" fontId="12" fillId="0" borderId="0" xfId="0" applyNumberFormat="1" applyFont="1"/>
    <xf numFmtId="0" fontId="17" fillId="0" borderId="0" xfId="0" applyFont="1"/>
    <xf numFmtId="0" fontId="2" fillId="4" borderId="1" xfId="0" applyFont="1" applyFill="1" applyBorder="1" applyAlignment="1">
      <alignment horizontal="right"/>
    </xf>
    <xf numFmtId="0" fontId="4" fillId="2" borderId="1" xfId="0" applyFont="1" applyFill="1" applyBorder="1" applyAlignment="1">
      <alignment horizontal="left"/>
    </xf>
    <xf numFmtId="0" fontId="19" fillId="0" borderId="0" xfId="0" applyFont="1"/>
    <xf numFmtId="0" fontId="22" fillId="0" borderId="0" xfId="0" applyFont="1" applyAlignment="1">
      <alignment vertic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 vertical="center"/>
    </xf>
    <xf numFmtId="0" fontId="25" fillId="0" borderId="0" xfId="0" applyFont="1" applyAlignment="1">
      <alignment horizontal="center" vertical="center"/>
    </xf>
    <xf numFmtId="17" fontId="26" fillId="0" borderId="0" xfId="0" quotePrefix="1" applyNumberFormat="1" applyFont="1" applyAlignment="1">
      <alignment horizontal="center" vertical="center"/>
    </xf>
    <xf numFmtId="0" fontId="27" fillId="0" borderId="0" xfId="0" applyFont="1" applyAlignment="1"/>
    <xf numFmtId="0" fontId="28" fillId="0" borderId="0" xfId="0" applyFont="1" applyAlignment="1">
      <alignment horizontal="right" vertical="center"/>
    </xf>
    <xf numFmtId="0" fontId="29" fillId="0" borderId="0" xfId="0" applyFont="1" applyAlignment="1">
      <alignment horizontal="right"/>
    </xf>
    <xf numFmtId="0" fontId="30" fillId="0" borderId="0" xfId="0" applyFont="1" applyAlignment="1">
      <alignment horizontal="center" vertical="center"/>
    </xf>
    <xf numFmtId="0" fontId="31" fillId="0" borderId="0" xfId="0" applyFont="1" applyAlignment="1">
      <alignment horizontal="left" vertical="center"/>
    </xf>
    <xf numFmtId="0" fontId="32" fillId="0" borderId="0" xfId="0" applyFont="1"/>
    <xf numFmtId="0" fontId="22" fillId="0" borderId="0" xfId="0" applyFont="1" applyAlignment="1">
      <alignment horizontal="left" vertical="center"/>
    </xf>
    <xf numFmtId="0" fontId="33" fillId="0" borderId="0" xfId="0" applyFont="1" applyAlignment="1">
      <alignment horizontal="left" vertical="center"/>
    </xf>
    <xf numFmtId="0" fontId="34" fillId="0" borderId="0" xfId="0" applyFont="1"/>
    <xf numFmtId="0" fontId="34" fillId="0" borderId="6" xfId="0" applyFont="1" applyBorder="1"/>
    <xf numFmtId="0" fontId="34" fillId="0" borderId="7" xfId="0" applyFont="1" applyBorder="1"/>
    <xf numFmtId="0" fontId="34" fillId="0" borderId="8" xfId="0" applyFont="1" applyBorder="1"/>
    <xf numFmtId="0" fontId="35" fillId="0" borderId="0" xfId="0" applyFont="1"/>
    <xf numFmtId="0" fontId="2" fillId="5" borderId="1" xfId="0" applyFont="1" applyFill="1" applyBorder="1" applyAlignment="1">
      <alignment horizontal="center"/>
    </xf>
    <xf numFmtId="0" fontId="36" fillId="0" borderId="0" xfId="0" applyFont="1"/>
    <xf numFmtId="0" fontId="37" fillId="0" borderId="0" xfId="0" applyFont="1"/>
    <xf numFmtId="3" fontId="4" fillId="2" borderId="1" xfId="0" applyNumberFormat="1" applyFont="1" applyFill="1" applyBorder="1" applyAlignment="1">
      <alignment horizontal="right" vertical="center"/>
    </xf>
    <xf numFmtId="3" fontId="2" fillId="5" borderId="1" xfId="0" applyNumberFormat="1" applyFont="1" applyFill="1" applyBorder="1" applyAlignment="1">
      <alignment horizontal="right" vertical="center"/>
    </xf>
    <xf numFmtId="0" fontId="8" fillId="0" borderId="6" xfId="0" applyFont="1" applyBorder="1"/>
    <xf numFmtId="0" fontId="8" fillId="0" borderId="7" xfId="0" applyFont="1" applyBorder="1"/>
    <xf numFmtId="0" fontId="8" fillId="0" borderId="8" xfId="0" applyFont="1" applyBorder="1"/>
    <xf numFmtId="0" fontId="1" fillId="0" borderId="0" xfId="0" applyFont="1" applyFill="1" applyAlignment="1">
      <alignment horizontal="right"/>
    </xf>
    <xf numFmtId="0" fontId="15" fillId="2" borderId="2" xfId="0" applyFont="1" applyFill="1" applyBorder="1" applyAlignment="1">
      <alignment horizontal="center" vertical="center"/>
    </xf>
    <xf numFmtId="0" fontId="15" fillId="2" borderId="3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center"/>
    </xf>
    <xf numFmtId="0" fontId="15" fillId="2" borderId="4" xfId="0" applyFont="1" applyFill="1" applyBorder="1" applyAlignment="1">
      <alignment horizontal="center" vertical="center"/>
    </xf>
    <xf numFmtId="0" fontId="4" fillId="2" borderId="2" xfId="0" applyFont="1" applyFill="1" applyBorder="1" applyAlignment="1">
      <alignment horizontal="center" vertical="center"/>
    </xf>
    <xf numFmtId="0" fontId="15" fillId="2" borderId="4" xfId="0" applyFont="1" applyFill="1" applyBorder="1" applyAlignment="1">
      <alignment horizontal="left"/>
    </xf>
    <xf numFmtId="0" fontId="0" fillId="4" borderId="5" xfId="0" applyFont="1" applyFill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4" borderId="5" xfId="0" applyFont="1" applyFill="1" applyBorder="1" applyAlignment="1">
      <alignment horizontal="center"/>
    </xf>
    <xf numFmtId="0" fontId="12" fillId="4" borderId="0" xfId="0" applyFont="1" applyFill="1" applyAlignment="1">
      <alignment horizontal="center" vertical="center"/>
    </xf>
    <xf numFmtId="0" fontId="12" fillId="0" borderId="0" xfId="0" applyFont="1" applyAlignment="1"/>
    <xf numFmtId="0" fontId="12" fillId="0" borderId="5" xfId="0" applyFont="1" applyBorder="1" applyAlignment="1"/>
    <xf numFmtId="0" fontId="6" fillId="6" borderId="9" xfId="0" applyFont="1" applyFill="1" applyBorder="1" applyAlignment="1">
      <alignment horizontal="center"/>
    </xf>
    <xf numFmtId="0" fontId="0" fillId="0" borderId="9" xfId="0" applyBorder="1" applyAlignment="1">
      <alignment horizontal="center"/>
    </xf>
    <xf numFmtId="0" fontId="7" fillId="6" borderId="9" xfId="0" applyFont="1" applyFill="1" applyBorder="1" applyAlignment="1">
      <alignment horizontal="left" vertical="center"/>
    </xf>
    <xf numFmtId="0" fontId="0" fillId="0" borderId="9" xfId="0" applyBorder="1" applyAlignment="1"/>
  </cellXfs>
  <cellStyles count="1">
    <cellStyle name="Normal" xfId="0" builtinId="0"/>
  </cellStyles>
  <dxfs count="52"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  <dxf>
      <font>
        <color theme="6" tint="0.79998168889431442"/>
      </font>
    </dxf>
    <dxf>
      <font>
        <color theme="0"/>
      </font>
    </dxf>
  </dxfs>
  <tableStyles count="0" defaultTableStyle="TableStyleMedium9" defaultPivotStyle="PivotStyleLight16"/>
  <colors>
    <mruColors>
      <color rgb="FF36363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34" Type="http://schemas.openxmlformats.org/officeDocument/2006/relationships/customXml" Target="../customXml/item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worksheet" Target="worksheets/sheet29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customXml" Target="../customXml/item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theme" Target="theme/theme1.xml"/><Relationship Id="rId35" Type="http://schemas.openxmlformats.org/officeDocument/2006/relationships/customXml" Target="../customXml/item2.xml"/><Relationship Id="rId8" Type="http://schemas.openxmlformats.org/officeDocument/2006/relationships/worksheet" Target="worksheets/sheet8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_rels/chart12.xml.rels><?xml version="1.0" encoding="UTF-8" standalone="yes"?>
<Relationships xmlns="http://schemas.openxmlformats.org/package/2006/relationships"><Relationship Id="rId2" Type="http://schemas.microsoft.com/office/2011/relationships/chartColorStyle" Target="colors12.xml"/><Relationship Id="rId1" Type="http://schemas.microsoft.com/office/2011/relationships/chartStyle" Target="style12.xml"/></Relationships>
</file>

<file path=xl/charts/_rels/chart13.xml.rels><?xml version="1.0" encoding="UTF-8" standalone="yes"?>
<Relationships xmlns="http://schemas.openxmlformats.org/package/2006/relationships"><Relationship Id="rId2" Type="http://schemas.microsoft.com/office/2011/relationships/chartColorStyle" Target="colors13.xml"/><Relationship Id="rId1" Type="http://schemas.microsoft.com/office/2011/relationships/chartStyle" Target="style13.xml"/></Relationships>
</file>

<file path=xl/charts/_rels/chart14.xml.rels><?xml version="1.0" encoding="UTF-8" standalone="yes"?>
<Relationships xmlns="http://schemas.openxmlformats.org/package/2006/relationships"><Relationship Id="rId2" Type="http://schemas.microsoft.com/office/2011/relationships/chartColorStyle" Target="colors14.xml"/><Relationship Id="rId1" Type="http://schemas.microsoft.com/office/2011/relationships/chartStyle" Target="style14.xml"/></Relationships>
</file>

<file path=xl/charts/_rels/chart15.xml.rels><?xml version="1.0" encoding="UTF-8" standalone="yes"?>
<Relationships xmlns="http://schemas.openxmlformats.org/package/2006/relationships"><Relationship Id="rId2" Type="http://schemas.microsoft.com/office/2011/relationships/chartColorStyle" Target="colors15.xml"/><Relationship Id="rId1" Type="http://schemas.microsoft.com/office/2011/relationships/chartStyle" Target="style15.xml"/></Relationships>
</file>

<file path=xl/charts/_rels/chart16.xml.rels><?xml version="1.0" encoding="UTF-8" standalone="yes"?>
<Relationships xmlns="http://schemas.openxmlformats.org/package/2006/relationships"><Relationship Id="rId2" Type="http://schemas.microsoft.com/office/2011/relationships/chartColorStyle" Target="colors16.xml"/><Relationship Id="rId1" Type="http://schemas.microsoft.com/office/2011/relationships/chartStyle" Target="style16.xml"/></Relationships>
</file>

<file path=xl/charts/_rels/chart17.xml.rels><?xml version="1.0" encoding="UTF-8" standalone="yes"?>
<Relationships xmlns="http://schemas.openxmlformats.org/package/2006/relationships"><Relationship Id="rId2" Type="http://schemas.microsoft.com/office/2011/relationships/chartColorStyle" Target="colors17.xml"/><Relationship Id="rId1" Type="http://schemas.microsoft.com/office/2011/relationships/chartStyle" Target="style17.xml"/></Relationships>
</file>

<file path=xl/charts/_rels/chart18.xml.rels><?xml version="1.0" encoding="UTF-8" standalone="yes"?>
<Relationships xmlns="http://schemas.openxmlformats.org/package/2006/relationships"><Relationship Id="rId2" Type="http://schemas.microsoft.com/office/2011/relationships/chartColorStyle" Target="colors18.xml"/><Relationship Id="rId1" Type="http://schemas.microsoft.com/office/2011/relationships/chartStyle" Target="style18.xml"/></Relationships>
</file>

<file path=xl/charts/_rels/chart19.xml.rels><?xml version="1.0" encoding="UTF-8" standalone="yes"?>
<Relationships xmlns="http://schemas.openxmlformats.org/package/2006/relationships"><Relationship Id="rId2" Type="http://schemas.microsoft.com/office/2011/relationships/chartColorStyle" Target="colors19.xml"/><Relationship Id="rId1" Type="http://schemas.microsoft.com/office/2011/relationships/chartStyle" Target="style19.xml"/></Relationships>
</file>

<file path=xl/charts/_rels/chart20.xml.rels><?xml version="1.0" encoding="UTF-8" standalone="yes"?>
<Relationships xmlns="http://schemas.openxmlformats.org/package/2006/relationships"><Relationship Id="rId2" Type="http://schemas.microsoft.com/office/2011/relationships/chartColorStyle" Target="colors20.xml"/><Relationship Id="rId1" Type="http://schemas.microsoft.com/office/2011/relationships/chartStyle" Target="style20.xml"/></Relationships>
</file>

<file path=xl/charts/_rels/chart21.xml.rels><?xml version="1.0" encoding="UTF-8" standalone="yes"?>
<Relationships xmlns="http://schemas.openxmlformats.org/package/2006/relationships"><Relationship Id="rId2" Type="http://schemas.microsoft.com/office/2011/relationships/chartColorStyle" Target="colors21.xml"/><Relationship Id="rId1" Type="http://schemas.microsoft.com/office/2011/relationships/chartStyle" Target="style21.xml"/></Relationships>
</file>

<file path=xl/charts/_rels/chart22.xml.rels><?xml version="1.0" encoding="UTF-8" standalone="yes"?>
<Relationships xmlns="http://schemas.openxmlformats.org/package/2006/relationships"><Relationship Id="rId2" Type="http://schemas.microsoft.com/office/2011/relationships/chartColorStyle" Target="colors22.xml"/><Relationship Id="rId1" Type="http://schemas.microsoft.com/office/2011/relationships/chartStyle" Target="style22.xml"/></Relationships>
</file>

<file path=xl/charts/_rels/chart23.xml.rels><?xml version="1.0" encoding="UTF-8" standalone="yes"?>
<Relationships xmlns="http://schemas.openxmlformats.org/package/2006/relationships"><Relationship Id="rId2" Type="http://schemas.microsoft.com/office/2011/relationships/chartColorStyle" Target="colors23.xml"/><Relationship Id="rId1" Type="http://schemas.microsoft.com/office/2011/relationships/chartStyle" Target="style23.xml"/></Relationships>
</file>

<file path=xl/charts/_rels/chart24.xml.rels><?xml version="1.0" encoding="UTF-8" standalone="yes"?>
<Relationships xmlns="http://schemas.openxmlformats.org/package/2006/relationships"><Relationship Id="rId2" Type="http://schemas.microsoft.com/office/2011/relationships/chartColorStyle" Target="colors24.xml"/><Relationship Id="rId1" Type="http://schemas.microsoft.com/office/2011/relationships/chartStyle" Target="style24.xml"/></Relationships>
</file>

<file path=xl/charts/_rels/chart25.xml.rels><?xml version="1.0" encoding="UTF-8" standalone="yes"?>
<Relationships xmlns="http://schemas.openxmlformats.org/package/2006/relationships"><Relationship Id="rId2" Type="http://schemas.microsoft.com/office/2011/relationships/chartColorStyle" Target="colors25.xml"/><Relationship Id="rId1" Type="http://schemas.microsoft.com/office/2011/relationships/chartStyle" Target="style25.xml"/></Relationships>
</file>

<file path=xl/charts/_rels/chart26.xml.rels><?xml version="1.0" encoding="UTF-8" standalone="yes"?>
<Relationships xmlns="http://schemas.openxmlformats.org/package/2006/relationships"><Relationship Id="rId2" Type="http://schemas.microsoft.com/office/2011/relationships/chartColorStyle" Target="colors26.xml"/><Relationship Id="rId1" Type="http://schemas.microsoft.com/office/2011/relationships/chartStyle" Target="style26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portuario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tráfico'!$F$38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tráfico'!$F$39:$F$48</c:f>
              <c:numCache>
                <c:formatCode>General</c:formatCode>
                <c:ptCount val="10"/>
                <c:pt idx="0">
                  <c:v>107361029.17399999</c:v>
                </c:pt>
                <c:pt idx="1">
                  <c:v>76621101.393999994</c:v>
                </c:pt>
                <c:pt idx="2">
                  <c:v>67756258.43400602</c:v>
                </c:pt>
                <c:pt idx="3">
                  <c:v>35695400.5</c:v>
                </c:pt>
                <c:pt idx="4">
                  <c:v>33941689.924000002</c:v>
                </c:pt>
                <c:pt idx="5">
                  <c:v>32966863.602000002</c:v>
                </c:pt>
                <c:pt idx="6">
                  <c:v>32084325.432999998</c:v>
                </c:pt>
                <c:pt idx="7">
                  <c:v>26974184.219999999</c:v>
                </c:pt>
                <c:pt idx="8">
                  <c:v>21137627.151999999</c:v>
                </c:pt>
                <c:pt idx="9">
                  <c:v>19699445.092999998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79A-4DD9-ABCB-3A443D124121}"/>
            </c:ext>
          </c:extLst>
        </c:ser>
        <c:ser>
          <c:idx val="1"/>
          <c:order val="1"/>
          <c:tx>
            <c:strRef>
              <c:f>'Total tráfico'!$G$38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tráfico'!$E$39:$E$48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tráfico'!$G$39:$G$48</c:f>
              <c:numCache>
                <c:formatCode>General</c:formatCode>
                <c:ptCount val="10"/>
                <c:pt idx="0">
                  <c:v>101555970.97</c:v>
                </c:pt>
                <c:pt idx="1">
                  <c:v>73559877.240999997</c:v>
                </c:pt>
                <c:pt idx="2">
                  <c:v>61366940.979999997</c:v>
                </c:pt>
                <c:pt idx="3">
                  <c:v>34306674</c:v>
                </c:pt>
                <c:pt idx="4">
                  <c:v>34688199.270999998</c:v>
                </c:pt>
                <c:pt idx="5">
                  <c:v>32332572.316</c:v>
                </c:pt>
                <c:pt idx="6">
                  <c:v>33700184.412</c:v>
                </c:pt>
                <c:pt idx="7">
                  <c:v>27021628.778000001</c:v>
                </c:pt>
                <c:pt idx="8">
                  <c:v>17910534.133000001</c:v>
                </c:pt>
                <c:pt idx="9">
                  <c:v>21820519.835999999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79A-4DD9-ABCB-3A443D12412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Total presentación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'Total presentación'!$F$38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presentación'!$F$39:$F$48</c:f>
              <c:numCache>
                <c:formatCode>General</c:formatCode>
                <c:ptCount val="10"/>
                <c:pt idx="0">
                  <c:v>102543929.31999999</c:v>
                </c:pt>
                <c:pt idx="1">
                  <c:v>76425510</c:v>
                </c:pt>
                <c:pt idx="2">
                  <c:v>65895125.232316017</c:v>
                </c:pt>
                <c:pt idx="3">
                  <c:v>35583489.5</c:v>
                </c:pt>
                <c:pt idx="4">
                  <c:v>33733288</c:v>
                </c:pt>
                <c:pt idx="5">
                  <c:v>32767083.600000001</c:v>
                </c:pt>
                <c:pt idx="6">
                  <c:v>32001014</c:v>
                </c:pt>
                <c:pt idx="7">
                  <c:v>24342597</c:v>
                </c:pt>
                <c:pt idx="8">
                  <c:v>21107757</c:v>
                </c:pt>
                <c:pt idx="9">
                  <c:v>19653524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5E1-459E-A8B3-CE9EBB1860E4}"/>
            </c:ext>
          </c:extLst>
        </c:ser>
        <c:ser>
          <c:idx val="1"/>
          <c:order val="1"/>
          <c:tx>
            <c:strRef>
              <c:f>'Total presentación'!$G$38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'Total presentación'!$E$39:$E$48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BILBAO</c:v>
                </c:pt>
                <c:pt idx="4">
                  <c:v>CARTAGENA</c:v>
                </c:pt>
                <c:pt idx="5">
                  <c:v>HUELVA</c:v>
                </c:pt>
                <c:pt idx="6">
                  <c:v>TARRAGONA</c:v>
                </c:pt>
                <c:pt idx="7">
                  <c:v>LAS PALMAS</c:v>
                </c:pt>
                <c:pt idx="8">
                  <c:v>CASTELLÓN</c:v>
                </c:pt>
                <c:pt idx="9">
                  <c:v>GIJÓN</c:v>
                </c:pt>
              </c:strCache>
            </c:strRef>
          </c:cat>
          <c:val>
            <c:numRef>
              <c:f>'Total presentación'!$G$39:$G$48</c:f>
              <c:numCache>
                <c:formatCode>General</c:formatCode>
                <c:ptCount val="10"/>
                <c:pt idx="0">
                  <c:v>96330454</c:v>
                </c:pt>
                <c:pt idx="1">
                  <c:v>73249473</c:v>
                </c:pt>
                <c:pt idx="2">
                  <c:v>60070134</c:v>
                </c:pt>
                <c:pt idx="3">
                  <c:v>34194982</c:v>
                </c:pt>
                <c:pt idx="4">
                  <c:v>34532347</c:v>
                </c:pt>
                <c:pt idx="5">
                  <c:v>32177372.699999999</c:v>
                </c:pt>
                <c:pt idx="6">
                  <c:v>33620952</c:v>
                </c:pt>
                <c:pt idx="7">
                  <c:v>24342113</c:v>
                </c:pt>
                <c:pt idx="8">
                  <c:v>17882185</c:v>
                </c:pt>
                <c:pt idx="9">
                  <c:v>21736236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5E1-459E-A8B3-CE9EBB1860E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líquidos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Líquidos!$F$38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Líquidos!$F$39:$F$48</c:f>
              <c:numCache>
                <c:formatCode>General</c:formatCode>
                <c:ptCount val="10"/>
                <c:pt idx="0">
                  <c:v>31763060.980000008</c:v>
                </c:pt>
                <c:pt idx="1">
                  <c:v>25676174</c:v>
                </c:pt>
                <c:pt idx="2">
                  <c:v>25119930.960000001</c:v>
                </c:pt>
                <c:pt idx="3">
                  <c:v>20490543.5</c:v>
                </c:pt>
                <c:pt idx="4">
                  <c:v>19844376</c:v>
                </c:pt>
                <c:pt idx="5">
                  <c:v>15298349.203</c:v>
                </c:pt>
                <c:pt idx="6">
                  <c:v>10393833.5</c:v>
                </c:pt>
                <c:pt idx="7">
                  <c:v>9337317</c:v>
                </c:pt>
                <c:pt idx="8">
                  <c:v>7148462</c:v>
                </c:pt>
                <c:pt idx="9">
                  <c:v>4501835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02A-46CA-97B5-FA985AE11B74}"/>
            </c:ext>
          </c:extLst>
        </c:ser>
        <c:ser>
          <c:idx val="1"/>
          <c:order val="1"/>
          <c:tx>
            <c:strRef>
              <c:f>Líquidos!$G$38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Líquidos!$E$39:$E$48</c:f>
              <c:strCache>
                <c:ptCount val="10"/>
                <c:pt idx="0">
                  <c:v>BAHÍA DE ALGECIRAS</c:v>
                </c:pt>
                <c:pt idx="1">
                  <c:v>CARTAGENA</c:v>
                </c:pt>
                <c:pt idx="2">
                  <c:v>HUELVA</c:v>
                </c:pt>
                <c:pt idx="3">
                  <c:v>BILBAO</c:v>
                </c:pt>
                <c:pt idx="4">
                  <c:v>TARRAGONA</c:v>
                </c:pt>
                <c:pt idx="5">
                  <c:v>BARCELONA</c:v>
                </c:pt>
                <c:pt idx="6">
                  <c:v>CASTELLÓN</c:v>
                </c:pt>
                <c:pt idx="7">
                  <c:v>A CORUÑA</c:v>
                </c:pt>
                <c:pt idx="8">
                  <c:v>LAS PALMAS</c:v>
                </c:pt>
                <c:pt idx="9">
                  <c:v>SANTA CRUZ DE TENERIFE</c:v>
                </c:pt>
              </c:strCache>
            </c:strRef>
          </c:cat>
          <c:val>
            <c:numRef>
              <c:f>Líquidos!$G$39:$G$48</c:f>
              <c:numCache>
                <c:formatCode>General</c:formatCode>
                <c:ptCount val="10"/>
                <c:pt idx="0">
                  <c:v>28774987</c:v>
                </c:pt>
                <c:pt idx="1">
                  <c:v>27177908</c:v>
                </c:pt>
                <c:pt idx="2">
                  <c:v>24904547.41</c:v>
                </c:pt>
                <c:pt idx="3">
                  <c:v>19783840</c:v>
                </c:pt>
                <c:pt idx="4">
                  <c:v>22035857</c:v>
                </c:pt>
                <c:pt idx="5">
                  <c:v>14483623</c:v>
                </c:pt>
                <c:pt idx="6">
                  <c:v>7834585</c:v>
                </c:pt>
                <c:pt idx="7">
                  <c:v>8788868</c:v>
                </c:pt>
                <c:pt idx="8">
                  <c:v>6849513</c:v>
                </c:pt>
                <c:pt idx="9">
                  <c:v>5137879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02A-46CA-97B5-FA985AE11B7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Graneles sólidos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Sólidos!$F$38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Sólidos!$F$39:$F$48</c:f>
              <c:numCache>
                <c:formatCode>General</c:formatCode>
                <c:ptCount val="10"/>
                <c:pt idx="0">
                  <c:v>17193269</c:v>
                </c:pt>
                <c:pt idx="1">
                  <c:v>10756979.9</c:v>
                </c:pt>
                <c:pt idx="2">
                  <c:v>9988264</c:v>
                </c:pt>
                <c:pt idx="3">
                  <c:v>7425415</c:v>
                </c:pt>
                <c:pt idx="4">
                  <c:v>6662398.7800000003</c:v>
                </c:pt>
                <c:pt idx="5">
                  <c:v>6596763</c:v>
                </c:pt>
                <c:pt idx="6">
                  <c:v>6337016</c:v>
                </c:pt>
                <c:pt idx="7">
                  <c:v>4853062</c:v>
                </c:pt>
                <c:pt idx="8">
                  <c:v>4757894</c:v>
                </c:pt>
                <c:pt idx="9">
                  <c:v>4257025.2819999997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5C34-4FD4-B80C-40E62E1296FC}"/>
            </c:ext>
          </c:extLst>
        </c:ser>
        <c:ser>
          <c:idx val="1"/>
          <c:order val="1"/>
          <c:tx>
            <c:strRef>
              <c:f>Sólidos!$G$38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Sólidos!$E$39:$E$48</c:f>
              <c:strCache>
                <c:ptCount val="10"/>
                <c:pt idx="0">
                  <c:v>GIJÓN</c:v>
                </c:pt>
                <c:pt idx="1">
                  <c:v>FERROL-SAN CIBRAO</c:v>
                </c:pt>
                <c:pt idx="2">
                  <c:v>TARRAGONA</c:v>
                </c:pt>
                <c:pt idx="3">
                  <c:v>CASTELLÓN</c:v>
                </c:pt>
                <c:pt idx="4">
                  <c:v>HUELVA</c:v>
                </c:pt>
                <c:pt idx="5">
                  <c:v>CARTAGENA</c:v>
                </c:pt>
                <c:pt idx="6">
                  <c:v>ALMERÍA</c:v>
                </c:pt>
                <c:pt idx="7">
                  <c:v>A CORUÑA</c:v>
                </c:pt>
                <c:pt idx="8">
                  <c:v>BILBAO</c:v>
                </c:pt>
                <c:pt idx="9">
                  <c:v>BARCELONA</c:v>
                </c:pt>
              </c:strCache>
            </c:strRef>
          </c:cat>
          <c:val>
            <c:numRef>
              <c:f>Sólidos!$G$39:$G$48</c:f>
              <c:numCache>
                <c:formatCode>General</c:formatCode>
                <c:ptCount val="10"/>
                <c:pt idx="0">
                  <c:v>19220421</c:v>
                </c:pt>
                <c:pt idx="1">
                  <c:v>10455812.119999999</c:v>
                </c:pt>
                <c:pt idx="2">
                  <c:v>9505432</c:v>
                </c:pt>
                <c:pt idx="3">
                  <c:v>6463716</c:v>
                </c:pt>
                <c:pt idx="4">
                  <c:v>6487378.0999999996</c:v>
                </c:pt>
                <c:pt idx="5">
                  <c:v>5820338</c:v>
                </c:pt>
                <c:pt idx="6">
                  <c:v>5618871</c:v>
                </c:pt>
                <c:pt idx="7">
                  <c:v>5057024</c:v>
                </c:pt>
                <c:pt idx="8">
                  <c:v>4543164</c:v>
                </c:pt>
                <c:pt idx="9">
                  <c:v>4465637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5C34-4FD4-B80C-40E62E1296F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 general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 general'!$F$38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general'!$F$39:$F$48</c:f>
              <c:numCache>
                <c:formatCode>General</c:formatCode>
                <c:ptCount val="10"/>
                <c:pt idx="0">
                  <c:v>71971743</c:v>
                </c:pt>
                <c:pt idx="1">
                  <c:v>69062429.339999989</c:v>
                </c:pt>
                <c:pt idx="2">
                  <c:v>46339750.747316018</c:v>
                </c:pt>
                <c:pt idx="3">
                  <c:v>16719921</c:v>
                </c:pt>
                <c:pt idx="4">
                  <c:v>13095834</c:v>
                </c:pt>
                <c:pt idx="5">
                  <c:v>10335052</c:v>
                </c:pt>
                <c:pt idx="6">
                  <c:v>7411423.2000000002</c:v>
                </c:pt>
                <c:pt idx="7">
                  <c:v>3770116.4440000099</c:v>
                </c:pt>
                <c:pt idx="8">
                  <c:v>3288508.5</c:v>
                </c:pt>
                <c:pt idx="9">
                  <c:v>2303697.5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59F-431E-B0D5-291BD5A0C38E}"/>
            </c:ext>
          </c:extLst>
        </c:ser>
        <c:ser>
          <c:idx val="1"/>
          <c:order val="1"/>
          <c:tx>
            <c:strRef>
              <c:f>'Mercancía general'!$G$38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 general'!$E$39:$E$48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BALEARES</c:v>
                </c:pt>
                <c:pt idx="5">
                  <c:v>BILBAO</c:v>
                </c:pt>
                <c:pt idx="6">
                  <c:v>SANTA CRUZ DE TENERIFE</c:v>
                </c:pt>
                <c:pt idx="7">
                  <c:v>VIGO</c:v>
                </c:pt>
                <c:pt idx="8">
                  <c:v>CASTELLÓN</c:v>
                </c:pt>
                <c:pt idx="9">
                  <c:v>SANTANDER</c:v>
                </c:pt>
              </c:strCache>
            </c:strRef>
          </c:cat>
          <c:val>
            <c:numRef>
              <c:f>'Mercancía general'!$G$39:$G$48</c:f>
              <c:numCache>
                <c:formatCode>General</c:formatCode>
                <c:ptCount val="10"/>
                <c:pt idx="0">
                  <c:v>67767129</c:v>
                </c:pt>
                <c:pt idx="1">
                  <c:v>65452560</c:v>
                </c:pt>
                <c:pt idx="2">
                  <c:v>41120874</c:v>
                </c:pt>
                <c:pt idx="3">
                  <c:v>16933001</c:v>
                </c:pt>
                <c:pt idx="4">
                  <c:v>12244800</c:v>
                </c:pt>
                <c:pt idx="5">
                  <c:v>9867978</c:v>
                </c:pt>
                <c:pt idx="6">
                  <c:v>7391132</c:v>
                </c:pt>
                <c:pt idx="7">
                  <c:v>3637839.5</c:v>
                </c:pt>
                <c:pt idx="8">
                  <c:v>3583884</c:v>
                </c:pt>
                <c:pt idx="9">
                  <c:v>1887886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59F-431E-B0D5-291BD5A0C38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contenedores</a:t>
            </a:r>
            <a:r>
              <a:rPr lang="es-ES" b="1" baseline="0"/>
              <a:t> </a:t>
            </a:r>
            <a:r>
              <a:rPr lang="es-ES" b="1"/>
              <a:t>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contenedores'!$F$38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contenedores'!$F$39:$F$48</c:f>
              <c:numCache>
                <c:formatCode>General</c:formatCode>
                <c:ptCount val="10"/>
                <c:pt idx="0">
                  <c:v>60593408.567998998</c:v>
                </c:pt>
                <c:pt idx="1">
                  <c:v>57885808</c:v>
                </c:pt>
                <c:pt idx="2">
                  <c:v>34790079.661337674</c:v>
                </c:pt>
                <c:pt idx="3">
                  <c:v>12238328</c:v>
                </c:pt>
                <c:pt idx="4">
                  <c:v>6807692</c:v>
                </c:pt>
                <c:pt idx="5">
                  <c:v>3631763</c:v>
                </c:pt>
                <c:pt idx="6">
                  <c:v>3048975</c:v>
                </c:pt>
                <c:pt idx="7">
                  <c:v>2667879.6769999536</c:v>
                </c:pt>
                <c:pt idx="8">
                  <c:v>1245245.47</c:v>
                </c:pt>
                <c:pt idx="9">
                  <c:v>1129557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899-4967-9068-882D9366204B}"/>
            </c:ext>
          </c:extLst>
        </c:ser>
        <c:ser>
          <c:idx val="1"/>
          <c:order val="1"/>
          <c:tx>
            <c:strRef>
              <c:f>'Mercancías contenedores'!$G$38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contenedores'!$E$39:$E$48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CARTAGENA</c:v>
                </c:pt>
              </c:strCache>
            </c:strRef>
          </c:cat>
          <c:val>
            <c:numRef>
              <c:f>'Mercancías contenedores'!$G$39:$G$48</c:f>
              <c:numCache>
                <c:formatCode>General</c:formatCode>
                <c:ptCount val="10"/>
                <c:pt idx="0">
                  <c:v>57600003</c:v>
                </c:pt>
                <c:pt idx="1">
                  <c:v>55978616</c:v>
                </c:pt>
                <c:pt idx="2">
                  <c:v>29911225</c:v>
                </c:pt>
                <c:pt idx="3">
                  <c:v>12806963</c:v>
                </c:pt>
                <c:pt idx="4">
                  <c:v>6464560</c:v>
                </c:pt>
                <c:pt idx="5">
                  <c:v>3699948</c:v>
                </c:pt>
                <c:pt idx="6">
                  <c:v>3276619</c:v>
                </c:pt>
                <c:pt idx="7">
                  <c:v>2590411</c:v>
                </c:pt>
                <c:pt idx="8">
                  <c:v>1258641.82</c:v>
                </c:pt>
                <c:pt idx="9">
                  <c:v>1223604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899-4967-9068-882D9366204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Pesca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Pesca!$F$38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GIJÓN</c:v>
                </c:pt>
                <c:pt idx="8">
                  <c:v>SANTANDER</c:v>
                </c:pt>
                <c:pt idx="9">
                  <c:v>ALMERÍA</c:v>
                </c:pt>
              </c:strCache>
            </c:strRef>
          </c:cat>
          <c:val>
            <c:numRef>
              <c:f>Pesca!$F$39:$F$48</c:f>
              <c:numCache>
                <c:formatCode>General</c:formatCode>
                <c:ptCount val="10"/>
                <c:pt idx="0">
                  <c:v>78168.628570000728</c:v>
                </c:pt>
                <c:pt idx="1">
                  <c:v>42358.264289999999</c:v>
                </c:pt>
                <c:pt idx="2">
                  <c:v>24638.1</c:v>
                </c:pt>
                <c:pt idx="3">
                  <c:v>17693.196820000001</c:v>
                </c:pt>
                <c:pt idx="4">
                  <c:v>12545.967000000001</c:v>
                </c:pt>
                <c:pt idx="5">
                  <c:v>5485.8069999999998</c:v>
                </c:pt>
                <c:pt idx="6">
                  <c:v>5415.152</c:v>
                </c:pt>
                <c:pt idx="7">
                  <c:v>5070.0930000000008</c:v>
                </c:pt>
                <c:pt idx="8">
                  <c:v>5069.5450000000001</c:v>
                </c:pt>
                <c:pt idx="9">
                  <c:v>4263.5630000000001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1263-4016-B9EB-94340867B730}"/>
            </c:ext>
          </c:extLst>
        </c:ser>
        <c:ser>
          <c:idx val="1"/>
          <c:order val="1"/>
          <c:tx>
            <c:strRef>
              <c:f>Pesca!$G$38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Pesca!$E$39:$E$48</c:f>
              <c:strCache>
                <c:ptCount val="10"/>
                <c:pt idx="0">
                  <c:v>VIGO</c:v>
                </c:pt>
                <c:pt idx="1">
                  <c:v>A CORUÑA</c:v>
                </c:pt>
                <c:pt idx="2">
                  <c:v>PASAIA</c:v>
                </c:pt>
                <c:pt idx="3">
                  <c:v>BAHÍA DE CÁDIZ</c:v>
                </c:pt>
                <c:pt idx="4">
                  <c:v>AVILÉS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GIJÓN</c:v>
                </c:pt>
                <c:pt idx="8">
                  <c:v>SANTANDER</c:v>
                </c:pt>
                <c:pt idx="9">
                  <c:v>ALMERÍA</c:v>
                </c:pt>
              </c:strCache>
            </c:strRef>
          </c:cat>
          <c:val>
            <c:numRef>
              <c:f>Pesca!$G$39:$G$48</c:f>
              <c:numCache>
                <c:formatCode>General</c:formatCode>
                <c:ptCount val="10"/>
                <c:pt idx="0">
                  <c:v>89126.698999999993</c:v>
                </c:pt>
                <c:pt idx="1">
                  <c:v>51102.288999999997</c:v>
                </c:pt>
                <c:pt idx="2">
                  <c:v>25988.819</c:v>
                </c:pt>
                <c:pt idx="3">
                  <c:v>16293.623</c:v>
                </c:pt>
                <c:pt idx="4">
                  <c:v>13568.722</c:v>
                </c:pt>
                <c:pt idx="5">
                  <c:v>5921.6790000000001</c:v>
                </c:pt>
                <c:pt idx="6">
                  <c:v>4291.1329999999998</c:v>
                </c:pt>
                <c:pt idx="7">
                  <c:v>7364.8360000000002</c:v>
                </c:pt>
                <c:pt idx="8">
                  <c:v>4056.5419999999999</c:v>
                </c:pt>
                <c:pt idx="9">
                  <c:v>3465.6529999999998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1263-4016-B9EB-94340867B73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Avituallamiento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Avituallamiento!$F$38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CARTAGENA</c:v>
                </c:pt>
                <c:pt idx="7">
                  <c:v>VALENCIA</c:v>
                </c:pt>
                <c:pt idx="8">
                  <c:v>HUELVA</c:v>
                </c:pt>
                <c:pt idx="9">
                  <c:v>VIGO</c:v>
                </c:pt>
              </c:strCache>
            </c:strRef>
          </c:cat>
          <c:val>
            <c:numRef>
              <c:f>Avituallamiento!$F$39:$F$48</c:f>
              <c:numCache>
                <c:formatCode>General</c:formatCode>
                <c:ptCount val="10"/>
                <c:pt idx="0">
                  <c:v>2630374.3999999999</c:v>
                </c:pt>
                <c:pt idx="1">
                  <c:v>2541866</c:v>
                </c:pt>
                <c:pt idx="2">
                  <c:v>1857961.203</c:v>
                </c:pt>
                <c:pt idx="3">
                  <c:v>736993</c:v>
                </c:pt>
                <c:pt idx="4">
                  <c:v>685587</c:v>
                </c:pt>
                <c:pt idx="5">
                  <c:v>243907</c:v>
                </c:pt>
                <c:pt idx="6">
                  <c:v>207922</c:v>
                </c:pt>
                <c:pt idx="7">
                  <c:v>192697</c:v>
                </c:pt>
                <c:pt idx="8">
                  <c:v>184903</c:v>
                </c:pt>
                <c:pt idx="9">
                  <c:v>148447.52778999999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27F-4921-BEA6-888FE514062D}"/>
            </c:ext>
          </c:extLst>
        </c:ser>
        <c:ser>
          <c:idx val="1"/>
          <c:order val="1"/>
          <c:tx>
            <c:strRef>
              <c:f>Avituallamiento!$G$38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Avituallamiento!$E$39:$E$48</c:f>
              <c:strCache>
                <c:ptCount val="10"/>
                <c:pt idx="0">
                  <c:v>LAS PALMAS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BALEARES</c:v>
                </c:pt>
                <c:pt idx="6">
                  <c:v>CARTAGENA</c:v>
                </c:pt>
                <c:pt idx="7">
                  <c:v>VALENCIA</c:v>
                </c:pt>
                <c:pt idx="8">
                  <c:v>HUELVA</c:v>
                </c:pt>
                <c:pt idx="9">
                  <c:v>VIGO</c:v>
                </c:pt>
              </c:strCache>
            </c:strRef>
          </c:cat>
          <c:val>
            <c:numRef>
              <c:f>Avituallamiento!$G$39:$G$48</c:f>
              <c:numCache>
                <c:formatCode>General</c:formatCode>
                <c:ptCount val="10"/>
                <c:pt idx="0">
                  <c:v>2678808</c:v>
                </c:pt>
                <c:pt idx="1">
                  <c:v>2833641</c:v>
                </c:pt>
                <c:pt idx="2">
                  <c:v>1293845.5</c:v>
                </c:pt>
                <c:pt idx="3">
                  <c:v>664429</c:v>
                </c:pt>
                <c:pt idx="4">
                  <c:v>725736</c:v>
                </c:pt>
                <c:pt idx="5">
                  <c:v>236555</c:v>
                </c:pt>
                <c:pt idx="6">
                  <c:v>155335</c:v>
                </c:pt>
                <c:pt idx="7">
                  <c:v>308467</c:v>
                </c:pt>
                <c:pt idx="8">
                  <c:v>147574</c:v>
                </c:pt>
                <c:pt idx="9">
                  <c:v>171736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27F-4921-BEA6-888FE514062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Avituallamiento de combustibles líquidos (toneladas)</a:t>
            </a:r>
            <a:endParaRPr lang="es-ES" sz="12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'Avi. combustibles'!$F$38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'Avi. combustibles'!$F$39:$F$48</c:f>
              <c:numCache>
                <c:formatCode>General</c:formatCode>
                <c:ptCount val="10"/>
                <c:pt idx="0">
                  <c:v>2383455</c:v>
                </c:pt>
                <c:pt idx="1">
                  <c:v>2336124.4</c:v>
                </c:pt>
                <c:pt idx="2">
                  <c:v>1492671.05</c:v>
                </c:pt>
                <c:pt idx="3">
                  <c:v>715174</c:v>
                </c:pt>
                <c:pt idx="4">
                  <c:v>562603</c:v>
                </c:pt>
                <c:pt idx="5">
                  <c:v>163869</c:v>
                </c:pt>
                <c:pt idx="6">
                  <c:v>113866</c:v>
                </c:pt>
                <c:pt idx="7">
                  <c:v>69175</c:v>
                </c:pt>
                <c:pt idx="8">
                  <c:v>67139.527789999993</c:v>
                </c:pt>
                <c:pt idx="9">
                  <c:v>44873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BD8-4BD6-8238-F25011F8C223}"/>
            </c:ext>
          </c:extLst>
        </c:ser>
        <c:ser>
          <c:idx val="1"/>
          <c:order val="1"/>
          <c:tx>
            <c:strRef>
              <c:f>'Avi. combustibles'!$G$38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'Avi. combustibles'!$E$39:$E$48</c:f>
              <c:strCache>
                <c:ptCount val="10"/>
                <c:pt idx="0">
                  <c:v>BAHÍA DE ALGECIRAS</c:v>
                </c:pt>
                <c:pt idx="1">
                  <c:v>LAS PALMAS</c:v>
                </c:pt>
                <c:pt idx="2">
                  <c:v>BARCELONA</c:v>
                </c:pt>
                <c:pt idx="3">
                  <c:v>CEUTA</c:v>
                </c:pt>
                <c:pt idx="4">
                  <c:v>SANTA CRUZ DE TENERIFE</c:v>
                </c:pt>
                <c:pt idx="5">
                  <c:v>HUELVA</c:v>
                </c:pt>
                <c:pt idx="6">
                  <c:v>VALENCIA</c:v>
                </c:pt>
                <c:pt idx="7">
                  <c:v>BILBAO</c:v>
                </c:pt>
                <c:pt idx="8">
                  <c:v>VIGO</c:v>
                </c:pt>
                <c:pt idx="9">
                  <c:v>ALMERÍA</c:v>
                </c:pt>
              </c:strCache>
            </c:strRef>
          </c:cat>
          <c:val>
            <c:numRef>
              <c:f>'Avi. combustibles'!$G$39:$G$48</c:f>
              <c:numCache>
                <c:formatCode>General</c:formatCode>
                <c:ptCount val="10"/>
                <c:pt idx="0">
                  <c:v>2653087</c:v>
                </c:pt>
                <c:pt idx="1">
                  <c:v>2381345</c:v>
                </c:pt>
                <c:pt idx="2">
                  <c:v>963326</c:v>
                </c:pt>
                <c:pt idx="3">
                  <c:v>639611</c:v>
                </c:pt>
                <c:pt idx="4">
                  <c:v>550812</c:v>
                </c:pt>
                <c:pt idx="5">
                  <c:v>128427</c:v>
                </c:pt>
                <c:pt idx="6">
                  <c:v>226673</c:v>
                </c:pt>
                <c:pt idx="7">
                  <c:v>67592</c:v>
                </c:pt>
                <c:pt idx="8">
                  <c:v>78723</c:v>
                </c:pt>
                <c:pt idx="9">
                  <c:v>40129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BD8-4BD6-8238-F25011F8C22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400" b="1" i="0" baseline="0">
                <a:effectLst/>
              </a:rPr>
              <a:t>Tráfico interior (toneladas)</a:t>
            </a:r>
            <a:endParaRPr lang="es-ES" sz="1400">
              <a:effectLst/>
            </a:endParaRP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'Tráfico interior'!$F$38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FERROL-SAN CIBRAO</c:v>
                </c:pt>
                <c:pt idx="4">
                  <c:v>GIJÓN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LAS PALMAS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interior'!$F$39:$F$48</c:f>
              <c:numCache>
                <c:formatCode>General</c:formatCode>
                <c:ptCount val="10"/>
                <c:pt idx="0">
                  <c:v>2274355.2739999993</c:v>
                </c:pt>
                <c:pt idx="1">
                  <c:v>285484</c:v>
                </c:pt>
                <c:pt idx="2">
                  <c:v>12974.25</c:v>
                </c:pt>
                <c:pt idx="3">
                  <c:v>4818.72</c:v>
                </c:pt>
                <c:pt idx="4">
                  <c:v>800</c:v>
                </c:pt>
                <c:pt idx="5">
                  <c:v>498</c:v>
                </c:pt>
                <c:pt idx="6">
                  <c:v>220</c:v>
                </c:pt>
                <c:pt idx="7">
                  <c:v>8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082-44F6-87E3-230674548425}"/>
            </c:ext>
          </c:extLst>
        </c:ser>
        <c:ser>
          <c:idx val="1"/>
          <c:order val="1"/>
          <c:tx>
            <c:strRef>
              <c:f>'Tráfico interior'!$G$38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'Tráfico interior'!$E$39:$E$48</c:f>
              <c:strCache>
                <c:ptCount val="10"/>
                <c:pt idx="0">
                  <c:v>BAHÍA DE ALGECIRAS</c:v>
                </c:pt>
                <c:pt idx="1">
                  <c:v>A CORUÑA</c:v>
                </c:pt>
                <c:pt idx="2">
                  <c:v>HUELVA</c:v>
                </c:pt>
                <c:pt idx="3">
                  <c:v>FERROL-SAN CIBRAO</c:v>
                </c:pt>
                <c:pt idx="4">
                  <c:v>GIJÓN</c:v>
                </c:pt>
                <c:pt idx="5">
                  <c:v>SANTA CRUZ DE TENERIFE</c:v>
                </c:pt>
                <c:pt idx="6">
                  <c:v>BILBAO</c:v>
                </c:pt>
                <c:pt idx="7">
                  <c:v>LAS PALMAS</c:v>
                </c:pt>
                <c:pt idx="8">
                  <c:v>#N/D</c:v>
                </c:pt>
                <c:pt idx="9">
                  <c:v>MELILLA</c:v>
                </c:pt>
              </c:strCache>
            </c:strRef>
          </c:cat>
          <c:val>
            <c:numRef>
              <c:f>'Tráfico interior'!$G$39:$G$48</c:f>
              <c:numCache>
                <c:formatCode>General</c:formatCode>
                <c:ptCount val="10"/>
                <c:pt idx="0">
                  <c:v>2390861</c:v>
                </c:pt>
                <c:pt idx="1">
                  <c:v>303050</c:v>
                </c:pt>
                <c:pt idx="2">
                  <c:v>5616.04</c:v>
                </c:pt>
                <c:pt idx="3">
                  <c:v>15354.02</c:v>
                </c:pt>
                <c:pt idx="4">
                  <c:v>8</c:v>
                </c:pt>
                <c:pt idx="5">
                  <c:v>656</c:v>
                </c:pt>
                <c:pt idx="6">
                  <c:v>0</c:v>
                </c:pt>
                <c:pt idx="7">
                  <c:v>0</c:v>
                </c:pt>
                <c:pt idx="8">
                  <c:v>#N/A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082-44F6-87E3-23067454842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Mercancías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'Mercancías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MÁLAGA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tránsito'!$F$39:$F$48</c:f>
              <c:numCache>
                <c:formatCode>General</c:formatCode>
                <c:ptCount val="10"/>
                <c:pt idx="0">
                  <c:v>69737889.680000007</c:v>
                </c:pt>
                <c:pt idx="1">
                  <c:v>35313050</c:v>
                </c:pt>
                <c:pt idx="2">
                  <c:v>22325353.351333339</c:v>
                </c:pt>
                <c:pt idx="3">
                  <c:v>11013891</c:v>
                </c:pt>
                <c:pt idx="4">
                  <c:v>4579905.5299999993</c:v>
                </c:pt>
                <c:pt idx="5">
                  <c:v>2668018.5049999999</c:v>
                </c:pt>
                <c:pt idx="6">
                  <c:v>665863</c:v>
                </c:pt>
                <c:pt idx="7">
                  <c:v>567839.46</c:v>
                </c:pt>
                <c:pt idx="8">
                  <c:v>529094</c:v>
                </c:pt>
                <c:pt idx="9">
                  <c:v>244720.30000000013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53F-40FC-8DA0-B531D75A63B7}"/>
            </c:ext>
          </c:extLst>
        </c:ser>
        <c:ser>
          <c:idx val="1"/>
          <c:order val="1"/>
          <c:tx>
            <c:strRef>
              <c:f>'Mercancías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'Mercancías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HUELVA</c:v>
                </c:pt>
                <c:pt idx="5">
                  <c:v>TARRAGONA</c:v>
                </c:pt>
                <c:pt idx="6">
                  <c:v>BAHÍA DE CÁDIZ</c:v>
                </c:pt>
                <c:pt idx="7">
                  <c:v>MÁLAGA</c:v>
                </c:pt>
                <c:pt idx="8">
                  <c:v>SANTA CRUZ DE TENERIFE</c:v>
                </c:pt>
                <c:pt idx="9">
                  <c:v>VIGO</c:v>
                </c:pt>
              </c:strCache>
            </c:strRef>
          </c:cat>
          <c:val>
            <c:numRef>
              <c:f>'Mercancías tránsito'!$G$39:$G$48</c:f>
              <c:numCache>
                <c:formatCode>General</c:formatCode>
                <c:ptCount val="10"/>
                <c:pt idx="0">
                  <c:v>65136337</c:v>
                </c:pt>
                <c:pt idx="1">
                  <c:v>34157135</c:v>
                </c:pt>
                <c:pt idx="2">
                  <c:v>18172770</c:v>
                </c:pt>
                <c:pt idx="3">
                  <c:v>10910909.800000001</c:v>
                </c:pt>
                <c:pt idx="4">
                  <c:v>2873885.1999999997</c:v>
                </c:pt>
                <c:pt idx="5">
                  <c:v>3248634</c:v>
                </c:pt>
                <c:pt idx="6">
                  <c:v>547374</c:v>
                </c:pt>
                <c:pt idx="7">
                  <c:v>188143.85</c:v>
                </c:pt>
                <c:pt idx="8">
                  <c:v>652569</c:v>
                </c:pt>
                <c:pt idx="9">
                  <c:v>250818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53F-40FC-8DA0-B531D75A63B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100" b="1"/>
              <a:t>Mercancías en contenedores en tránsito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'Mercan. contene.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tránsito'!$F$39:$F$48</c:f>
              <c:numCache>
                <c:formatCode>General</c:formatCode>
                <c:ptCount val="10"/>
                <c:pt idx="0">
                  <c:v>55288010.789999999</c:v>
                </c:pt>
                <c:pt idx="1">
                  <c:v>34704310.399999999</c:v>
                </c:pt>
                <c:pt idx="2">
                  <c:v>16642509.282333329</c:v>
                </c:pt>
                <c:pt idx="3">
                  <c:v>7914994</c:v>
                </c:pt>
                <c:pt idx="4">
                  <c:v>549180.32999999996</c:v>
                </c:pt>
                <c:pt idx="5">
                  <c:v>521020.5</c:v>
                </c:pt>
                <c:pt idx="6">
                  <c:v>166283.12400000001</c:v>
                </c:pt>
                <c:pt idx="7">
                  <c:v>89925</c:v>
                </c:pt>
                <c:pt idx="8">
                  <c:v>43407</c:v>
                </c:pt>
                <c:pt idx="9">
                  <c:v>20867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51-4F4F-B9AC-99895B364C67}"/>
            </c:ext>
          </c:extLst>
        </c:ser>
        <c:ser>
          <c:idx val="1"/>
          <c:order val="1"/>
          <c:tx>
            <c:strRef>
              <c:f>'Mercan. contene.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'Mercan. contene.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MÁLAGA</c:v>
                </c:pt>
                <c:pt idx="5">
                  <c:v>SANTA CRUZ DE TENERIFE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'Mercan. contene. tránsito'!$G$39:$G$48</c:f>
              <c:numCache>
                <c:formatCode>General</c:formatCode>
                <c:ptCount val="10"/>
                <c:pt idx="0">
                  <c:v>52862527</c:v>
                </c:pt>
                <c:pt idx="1">
                  <c:v>33521539</c:v>
                </c:pt>
                <c:pt idx="2">
                  <c:v>12475170</c:v>
                </c:pt>
                <c:pt idx="3">
                  <c:v>8461487.4000000004</c:v>
                </c:pt>
                <c:pt idx="4">
                  <c:v>178892.57</c:v>
                </c:pt>
                <c:pt idx="5">
                  <c:v>642811</c:v>
                </c:pt>
                <c:pt idx="6">
                  <c:v>156608.5</c:v>
                </c:pt>
                <c:pt idx="7">
                  <c:v>492914</c:v>
                </c:pt>
                <c:pt idx="8">
                  <c:v>95030.399999999994</c:v>
                </c:pt>
                <c:pt idx="9">
                  <c:v>36015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51-4F4F-B9AC-99895B364C6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Tráfico ro-ro (toneladas)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'Ro-Ro'!$F$39:$F$48</c:f>
              <c:numCache>
                <c:formatCode>General</c:formatCode>
                <c:ptCount val="10"/>
                <c:pt idx="0">
                  <c:v>12988879</c:v>
                </c:pt>
                <c:pt idx="1">
                  <c:v>11829219</c:v>
                </c:pt>
                <c:pt idx="2">
                  <c:v>11613910.717999998</c:v>
                </c:pt>
                <c:pt idx="3">
                  <c:v>8336434.1160000134</c:v>
                </c:pt>
                <c:pt idx="4">
                  <c:v>4246705</c:v>
                </c:pt>
                <c:pt idx="5">
                  <c:v>3886955</c:v>
                </c:pt>
                <c:pt idx="6">
                  <c:v>1839238</c:v>
                </c:pt>
                <c:pt idx="7">
                  <c:v>1065466.9520000005</c:v>
                </c:pt>
                <c:pt idx="8">
                  <c:v>909794</c:v>
                </c:pt>
                <c:pt idx="9">
                  <c:v>861173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DB9-4E85-837D-76646F596D4D}"/>
            </c:ext>
          </c:extLst>
        </c:ser>
        <c:ser>
          <c:idx val="1"/>
          <c:order val="1"/>
          <c:tx>
            <c:strRef>
              <c:f>'Ro-Ro'!$G$38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'Ro-Ro'!$E$39:$E$48</c:f>
              <c:strCache>
                <c:ptCount val="10"/>
                <c:pt idx="0">
                  <c:v>BALEARES</c:v>
                </c:pt>
                <c:pt idx="1">
                  <c:v>VALENCIA</c:v>
                </c:pt>
                <c:pt idx="2">
                  <c:v>BARCELONA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SANTANDER</c:v>
                </c:pt>
                <c:pt idx="7">
                  <c:v>VIGO</c:v>
                </c:pt>
                <c:pt idx="8">
                  <c:v>BAHÍA DE CÁDIZ</c:v>
                </c:pt>
                <c:pt idx="9">
                  <c:v>BILBAO</c:v>
                </c:pt>
              </c:strCache>
            </c:strRef>
          </c:cat>
          <c:val>
            <c:numRef>
              <c:f>'Ro-Ro'!$G$39:$G$48</c:f>
              <c:numCache>
                <c:formatCode>General</c:formatCode>
                <c:ptCount val="10"/>
                <c:pt idx="0">
                  <c:v>12150479</c:v>
                </c:pt>
                <c:pt idx="1">
                  <c:v>9452523</c:v>
                </c:pt>
                <c:pt idx="2">
                  <c:v>11198738</c:v>
                </c:pt>
                <c:pt idx="3">
                  <c:v>7712375</c:v>
                </c:pt>
                <c:pt idx="4">
                  <c:v>4180212</c:v>
                </c:pt>
                <c:pt idx="5">
                  <c:v>3816001.8</c:v>
                </c:pt>
                <c:pt idx="6">
                  <c:v>1551574</c:v>
                </c:pt>
                <c:pt idx="7">
                  <c:v>1079461</c:v>
                </c:pt>
                <c:pt idx="8">
                  <c:v>894289</c:v>
                </c:pt>
                <c:pt idx="9">
                  <c:v>810439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DB9-4E85-837D-76646F596D4D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Tráfico ro-ro</a:t>
            </a:r>
            <a:r>
              <a:rPr lang="es-ES" sz="1300" b="1" baseline="0"/>
              <a:t> de remolques, semirremolques y plataformas </a:t>
            </a:r>
            <a:r>
              <a:rPr lang="es-ES" sz="1300" b="1"/>
              <a:t>(unidades)</a:t>
            </a:r>
          </a:p>
        </c:rich>
      </c:tx>
      <c:layout>
        <c:manualLayout>
          <c:xMode val="edge"/>
          <c:yMode val="edge"/>
          <c:x val="0.20796836982968367"/>
          <c:y val="1.7361111111111112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'Ro-Ro remolques'!$F$38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BALEARES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CEUTA</c:v>
                </c:pt>
              </c:strCache>
            </c:strRef>
          </c:cat>
          <c:val>
            <c:numRef>
              <c:f>'Ro-Ro remolques'!$F$39:$F$48</c:f>
              <c:numCache>
                <c:formatCode>General</c:formatCode>
                <c:ptCount val="10"/>
                <c:pt idx="0">
                  <c:v>293081</c:v>
                </c:pt>
                <c:pt idx="1">
                  <c:v>203204</c:v>
                </c:pt>
                <c:pt idx="2">
                  <c:v>154707</c:v>
                </c:pt>
                <c:pt idx="3">
                  <c:v>146874</c:v>
                </c:pt>
                <c:pt idx="4">
                  <c:v>109877</c:v>
                </c:pt>
                <c:pt idx="5">
                  <c:v>30491</c:v>
                </c:pt>
                <c:pt idx="6">
                  <c:v>30305</c:v>
                </c:pt>
                <c:pt idx="7">
                  <c:v>30052</c:v>
                </c:pt>
                <c:pt idx="8">
                  <c:v>25862</c:v>
                </c:pt>
                <c:pt idx="9">
                  <c:v>23366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C3F-41A4-807E-AEFB8F6026EF}"/>
            </c:ext>
          </c:extLst>
        </c:ser>
        <c:ser>
          <c:idx val="1"/>
          <c:order val="1"/>
          <c:tx>
            <c:strRef>
              <c:f>'Ro-Ro remolques'!$G$38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'Ro-Ro remolques'!$E$39:$E$48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ALGECIRAS</c:v>
                </c:pt>
                <c:pt idx="5">
                  <c:v>BALEARES</c:v>
                </c:pt>
                <c:pt idx="6">
                  <c:v>BAHÍA DE CÁDIZ</c:v>
                </c:pt>
                <c:pt idx="7">
                  <c:v>MOTRIL</c:v>
                </c:pt>
                <c:pt idx="8">
                  <c:v>MELILLA</c:v>
                </c:pt>
                <c:pt idx="9">
                  <c:v>CEUTA</c:v>
                </c:pt>
              </c:strCache>
            </c:strRef>
          </c:cat>
          <c:val>
            <c:numRef>
              <c:f>'Ro-Ro remolques'!$G$39:$G$48</c:f>
              <c:numCache>
                <c:formatCode>General</c:formatCode>
                <c:ptCount val="10"/>
                <c:pt idx="0">
                  <c:v>242863</c:v>
                </c:pt>
                <c:pt idx="1">
                  <c:v>200325</c:v>
                </c:pt>
                <c:pt idx="2">
                  <c:v>145622</c:v>
                </c:pt>
                <c:pt idx="3">
                  <c:v>143184</c:v>
                </c:pt>
                <c:pt idx="4">
                  <c:v>110486</c:v>
                </c:pt>
                <c:pt idx="5">
                  <c:v>262132</c:v>
                </c:pt>
                <c:pt idx="6">
                  <c:v>27992</c:v>
                </c:pt>
                <c:pt idx="7">
                  <c:v>21104</c:v>
                </c:pt>
                <c:pt idx="8">
                  <c:v>34427</c:v>
                </c:pt>
                <c:pt idx="9">
                  <c:v>17692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C3F-41A4-807E-AEFB8F6026E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TEUS!$F$38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TEUS!$F$39:$F$48</c:f>
              <c:numCache>
                <c:formatCode>General</c:formatCode>
                <c:ptCount val="10"/>
                <c:pt idx="0">
                  <c:v>5182665</c:v>
                </c:pt>
                <c:pt idx="1">
                  <c:v>4773158</c:v>
                </c:pt>
                <c:pt idx="2">
                  <c:v>3422978.3753246749</c:v>
                </c:pt>
                <c:pt idx="3">
                  <c:v>1140545</c:v>
                </c:pt>
                <c:pt idx="4">
                  <c:v>638447</c:v>
                </c:pt>
                <c:pt idx="5">
                  <c:v>508891</c:v>
                </c:pt>
                <c:pt idx="6">
                  <c:v>229093</c:v>
                </c:pt>
                <c:pt idx="7">
                  <c:v>220466</c:v>
                </c:pt>
                <c:pt idx="8">
                  <c:v>162571</c:v>
                </c:pt>
                <c:pt idx="9">
                  <c:v>138130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C481-4557-896F-6DC27F5F9D57}"/>
            </c:ext>
          </c:extLst>
        </c:ser>
        <c:ser>
          <c:idx val="1"/>
          <c:order val="1"/>
          <c:tx>
            <c:strRef>
              <c:f>TEUS!$G$38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TEUS!$E$39:$E$48</c:f>
              <c:strCache>
                <c:ptCount val="10"/>
                <c:pt idx="0">
                  <c:v>VALENCIA</c:v>
                </c:pt>
                <c:pt idx="1">
                  <c:v>BAHÍA DE ALGECIRAS</c:v>
                </c:pt>
                <c:pt idx="2">
                  <c:v>BARCELONA</c:v>
                </c:pt>
                <c:pt idx="3">
                  <c:v>LAS PALMAS</c:v>
                </c:pt>
                <c:pt idx="4">
                  <c:v>BILBAO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TEUS!$G$39:$G$48</c:f>
              <c:numCache>
                <c:formatCode>General</c:formatCode>
                <c:ptCount val="10"/>
                <c:pt idx="0">
                  <c:v>4832156</c:v>
                </c:pt>
                <c:pt idx="1">
                  <c:v>4389851</c:v>
                </c:pt>
                <c:pt idx="2">
                  <c:v>2968757</c:v>
                </c:pt>
                <c:pt idx="3">
                  <c:v>1183327</c:v>
                </c:pt>
                <c:pt idx="4">
                  <c:v>604871</c:v>
                </c:pt>
                <c:pt idx="5">
                  <c:v>467144</c:v>
                </c:pt>
                <c:pt idx="6">
                  <c:v>240895</c:v>
                </c:pt>
                <c:pt idx="7">
                  <c:v>219438</c:v>
                </c:pt>
                <c:pt idx="8">
                  <c:v>164410</c:v>
                </c:pt>
                <c:pt idx="9">
                  <c:v>105566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C481-4557-896F-6DC27F5F9D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en tránsito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tránsito'!$F$38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tránsito'!$F$39:$F$48</c:f>
              <c:numCache>
                <c:formatCode>General</c:formatCode>
                <c:ptCount val="10"/>
                <c:pt idx="0">
                  <c:v>4195368</c:v>
                </c:pt>
                <c:pt idx="1">
                  <c:v>2826222</c:v>
                </c:pt>
                <c:pt idx="2">
                  <c:v>1443956.3166666667</c:v>
                </c:pt>
                <c:pt idx="3">
                  <c:v>583735</c:v>
                </c:pt>
                <c:pt idx="4">
                  <c:v>103608</c:v>
                </c:pt>
                <c:pt idx="5">
                  <c:v>85654</c:v>
                </c:pt>
                <c:pt idx="6">
                  <c:v>10805</c:v>
                </c:pt>
                <c:pt idx="7">
                  <c:v>7186</c:v>
                </c:pt>
                <c:pt idx="8">
                  <c:v>6952</c:v>
                </c:pt>
                <c:pt idx="9">
                  <c:v>1495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71AA-4547-B11A-9C7F57FD97E8}"/>
            </c:ext>
          </c:extLst>
        </c:ser>
        <c:ser>
          <c:idx val="1"/>
          <c:order val="1"/>
          <c:tx>
            <c:strRef>
              <c:f>'TEUS tránsito'!$G$38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tránsito'!$E$39:$E$48</c:f>
              <c:strCache>
                <c:ptCount val="10"/>
                <c:pt idx="0">
                  <c:v>BAHÍA DE ALGECIRAS</c:v>
                </c:pt>
                <c:pt idx="1">
                  <c:v>VALENCIA</c:v>
                </c:pt>
                <c:pt idx="2">
                  <c:v>BARCELONA</c:v>
                </c:pt>
                <c:pt idx="3">
                  <c:v>LAS PALMAS</c:v>
                </c:pt>
                <c:pt idx="4">
                  <c:v>SANTA CRUZ DE TENERIFE</c:v>
                </c:pt>
                <c:pt idx="5">
                  <c:v>MÁLAGA</c:v>
                </c:pt>
                <c:pt idx="6">
                  <c:v>VIGO</c:v>
                </c:pt>
                <c:pt idx="7">
                  <c:v>CASTELLÓN</c:v>
                </c:pt>
                <c:pt idx="8">
                  <c:v>MARÍN Y RÍA DE PONTEVEDRA</c:v>
                </c:pt>
                <c:pt idx="9">
                  <c:v>BILBAO</c:v>
                </c:pt>
              </c:strCache>
            </c:strRef>
          </c:cat>
          <c:val>
            <c:numRef>
              <c:f>'TEUS tránsito'!$G$39:$G$48</c:f>
              <c:numCache>
                <c:formatCode>General</c:formatCode>
                <c:ptCount val="10"/>
                <c:pt idx="0">
                  <c:v>4007706</c:v>
                </c:pt>
                <c:pt idx="1">
                  <c:v>2631748</c:v>
                </c:pt>
                <c:pt idx="2">
                  <c:v>1068292</c:v>
                </c:pt>
                <c:pt idx="3">
                  <c:v>615841</c:v>
                </c:pt>
                <c:pt idx="4">
                  <c:v>65237</c:v>
                </c:pt>
                <c:pt idx="5">
                  <c:v>48930</c:v>
                </c:pt>
                <c:pt idx="6">
                  <c:v>9563</c:v>
                </c:pt>
                <c:pt idx="7">
                  <c:v>30859</c:v>
                </c:pt>
                <c:pt idx="8">
                  <c:v>12504</c:v>
                </c:pt>
                <c:pt idx="9">
                  <c:v>2626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71AA-4547-B11A-9C7F57FD97E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Contenedores entrada-salida nacional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nacional'!$F$39:$F$48</c:f>
              <c:numCache>
                <c:formatCode>General</c:formatCode>
                <c:ptCount val="10"/>
                <c:pt idx="0">
                  <c:v>474211</c:v>
                </c:pt>
                <c:pt idx="1">
                  <c:v>358250</c:v>
                </c:pt>
                <c:pt idx="2">
                  <c:v>236648</c:v>
                </c:pt>
                <c:pt idx="3">
                  <c:v>222075</c:v>
                </c:pt>
                <c:pt idx="4">
                  <c:v>147907</c:v>
                </c:pt>
                <c:pt idx="5">
                  <c:v>132113</c:v>
                </c:pt>
                <c:pt idx="6">
                  <c:v>121169</c:v>
                </c:pt>
                <c:pt idx="7">
                  <c:v>70313</c:v>
                </c:pt>
                <c:pt idx="8">
                  <c:v>56355</c:v>
                </c:pt>
                <c:pt idx="9">
                  <c:v>50454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9CD-4070-A6B3-6D5A97642310}"/>
            </c:ext>
          </c:extLst>
        </c:ser>
        <c:ser>
          <c:idx val="1"/>
          <c:order val="1"/>
          <c:tx>
            <c:strRef>
              <c:f>'TEUS nacional'!$G$38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nacional'!$E$39:$E$48</c:f>
              <c:strCache>
                <c:ptCount val="10"/>
                <c:pt idx="0">
                  <c:v>LAS PALMAS</c:v>
                </c:pt>
                <c:pt idx="1">
                  <c:v>SANTA CRUZ DE TENERIFE</c:v>
                </c:pt>
                <c:pt idx="2">
                  <c:v>BARCELONA</c:v>
                </c:pt>
                <c:pt idx="3">
                  <c:v>VALENCIA</c:v>
                </c:pt>
                <c:pt idx="4">
                  <c:v>ALICANTE</c:v>
                </c:pt>
                <c:pt idx="5">
                  <c:v>SEVILLA</c:v>
                </c:pt>
                <c:pt idx="6">
                  <c:v>BALEARES</c:v>
                </c:pt>
                <c:pt idx="7">
                  <c:v>BILBAO</c:v>
                </c:pt>
                <c:pt idx="8">
                  <c:v>BAHÍA DE CÁDIZ</c:v>
                </c:pt>
                <c:pt idx="9">
                  <c:v>HUELVA</c:v>
                </c:pt>
              </c:strCache>
            </c:strRef>
          </c:cat>
          <c:val>
            <c:numRef>
              <c:f>'TEUS nacional'!$G$39:$G$48</c:f>
              <c:numCache>
                <c:formatCode>General</c:formatCode>
                <c:ptCount val="10"/>
                <c:pt idx="0">
                  <c:v>466443</c:v>
                </c:pt>
                <c:pt idx="1">
                  <c:v>348983</c:v>
                </c:pt>
                <c:pt idx="2">
                  <c:v>249632</c:v>
                </c:pt>
                <c:pt idx="3">
                  <c:v>201209</c:v>
                </c:pt>
                <c:pt idx="4">
                  <c:v>144431</c:v>
                </c:pt>
                <c:pt idx="5">
                  <c:v>100725</c:v>
                </c:pt>
                <c:pt idx="6">
                  <c:v>120210</c:v>
                </c:pt>
                <c:pt idx="7">
                  <c:v>71221</c:v>
                </c:pt>
                <c:pt idx="8">
                  <c:v>54646</c:v>
                </c:pt>
                <c:pt idx="9">
                  <c:v>44283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9CD-4070-A6B3-6D5A9764231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</a:t>
            </a:r>
            <a:r>
              <a:rPr lang="es-ES" b="1" baseline="0"/>
              <a:t> import-export exterior </a:t>
            </a:r>
            <a:r>
              <a:rPr lang="es-ES" b="1"/>
              <a:t>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exterior'!$F$39:$F$48</c:f>
              <c:numCache>
                <c:formatCode>General</c:formatCode>
                <c:ptCount val="10"/>
                <c:pt idx="0">
                  <c:v>2134368</c:v>
                </c:pt>
                <c:pt idx="1">
                  <c:v>1735258.52</c:v>
                </c:pt>
                <c:pt idx="2">
                  <c:v>576352</c:v>
                </c:pt>
                <c:pt idx="3">
                  <c:v>566640.25</c:v>
                </c:pt>
                <c:pt idx="4">
                  <c:v>213859</c:v>
                </c:pt>
                <c:pt idx="5">
                  <c:v>189566</c:v>
                </c:pt>
                <c:pt idx="6">
                  <c:v>83611</c:v>
                </c:pt>
                <c:pt idx="7">
                  <c:v>74378</c:v>
                </c:pt>
                <c:pt idx="8">
                  <c:v>67928</c:v>
                </c:pt>
                <c:pt idx="9">
                  <c:v>58275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3B1-4931-81CC-FB5A8794381F}"/>
            </c:ext>
          </c:extLst>
        </c:ser>
        <c:ser>
          <c:idx val="1"/>
          <c:order val="1"/>
          <c:tx>
            <c:strRef>
              <c:f>'TEUS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BAHÍA DE ALGECIRAS</c:v>
                </c:pt>
                <c:pt idx="3">
                  <c:v>BILBAO</c:v>
                </c:pt>
                <c:pt idx="4">
                  <c:v>CASTELLÓN</c:v>
                </c:pt>
                <c:pt idx="5">
                  <c:v>VIGO</c:v>
                </c:pt>
                <c:pt idx="6">
                  <c:v>LAS PALMAS</c:v>
                </c:pt>
                <c:pt idx="7">
                  <c:v>MARÍN Y RÍA DE PONTEVEDRA</c:v>
                </c:pt>
                <c:pt idx="8">
                  <c:v>CARTAGENA</c:v>
                </c:pt>
                <c:pt idx="9">
                  <c:v>GIJÓN</c:v>
                </c:pt>
              </c:strCache>
            </c:strRef>
          </c:cat>
          <c:val>
            <c:numRef>
              <c:f>'TEUS exterior'!$G$39:$G$48</c:f>
              <c:numCache>
                <c:formatCode>General</c:formatCode>
                <c:ptCount val="10"/>
                <c:pt idx="0">
                  <c:v>2013472.7</c:v>
                </c:pt>
                <c:pt idx="1">
                  <c:v>1679703</c:v>
                </c:pt>
                <c:pt idx="2">
                  <c:v>379659</c:v>
                </c:pt>
                <c:pt idx="3">
                  <c:v>531024</c:v>
                </c:pt>
                <c:pt idx="4">
                  <c:v>204237</c:v>
                </c:pt>
                <c:pt idx="5">
                  <c:v>151229</c:v>
                </c:pt>
                <c:pt idx="6">
                  <c:v>101043</c:v>
                </c:pt>
                <c:pt idx="7">
                  <c:v>72010</c:v>
                </c:pt>
                <c:pt idx="8">
                  <c:v>74908</c:v>
                </c:pt>
                <c:pt idx="9">
                  <c:v>58706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3B1-4931-81CC-FB5A8794381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1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Contenedores nacional y exterior (TEUS)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'TEUS nacional y exterior'!$F$38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exterior'!$F$39:$F$48</c:f>
              <c:numCache>
                <c:formatCode>General</c:formatCode>
                <c:ptCount val="10"/>
                <c:pt idx="0">
                  <c:v>2356443</c:v>
                </c:pt>
                <c:pt idx="1">
                  <c:v>1971906.02</c:v>
                </c:pt>
                <c:pt idx="2">
                  <c:v>636952.75</c:v>
                </c:pt>
                <c:pt idx="3">
                  <c:v>577814</c:v>
                </c:pt>
                <c:pt idx="4">
                  <c:v>557822</c:v>
                </c:pt>
                <c:pt idx="5">
                  <c:v>405261</c:v>
                </c:pt>
                <c:pt idx="6">
                  <c:v>221907</c:v>
                </c:pt>
                <c:pt idx="7">
                  <c:v>209689</c:v>
                </c:pt>
                <c:pt idx="8">
                  <c:v>161786</c:v>
                </c:pt>
                <c:pt idx="9">
                  <c:v>138130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CE3-4F48-B95C-61012E314839}"/>
            </c:ext>
          </c:extLst>
        </c:ser>
        <c:ser>
          <c:idx val="1"/>
          <c:order val="1"/>
          <c:tx>
            <c:strRef>
              <c:f>'TEUS nacional y exterior'!$G$38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'TEUS nacional y exterior'!$E$39:$E$48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BILBAO</c:v>
                </c:pt>
                <c:pt idx="3">
                  <c:v>BAHÍA DE ALGECIRAS</c:v>
                </c:pt>
                <c:pt idx="4">
                  <c:v>LAS PALMAS</c:v>
                </c:pt>
                <c:pt idx="5">
                  <c:v>SANTA CRUZ DE TENERIFE</c:v>
                </c:pt>
                <c:pt idx="6">
                  <c:v>CASTELLÓN</c:v>
                </c:pt>
                <c:pt idx="7">
                  <c:v>VIGO</c:v>
                </c:pt>
                <c:pt idx="8">
                  <c:v>ALICANTE</c:v>
                </c:pt>
                <c:pt idx="9">
                  <c:v>SEVILLA</c:v>
                </c:pt>
              </c:strCache>
            </c:strRef>
          </c:cat>
          <c:val>
            <c:numRef>
              <c:f>'TEUS nacional y exterior'!$G$39:$G$48</c:f>
              <c:numCache>
                <c:formatCode>General</c:formatCode>
                <c:ptCount val="10"/>
                <c:pt idx="0">
                  <c:v>2214681.7000000002</c:v>
                </c:pt>
                <c:pt idx="1">
                  <c:v>1929335</c:v>
                </c:pt>
                <c:pt idx="2">
                  <c:v>602245</c:v>
                </c:pt>
                <c:pt idx="3">
                  <c:v>382180</c:v>
                </c:pt>
                <c:pt idx="4">
                  <c:v>567486</c:v>
                </c:pt>
                <c:pt idx="5">
                  <c:v>401619</c:v>
                </c:pt>
                <c:pt idx="6">
                  <c:v>210036</c:v>
                </c:pt>
                <c:pt idx="7">
                  <c:v>174313</c:v>
                </c:pt>
                <c:pt idx="8">
                  <c:v>161507</c:v>
                </c:pt>
                <c:pt idx="9">
                  <c:v>105566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CE3-4F48-B95C-61012E3148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2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/>
              <a:t>Pasajeros en régimen de transporte y de crucero 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total'!$F$38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total'!$F$39:$F$48</c:f>
              <c:numCache>
                <c:formatCode>General</c:formatCode>
                <c:ptCount val="10"/>
                <c:pt idx="0">
                  <c:v>8942434</c:v>
                </c:pt>
                <c:pt idx="1">
                  <c:v>6084062</c:v>
                </c:pt>
                <c:pt idx="2">
                  <c:v>5952840</c:v>
                </c:pt>
                <c:pt idx="3">
                  <c:v>4493646</c:v>
                </c:pt>
                <c:pt idx="4">
                  <c:v>2704456</c:v>
                </c:pt>
                <c:pt idx="5">
                  <c:v>2012467</c:v>
                </c:pt>
                <c:pt idx="6">
                  <c:v>1071963</c:v>
                </c:pt>
                <c:pt idx="7">
                  <c:v>963907</c:v>
                </c:pt>
                <c:pt idx="8">
                  <c:v>873866</c:v>
                </c:pt>
                <c:pt idx="9">
                  <c:v>828659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EE49-4C98-84A1-68382162FF39}"/>
            </c:ext>
          </c:extLst>
        </c:ser>
        <c:ser>
          <c:idx val="1"/>
          <c:order val="1"/>
          <c:tx>
            <c:strRef>
              <c:f>'Pasajeros total'!$G$38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total'!$E$39:$E$48</c:f>
              <c:strCache>
                <c:ptCount val="10"/>
                <c:pt idx="0">
                  <c:v>BALEARES</c:v>
                </c:pt>
                <c:pt idx="1">
                  <c:v>SANTA CRUZ DE TENERIFE</c:v>
                </c:pt>
                <c:pt idx="2">
                  <c:v>BAHÍA DE ALGECIRAS</c:v>
                </c:pt>
                <c:pt idx="3">
                  <c:v>BARCELONA</c:v>
                </c:pt>
                <c:pt idx="4">
                  <c:v>LAS PALMAS</c:v>
                </c:pt>
                <c:pt idx="5">
                  <c:v>CEUTA</c:v>
                </c:pt>
                <c:pt idx="6">
                  <c:v>VALENCIA</c:v>
                </c:pt>
                <c:pt idx="7">
                  <c:v>ALMERÍA</c:v>
                </c:pt>
                <c:pt idx="8">
                  <c:v>MÁLAGA</c:v>
                </c:pt>
                <c:pt idx="9">
                  <c:v>MELILLA</c:v>
                </c:pt>
              </c:strCache>
            </c:strRef>
          </c:cat>
          <c:val>
            <c:numRef>
              <c:f>'Pasajeros total'!$G$39:$G$48</c:f>
              <c:numCache>
                <c:formatCode>General</c:formatCode>
                <c:ptCount val="10"/>
                <c:pt idx="0">
                  <c:v>8248346</c:v>
                </c:pt>
                <c:pt idx="1">
                  <c:v>5884404</c:v>
                </c:pt>
                <c:pt idx="2">
                  <c:v>5539129</c:v>
                </c:pt>
                <c:pt idx="3">
                  <c:v>4136999</c:v>
                </c:pt>
                <c:pt idx="4">
                  <c:v>2574972</c:v>
                </c:pt>
                <c:pt idx="5">
                  <c:v>1900403</c:v>
                </c:pt>
                <c:pt idx="6">
                  <c:v>1062580</c:v>
                </c:pt>
                <c:pt idx="7">
                  <c:v>951468</c:v>
                </c:pt>
                <c:pt idx="8">
                  <c:v>808530</c:v>
                </c:pt>
                <c:pt idx="9">
                  <c:v>833033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EE49-4C98-84A1-68382162FF3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Pasajeros de crucero</a:t>
            </a:r>
            <a:r>
              <a:rPr lang="es-ES" b="1" baseline="0"/>
              <a:t> </a:t>
            </a:r>
            <a:r>
              <a:rPr lang="es-ES" b="1"/>
              <a:t>(número)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'Pasajeros crucero'!$F$38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crucero'!$F$39:$F$48</c:f>
              <c:numCache>
                <c:formatCode>General</c:formatCode>
                <c:ptCount val="10"/>
                <c:pt idx="0">
                  <c:v>3041963</c:v>
                </c:pt>
                <c:pt idx="1">
                  <c:v>2430149</c:v>
                </c:pt>
                <c:pt idx="2">
                  <c:v>1332556</c:v>
                </c:pt>
                <c:pt idx="3">
                  <c:v>1020128</c:v>
                </c:pt>
                <c:pt idx="4">
                  <c:v>507421</c:v>
                </c:pt>
                <c:pt idx="5">
                  <c:v>424900</c:v>
                </c:pt>
                <c:pt idx="6">
                  <c:v>421518</c:v>
                </c:pt>
                <c:pt idx="7">
                  <c:v>229313</c:v>
                </c:pt>
                <c:pt idx="8">
                  <c:v>178965</c:v>
                </c:pt>
                <c:pt idx="9">
                  <c:v>158449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D933-4D42-8054-FB25044FA241}"/>
            </c:ext>
          </c:extLst>
        </c:ser>
        <c:ser>
          <c:idx val="1"/>
          <c:order val="1"/>
          <c:tx>
            <c:strRef>
              <c:f>'Pasajeros crucero'!$G$38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'Pasajeros crucero'!$E$39:$E$48</c:f>
              <c:strCache>
                <c:ptCount val="10"/>
                <c:pt idx="0">
                  <c:v>BARCELONA</c:v>
                </c:pt>
                <c:pt idx="1">
                  <c:v>BALEARES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MÁLAGA</c:v>
                </c:pt>
                <c:pt idx="5">
                  <c:v>BAHÍA DE CÁDIZ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VIGO</c:v>
                </c:pt>
              </c:strCache>
            </c:strRef>
          </c:cat>
          <c:val>
            <c:numRef>
              <c:f>'Pasajeros crucero'!$G$39:$G$48</c:f>
              <c:numCache>
                <c:formatCode>General</c:formatCode>
                <c:ptCount val="10"/>
                <c:pt idx="0">
                  <c:v>2712247</c:v>
                </c:pt>
                <c:pt idx="1">
                  <c:v>2130517</c:v>
                </c:pt>
                <c:pt idx="2">
                  <c:v>1243114</c:v>
                </c:pt>
                <c:pt idx="3">
                  <c:v>964336</c:v>
                </c:pt>
                <c:pt idx="4">
                  <c:v>509644</c:v>
                </c:pt>
                <c:pt idx="5">
                  <c:v>387109</c:v>
                </c:pt>
                <c:pt idx="6">
                  <c:v>412328</c:v>
                </c:pt>
                <c:pt idx="7">
                  <c:v>236279</c:v>
                </c:pt>
                <c:pt idx="8">
                  <c:v>184069</c:v>
                </c:pt>
                <c:pt idx="9">
                  <c:v>140188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D933-4D42-8054-FB25044FA24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Automóviles </a:t>
            </a:r>
            <a:r>
              <a:rPr lang="es-ES" sz="1300" b="1" baseline="0"/>
              <a:t>en régimen de pasaje </a:t>
            </a:r>
            <a:r>
              <a:rPr lang="es-ES" sz="1300" b="1"/>
              <a:t>(uds.)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pasaje'!$F$38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pasaje'!$F$39:$F$48</c:f>
              <c:numCache>
                <c:formatCode>General</c:formatCode>
                <c:ptCount val="10"/>
                <c:pt idx="0">
                  <c:v>1366723</c:v>
                </c:pt>
                <c:pt idx="1">
                  <c:v>1213451</c:v>
                </c:pt>
                <c:pt idx="2">
                  <c:v>730953</c:v>
                </c:pt>
                <c:pt idx="3">
                  <c:v>515605</c:v>
                </c:pt>
                <c:pt idx="4">
                  <c:v>427892</c:v>
                </c:pt>
                <c:pt idx="5">
                  <c:v>395643</c:v>
                </c:pt>
                <c:pt idx="6">
                  <c:v>216658</c:v>
                </c:pt>
                <c:pt idx="7">
                  <c:v>158475</c:v>
                </c:pt>
                <c:pt idx="8">
                  <c:v>155188</c:v>
                </c:pt>
                <c:pt idx="9">
                  <c:v>101333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FEA8-48F1-A969-06D1BE62219C}"/>
            </c:ext>
          </c:extLst>
        </c:ser>
        <c:ser>
          <c:idx val="1"/>
          <c:order val="1"/>
          <c:tx>
            <c:strRef>
              <c:f>'Automóviles régimen pasaje'!$G$38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pasaje'!$E$39:$E$48</c:f>
              <c:strCache>
                <c:ptCount val="10"/>
                <c:pt idx="0">
                  <c:v>SANTA CRUZ DE TENERIFE</c:v>
                </c:pt>
                <c:pt idx="1">
                  <c:v>BAHÍA DE ALGECIRAS</c:v>
                </c:pt>
                <c:pt idx="2">
                  <c:v>BALEARES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ALMERÍA</c:v>
                </c:pt>
                <c:pt idx="7">
                  <c:v>VALENCIA</c:v>
                </c:pt>
                <c:pt idx="8">
                  <c:v>MELILLA</c:v>
                </c:pt>
                <c:pt idx="9">
                  <c:v>SANTANDER</c:v>
                </c:pt>
              </c:strCache>
            </c:strRef>
          </c:cat>
          <c:val>
            <c:numRef>
              <c:f>'Automóviles régimen pasaje'!$G$39:$G$48</c:f>
              <c:numCache>
                <c:formatCode>General</c:formatCode>
                <c:ptCount val="10"/>
                <c:pt idx="0">
                  <c:v>1271313</c:v>
                </c:pt>
                <c:pt idx="1">
                  <c:v>1194299</c:v>
                </c:pt>
                <c:pt idx="2">
                  <c:v>633133</c:v>
                </c:pt>
                <c:pt idx="3">
                  <c:v>466203</c:v>
                </c:pt>
                <c:pt idx="4">
                  <c:v>378111</c:v>
                </c:pt>
                <c:pt idx="5">
                  <c:v>370549</c:v>
                </c:pt>
                <c:pt idx="6">
                  <c:v>204745</c:v>
                </c:pt>
                <c:pt idx="7">
                  <c:v>157927</c:v>
                </c:pt>
                <c:pt idx="8">
                  <c:v>151579</c:v>
                </c:pt>
                <c:pt idx="9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FEA8-48F1-A969-06D1BE6221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200" b="1" i="0" baseline="0">
                <a:effectLst/>
              </a:rPr>
              <a:t>Turismos, autobuses y camiones en régimen de mercancía (unidades)</a:t>
            </a:r>
            <a:endParaRPr lang="es-ES" sz="1200">
              <a:effectLst/>
            </a:endParaRPr>
          </a:p>
        </c:rich>
      </c:tx>
      <c:layout>
        <c:manualLayout>
          <c:xMode val="edge"/>
          <c:yMode val="edge"/>
          <c:x val="0.19276155717761556"/>
          <c:y val="8.6805555555555559E-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'Automóviles régimen mercancía'!$F$38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mercancía'!$F$39:$F$48</c:f>
              <c:numCache>
                <c:formatCode>General</c:formatCode>
                <c:ptCount val="10"/>
                <c:pt idx="0">
                  <c:v>818225</c:v>
                </c:pt>
                <c:pt idx="1">
                  <c:v>809354</c:v>
                </c:pt>
                <c:pt idx="2">
                  <c:v>489641</c:v>
                </c:pt>
                <c:pt idx="3">
                  <c:v>450350</c:v>
                </c:pt>
                <c:pt idx="4">
                  <c:v>254673</c:v>
                </c:pt>
                <c:pt idx="5">
                  <c:v>194738</c:v>
                </c:pt>
                <c:pt idx="6">
                  <c:v>184426</c:v>
                </c:pt>
                <c:pt idx="7">
                  <c:v>106589</c:v>
                </c:pt>
                <c:pt idx="8">
                  <c:v>75418</c:v>
                </c:pt>
                <c:pt idx="9">
                  <c:v>64315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395E-4CB1-BC10-BB76820302B1}"/>
            </c:ext>
          </c:extLst>
        </c:ser>
        <c:ser>
          <c:idx val="1"/>
          <c:order val="1"/>
          <c:tx>
            <c:strRef>
              <c:f>'Automóviles régimen mercancía'!$G$38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'Automóviles régimen mercancía'!$E$39:$E$48</c:f>
              <c:strCache>
                <c:ptCount val="10"/>
                <c:pt idx="0">
                  <c:v>VALENCIA</c:v>
                </c:pt>
                <c:pt idx="1">
                  <c:v>BARCELONA</c:v>
                </c:pt>
                <c:pt idx="2">
                  <c:v>SANTANDER</c:v>
                </c:pt>
                <c:pt idx="3">
                  <c:v>VIGO</c:v>
                </c:pt>
                <c:pt idx="4">
                  <c:v>PASAIA</c:v>
                </c:pt>
                <c:pt idx="5">
                  <c:v>TARRAGONA</c:v>
                </c:pt>
                <c:pt idx="6">
                  <c:v>BALEARES</c:v>
                </c:pt>
                <c:pt idx="7">
                  <c:v>LAS PALMAS</c:v>
                </c:pt>
                <c:pt idx="8">
                  <c:v>SANTA CRUZ DE TENERIFE</c:v>
                </c:pt>
                <c:pt idx="9">
                  <c:v>MÁLAGA</c:v>
                </c:pt>
              </c:strCache>
            </c:strRef>
          </c:cat>
          <c:val>
            <c:numRef>
              <c:f>'Automóviles régimen mercancía'!$G$39:$G$48</c:f>
              <c:numCache>
                <c:formatCode>General</c:formatCode>
                <c:ptCount val="10"/>
                <c:pt idx="0">
                  <c:v>793093</c:v>
                </c:pt>
                <c:pt idx="1">
                  <c:v>836465</c:v>
                </c:pt>
                <c:pt idx="2">
                  <c:v>497303</c:v>
                </c:pt>
                <c:pt idx="3">
                  <c:v>484961</c:v>
                </c:pt>
                <c:pt idx="4">
                  <c:v>234705</c:v>
                </c:pt>
                <c:pt idx="5">
                  <c:v>200360</c:v>
                </c:pt>
                <c:pt idx="6">
                  <c:v>172695</c:v>
                </c:pt>
                <c:pt idx="7">
                  <c:v>103245</c:v>
                </c:pt>
                <c:pt idx="8">
                  <c:v>74283</c:v>
                </c:pt>
                <c:pt idx="9">
                  <c:v>54751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395E-4CB1-BC10-BB76820302B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Buques mercantes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número'!$F$38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número'!$F$39:$F$48</c:f>
              <c:numCache>
                <c:formatCode>General</c:formatCode>
                <c:ptCount val="10"/>
                <c:pt idx="0">
                  <c:v>50366</c:v>
                </c:pt>
                <c:pt idx="1">
                  <c:v>28913</c:v>
                </c:pt>
                <c:pt idx="2">
                  <c:v>16400</c:v>
                </c:pt>
                <c:pt idx="3">
                  <c:v>12283</c:v>
                </c:pt>
                <c:pt idx="4">
                  <c:v>11147</c:v>
                </c:pt>
                <c:pt idx="5">
                  <c:v>9038</c:v>
                </c:pt>
                <c:pt idx="6">
                  <c:v>7722</c:v>
                </c:pt>
                <c:pt idx="7">
                  <c:v>2925</c:v>
                </c:pt>
                <c:pt idx="8">
                  <c:v>2554</c:v>
                </c:pt>
                <c:pt idx="9">
                  <c:v>2396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063E-4285-AC94-5C8F6CE61FDF}"/>
            </c:ext>
          </c:extLst>
        </c:ser>
        <c:ser>
          <c:idx val="1"/>
          <c:order val="1"/>
          <c:tx>
            <c:strRef>
              <c:f>'Buques número'!$G$38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número'!$E$39:$E$48</c:f>
              <c:strCache>
                <c:ptCount val="10"/>
                <c:pt idx="0">
                  <c:v>BALEARES</c:v>
                </c:pt>
                <c:pt idx="1">
                  <c:v>BAHÍA DE ALGECIRAS</c:v>
                </c:pt>
                <c:pt idx="2">
                  <c:v>SANTA CRUZ DE TENERIFE</c:v>
                </c:pt>
                <c:pt idx="3">
                  <c:v>LAS PALMAS</c:v>
                </c:pt>
                <c:pt idx="4">
                  <c:v>CEUTA</c:v>
                </c:pt>
                <c:pt idx="5">
                  <c:v>BARCELONA</c:v>
                </c:pt>
                <c:pt idx="6">
                  <c:v>VALENCIA</c:v>
                </c:pt>
                <c:pt idx="7">
                  <c:v>BILBAO</c:v>
                </c:pt>
                <c:pt idx="8">
                  <c:v>TARRAGONA</c:v>
                </c:pt>
                <c:pt idx="9">
                  <c:v>HUELVA</c:v>
                </c:pt>
              </c:strCache>
            </c:strRef>
          </c:cat>
          <c:val>
            <c:numRef>
              <c:f>'Buques número'!$G$39:$G$48</c:f>
              <c:numCache>
                <c:formatCode>General</c:formatCode>
                <c:ptCount val="10"/>
                <c:pt idx="0">
                  <c:v>44214</c:v>
                </c:pt>
                <c:pt idx="1">
                  <c:v>28249</c:v>
                </c:pt>
                <c:pt idx="2">
                  <c:v>13359</c:v>
                </c:pt>
                <c:pt idx="3">
                  <c:v>11446</c:v>
                </c:pt>
                <c:pt idx="4">
                  <c:v>10772</c:v>
                </c:pt>
                <c:pt idx="5">
                  <c:v>8974</c:v>
                </c:pt>
                <c:pt idx="6">
                  <c:v>7715</c:v>
                </c:pt>
                <c:pt idx="7">
                  <c:v>2855</c:v>
                </c:pt>
                <c:pt idx="8">
                  <c:v>2655</c:v>
                </c:pt>
                <c:pt idx="9">
                  <c:v>2291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063E-4285-AC94-5C8F6CE61FDF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sz="1300" b="1"/>
              <a:t>Buques mercantes (unidades de arqueo</a:t>
            </a:r>
            <a:r>
              <a:rPr lang="es-ES" sz="1300" b="1" baseline="0"/>
              <a:t> bruto</a:t>
            </a:r>
            <a:r>
              <a:rPr lang="es-ES" sz="1300" b="1"/>
              <a:t>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'Buques GT'!$F$38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MÁLAGA</c:v>
                </c:pt>
              </c:strCache>
            </c:strRef>
          </c:cat>
          <c:val>
            <c:numRef>
              <c:f>'Buques GT'!$F$39:$F$48</c:f>
              <c:numCache>
                <c:formatCode>General</c:formatCode>
                <c:ptCount val="10"/>
                <c:pt idx="0">
                  <c:v>410703181</c:v>
                </c:pt>
                <c:pt idx="1">
                  <c:v>344143018</c:v>
                </c:pt>
                <c:pt idx="2">
                  <c:v>262922154</c:v>
                </c:pt>
                <c:pt idx="3">
                  <c:v>248917445</c:v>
                </c:pt>
                <c:pt idx="4">
                  <c:v>241035323</c:v>
                </c:pt>
                <c:pt idx="5">
                  <c:v>198822227</c:v>
                </c:pt>
                <c:pt idx="6">
                  <c:v>70169573</c:v>
                </c:pt>
                <c:pt idx="7">
                  <c:v>47997435</c:v>
                </c:pt>
                <c:pt idx="8">
                  <c:v>46336398</c:v>
                </c:pt>
                <c:pt idx="9">
                  <c:v>44831999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6AEB-4DAA-8D87-9369A96FF9E3}"/>
            </c:ext>
          </c:extLst>
        </c:ser>
        <c:ser>
          <c:idx val="1"/>
          <c:order val="1"/>
          <c:tx>
            <c:strRef>
              <c:f>'Buques GT'!$G$38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'Buques GT'!$E$39:$E$48</c:f>
              <c:strCache>
                <c:ptCount val="10"/>
                <c:pt idx="0">
                  <c:v>BAHÍA DE ALGECIRAS</c:v>
                </c:pt>
                <c:pt idx="1">
                  <c:v>BARCELONA</c:v>
                </c:pt>
                <c:pt idx="2">
                  <c:v>VALENCIA</c:v>
                </c:pt>
                <c:pt idx="3">
                  <c:v>LAS PALMAS</c:v>
                </c:pt>
                <c:pt idx="4">
                  <c:v>BALEARES</c:v>
                </c:pt>
                <c:pt idx="5">
                  <c:v>SANTA CRUZ DE TENERIFE</c:v>
                </c:pt>
                <c:pt idx="6">
                  <c:v>CEUTA</c:v>
                </c:pt>
                <c:pt idx="7">
                  <c:v>BILBAO</c:v>
                </c:pt>
                <c:pt idx="8">
                  <c:v>TARRAGONA</c:v>
                </c:pt>
                <c:pt idx="9">
                  <c:v>MÁLAGA</c:v>
                </c:pt>
              </c:strCache>
            </c:strRef>
          </c:cat>
          <c:val>
            <c:numRef>
              <c:f>'Buques GT'!$G$39:$G$48</c:f>
              <c:numCache>
                <c:formatCode>General</c:formatCode>
                <c:ptCount val="10"/>
                <c:pt idx="0">
                  <c:v>406252774</c:v>
                </c:pt>
                <c:pt idx="1">
                  <c:v>329412544</c:v>
                </c:pt>
                <c:pt idx="2">
                  <c:v>256175377</c:v>
                </c:pt>
                <c:pt idx="3">
                  <c:v>241050065</c:v>
                </c:pt>
                <c:pt idx="4">
                  <c:v>222818378</c:v>
                </c:pt>
                <c:pt idx="5">
                  <c:v>185585177</c:v>
                </c:pt>
                <c:pt idx="6">
                  <c:v>64123650</c:v>
                </c:pt>
                <c:pt idx="7">
                  <c:v>46789495</c:v>
                </c:pt>
                <c:pt idx="8">
                  <c:v>48043269</c:v>
                </c:pt>
                <c:pt idx="9">
                  <c:v>38049983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6AEB-4DAA-8D87-9369A96FF9E3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hart2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s-E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 rot="0" spcFirstLastPara="1" vertOverflow="ellipsis" vert="horz" wrap="square" anchor="ctr" anchorCtr="1"/>
          <a:lstStyle/>
          <a:p>
            <a:pPr>
              <a:defRPr sz="1400" b="0" i="0" u="none" strike="noStrike" kern="1200" spc="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r>
              <a:rPr lang="es-ES" b="1"/>
              <a:t>Cruceros (unidades)</a:t>
            </a:r>
          </a:p>
        </c:rich>
      </c:tx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400" b="0" i="0" u="none" strike="noStrike" kern="1200" spc="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title>
    <c:autoTitleDeleted val="0"/>
    <c:plotArea>
      <c:layout>
        <c:manualLayout>
          <c:layoutTarget val="inner"/>
          <c:xMode val="edge"/>
          <c:yMode val="edge"/>
          <c:x val="0.18378690346188478"/>
          <c:y val="0.10732060185185185"/>
          <c:w val="0.78845599363948116"/>
          <c:h val="0.67617403944298626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Cruceros!$F$38</c:f>
              <c:strCache>
                <c:ptCount val="1"/>
                <c:pt idx="0">
                  <c:v>2018</c:v>
                </c:pt>
              </c:strCache>
            </c:strRef>
          </c:tx>
          <c:spPr>
            <a:solidFill>
              <a:schemeClr val="tx2">
                <a:lumMod val="40000"/>
                <a:lumOff val="60000"/>
              </a:schemeClr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Cruceros!$F$39:$F$48</c:f>
              <c:numCache>
                <c:formatCode>General</c:formatCode>
                <c:ptCount val="10"/>
                <c:pt idx="0">
                  <c:v>860</c:v>
                </c:pt>
                <c:pt idx="1">
                  <c:v>829</c:v>
                </c:pt>
                <c:pt idx="2">
                  <c:v>586</c:v>
                </c:pt>
                <c:pt idx="3">
                  <c:v>549</c:v>
                </c:pt>
                <c:pt idx="4">
                  <c:v>334</c:v>
                </c:pt>
                <c:pt idx="5">
                  <c:v>299</c:v>
                </c:pt>
                <c:pt idx="6">
                  <c:v>194</c:v>
                </c:pt>
                <c:pt idx="7">
                  <c:v>151</c:v>
                </c:pt>
                <c:pt idx="8">
                  <c:v>94</c:v>
                </c:pt>
                <c:pt idx="9">
                  <c:v>75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4284-4192-9F2B-94CFF37A246E}"/>
            </c:ext>
          </c:extLst>
        </c:ser>
        <c:ser>
          <c:idx val="1"/>
          <c:order val="1"/>
          <c:tx>
            <c:strRef>
              <c:f>Cruceros!$G$38</c:f>
              <c:strCache>
                <c:ptCount val="1"/>
                <c:pt idx="0">
                  <c:v>2017</c:v>
                </c:pt>
              </c:strCache>
            </c:strRef>
          </c:tx>
          <c:spPr>
            <a:solidFill>
              <a:srgbClr val="FF6600"/>
            </a:solidFill>
            <a:ln>
              <a:noFill/>
            </a:ln>
            <a:effectLst/>
          </c:spPr>
          <c:invertIfNegative val="0"/>
          <c:cat>
            <c:strRef>
              <c:f>Cruceros!$E$39:$E$48</c:f>
              <c:strCache>
                <c:ptCount val="10"/>
                <c:pt idx="0">
                  <c:v>BALEARES</c:v>
                </c:pt>
                <c:pt idx="1">
                  <c:v>BARCELONA</c:v>
                </c:pt>
                <c:pt idx="2">
                  <c:v>LAS PALMAS</c:v>
                </c:pt>
                <c:pt idx="3">
                  <c:v>SANTA CRUZ DE TENERIFE</c:v>
                </c:pt>
                <c:pt idx="4">
                  <c:v>BAHÍA DE CÁDIZ</c:v>
                </c:pt>
                <c:pt idx="5">
                  <c:v>MÁLAGA</c:v>
                </c:pt>
                <c:pt idx="6">
                  <c:v>VALENCIA</c:v>
                </c:pt>
                <c:pt idx="7">
                  <c:v>CARTAGENA</c:v>
                </c:pt>
                <c:pt idx="8">
                  <c:v>A CORUÑA</c:v>
                </c:pt>
                <c:pt idx="9">
                  <c:v>SEVILLA</c:v>
                </c:pt>
              </c:strCache>
            </c:strRef>
          </c:cat>
          <c:val>
            <c:numRef>
              <c:f>Cruceros!$G$39:$G$48</c:f>
              <c:numCache>
                <c:formatCode>General</c:formatCode>
                <c:ptCount val="10"/>
                <c:pt idx="0">
                  <c:v>825</c:v>
                </c:pt>
                <c:pt idx="1">
                  <c:v>775</c:v>
                </c:pt>
                <c:pt idx="2">
                  <c:v>565</c:v>
                </c:pt>
                <c:pt idx="3">
                  <c:v>539</c:v>
                </c:pt>
                <c:pt idx="4">
                  <c:v>291</c:v>
                </c:pt>
                <c:pt idx="5">
                  <c:v>299</c:v>
                </c:pt>
                <c:pt idx="6">
                  <c:v>203</c:v>
                </c:pt>
                <c:pt idx="7">
                  <c:v>152</c:v>
                </c:pt>
                <c:pt idx="8">
                  <c:v>124</c:v>
                </c:pt>
                <c:pt idx="9">
                  <c:v>80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4284-4192-9F2B-94CFF37A246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50"/>
        <c:axId val="365375584"/>
        <c:axId val="225879056"/>
      </c:barChart>
      <c:catAx>
        <c:axId val="365375584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225879056"/>
        <c:crosses val="autoZero"/>
        <c:auto val="1"/>
        <c:lblAlgn val="ctr"/>
        <c:lblOffset val="100"/>
        <c:noMultiLvlLbl val="0"/>
      </c:catAx>
      <c:valAx>
        <c:axId val="225879056"/>
        <c:scaling>
          <c:orientation val="minMax"/>
        </c:scaling>
        <c:delete val="0"/>
        <c:axPos val="l"/>
        <c:numFmt formatCode="#,##0" sourceLinked="0"/>
        <c:majorTickMark val="out"/>
        <c:minorTickMark val="none"/>
        <c:tickLblPos val="nextTo"/>
        <c:spPr>
          <a:noFill/>
          <a:ln>
            <a:solidFill>
              <a:schemeClr val="bg1">
                <a:lumMod val="75000"/>
              </a:schemeClr>
            </a:solidFill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tx1">
                    <a:lumMod val="65000"/>
                    <a:lumOff val="35000"/>
                  </a:schemeClr>
                </a:solidFill>
                <a:latin typeface="+mn-lt"/>
                <a:ea typeface="+mn-ea"/>
                <a:cs typeface="+mn-cs"/>
              </a:defRPr>
            </a:pPr>
            <a:endParaRPr lang="es-ES"/>
          </a:p>
        </c:txPr>
        <c:crossAx val="365375584"/>
        <c:crosses val="autoZero"/>
        <c:crossBetween val="between"/>
      </c:valAx>
      <c:spPr>
        <a:noFill/>
        <a:ln>
          <a:noFill/>
        </a:ln>
        <a:effectLst/>
      </c:spPr>
    </c:plotArea>
    <c:legend>
      <c:legendPos val="r"/>
      <c:layout>
        <c:manualLayout>
          <c:xMode val="edge"/>
          <c:yMode val="edge"/>
          <c:x val="0.77455433262448037"/>
          <c:y val="0.12433403506853311"/>
          <c:w val="0.11333481809299385"/>
          <c:h val="0.10464648950131233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000" b="0" i="0" u="none" strike="noStrike" kern="1200" baseline="0">
              <a:solidFill>
                <a:schemeClr val="tx1">
                  <a:lumMod val="65000"/>
                  <a:lumOff val="35000"/>
                </a:schemeClr>
              </a:solidFill>
              <a:latin typeface="+mn-lt"/>
              <a:ea typeface="+mn-ea"/>
              <a:cs typeface="+mn-cs"/>
            </a:defRPr>
          </a:pPr>
          <a:endParaRPr lang="es-ES"/>
        </a:p>
      </c:txPr>
    </c:legend>
    <c:plotVisOnly val="1"/>
    <c:dispBlanksAs val="gap"/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/>
      </a:pPr>
      <a:endParaRPr lang="es-E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7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8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19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0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1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2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3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4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5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6.xml><?xml version="1.0" encoding="utf-8"?>
<cs:chartStyle xmlns:cs="http://schemas.microsoft.com/office/drawing/2012/chartStyle" xmlns:a="http://schemas.openxmlformats.org/drawingml/2006/main" id="201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jpe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.xm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3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4.xm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5.xm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6.xm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7.xm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8.xm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9.xm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0.xm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1.xm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2.xm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3.xml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4.xml"/></Relationships>
</file>

<file path=xl/drawings/_rels/drawing1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5.xml"/></Relationships>
</file>

<file path=xl/drawings/_rels/drawing1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6.xml"/></Relationships>
</file>

<file path=xl/drawings/_rels/drawing19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7.xml"/></Relationships>
</file>

<file path=xl/drawings/_rels/drawing20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8.xml"/></Relationships>
</file>

<file path=xl/drawings/_rels/drawing2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19.xml"/></Relationships>
</file>

<file path=xl/drawings/_rels/drawing2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0.xml"/></Relationships>
</file>

<file path=xl/drawings/_rels/drawing2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1.xml"/></Relationships>
</file>

<file path=xl/drawings/_rels/drawing24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2.xml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3.xml"/></Relationships>
</file>

<file path=xl/drawings/_rels/drawing26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4.xml"/></Relationships>
</file>

<file path=xl/drawings/_rels/drawing27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5.xml"/></Relationships>
</file>

<file path=xl/drawings/_rels/drawing28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chart" Target="../charts/chart26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76201</xdr:colOff>
      <xdr:row>0</xdr:row>
      <xdr:rowOff>37721</xdr:rowOff>
    </xdr:from>
    <xdr:to>
      <xdr:col>4</xdr:col>
      <xdr:colOff>733425</xdr:colOff>
      <xdr:row>2</xdr:row>
      <xdr:rowOff>103121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6B629D76-1AC7-4832-BC6D-017326DA5AC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76201" y="37721"/>
          <a:ext cx="3552824" cy="5511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57658</xdr:colOff>
      <xdr:row>0</xdr:row>
      <xdr:rowOff>0</xdr:rowOff>
    </xdr:from>
    <xdr:to>
      <xdr:col>2</xdr:col>
      <xdr:colOff>121592</xdr:colOff>
      <xdr:row>1</xdr:row>
      <xdr:rowOff>182250</xdr:rowOff>
    </xdr:to>
    <xdr:pic>
      <xdr:nvPicPr>
        <xdr:cNvPr id="3" name="LogoRes06">
          <a:extLst>
            <a:ext uri="{FF2B5EF4-FFF2-40B4-BE49-F238E27FC236}">
              <a16:creationId xmlns:a16="http://schemas.microsoft.com/office/drawing/2014/main" id="{2A8882D9-84C9-4CFD-AD96-292E35183320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57658" y="0"/>
          <a:ext cx="3016684" cy="4680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2" name="Gráfico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7570604-88B9-40BA-9042-5796934A16E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D2AC9EE8-96EB-4D4C-AE97-9B79845A4F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47801944-CCCF-4357-B844-314B9BA833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063DF60-6659-4827-B2D0-CC8563DBB12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5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7" name="LogoRes06">
          <a:extLst>
            <a:ext uri="{FF2B5EF4-FFF2-40B4-BE49-F238E27FC236}">
              <a16:creationId xmlns:a16="http://schemas.microsoft.com/office/drawing/2014/main" id="{93A0C2C3-F124-49F7-87CD-5049E45B75B7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A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2EAEB3D6-D4DD-439F-8F0F-453EBFABDF2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81A2D803-8246-4C9A-988B-E52183BDA50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6" name="LogoRes06">
          <a:extLst>
            <a:ext uri="{FF2B5EF4-FFF2-40B4-BE49-F238E27FC236}">
              <a16:creationId xmlns:a16="http://schemas.microsoft.com/office/drawing/2014/main" id="{F27A6F29-7F6D-4E9F-A2A0-E27BD3EB27D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6493897-CDCF-4E6D-83E5-AE83812F58C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180345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3D8BAA7-E43F-4065-89B8-0AD650E6EB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E7C3F1A4-B6EB-43C3-90DB-1CF81E2F164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9CF7C86-B204-47F4-87F2-738E85C62CC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EC816915-DC74-43B7-A691-50887BA704A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9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712BCF7-B80A-4124-A5C2-FA0EA52A179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B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44032BA2-E57F-42E5-8706-76A6D82E1D5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0C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21A06734-1C52-466A-9677-B3D6AAB677AD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D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042B0255-833F-4EA6-AE17-372C4F710001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E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3F03AE1D-E1C0-4D7B-8982-92A9F086F45C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0F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C9AA4C9F-2B80-46AA-88E9-D6A3D82F64BB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0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74770088-6616-4DB7-8D2B-1604403229A5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1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A9ED84AE-965F-4C9A-AAEB-D45998B15B7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2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6FBCFCAB-F0D0-4F57-91FC-193A33100B0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3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05DD21D-084C-4628-80DA-8426AAD3E99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4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ACAECAE-8ADF-4CE2-B537-A1F17B976F34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3" name="Gráfico 2">
          <a:extLst>
            <a:ext uri="{FF2B5EF4-FFF2-40B4-BE49-F238E27FC236}">
              <a16:creationId xmlns:a16="http://schemas.microsoft.com/office/drawing/2014/main" id="{00000000-0008-0000-1500-000003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4" name="LogoRes06">
          <a:extLst>
            <a:ext uri="{FF2B5EF4-FFF2-40B4-BE49-F238E27FC236}">
              <a16:creationId xmlns:a16="http://schemas.microsoft.com/office/drawing/2014/main" id="{8799528D-FEA2-4DFC-A5EB-EF9C384D36C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6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2D97AD72-2229-4A82-AD4C-7666319EE019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7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8B7602D8-B3B8-4B07-8384-68B31AA3F396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0</xdr:colOff>
      <xdr:row>6</xdr:row>
      <xdr:rowOff>0</xdr:rowOff>
    </xdr:from>
    <xdr:to>
      <xdr:col>12</xdr:col>
      <xdr:colOff>213360</xdr:colOff>
      <xdr:row>30</xdr:row>
      <xdr:rowOff>0</xdr:rowOff>
    </xdr:to>
    <xdr:graphicFrame macro="">
      <xdr:nvGraphicFramePr>
        <xdr:cNvPr id="4" name="Gráfico 3">
          <a:extLst>
            <a:ext uri="{FF2B5EF4-FFF2-40B4-BE49-F238E27FC236}">
              <a16:creationId xmlns:a16="http://schemas.microsoft.com/office/drawing/2014/main" id="{00000000-0008-0000-1800-00000400000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0</xdr:col>
      <xdr:colOff>0</xdr:colOff>
      <xdr:row>0</xdr:row>
      <xdr:rowOff>0</xdr:rowOff>
    </xdr:from>
    <xdr:to>
      <xdr:col>3</xdr:col>
      <xdr:colOff>73459</xdr:colOff>
      <xdr:row>1</xdr:row>
      <xdr:rowOff>182250</xdr:rowOff>
    </xdr:to>
    <xdr:pic>
      <xdr:nvPicPr>
        <xdr:cNvPr id="5" name="LogoRes06">
          <a:extLst>
            <a:ext uri="{FF2B5EF4-FFF2-40B4-BE49-F238E27FC236}">
              <a16:creationId xmlns:a16="http://schemas.microsoft.com/office/drawing/2014/main" id="{F24FECA2-65AB-4CCA-A294-184495262493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0" y="0"/>
          <a:ext cx="3121459" cy="46419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6.xml"/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7.xml"/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8.xml"/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9.xml"/><Relationship Id="rId1" Type="http://schemas.openxmlformats.org/officeDocument/2006/relationships/printerSettings" Target="../printerSettings/printerSettings19.bin"/></Relationships>
</file>

<file path=xl/worksheets/_rels/sheet2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0.xml"/><Relationship Id="rId1" Type="http://schemas.openxmlformats.org/officeDocument/2006/relationships/printerSettings" Target="../printerSettings/printerSettings20.bin"/></Relationships>
</file>

<file path=xl/worksheets/_rels/sheet2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1.bin"/></Relationships>
</file>

<file path=xl/worksheets/_rels/sheet2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2.xml"/><Relationship Id="rId1" Type="http://schemas.openxmlformats.org/officeDocument/2006/relationships/printerSettings" Target="../printerSettings/printerSettings22.bin"/></Relationships>
</file>

<file path=xl/worksheets/_rels/sheet2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3.xml"/><Relationship Id="rId1" Type="http://schemas.openxmlformats.org/officeDocument/2006/relationships/printerSettings" Target="../printerSettings/printerSettings23.bin"/></Relationships>
</file>

<file path=xl/worksheets/_rels/sheet2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4.xml"/><Relationship Id="rId1" Type="http://schemas.openxmlformats.org/officeDocument/2006/relationships/printerSettings" Target="../printerSettings/printerSettings24.bin"/></Relationships>
</file>

<file path=xl/worksheets/_rels/sheet2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5.xml"/><Relationship Id="rId1" Type="http://schemas.openxmlformats.org/officeDocument/2006/relationships/printerSettings" Target="../printerSettings/printerSettings25.bin"/></Relationships>
</file>

<file path=xl/worksheets/_rels/sheet2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6.xml"/><Relationship Id="rId1" Type="http://schemas.openxmlformats.org/officeDocument/2006/relationships/printerSettings" Target="../printerSettings/printerSettings26.bin"/></Relationships>
</file>

<file path=xl/worksheets/_rels/sheet2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7.xml"/><Relationship Id="rId1" Type="http://schemas.openxmlformats.org/officeDocument/2006/relationships/printerSettings" Target="../printerSettings/printerSettings27.bin"/></Relationships>
</file>

<file path=xl/worksheets/_rels/sheet2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8.xml"/><Relationship Id="rId1" Type="http://schemas.openxmlformats.org/officeDocument/2006/relationships/printerSettings" Target="../printerSettings/printerSettings2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K72"/>
  <sheetViews>
    <sheetView tabSelected="1" workbookViewId="0">
      <selection activeCell="G29" sqref="G29"/>
    </sheetView>
  </sheetViews>
  <sheetFormatPr baseColWidth="10" defaultColWidth="11.5546875" defaultRowHeight="14.4" x14ac:dyDescent="0.3"/>
  <cols>
    <col min="1" max="1" width="8.6640625" style="48" customWidth="1"/>
    <col min="2" max="4" width="11.5546875" style="48"/>
    <col min="5" max="5" width="11.5546875" style="48" customWidth="1"/>
    <col min="6" max="10" width="11.5546875" style="48"/>
    <col min="11" max="11" width="9.6640625" style="48" customWidth="1"/>
    <col min="12" max="12" width="0" style="48" hidden="1" customWidth="1"/>
    <col min="13" max="16384" width="11.5546875" style="48"/>
  </cols>
  <sheetData>
    <row r="1" spans="7:9" ht="19.8" x14ac:dyDescent="0.3">
      <c r="I1" s="49" t="s">
        <v>173</v>
      </c>
    </row>
    <row r="2" spans="7:9" ht="18" x14ac:dyDescent="0.3">
      <c r="I2" s="50" t="s">
        <v>60</v>
      </c>
    </row>
    <row r="15" spans="7:9" ht="31.2" x14ac:dyDescent="0.3">
      <c r="G15" s="51" t="s">
        <v>61</v>
      </c>
    </row>
    <row r="16" spans="7:9" ht="23.4" x14ac:dyDescent="0.3">
      <c r="G16" s="52" t="s">
        <v>175</v>
      </c>
    </row>
    <row r="28" spans="6:11" x14ac:dyDescent="0.3">
      <c r="G28" s="53"/>
      <c r="H28" s="53"/>
      <c r="I28" s="53"/>
      <c r="J28" s="53"/>
    </row>
    <row r="29" spans="6:11" ht="14.4" customHeight="1" x14ac:dyDescent="0.3">
      <c r="F29" s="53"/>
      <c r="G29" s="53"/>
      <c r="H29" s="53"/>
      <c r="I29" s="53"/>
      <c r="J29" s="53"/>
      <c r="K29" s="54" t="s">
        <v>177</v>
      </c>
    </row>
    <row r="31" spans="6:11" x14ac:dyDescent="0.3">
      <c r="K31" s="55"/>
    </row>
    <row r="33" spans="2:6" ht="15.6" x14ac:dyDescent="0.3">
      <c r="F33" s="56" t="s">
        <v>62</v>
      </c>
    </row>
    <row r="34" spans="2:6" ht="15.6" x14ac:dyDescent="0.3">
      <c r="F34" s="56"/>
    </row>
    <row r="35" spans="2:6" ht="15.6" x14ac:dyDescent="0.3">
      <c r="C35" s="67"/>
    </row>
    <row r="36" spans="2:6" s="59" customFormat="1" ht="15.6" x14ac:dyDescent="0.3">
      <c r="B36" s="57" t="s">
        <v>63</v>
      </c>
      <c r="C36" s="58" t="s">
        <v>64</v>
      </c>
    </row>
    <row r="37" spans="2:6" s="59" customFormat="1" ht="15.6" x14ac:dyDescent="0.3">
      <c r="B37" s="57" t="s">
        <v>65</v>
      </c>
      <c r="C37" s="57" t="s">
        <v>66</v>
      </c>
    </row>
    <row r="38" spans="2:6" s="59" customFormat="1" ht="15.6" x14ac:dyDescent="0.3">
      <c r="B38" s="60" t="s">
        <v>67</v>
      </c>
      <c r="C38" s="60" t="s">
        <v>68</v>
      </c>
    </row>
    <row r="39" spans="2:6" s="59" customFormat="1" ht="15.6" x14ac:dyDescent="0.3">
      <c r="B39" s="57" t="s">
        <v>69</v>
      </c>
      <c r="C39" s="57" t="s">
        <v>70</v>
      </c>
    </row>
    <row r="40" spans="2:6" s="59" customFormat="1" ht="15.6" x14ac:dyDescent="0.3">
      <c r="B40" s="57" t="s">
        <v>71</v>
      </c>
      <c r="C40" s="57" t="s">
        <v>72</v>
      </c>
    </row>
    <row r="41" spans="2:6" s="59" customFormat="1" ht="15.6" x14ac:dyDescent="0.3">
      <c r="B41" s="57" t="s">
        <v>73</v>
      </c>
      <c r="C41" s="57" t="s">
        <v>74</v>
      </c>
    </row>
    <row r="42" spans="2:6" s="59" customFormat="1" ht="15.6" x14ac:dyDescent="0.3">
      <c r="B42" s="60" t="s">
        <v>75</v>
      </c>
      <c r="C42" s="60" t="s">
        <v>76</v>
      </c>
    </row>
    <row r="43" spans="2:6" s="59" customFormat="1" ht="15.6" x14ac:dyDescent="0.3">
      <c r="B43" s="57" t="s">
        <v>77</v>
      </c>
      <c r="C43" s="57" t="s">
        <v>4</v>
      </c>
    </row>
    <row r="44" spans="2:6" s="59" customFormat="1" ht="15.6" x14ac:dyDescent="0.3">
      <c r="B44" s="57" t="s">
        <v>78</v>
      </c>
      <c r="C44" s="57" t="s">
        <v>6</v>
      </c>
    </row>
    <row r="45" spans="2:6" s="59" customFormat="1" ht="15.6" x14ac:dyDescent="0.3">
      <c r="B45" s="60" t="s">
        <v>79</v>
      </c>
      <c r="C45" s="60" t="s">
        <v>154</v>
      </c>
    </row>
    <row r="46" spans="2:6" s="59" customFormat="1" ht="15.6" x14ac:dyDescent="0.3">
      <c r="B46" s="57" t="s">
        <v>80</v>
      </c>
      <c r="C46" s="57" t="s">
        <v>81</v>
      </c>
    </row>
    <row r="47" spans="2:6" s="59" customFormat="1" ht="15.6" x14ac:dyDescent="0.3">
      <c r="B47" s="57" t="s">
        <v>82</v>
      </c>
      <c r="C47" s="57" t="s">
        <v>83</v>
      </c>
    </row>
    <row r="48" spans="2:6" s="59" customFormat="1" ht="15.6" x14ac:dyDescent="0.3">
      <c r="B48" s="60" t="s">
        <v>84</v>
      </c>
      <c r="C48" s="60" t="s">
        <v>85</v>
      </c>
    </row>
    <row r="49" spans="2:3" s="59" customFormat="1" ht="15.6" x14ac:dyDescent="0.3">
      <c r="B49" s="57" t="s">
        <v>86</v>
      </c>
      <c r="C49" s="57" t="s">
        <v>21</v>
      </c>
    </row>
    <row r="50" spans="2:3" s="59" customFormat="1" ht="15.6" x14ac:dyDescent="0.3">
      <c r="B50" s="60" t="s">
        <v>87</v>
      </c>
      <c r="C50" s="60" t="s">
        <v>88</v>
      </c>
    </row>
    <row r="51" spans="2:3" s="59" customFormat="1" ht="15.6" x14ac:dyDescent="0.3">
      <c r="B51" s="57" t="s">
        <v>89</v>
      </c>
      <c r="C51" s="57" t="s">
        <v>90</v>
      </c>
    </row>
    <row r="52" spans="2:3" s="59" customFormat="1" ht="15.6" x14ac:dyDescent="0.3">
      <c r="B52" s="60" t="s">
        <v>91</v>
      </c>
      <c r="C52" s="60" t="s">
        <v>92</v>
      </c>
    </row>
    <row r="53" spans="2:3" s="59" customFormat="1" ht="15.6" x14ac:dyDescent="0.3">
      <c r="B53" s="60" t="s">
        <v>93</v>
      </c>
      <c r="C53" s="60" t="s">
        <v>94</v>
      </c>
    </row>
    <row r="54" spans="2:3" s="59" customFormat="1" ht="15.6" x14ac:dyDescent="0.3">
      <c r="B54" s="60" t="s">
        <v>95</v>
      </c>
      <c r="C54" s="60" t="s">
        <v>96</v>
      </c>
    </row>
    <row r="55" spans="2:3" s="59" customFormat="1" ht="15.6" x14ac:dyDescent="0.3">
      <c r="B55" s="60" t="s">
        <v>97</v>
      </c>
      <c r="C55" s="60" t="s">
        <v>98</v>
      </c>
    </row>
    <row r="56" spans="2:3" s="59" customFormat="1" ht="15.6" x14ac:dyDescent="0.3">
      <c r="B56" s="57" t="s">
        <v>99</v>
      </c>
      <c r="C56" s="57" t="s">
        <v>169</v>
      </c>
    </row>
    <row r="57" spans="2:3" s="59" customFormat="1" ht="15.6" x14ac:dyDescent="0.3">
      <c r="B57" s="60" t="s">
        <v>100</v>
      </c>
      <c r="C57" s="60" t="s">
        <v>170</v>
      </c>
    </row>
    <row r="58" spans="2:3" s="59" customFormat="1" ht="15.6" x14ac:dyDescent="0.3">
      <c r="B58" s="57" t="s">
        <v>111</v>
      </c>
      <c r="C58" s="57" t="s">
        <v>150</v>
      </c>
    </row>
    <row r="59" spans="2:3" s="59" customFormat="1" ht="15.6" x14ac:dyDescent="0.3">
      <c r="B59" s="57" t="s">
        <v>112</v>
      </c>
      <c r="C59" s="57" t="s">
        <v>101</v>
      </c>
    </row>
    <row r="60" spans="2:3" s="59" customFormat="1" ht="15.6" x14ac:dyDescent="0.3">
      <c r="B60" s="57" t="s">
        <v>102</v>
      </c>
      <c r="C60" s="57" t="s">
        <v>103</v>
      </c>
    </row>
    <row r="61" spans="2:3" s="59" customFormat="1" ht="15.6" x14ac:dyDescent="0.3">
      <c r="B61" s="60" t="s">
        <v>104</v>
      </c>
      <c r="C61" s="60" t="s">
        <v>105</v>
      </c>
    </row>
    <row r="62" spans="2:3" s="59" customFormat="1" ht="15.6" x14ac:dyDescent="0.3">
      <c r="B62" s="60" t="s">
        <v>106</v>
      </c>
      <c r="C62" s="60" t="s">
        <v>107</v>
      </c>
    </row>
    <row r="63" spans="2:3" ht="15.6" x14ac:dyDescent="0.3">
      <c r="B63" s="57"/>
      <c r="C63" s="57"/>
    </row>
    <row r="64" spans="2:3" x14ac:dyDescent="0.3">
      <c r="B64" s="59"/>
    </row>
    <row r="65" spans="2:2" x14ac:dyDescent="0.3">
      <c r="B65" s="59"/>
    </row>
    <row r="66" spans="2:2" x14ac:dyDescent="0.3">
      <c r="B66" s="59"/>
    </row>
    <row r="67" spans="2:2" x14ac:dyDescent="0.3">
      <c r="B67" s="59"/>
    </row>
    <row r="68" spans="2:2" x14ac:dyDescent="0.3">
      <c r="B68" s="59"/>
    </row>
    <row r="69" spans="2:2" x14ac:dyDescent="0.3">
      <c r="B69" s="59"/>
    </row>
    <row r="70" spans="2:2" x14ac:dyDescent="0.3">
      <c r="B70" s="59"/>
    </row>
    <row r="71" spans="2:2" x14ac:dyDescent="0.3">
      <c r="B71" s="59"/>
    </row>
    <row r="72" spans="2:2" x14ac:dyDescent="0.3">
      <c r="B72" s="59"/>
    </row>
  </sheetData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J39"/>
  <sheetViews>
    <sheetView topLeftCell="A10" workbookViewId="0">
      <selection activeCell="M21" sqref="M21"/>
    </sheetView>
  </sheetViews>
  <sheetFormatPr baseColWidth="10" defaultColWidth="11.44140625" defaultRowHeight="14.4" x14ac:dyDescent="0.3"/>
  <cols>
    <col min="1" max="1" width="28.33203125" style="27" bestFit="1" customWidth="1"/>
    <col min="2" max="2" width="16" style="27" bestFit="1" customWidth="1"/>
    <col min="3" max="3" width="28.44140625" style="27" customWidth="1"/>
    <col min="4" max="16384" width="11.44140625" style="27"/>
  </cols>
  <sheetData>
    <row r="1" spans="1:10" ht="22.5" customHeight="1" x14ac:dyDescent="0.4">
      <c r="D1" s="28" t="s">
        <v>26</v>
      </c>
    </row>
    <row r="4" spans="1:10" x14ac:dyDescent="0.3">
      <c r="F4" s="29"/>
      <c r="G4" s="29"/>
      <c r="I4" s="74" t="s">
        <v>178</v>
      </c>
    </row>
    <row r="6" spans="1:10" x14ac:dyDescent="0.3">
      <c r="A6" s="84" t="s">
        <v>28</v>
      </c>
      <c r="B6" s="85"/>
      <c r="C6" s="85"/>
      <c r="D6" s="81" t="s">
        <v>176</v>
      </c>
      <c r="E6" s="82"/>
      <c r="F6" s="81" t="s">
        <v>174</v>
      </c>
      <c r="G6" s="82"/>
      <c r="H6" s="83" t="s">
        <v>27</v>
      </c>
      <c r="I6" s="82"/>
    </row>
    <row r="7" spans="1:10" x14ac:dyDescent="0.3">
      <c r="A7" s="86"/>
      <c r="B7" s="86"/>
      <c r="C7" s="86"/>
      <c r="D7" s="30">
        <v>2017</v>
      </c>
      <c r="E7" s="30">
        <v>2018</v>
      </c>
      <c r="F7" s="30">
        <v>2017</v>
      </c>
      <c r="G7" s="30">
        <v>2018</v>
      </c>
      <c r="H7" s="30" t="s">
        <v>0</v>
      </c>
      <c r="I7" s="30" t="s">
        <v>2</v>
      </c>
    </row>
    <row r="8" spans="1:10" x14ac:dyDescent="0.3">
      <c r="A8" s="75" t="s">
        <v>10</v>
      </c>
      <c r="B8" s="75" t="s">
        <v>11</v>
      </c>
      <c r="C8" s="31" t="s">
        <v>12</v>
      </c>
      <c r="D8" s="69">
        <f>Líquidos!B35</f>
        <v>14514026</v>
      </c>
      <c r="E8" s="69">
        <f>Líquidos!C35</f>
        <v>15990554</v>
      </c>
      <c r="F8" s="69">
        <f>Líquidos!D35</f>
        <v>178242826.00999999</v>
      </c>
      <c r="G8" s="69">
        <f>Líquidos!E35</f>
        <v>180719295.55800003</v>
      </c>
      <c r="H8" s="32">
        <f>G8-F8</f>
        <v>2476469.5480000377</v>
      </c>
      <c r="I8" s="33">
        <f>((G8*100/F8)-100)</f>
        <v>1.3893796476617268</v>
      </c>
    </row>
    <row r="9" spans="1:10" x14ac:dyDescent="0.3">
      <c r="A9" s="76"/>
      <c r="B9" s="78"/>
      <c r="C9" s="31" t="s">
        <v>13</v>
      </c>
      <c r="D9" s="69">
        <f>Sólidos!B35</f>
        <v>8579383</v>
      </c>
      <c r="E9" s="69">
        <f>Sólidos!C35</f>
        <v>9252149</v>
      </c>
      <c r="F9" s="69">
        <f>Sólidos!D35</f>
        <v>101428715.76999998</v>
      </c>
      <c r="G9" s="69">
        <f>Sólidos!E35</f>
        <v>102366095.149</v>
      </c>
      <c r="H9" s="32">
        <f t="shared" ref="H9:H19" si="0">G9-F9</f>
        <v>937379.37900002301</v>
      </c>
      <c r="I9" s="33">
        <f t="shared" ref="I9:I19" si="1">((G9*100/F9)-100)</f>
        <v>0.92417553735533886</v>
      </c>
    </row>
    <row r="10" spans="1:10" x14ac:dyDescent="0.3">
      <c r="A10" s="76"/>
      <c r="B10" s="75" t="s">
        <v>14</v>
      </c>
      <c r="C10" s="31" t="s">
        <v>15</v>
      </c>
      <c r="D10" s="69">
        <f>D12-D11</f>
        <v>5550311</v>
      </c>
      <c r="E10" s="69">
        <f t="shared" ref="E10:G10" si="2">E12-E11</f>
        <v>5826383</v>
      </c>
      <c r="F10" s="69">
        <f t="shared" si="2"/>
        <v>71013094.75</v>
      </c>
      <c r="G10" s="69">
        <f t="shared" si="2"/>
        <v>76344301.84697938</v>
      </c>
      <c r="H10" s="32">
        <f t="shared" si="0"/>
        <v>5331207.0969793797</v>
      </c>
      <c r="I10" s="33">
        <f t="shared" si="1"/>
        <v>7.507357784853312</v>
      </c>
    </row>
    <row r="11" spans="1:10" x14ac:dyDescent="0.3">
      <c r="A11" s="76"/>
      <c r="B11" s="76"/>
      <c r="C11" s="31" t="s">
        <v>16</v>
      </c>
      <c r="D11" s="69">
        <f>'Mercancías contenedores'!B35</f>
        <v>14859486</v>
      </c>
      <c r="E11" s="69">
        <f>'Mercancías contenedores'!C35</f>
        <v>15739583</v>
      </c>
      <c r="F11" s="69">
        <f>'Mercancías contenedores'!D35</f>
        <v>181452921.31</v>
      </c>
      <c r="G11" s="69">
        <f>'Mercancías contenedores'!E35</f>
        <v>191028252.00433663</v>
      </c>
      <c r="H11" s="32">
        <f t="shared" si="0"/>
        <v>9575330.694336623</v>
      </c>
      <c r="I11" s="33">
        <f t="shared" si="1"/>
        <v>5.2770330867133453</v>
      </c>
    </row>
    <row r="12" spans="1:10" x14ac:dyDescent="0.3">
      <c r="A12" s="78"/>
      <c r="B12" s="78"/>
      <c r="C12" s="31" t="s">
        <v>1</v>
      </c>
      <c r="D12" s="69">
        <f>'Mercancía general'!B35</f>
        <v>20409797</v>
      </c>
      <c r="E12" s="69">
        <f>'Mercancía general'!C35</f>
        <v>21565966</v>
      </c>
      <c r="F12" s="69">
        <f>'Mercancía general'!D35</f>
        <v>252466016.06</v>
      </c>
      <c r="G12" s="69">
        <f>'Mercancía general'!E35</f>
        <v>267372553.851316</v>
      </c>
      <c r="H12" s="32">
        <f t="shared" si="0"/>
        <v>14906537.791316003</v>
      </c>
      <c r="I12" s="33">
        <f t="shared" si="1"/>
        <v>5.9043739921706333</v>
      </c>
    </row>
    <row r="13" spans="1:10" x14ac:dyDescent="0.3">
      <c r="A13" s="34"/>
      <c r="B13" s="34"/>
      <c r="C13" s="66" t="s">
        <v>1</v>
      </c>
      <c r="D13" s="70">
        <f>+D8+D9+D12</f>
        <v>43503206</v>
      </c>
      <c r="E13" s="70">
        <f t="shared" ref="E13:G13" si="3">+E8+E9+E12</f>
        <v>46808669</v>
      </c>
      <c r="F13" s="70">
        <f t="shared" si="3"/>
        <v>532137557.83999997</v>
      </c>
      <c r="G13" s="70">
        <f t="shared" si="3"/>
        <v>550457944.55831599</v>
      </c>
      <c r="H13" s="35">
        <f t="shared" si="0"/>
        <v>18320386.718316019</v>
      </c>
      <c r="I13" s="36">
        <f t="shared" si="1"/>
        <v>3.4427915204257147</v>
      </c>
    </row>
    <row r="14" spans="1:10" x14ac:dyDescent="0.3">
      <c r="A14" s="75" t="s">
        <v>3</v>
      </c>
      <c r="B14" s="37" t="s">
        <v>4</v>
      </c>
      <c r="C14" s="31" t="s">
        <v>5</v>
      </c>
      <c r="D14" s="69">
        <f>Pesca!B35</f>
        <v>18660</v>
      </c>
      <c r="E14" s="69">
        <f>Pesca!C35</f>
        <v>18385</v>
      </c>
      <c r="F14" s="69">
        <f>Pesca!D35</f>
        <v>243073.37299999999</v>
      </c>
      <c r="G14" s="69">
        <f>Pesca!E35</f>
        <v>224013.83437000072</v>
      </c>
      <c r="H14" s="32">
        <f>G14-F14</f>
        <v>-19059.538629999268</v>
      </c>
      <c r="I14" s="33">
        <f t="shared" si="1"/>
        <v>-7.8410639531460617</v>
      </c>
    </row>
    <row r="15" spans="1:10" x14ac:dyDescent="0.3">
      <c r="A15" s="76"/>
      <c r="B15" s="75" t="s">
        <v>6</v>
      </c>
      <c r="C15" s="46" t="s">
        <v>166</v>
      </c>
      <c r="D15" s="69">
        <f>'Avi. combustibles'!B35</f>
        <v>646054</v>
      </c>
      <c r="E15" s="69">
        <f>'Avi. combustibles'!C35</f>
        <v>666147</v>
      </c>
      <c r="F15" s="69">
        <f>'Avi. combustibles'!D35</f>
        <v>7987162</v>
      </c>
      <c r="G15" s="69">
        <f>'Avi. combustibles'!E35</f>
        <v>8153154.977789999</v>
      </c>
      <c r="H15" s="32">
        <f>G15-F15</f>
        <v>165992.97778999899</v>
      </c>
      <c r="I15" s="33">
        <f t="shared" si="1"/>
        <v>2.0782472897131612</v>
      </c>
      <c r="J15" s="38"/>
    </row>
    <row r="16" spans="1:10" x14ac:dyDescent="0.3">
      <c r="A16" s="76"/>
      <c r="B16" s="78"/>
      <c r="C16" s="31" t="s">
        <v>7</v>
      </c>
      <c r="D16" s="69">
        <f>Avituallamiento!B35-'Resumen general'!D15</f>
        <v>175370</v>
      </c>
      <c r="E16" s="69">
        <f>Avituallamiento!C35-'Resumen general'!E15</f>
        <v>176546</v>
      </c>
      <c r="F16" s="69">
        <f>Avituallamiento!D35-'Resumen general'!F15</f>
        <v>2132311.5</v>
      </c>
      <c r="G16" s="69">
        <f>Avituallamiento!E35-'Resumen general'!G15</f>
        <v>2142339.1530000018</v>
      </c>
      <c r="H16" s="32">
        <f>G16-F16</f>
        <v>10027.653000001796</v>
      </c>
      <c r="I16" s="33">
        <f t="shared" si="1"/>
        <v>0.4702714870693967</v>
      </c>
    </row>
    <row r="17" spans="1:9" x14ac:dyDescent="0.3">
      <c r="A17" s="78"/>
      <c r="B17" s="37" t="s">
        <v>8</v>
      </c>
      <c r="C17" s="31" t="s">
        <v>9</v>
      </c>
      <c r="D17" s="69">
        <f>'Tráfico interior'!B35</f>
        <v>103744</v>
      </c>
      <c r="E17" s="69">
        <f>'Tráfico interior'!C35</f>
        <v>236834</v>
      </c>
      <c r="F17" s="69">
        <f>'Tráfico interior'!D35</f>
        <v>2722259.28</v>
      </c>
      <c r="G17" s="69">
        <f>'Tráfico interior'!E35</f>
        <v>2579158.2439999995</v>
      </c>
      <c r="H17" s="32">
        <f t="shared" si="0"/>
        <v>-143101.03600000031</v>
      </c>
      <c r="I17" s="33">
        <f t="shared" si="1"/>
        <v>-5.256701191225261</v>
      </c>
    </row>
    <row r="18" spans="1:9" x14ac:dyDescent="0.3">
      <c r="A18" s="39"/>
      <c r="B18" s="39"/>
      <c r="C18" s="66" t="s">
        <v>1</v>
      </c>
      <c r="D18" s="70">
        <f>+D14+D15+D16+D17</f>
        <v>943828</v>
      </c>
      <c r="E18" s="70">
        <f t="shared" ref="E18:F18" si="4">+E14+E15+E16+E17</f>
        <v>1097912</v>
      </c>
      <c r="F18" s="70">
        <f t="shared" si="4"/>
        <v>13084806.152999999</v>
      </c>
      <c r="G18" s="70">
        <f>+G14+G15+G16+G17</f>
        <v>13098666.20916</v>
      </c>
      <c r="H18" s="35">
        <f t="shared" si="0"/>
        <v>13860.056160001084</v>
      </c>
      <c r="I18" s="36">
        <f t="shared" si="1"/>
        <v>0.10592481079150673</v>
      </c>
    </row>
    <row r="19" spans="1:9" x14ac:dyDescent="0.3">
      <c r="A19" s="40"/>
      <c r="B19" s="40"/>
      <c r="C19" s="45" t="s">
        <v>108</v>
      </c>
      <c r="D19" s="41">
        <f>+D13+D18</f>
        <v>44447034</v>
      </c>
      <c r="E19" s="41">
        <f t="shared" ref="E19:F19" si="5">+E13+E18</f>
        <v>47906581</v>
      </c>
      <c r="F19" s="41">
        <f t="shared" si="5"/>
        <v>545222363.99300003</v>
      </c>
      <c r="G19" s="41">
        <f>+G13+G18</f>
        <v>563556610.76747596</v>
      </c>
      <c r="H19" s="41">
        <f t="shared" si="0"/>
        <v>18334246.774475932</v>
      </c>
      <c r="I19" s="42">
        <f t="shared" si="1"/>
        <v>3.3627099666644114</v>
      </c>
    </row>
    <row r="20" spans="1:9" x14ac:dyDescent="0.3">
      <c r="A20" s="39"/>
      <c r="B20" s="39"/>
      <c r="I20" s="43"/>
    </row>
    <row r="21" spans="1:9" x14ac:dyDescent="0.3">
      <c r="A21" s="75" t="s">
        <v>17</v>
      </c>
      <c r="B21" s="75" t="s">
        <v>18</v>
      </c>
      <c r="C21" s="31" t="s">
        <v>19</v>
      </c>
      <c r="D21" s="69">
        <f>'Mercancías tránsito'!B35</f>
        <v>11501467</v>
      </c>
      <c r="E21" s="69">
        <f>'Mercancías tránsito'!C35</f>
        <v>13089549</v>
      </c>
      <c r="F21" s="69">
        <f>'Mercancías tránsito'!D35</f>
        <v>137329687.91</v>
      </c>
      <c r="G21" s="69">
        <f>'Mercancías tránsito'!E35</f>
        <v>148087520.77633333</v>
      </c>
      <c r="H21" s="32">
        <f>G21-F21</f>
        <v>10757832.866333336</v>
      </c>
      <c r="I21" s="33">
        <f t="shared" ref="I21:I36" si="6">((G21*100/F21)-100)</f>
        <v>7.8335813836433914</v>
      </c>
    </row>
    <row r="22" spans="1:9" x14ac:dyDescent="0.3">
      <c r="A22" s="76"/>
      <c r="B22" s="78"/>
      <c r="C22" s="31" t="s">
        <v>20</v>
      </c>
      <c r="D22" s="69">
        <f>'Mercan. contene. tránsito'!B35</f>
        <v>8967232</v>
      </c>
      <c r="E22" s="69">
        <f>'Mercan. contene. tránsito'!C35</f>
        <v>9759442</v>
      </c>
      <c r="F22" s="69">
        <f>'Mercan. contene. tránsito'!D35</f>
        <v>109018485.78999999</v>
      </c>
      <c r="G22" s="69">
        <f>'Mercan. contene. tránsito'!E35</f>
        <v>115978594.63933332</v>
      </c>
      <c r="H22" s="32">
        <f>G22-F22</f>
        <v>6960108.849333331</v>
      </c>
      <c r="I22" s="33">
        <f t="shared" si="6"/>
        <v>6.384338214658797</v>
      </c>
    </row>
    <row r="23" spans="1:9" x14ac:dyDescent="0.3">
      <c r="A23" s="76"/>
      <c r="B23" s="75" t="s">
        <v>21</v>
      </c>
      <c r="C23" s="31" t="s">
        <v>22</v>
      </c>
      <c r="D23" s="69">
        <f>'Ro-Ro'!B35</f>
        <v>4280968</v>
      </c>
      <c r="E23" s="69">
        <f>'Ro-Ro'!C35</f>
        <v>4686269</v>
      </c>
      <c r="F23" s="69">
        <f>'Ro-Ro'!D35</f>
        <v>58074195.079999991</v>
      </c>
      <c r="G23" s="69">
        <f>'Ro-Ro'!E35</f>
        <v>62677882.606000021</v>
      </c>
      <c r="H23" s="32">
        <f t="shared" ref="H23:H36" si="7">G23-F23</f>
        <v>4603687.5260000303</v>
      </c>
      <c r="I23" s="33">
        <f t="shared" si="6"/>
        <v>7.9272515437506001</v>
      </c>
    </row>
    <row r="24" spans="1:9" x14ac:dyDescent="0.3">
      <c r="A24" s="76"/>
      <c r="B24" s="78"/>
      <c r="C24" s="46" t="s">
        <v>151</v>
      </c>
      <c r="D24" s="69">
        <f>'Ro-Ro remolques'!B35</f>
        <v>102625</v>
      </c>
      <c r="E24" s="69">
        <f>'Ro-Ro remolques'!C35</f>
        <v>112701</v>
      </c>
      <c r="F24" s="69">
        <f>'Ro-Ro remolques'!D35</f>
        <v>1311908</v>
      </c>
      <c r="G24" s="69">
        <f>'Ro-Ro remolques'!E35</f>
        <v>1154507</v>
      </c>
      <c r="H24" s="32">
        <f t="shared" si="7"/>
        <v>-157401</v>
      </c>
      <c r="I24" s="33">
        <f t="shared" si="6"/>
        <v>-11.99786875299182</v>
      </c>
    </row>
    <row r="25" spans="1:9" x14ac:dyDescent="0.3">
      <c r="A25" s="76"/>
      <c r="B25" s="79" t="s">
        <v>139</v>
      </c>
      <c r="C25" s="46" t="s">
        <v>138</v>
      </c>
      <c r="D25" s="69">
        <f>TEUS!B35</f>
        <v>1319703</v>
      </c>
      <c r="E25" s="69">
        <f>TEUS!C35</f>
        <v>1421939</v>
      </c>
      <c r="F25" s="69">
        <f>TEUS!D35</f>
        <v>15951634.699999999</v>
      </c>
      <c r="G25" s="69">
        <f>TEUS!E35</f>
        <v>17203133.525324672</v>
      </c>
      <c r="H25" s="32">
        <f t="shared" si="7"/>
        <v>1251498.8253246732</v>
      </c>
      <c r="I25" s="33">
        <f t="shared" si="6"/>
        <v>7.8455835333583366</v>
      </c>
    </row>
    <row r="26" spans="1:9" x14ac:dyDescent="0.3">
      <c r="A26" s="76"/>
      <c r="B26" s="76"/>
      <c r="C26" s="31" t="s">
        <v>140</v>
      </c>
      <c r="D26" s="69">
        <f>'TEUS tránsito'!B35</f>
        <v>720357</v>
      </c>
      <c r="E26" s="69">
        <f>'TEUS tránsito'!C35</f>
        <v>785350</v>
      </c>
      <c r="F26" s="69">
        <f>'TEUS tránsito'!D35</f>
        <v>8501480</v>
      </c>
      <c r="G26" s="69">
        <f>'TEUS tránsito'!E35</f>
        <v>9267925.3166666664</v>
      </c>
      <c r="H26" s="32">
        <f t="shared" si="7"/>
        <v>766445.31666666642</v>
      </c>
      <c r="I26" s="33">
        <f t="shared" si="6"/>
        <v>9.0154339793384963</v>
      </c>
    </row>
    <row r="27" spans="1:9" x14ac:dyDescent="0.3">
      <c r="A27" s="76"/>
      <c r="B27" s="76"/>
      <c r="C27" s="31" t="s">
        <v>141</v>
      </c>
      <c r="D27" s="69">
        <f>'TEUS nacional'!B35</f>
        <v>164191</v>
      </c>
      <c r="E27" s="69">
        <f>'TEUS nacional'!C35</f>
        <v>160050</v>
      </c>
      <c r="F27" s="69">
        <f>'TEUS nacional'!D35</f>
        <v>1972377</v>
      </c>
      <c r="G27" s="69">
        <f>'TEUS nacional'!E35</f>
        <v>2028712</v>
      </c>
      <c r="H27" s="32">
        <f t="shared" si="7"/>
        <v>56335</v>
      </c>
      <c r="I27" s="33">
        <f t="shared" si="6"/>
        <v>2.8561983839803418</v>
      </c>
    </row>
    <row r="28" spans="1:9" x14ac:dyDescent="0.3">
      <c r="A28" s="76"/>
      <c r="B28" s="76"/>
      <c r="C28" s="31" t="s">
        <v>142</v>
      </c>
      <c r="D28" s="69">
        <f>'TEUS exterior'!B35</f>
        <v>435156</v>
      </c>
      <c r="E28" s="69">
        <f>'TEUS exterior'!C35</f>
        <v>476539</v>
      </c>
      <c r="F28" s="69">
        <f>'TEUS exterior'!D35</f>
        <v>5477777.7000000002</v>
      </c>
      <c r="G28" s="69">
        <f>'TEUS exterior'!E35</f>
        <v>5900137.6699999999</v>
      </c>
      <c r="H28" s="32">
        <f t="shared" si="7"/>
        <v>422359.96999999974</v>
      </c>
      <c r="I28" s="33">
        <f t="shared" si="6"/>
        <v>7.7104255253001526</v>
      </c>
    </row>
    <row r="29" spans="1:9" x14ac:dyDescent="0.3">
      <c r="A29" s="76"/>
      <c r="B29" s="78"/>
      <c r="C29" s="31" t="s">
        <v>143</v>
      </c>
      <c r="D29" s="69">
        <f>'TEUS nacional y exterior'!B35</f>
        <v>599346</v>
      </c>
      <c r="E29" s="69">
        <f>'TEUS nacional y exterior'!C35</f>
        <v>636589</v>
      </c>
      <c r="F29" s="69">
        <f>'TEUS nacional y exterior'!D35</f>
        <v>7450154.7000000002</v>
      </c>
      <c r="G29" s="69">
        <f>'TEUS nacional y exterior'!E35</f>
        <v>7928850.9199999999</v>
      </c>
      <c r="H29" s="32">
        <f t="shared" si="7"/>
        <v>478696.21999999974</v>
      </c>
      <c r="I29" s="33">
        <f t="shared" si="6"/>
        <v>6.4253191950497381</v>
      </c>
    </row>
    <row r="30" spans="1:9" x14ac:dyDescent="0.3">
      <c r="A30" s="76"/>
      <c r="B30" s="75" t="s">
        <v>23</v>
      </c>
      <c r="C30" s="46" t="s">
        <v>167</v>
      </c>
      <c r="D30" s="69">
        <f>'Pasajeros total'!B35</f>
        <v>2246606</v>
      </c>
      <c r="E30" s="69">
        <f>'Pasajeros total'!C35</f>
        <v>2229352</v>
      </c>
      <c r="F30" s="69">
        <f>'Pasajeros total'!D35</f>
        <v>34072845</v>
      </c>
      <c r="G30" s="69">
        <f>'Pasajeros total'!E35</f>
        <v>36100685</v>
      </c>
      <c r="H30" s="32">
        <f t="shared" si="7"/>
        <v>2027840</v>
      </c>
      <c r="I30" s="33">
        <f t="shared" si="6"/>
        <v>5.9514842391352971</v>
      </c>
    </row>
    <row r="31" spans="1:9" x14ac:dyDescent="0.3">
      <c r="A31" s="76"/>
      <c r="B31" s="78"/>
      <c r="C31" s="46" t="s">
        <v>168</v>
      </c>
      <c r="D31" s="69">
        <f>'Pasajeros crucero'!B35</f>
        <v>704958</v>
      </c>
      <c r="E31" s="69">
        <f>'Pasajeros crucero'!C35</f>
        <v>610538</v>
      </c>
      <c r="F31" s="69">
        <f>'Pasajeros crucero'!D35</f>
        <v>9281923</v>
      </c>
      <c r="G31" s="69">
        <f>'Pasajeros crucero'!E35</f>
        <v>10170379</v>
      </c>
      <c r="H31" s="32">
        <f t="shared" si="7"/>
        <v>888456</v>
      </c>
      <c r="I31" s="33">
        <f t="shared" si="6"/>
        <v>9.5718958237425653</v>
      </c>
    </row>
    <row r="32" spans="1:9" x14ac:dyDescent="0.3">
      <c r="A32" s="76"/>
      <c r="B32" s="79" t="s">
        <v>152</v>
      </c>
      <c r="C32" s="31" t="s">
        <v>144</v>
      </c>
      <c r="D32" s="69">
        <f>'Automóviles régimen pasaje'!B35</f>
        <v>368994</v>
      </c>
      <c r="E32" s="69">
        <f>'Automóviles régimen pasaje'!C35</f>
        <v>398311</v>
      </c>
      <c r="F32" s="69">
        <f>'Automóviles régimen pasaje'!D35</f>
        <v>5060699</v>
      </c>
      <c r="G32" s="69">
        <f>'Automóviles régimen pasaje'!E35</f>
        <v>5512090</v>
      </c>
      <c r="H32" s="32">
        <f t="shared" si="7"/>
        <v>451391</v>
      </c>
      <c r="I32" s="33">
        <f t="shared" si="6"/>
        <v>8.9195385854799838</v>
      </c>
    </row>
    <row r="33" spans="1:9" x14ac:dyDescent="0.3">
      <c r="A33" s="76"/>
      <c r="B33" s="78"/>
      <c r="C33" s="46" t="s">
        <v>116</v>
      </c>
      <c r="D33" s="69">
        <f>'Automóviles régimen mercancía'!B35</f>
        <v>267830</v>
      </c>
      <c r="E33" s="69">
        <f>'Automóviles régimen mercancía'!C35</f>
        <v>277034</v>
      </c>
      <c r="F33" s="69">
        <f>'Automóviles régimen mercancía'!D35</f>
        <v>3484212</v>
      </c>
      <c r="G33" s="69">
        <f>'Automóviles régimen mercancía'!E35</f>
        <v>3493656</v>
      </c>
      <c r="H33" s="32">
        <f t="shared" si="7"/>
        <v>9444</v>
      </c>
      <c r="I33" s="33">
        <f t="shared" si="6"/>
        <v>0.27105124487258081</v>
      </c>
    </row>
    <row r="34" spans="1:9" x14ac:dyDescent="0.3">
      <c r="A34" s="76"/>
      <c r="B34" s="75" t="s">
        <v>24</v>
      </c>
      <c r="C34" s="31" t="s">
        <v>145</v>
      </c>
      <c r="D34" s="69">
        <f>'Buques número'!B35</f>
        <v>11227</v>
      </c>
      <c r="E34" s="69">
        <f>'Buques número'!C35</f>
        <v>12340</v>
      </c>
      <c r="F34" s="69">
        <f>'Buques número'!D35</f>
        <v>155631</v>
      </c>
      <c r="G34" s="69">
        <f>'Buques número'!E35</f>
        <v>167119</v>
      </c>
      <c r="H34" s="32">
        <f t="shared" si="7"/>
        <v>11488</v>
      </c>
      <c r="I34" s="33">
        <f t="shared" si="6"/>
        <v>7.3815627991852466</v>
      </c>
    </row>
    <row r="35" spans="1:9" x14ac:dyDescent="0.3">
      <c r="A35" s="76"/>
      <c r="B35" s="76"/>
      <c r="C35" s="31" t="s">
        <v>25</v>
      </c>
      <c r="D35" s="69">
        <f>'Buques GT'!B35</f>
        <v>179365124</v>
      </c>
      <c r="E35" s="69">
        <f>'Buques GT'!C35</f>
        <v>186837843</v>
      </c>
      <c r="F35" s="69">
        <f>'Buques GT'!D35</f>
        <v>2218905453</v>
      </c>
      <c r="G35" s="69">
        <f>'Buques GT'!E35</f>
        <v>2303281999.4000001</v>
      </c>
      <c r="H35" s="32">
        <f t="shared" si="7"/>
        <v>84376546.400000095</v>
      </c>
      <c r="I35" s="33">
        <f t="shared" si="6"/>
        <v>3.8026201741007668</v>
      </c>
    </row>
    <row r="36" spans="1:9" x14ac:dyDescent="0.3">
      <c r="A36" s="77"/>
      <c r="B36" s="80"/>
      <c r="C36" s="31" t="s">
        <v>146</v>
      </c>
      <c r="D36" s="69">
        <f>Cruceros!B35</f>
        <v>331</v>
      </c>
      <c r="E36" s="69">
        <f>Cruceros!C35</f>
        <v>299</v>
      </c>
      <c r="F36" s="69">
        <f>Cruceros!D35</f>
        <v>4238</v>
      </c>
      <c r="G36" s="69">
        <f>Cruceros!E35</f>
        <v>4361</v>
      </c>
      <c r="H36" s="32">
        <f t="shared" si="7"/>
        <v>123</v>
      </c>
      <c r="I36" s="33">
        <f t="shared" si="6"/>
        <v>2.9023124115148704</v>
      </c>
    </row>
    <row r="37" spans="1:9" x14ac:dyDescent="0.3">
      <c r="A37" s="47" t="s">
        <v>109</v>
      </c>
    </row>
    <row r="38" spans="1:9" x14ac:dyDescent="0.3">
      <c r="A38" s="47" t="s">
        <v>110</v>
      </c>
    </row>
    <row r="39" spans="1:9" x14ac:dyDescent="0.3">
      <c r="A39" s="44"/>
    </row>
  </sheetData>
  <mergeCells count="16">
    <mergeCell ref="D6:E6"/>
    <mergeCell ref="F6:G6"/>
    <mergeCell ref="H6:I6"/>
    <mergeCell ref="A6:C7"/>
    <mergeCell ref="A14:A17"/>
    <mergeCell ref="B15:B16"/>
    <mergeCell ref="A8:A12"/>
    <mergeCell ref="B8:B9"/>
    <mergeCell ref="B10:B12"/>
    <mergeCell ref="A21:A36"/>
    <mergeCell ref="B21:B22"/>
    <mergeCell ref="B25:B29"/>
    <mergeCell ref="B30:B31"/>
    <mergeCell ref="B34:B36"/>
    <mergeCell ref="B23:B24"/>
    <mergeCell ref="B32:B33"/>
  </mergeCells>
  <pageMargins left="0.39370078740157477" right="0" top="0.51181102362204722" bottom="0.51181102362204722" header="0" footer="0.3"/>
  <pageSetup paperSize="9" scale="90" orientation="landscape" r:id="rId1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L69"/>
  <sheetViews>
    <sheetView topLeftCell="A7"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157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1354083</v>
      </c>
      <c r="C7" s="18">
        <v>1118796</v>
      </c>
      <c r="D7" s="18">
        <v>15198929.289000001</v>
      </c>
      <c r="E7" s="18">
        <v>15703803.264289999</v>
      </c>
      <c r="F7" s="10">
        <f>((E7*100)/D7)-100</f>
        <v>3.3217733018561546</v>
      </c>
      <c r="G7" s="1"/>
      <c r="H7" s="1"/>
      <c r="I7" s="1"/>
    </row>
    <row r="8" spans="1:12" x14ac:dyDescent="0.3">
      <c r="A8" s="11" t="s">
        <v>31</v>
      </c>
      <c r="B8" s="19">
        <v>258409</v>
      </c>
      <c r="C8" s="19">
        <v>260530</v>
      </c>
      <c r="D8" s="19">
        <v>3447603.8770000003</v>
      </c>
      <c r="E8" s="19">
        <v>3191163.4319999996</v>
      </c>
      <c r="F8" s="12">
        <f t="shared" ref="F8:F34" si="0">((E8*100)/D8)-100</f>
        <v>-7.4382224335803784</v>
      </c>
      <c r="G8" s="1"/>
      <c r="H8" s="1"/>
      <c r="I8" s="1"/>
    </row>
    <row r="9" spans="1:12" x14ac:dyDescent="0.3">
      <c r="A9" s="9" t="s">
        <v>156</v>
      </c>
      <c r="B9" s="18">
        <v>614880</v>
      </c>
      <c r="C9" s="18">
        <v>382908</v>
      </c>
      <c r="D9" s="18">
        <v>6381126.6529999999</v>
      </c>
      <c r="E9" s="18">
        <v>7060554.5630000001</v>
      </c>
      <c r="F9" s="10">
        <f t="shared" si="0"/>
        <v>10.647460032478364</v>
      </c>
      <c r="G9" s="1"/>
      <c r="H9" s="1"/>
      <c r="I9" s="1"/>
    </row>
    <row r="10" spans="1:12" x14ac:dyDescent="0.3">
      <c r="A10" s="11" t="s">
        <v>158</v>
      </c>
      <c r="B10" s="19">
        <v>409226</v>
      </c>
      <c r="C10" s="19">
        <v>489207</v>
      </c>
      <c r="D10" s="19">
        <v>4806909.9520000005</v>
      </c>
      <c r="E10" s="19">
        <v>5024862.8670000006</v>
      </c>
      <c r="F10" s="12">
        <f t="shared" si="0"/>
        <v>4.5341584755361737</v>
      </c>
      <c r="G10" s="1"/>
      <c r="H10" s="1"/>
      <c r="I10" s="1"/>
    </row>
    <row r="11" spans="1:12" x14ac:dyDescent="0.3">
      <c r="A11" s="9" t="s">
        <v>159</v>
      </c>
      <c r="B11" s="18">
        <v>8139234</v>
      </c>
      <c r="C11" s="18">
        <v>8736644</v>
      </c>
      <c r="D11" s="18">
        <v>101555970.97</v>
      </c>
      <c r="E11" s="18">
        <v>107361029.17399999</v>
      </c>
      <c r="F11" s="10">
        <f t="shared" si="0"/>
        <v>5.7161170815991085</v>
      </c>
      <c r="G11" s="1"/>
      <c r="H11" s="1"/>
      <c r="I11" s="1"/>
    </row>
    <row r="12" spans="1:12" x14ac:dyDescent="0.3">
      <c r="A12" s="11" t="s">
        <v>160</v>
      </c>
      <c r="B12" s="19">
        <v>298994</v>
      </c>
      <c r="C12" s="19">
        <v>321599</v>
      </c>
      <c r="D12" s="19">
        <v>4115251.6230000001</v>
      </c>
      <c r="E12" s="19">
        <v>3955515.1968200002</v>
      </c>
      <c r="F12" s="12">
        <f t="shared" si="0"/>
        <v>-3.8815713062899562</v>
      </c>
      <c r="G12" s="1"/>
      <c r="H12" s="1"/>
      <c r="I12" s="1"/>
    </row>
    <row r="13" spans="1:12" x14ac:dyDescent="0.3">
      <c r="A13" s="9" t="s">
        <v>32</v>
      </c>
      <c r="B13" s="18">
        <v>959165</v>
      </c>
      <c r="C13" s="18">
        <v>1053762</v>
      </c>
      <c r="D13" s="18">
        <v>15649443.165999999</v>
      </c>
      <c r="E13" s="18">
        <v>16453612.717</v>
      </c>
      <c r="F13" s="10">
        <f t="shared" si="0"/>
        <v>5.1386464200026012</v>
      </c>
      <c r="G13" s="1"/>
      <c r="H13" s="1"/>
      <c r="I13" s="1"/>
    </row>
    <row r="14" spans="1:12" x14ac:dyDescent="0.3">
      <c r="A14" s="11" t="s">
        <v>33</v>
      </c>
      <c r="B14" s="19">
        <v>5109085</v>
      </c>
      <c r="C14" s="19">
        <v>5676971</v>
      </c>
      <c r="D14" s="19">
        <v>61366940.979999997</v>
      </c>
      <c r="E14" s="19">
        <v>67756258.43400602</v>
      </c>
      <c r="F14" s="12">
        <f t="shared" si="0"/>
        <v>10.41166033693672</v>
      </c>
      <c r="G14" s="1"/>
      <c r="H14" s="1"/>
      <c r="I14" s="1"/>
    </row>
    <row r="15" spans="1:12" x14ac:dyDescent="0.3">
      <c r="A15" s="9" t="s">
        <v>34</v>
      </c>
      <c r="B15" s="18">
        <v>3352425</v>
      </c>
      <c r="C15" s="18">
        <v>2790535</v>
      </c>
      <c r="D15" s="18">
        <v>34306674</v>
      </c>
      <c r="E15" s="18">
        <v>35695400.5</v>
      </c>
      <c r="F15" s="10">
        <f t="shared" si="0"/>
        <v>4.0479776617226122</v>
      </c>
      <c r="G15" s="1"/>
      <c r="H15" s="1"/>
      <c r="I15" s="1"/>
    </row>
    <row r="16" spans="1:12" x14ac:dyDescent="0.3">
      <c r="A16" s="11" t="s">
        <v>35</v>
      </c>
      <c r="B16" s="19">
        <v>2613132</v>
      </c>
      <c r="C16" s="19">
        <v>3048788</v>
      </c>
      <c r="D16" s="19">
        <v>34688199.270999998</v>
      </c>
      <c r="E16" s="19">
        <v>33941689.924000002</v>
      </c>
      <c r="F16" s="12">
        <f t="shared" si="0"/>
        <v>-2.1520556347359729</v>
      </c>
      <c r="G16" s="1"/>
      <c r="H16" s="1"/>
      <c r="I16" s="1"/>
    </row>
    <row r="17" spans="1:9" x14ac:dyDescent="0.3">
      <c r="A17" s="9" t="s">
        <v>161</v>
      </c>
      <c r="B17" s="18">
        <v>1116165</v>
      </c>
      <c r="C17" s="18">
        <v>1729062</v>
      </c>
      <c r="D17" s="18">
        <v>17910534.133000001</v>
      </c>
      <c r="E17" s="18">
        <v>21137627.151999999</v>
      </c>
      <c r="F17" s="10">
        <f t="shared" si="0"/>
        <v>18.017849133008866</v>
      </c>
      <c r="G17" s="1"/>
      <c r="H17" s="1"/>
      <c r="I17" s="1"/>
    </row>
    <row r="18" spans="1:9" x14ac:dyDescent="0.3">
      <c r="A18" s="11" t="s">
        <v>36</v>
      </c>
      <c r="B18" s="19">
        <v>216924</v>
      </c>
      <c r="C18" s="19">
        <v>173686</v>
      </c>
      <c r="D18" s="19">
        <v>2545552.9019999998</v>
      </c>
      <c r="E18" s="19">
        <v>2448437.8629999999</v>
      </c>
      <c r="F18" s="12">
        <f t="shared" si="0"/>
        <v>-3.8150862597944126</v>
      </c>
      <c r="G18" s="1"/>
      <c r="H18" s="1"/>
      <c r="I18" s="1"/>
    </row>
    <row r="19" spans="1:9" x14ac:dyDescent="0.3">
      <c r="A19" s="9" t="s">
        <v>37</v>
      </c>
      <c r="B19" s="18">
        <v>1283067</v>
      </c>
      <c r="C19" s="18">
        <v>1531074</v>
      </c>
      <c r="D19" s="18">
        <v>13584102.386999998</v>
      </c>
      <c r="E19" s="18">
        <v>13707822.763999999</v>
      </c>
      <c r="F19" s="10">
        <f t="shared" si="0"/>
        <v>0.91077329569012022</v>
      </c>
      <c r="G19" s="1"/>
      <c r="H19" s="1"/>
      <c r="I19" s="1"/>
    </row>
    <row r="20" spans="1:9" x14ac:dyDescent="0.3">
      <c r="A20" s="11" t="s">
        <v>162</v>
      </c>
      <c r="B20" s="19">
        <v>1551987</v>
      </c>
      <c r="C20" s="19">
        <v>1849719</v>
      </c>
      <c r="D20" s="19">
        <v>21820519.835999999</v>
      </c>
      <c r="E20" s="19">
        <v>19699445.092999998</v>
      </c>
      <c r="F20" s="12">
        <f t="shared" si="0"/>
        <v>-9.7205509261085581</v>
      </c>
      <c r="G20" s="1"/>
      <c r="H20" s="1"/>
      <c r="I20" s="1"/>
    </row>
    <row r="21" spans="1:9" x14ac:dyDescent="0.3">
      <c r="A21" s="9" t="s">
        <v>38</v>
      </c>
      <c r="B21" s="18">
        <v>3061563</v>
      </c>
      <c r="C21" s="18">
        <v>3153760</v>
      </c>
      <c r="D21" s="18">
        <v>32332572.316</v>
      </c>
      <c r="E21" s="18">
        <v>32966863.602000002</v>
      </c>
      <c r="F21" s="10">
        <f t="shared" si="0"/>
        <v>1.9617718002786972</v>
      </c>
      <c r="G21" s="1"/>
      <c r="H21" s="1"/>
      <c r="I21" s="1"/>
    </row>
    <row r="22" spans="1:9" x14ac:dyDescent="0.3">
      <c r="A22" s="11" t="s">
        <v>59</v>
      </c>
      <c r="B22" s="19">
        <v>2182250</v>
      </c>
      <c r="C22" s="19">
        <v>2374886</v>
      </c>
      <c r="D22" s="19">
        <v>27021628.778000001</v>
      </c>
      <c r="E22" s="19">
        <v>26974184.219999999</v>
      </c>
      <c r="F22" s="12">
        <f t="shared" si="0"/>
        <v>-0.17557993409570827</v>
      </c>
      <c r="G22" s="1"/>
      <c r="H22" s="1"/>
      <c r="I22" s="1"/>
    </row>
    <row r="23" spans="1:9" x14ac:dyDescent="0.3">
      <c r="A23" s="9" t="s">
        <v>163</v>
      </c>
      <c r="B23" s="18">
        <v>255257</v>
      </c>
      <c r="C23" s="18">
        <v>449570</v>
      </c>
      <c r="D23" s="18">
        <v>2922300.219</v>
      </c>
      <c r="E23" s="18">
        <v>3320198.4079999998</v>
      </c>
      <c r="F23" s="10">
        <f t="shared" si="0"/>
        <v>13.615924415054067</v>
      </c>
      <c r="G23" s="1"/>
      <c r="H23" s="1"/>
      <c r="I23" s="1"/>
    </row>
    <row r="24" spans="1:9" x14ac:dyDescent="0.3">
      <c r="A24" s="11" t="s">
        <v>165</v>
      </c>
      <c r="B24" s="19">
        <v>183934</v>
      </c>
      <c r="C24" s="19">
        <v>248074</v>
      </c>
      <c r="D24" s="19">
        <v>2523053.7560000001</v>
      </c>
      <c r="E24" s="19">
        <v>2541732.8190000001</v>
      </c>
      <c r="F24" s="12">
        <f t="shared" si="0"/>
        <v>0.74033551427827149</v>
      </c>
      <c r="G24" s="1"/>
      <c r="H24" s="1"/>
      <c r="I24" s="1"/>
    </row>
    <row r="25" spans="1:9" x14ac:dyDescent="0.3">
      <c r="A25" s="9" t="s">
        <v>39</v>
      </c>
      <c r="B25" s="18">
        <v>69696</v>
      </c>
      <c r="C25" s="18">
        <v>64446</v>
      </c>
      <c r="D25" s="18">
        <v>1152554</v>
      </c>
      <c r="E25" s="18">
        <v>873527.5</v>
      </c>
      <c r="F25" s="10">
        <f t="shared" si="0"/>
        <v>-24.20940797567836</v>
      </c>
      <c r="G25" s="1"/>
      <c r="H25" s="1"/>
      <c r="I25" s="1"/>
    </row>
    <row r="26" spans="1:9" x14ac:dyDescent="0.3">
      <c r="A26" s="11" t="s">
        <v>40</v>
      </c>
      <c r="B26" s="19">
        <v>174404</v>
      </c>
      <c r="C26" s="19">
        <v>224740</v>
      </c>
      <c r="D26" s="19">
        <v>2362150.6329999999</v>
      </c>
      <c r="E26" s="19">
        <v>2852895.6529999999</v>
      </c>
      <c r="F26" s="12">
        <f t="shared" si="0"/>
        <v>20.775348241730867</v>
      </c>
      <c r="G26" s="1"/>
      <c r="H26" s="1"/>
      <c r="I26" s="1"/>
    </row>
    <row r="27" spans="1:9" x14ac:dyDescent="0.3">
      <c r="A27" s="9" t="s">
        <v>41</v>
      </c>
      <c r="B27" s="18">
        <v>262350</v>
      </c>
      <c r="C27" s="18">
        <v>272385</v>
      </c>
      <c r="D27" s="18">
        <v>2974798.8190000001</v>
      </c>
      <c r="E27" s="18">
        <v>3138321.1</v>
      </c>
      <c r="F27" s="10">
        <f t="shared" si="0"/>
        <v>5.4969189834144458</v>
      </c>
      <c r="G27" s="1"/>
      <c r="H27" s="1"/>
      <c r="I27" s="1"/>
    </row>
    <row r="28" spans="1:9" x14ac:dyDescent="0.3">
      <c r="A28" s="11" t="s">
        <v>42</v>
      </c>
      <c r="B28" s="19">
        <v>1140222</v>
      </c>
      <c r="C28" s="19">
        <v>1080783</v>
      </c>
      <c r="D28" s="19">
        <v>13674877.679</v>
      </c>
      <c r="E28" s="19">
        <v>13051755.207</v>
      </c>
      <c r="F28" s="12">
        <f t="shared" si="0"/>
        <v>-4.5566950332353287</v>
      </c>
      <c r="G28" s="1"/>
      <c r="H28" s="1"/>
      <c r="I28" s="1"/>
    </row>
    <row r="29" spans="1:9" x14ac:dyDescent="0.3">
      <c r="A29" s="9" t="s">
        <v>43</v>
      </c>
      <c r="B29" s="18">
        <v>426007</v>
      </c>
      <c r="C29" s="18">
        <v>511273</v>
      </c>
      <c r="D29" s="18">
        <v>5622369.5420000004</v>
      </c>
      <c r="E29" s="18">
        <v>5984391.5449999999</v>
      </c>
      <c r="F29" s="10">
        <f t="shared" si="0"/>
        <v>6.4389578147725359</v>
      </c>
      <c r="G29" s="1"/>
      <c r="H29" s="1"/>
      <c r="I29" s="1"/>
    </row>
    <row r="30" spans="1:9" x14ac:dyDescent="0.3">
      <c r="A30" s="11" t="s">
        <v>44</v>
      </c>
      <c r="B30" s="19">
        <v>415591</v>
      </c>
      <c r="C30" s="19">
        <v>496418</v>
      </c>
      <c r="D30" s="19">
        <v>4558579</v>
      </c>
      <c r="E30" s="19">
        <v>4436320</v>
      </c>
      <c r="F30" s="12">
        <f t="shared" si="0"/>
        <v>-2.6819541791422239</v>
      </c>
      <c r="G30" s="1"/>
      <c r="H30" s="1"/>
      <c r="I30" s="1"/>
    </row>
    <row r="31" spans="1:9" x14ac:dyDescent="0.3">
      <c r="A31" s="9" t="s">
        <v>45</v>
      </c>
      <c r="B31" s="18">
        <v>2836656</v>
      </c>
      <c r="C31" s="18">
        <v>3028491</v>
      </c>
      <c r="D31" s="18">
        <v>33700184.412</v>
      </c>
      <c r="E31" s="18">
        <v>32084325.432999998</v>
      </c>
      <c r="F31" s="10">
        <f t="shared" si="0"/>
        <v>-4.794807527595097</v>
      </c>
      <c r="G31" s="1"/>
      <c r="H31" s="1"/>
      <c r="I31" s="1"/>
    </row>
    <row r="32" spans="1:9" x14ac:dyDescent="0.3">
      <c r="A32" s="11" t="s">
        <v>46</v>
      </c>
      <c r="B32" s="19">
        <v>5728518</v>
      </c>
      <c r="C32" s="19">
        <v>6400549</v>
      </c>
      <c r="D32" s="19">
        <v>73559877.240999997</v>
      </c>
      <c r="E32" s="19">
        <v>76621101.393999994</v>
      </c>
      <c r="F32" s="12">
        <f t="shared" si="0"/>
        <v>4.1615405949777369</v>
      </c>
      <c r="G32" s="1"/>
      <c r="H32" s="1"/>
      <c r="I32" s="1"/>
    </row>
    <row r="33" spans="1:9" x14ac:dyDescent="0.3">
      <c r="A33" s="9" t="s">
        <v>47</v>
      </c>
      <c r="B33" s="18">
        <v>329471</v>
      </c>
      <c r="C33" s="18">
        <v>337010</v>
      </c>
      <c r="D33" s="18">
        <v>4233692.199</v>
      </c>
      <c r="E33" s="18">
        <v>4362464.9423600109</v>
      </c>
      <c r="F33" s="10">
        <f t="shared" si="0"/>
        <v>3.0416179851342804</v>
      </c>
      <c r="G33" s="1"/>
      <c r="H33" s="1"/>
      <c r="I33" s="1"/>
    </row>
    <row r="34" spans="1:9" x14ac:dyDescent="0.3">
      <c r="A34" s="11" t="s">
        <v>164</v>
      </c>
      <c r="B34" s="19">
        <v>104339</v>
      </c>
      <c r="C34" s="19">
        <v>100915</v>
      </c>
      <c r="D34" s="19">
        <v>1205966.3599999999</v>
      </c>
      <c r="E34" s="19">
        <v>1211306</v>
      </c>
      <c r="F34" s="12">
        <f t="shared" si="0"/>
        <v>0.44276856943174892</v>
      </c>
      <c r="G34" s="1"/>
      <c r="H34" s="1"/>
      <c r="I34" s="1"/>
    </row>
    <row r="35" spans="1:9" x14ac:dyDescent="0.3">
      <c r="A35" s="13" t="s">
        <v>48</v>
      </c>
      <c r="B35" s="14">
        <f>SUM(B7:B34)</f>
        <v>44447034</v>
      </c>
      <c r="C35" s="14">
        <f t="shared" ref="C35:E35" si="1">SUM(C7:C34)</f>
        <v>47906581</v>
      </c>
      <c r="D35" s="14">
        <f t="shared" si="1"/>
        <v>545222363.99300003</v>
      </c>
      <c r="E35" s="14">
        <f t="shared" si="1"/>
        <v>563556610.7674762</v>
      </c>
      <c r="F35" s="15">
        <f t="shared" ref="F35" si="2">((E35*100)/D35)-100</f>
        <v>3.362709966664454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15703803.264289999</v>
      </c>
      <c r="C39" s="25">
        <f t="shared" si="4"/>
        <v>15198929.289000001</v>
      </c>
      <c r="D39" s="25">
        <f>_xlfn.RANK.EQ(B39,$B$39:$B$66)+COUNTIF($B$39:$B$66,B39)-1</f>
        <v>12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107361029.17399999</v>
      </c>
      <c r="G39" s="24">
        <f>LOOKUP(E39,$A$39:$A$66,$C$39:$C$66)</f>
        <v>101555970.97</v>
      </c>
    </row>
    <row r="40" spans="1:9" x14ac:dyDescent="0.3">
      <c r="A40" s="24" t="str">
        <f t="shared" si="5"/>
        <v>ALICANTE</v>
      </c>
      <c r="B40" s="25">
        <f t="shared" si="3"/>
        <v>3191163.4319999996</v>
      </c>
      <c r="C40" s="25">
        <f t="shared" si="4"/>
        <v>3447603.8770000003</v>
      </c>
      <c r="D40" s="25">
        <f t="shared" ref="D40:D66" si="7">_xlfn.RANK.EQ(B40,$B$39:$B$66)+COUNTIF($B$39:$B$66,B40)-1</f>
        <v>22</v>
      </c>
      <c r="E40" s="24" t="str">
        <f t="shared" si="6"/>
        <v>VALENCIA</v>
      </c>
      <c r="F40" s="24">
        <f t="shared" ref="F40:F66" si="8">LOOKUP(E40,$A$39:$A$66,$B$39:$B$66)</f>
        <v>76621101.393999994</v>
      </c>
      <c r="G40" s="24">
        <f t="shared" ref="G40:G66" si="9">LOOKUP(E40,$A$39:$A$66,$C$39:$C$66)</f>
        <v>73559877.240999997</v>
      </c>
    </row>
    <row r="41" spans="1:9" x14ac:dyDescent="0.3">
      <c r="A41" s="24" t="str">
        <f t="shared" si="5"/>
        <v>ALMERÍA</v>
      </c>
      <c r="B41" s="25">
        <f t="shared" si="3"/>
        <v>7060554.5630000001</v>
      </c>
      <c r="C41" s="25">
        <f t="shared" si="4"/>
        <v>6381126.6529999999</v>
      </c>
      <c r="D41" s="25">
        <f t="shared" si="7"/>
        <v>15</v>
      </c>
      <c r="E41" s="24" t="str">
        <f t="shared" si="6"/>
        <v>BARCELONA</v>
      </c>
      <c r="F41" s="24">
        <f t="shared" si="8"/>
        <v>67756258.43400602</v>
      </c>
      <c r="G41" s="24">
        <f t="shared" si="9"/>
        <v>61366940.979999997</v>
      </c>
    </row>
    <row r="42" spans="1:9" x14ac:dyDescent="0.3">
      <c r="A42" s="24" t="str">
        <f t="shared" si="5"/>
        <v>AVILÉS</v>
      </c>
      <c r="B42" s="25">
        <f t="shared" si="3"/>
        <v>5024862.8670000006</v>
      </c>
      <c r="C42" s="25">
        <f t="shared" si="4"/>
        <v>4806909.9520000005</v>
      </c>
      <c r="D42" s="25">
        <f t="shared" si="7"/>
        <v>17</v>
      </c>
      <c r="E42" s="24" t="str">
        <f t="shared" si="6"/>
        <v>BILBAO</v>
      </c>
      <c r="F42" s="24">
        <f t="shared" si="8"/>
        <v>35695400.5</v>
      </c>
      <c r="G42" s="24">
        <f t="shared" si="9"/>
        <v>34306674</v>
      </c>
    </row>
    <row r="43" spans="1:9" x14ac:dyDescent="0.3">
      <c r="A43" s="24" t="str">
        <f t="shared" si="5"/>
        <v>BAHÍA DE ALGECIRAS</v>
      </c>
      <c r="B43" s="25">
        <f t="shared" si="3"/>
        <v>107361029.17399999</v>
      </c>
      <c r="C43" s="25">
        <f t="shared" si="4"/>
        <v>101555970.97</v>
      </c>
      <c r="D43" s="25">
        <f t="shared" si="7"/>
        <v>1</v>
      </c>
      <c r="E43" s="24" t="str">
        <f t="shared" si="6"/>
        <v>CARTAGENA</v>
      </c>
      <c r="F43" s="24">
        <f t="shared" si="8"/>
        <v>33941689.924000002</v>
      </c>
      <c r="G43" s="24">
        <f t="shared" si="9"/>
        <v>34688199.270999998</v>
      </c>
    </row>
    <row r="44" spans="1:9" x14ac:dyDescent="0.3">
      <c r="A44" s="24" t="str">
        <f t="shared" si="5"/>
        <v>BAHÍA DE CÁDIZ</v>
      </c>
      <c r="B44" s="25">
        <f t="shared" si="3"/>
        <v>3955515.1968200002</v>
      </c>
      <c r="C44" s="25">
        <f t="shared" si="4"/>
        <v>4115251.6230000001</v>
      </c>
      <c r="D44" s="25">
        <f t="shared" si="7"/>
        <v>20</v>
      </c>
      <c r="E44" s="24" t="str">
        <f t="shared" si="6"/>
        <v>HUELVA</v>
      </c>
      <c r="F44" s="24">
        <f t="shared" si="8"/>
        <v>32966863.602000002</v>
      </c>
      <c r="G44" s="24">
        <f t="shared" si="9"/>
        <v>32332572.316</v>
      </c>
    </row>
    <row r="45" spans="1:9" x14ac:dyDescent="0.3">
      <c r="A45" s="24" t="str">
        <f t="shared" si="5"/>
        <v>BALEARES</v>
      </c>
      <c r="B45" s="25">
        <f t="shared" si="3"/>
        <v>16453612.717</v>
      </c>
      <c r="C45" s="25">
        <f t="shared" si="4"/>
        <v>15649443.165999999</v>
      </c>
      <c r="D45" s="25">
        <f t="shared" si="7"/>
        <v>11</v>
      </c>
      <c r="E45" s="24" t="str">
        <f t="shared" si="6"/>
        <v>TARRAGONA</v>
      </c>
      <c r="F45" s="24">
        <f t="shared" si="8"/>
        <v>32084325.432999998</v>
      </c>
      <c r="G45" s="24">
        <f t="shared" si="9"/>
        <v>33700184.412</v>
      </c>
    </row>
    <row r="46" spans="1:9" x14ac:dyDescent="0.3">
      <c r="A46" s="24" t="str">
        <f t="shared" si="5"/>
        <v>BARCELONA</v>
      </c>
      <c r="B46" s="25">
        <f t="shared" si="3"/>
        <v>67756258.43400602</v>
      </c>
      <c r="C46" s="25">
        <f t="shared" si="4"/>
        <v>61366940.979999997</v>
      </c>
      <c r="D46" s="25">
        <f t="shared" si="7"/>
        <v>3</v>
      </c>
      <c r="E46" s="24" t="str">
        <f t="shared" si="6"/>
        <v>LAS PALMAS</v>
      </c>
      <c r="F46" s="24">
        <f t="shared" si="8"/>
        <v>26974184.219999999</v>
      </c>
      <c r="G46" s="24">
        <f t="shared" si="9"/>
        <v>27021628.778000001</v>
      </c>
    </row>
    <row r="47" spans="1:9" x14ac:dyDescent="0.3">
      <c r="A47" s="24" t="str">
        <f t="shared" si="5"/>
        <v>BILBAO</v>
      </c>
      <c r="B47" s="25">
        <f t="shared" si="3"/>
        <v>35695400.5</v>
      </c>
      <c r="C47" s="25">
        <f t="shared" si="4"/>
        <v>34306674</v>
      </c>
      <c r="D47" s="25">
        <f t="shared" si="7"/>
        <v>4</v>
      </c>
      <c r="E47" s="24" t="str">
        <f t="shared" si="6"/>
        <v>CASTELLÓN</v>
      </c>
      <c r="F47" s="24">
        <f t="shared" si="8"/>
        <v>21137627.151999999</v>
      </c>
      <c r="G47" s="24">
        <f t="shared" si="9"/>
        <v>17910534.133000001</v>
      </c>
    </row>
    <row r="48" spans="1:9" x14ac:dyDescent="0.3">
      <c r="A48" s="24" t="str">
        <f t="shared" si="5"/>
        <v>CARTAGENA</v>
      </c>
      <c r="B48" s="25">
        <f t="shared" si="3"/>
        <v>33941689.924000002</v>
      </c>
      <c r="C48" s="25">
        <f t="shared" si="4"/>
        <v>34688199.270999998</v>
      </c>
      <c r="D48" s="25">
        <f t="shared" si="7"/>
        <v>5</v>
      </c>
      <c r="E48" s="24" t="str">
        <f t="shared" si="6"/>
        <v>GIJÓN</v>
      </c>
      <c r="F48" s="24">
        <f t="shared" si="8"/>
        <v>19699445.092999998</v>
      </c>
      <c r="G48" s="24">
        <f t="shared" si="9"/>
        <v>21820519.835999999</v>
      </c>
    </row>
    <row r="49" spans="1:7" x14ac:dyDescent="0.3">
      <c r="A49" s="24" t="str">
        <f t="shared" si="5"/>
        <v>CASTELLÓN</v>
      </c>
      <c r="B49" s="25">
        <f t="shared" si="3"/>
        <v>21137627.151999999</v>
      </c>
      <c r="C49" s="25">
        <f t="shared" si="4"/>
        <v>17910534.133000001</v>
      </c>
      <c r="D49" s="25">
        <f t="shared" si="7"/>
        <v>9</v>
      </c>
      <c r="E49" s="24" t="str">
        <f t="shared" si="6"/>
        <v>BALEARES</v>
      </c>
      <c r="F49" s="24">
        <f t="shared" si="8"/>
        <v>16453612.717</v>
      </c>
      <c r="G49" s="24">
        <f t="shared" si="9"/>
        <v>15649443.165999999</v>
      </c>
    </row>
    <row r="50" spans="1:7" x14ac:dyDescent="0.3">
      <c r="A50" s="24" t="str">
        <f t="shared" si="5"/>
        <v>CEUTA</v>
      </c>
      <c r="B50" s="25">
        <f t="shared" si="3"/>
        <v>2448437.8629999999</v>
      </c>
      <c r="C50" s="25">
        <f t="shared" si="4"/>
        <v>2545552.9019999998</v>
      </c>
      <c r="D50" s="25">
        <f t="shared" si="7"/>
        <v>26</v>
      </c>
      <c r="E50" s="24" t="str">
        <f t="shared" si="6"/>
        <v>A CORUÑA</v>
      </c>
      <c r="F50" s="24">
        <f t="shared" si="8"/>
        <v>15703803.264289999</v>
      </c>
      <c r="G50" s="24">
        <f t="shared" si="9"/>
        <v>15198929.289000001</v>
      </c>
    </row>
    <row r="51" spans="1:7" x14ac:dyDescent="0.3">
      <c r="A51" s="24" t="str">
        <f t="shared" si="5"/>
        <v>FERROL-SAN CIBRAO</v>
      </c>
      <c r="B51" s="25">
        <f t="shared" si="3"/>
        <v>13707822.763999999</v>
      </c>
      <c r="C51" s="25">
        <f t="shared" si="4"/>
        <v>13584102.386999998</v>
      </c>
      <c r="D51" s="25">
        <f t="shared" si="7"/>
        <v>13</v>
      </c>
      <c r="E51" s="24" t="str">
        <f t="shared" si="6"/>
        <v>FERROL-SAN CIBRAO</v>
      </c>
      <c r="F51" s="24">
        <f t="shared" si="8"/>
        <v>13707822.763999999</v>
      </c>
      <c r="G51" s="24">
        <f t="shared" si="9"/>
        <v>13584102.386999998</v>
      </c>
    </row>
    <row r="52" spans="1:7" x14ac:dyDescent="0.3">
      <c r="A52" s="24" t="str">
        <f t="shared" si="5"/>
        <v>GIJÓN</v>
      </c>
      <c r="B52" s="25">
        <f t="shared" si="3"/>
        <v>19699445.092999998</v>
      </c>
      <c r="C52" s="25">
        <f t="shared" si="4"/>
        <v>21820519.835999999</v>
      </c>
      <c r="D52" s="25">
        <f t="shared" si="7"/>
        <v>10</v>
      </c>
      <c r="E52" s="24" t="str">
        <f t="shared" si="6"/>
        <v>SANTA CRUZ DE TENERIFE</v>
      </c>
      <c r="F52" s="24">
        <f t="shared" si="8"/>
        <v>13051755.207</v>
      </c>
      <c r="G52" s="24">
        <f t="shared" si="9"/>
        <v>13674877.679</v>
      </c>
    </row>
    <row r="53" spans="1:7" x14ac:dyDescent="0.3">
      <c r="A53" s="24" t="str">
        <f t="shared" si="5"/>
        <v>HUELVA</v>
      </c>
      <c r="B53" s="25">
        <f t="shared" si="3"/>
        <v>32966863.602000002</v>
      </c>
      <c r="C53" s="25">
        <f t="shared" si="4"/>
        <v>32332572.316</v>
      </c>
      <c r="D53" s="25">
        <f t="shared" si="7"/>
        <v>6</v>
      </c>
      <c r="E53" s="24" t="str">
        <f t="shared" si="6"/>
        <v>ALMERÍA</v>
      </c>
      <c r="F53" s="24">
        <f t="shared" si="8"/>
        <v>7060554.5630000001</v>
      </c>
      <c r="G53" s="24">
        <f t="shared" si="9"/>
        <v>6381126.6529999999</v>
      </c>
    </row>
    <row r="54" spans="1:7" x14ac:dyDescent="0.3">
      <c r="A54" s="24" t="str">
        <f t="shared" si="5"/>
        <v>LAS PALMAS</v>
      </c>
      <c r="B54" s="25">
        <f t="shared" si="3"/>
        <v>26974184.219999999</v>
      </c>
      <c r="C54" s="25">
        <f t="shared" si="4"/>
        <v>27021628.778000001</v>
      </c>
      <c r="D54" s="25">
        <f t="shared" si="7"/>
        <v>8</v>
      </c>
      <c r="E54" s="24" t="str">
        <f t="shared" si="6"/>
        <v>SANTANDER</v>
      </c>
      <c r="F54" s="24">
        <f t="shared" si="8"/>
        <v>5984391.5449999999</v>
      </c>
      <c r="G54" s="24">
        <f t="shared" si="9"/>
        <v>5622369.5420000004</v>
      </c>
    </row>
    <row r="55" spans="1:7" x14ac:dyDescent="0.3">
      <c r="A55" s="24" t="str">
        <f t="shared" si="5"/>
        <v>MÁLAGA</v>
      </c>
      <c r="B55" s="25">
        <f t="shared" si="3"/>
        <v>3320198.4079999998</v>
      </c>
      <c r="C55" s="25">
        <f t="shared" si="4"/>
        <v>2922300.219</v>
      </c>
      <c r="D55" s="25">
        <f t="shared" si="7"/>
        <v>21</v>
      </c>
      <c r="E55" s="24" t="str">
        <f t="shared" si="6"/>
        <v>AVILÉS</v>
      </c>
      <c r="F55" s="24">
        <f t="shared" si="8"/>
        <v>5024862.8670000006</v>
      </c>
      <c r="G55" s="24">
        <f t="shared" si="9"/>
        <v>4806909.9520000005</v>
      </c>
    </row>
    <row r="56" spans="1:7" x14ac:dyDescent="0.3">
      <c r="A56" s="24" t="str">
        <f t="shared" si="5"/>
        <v>MARÍN Y RÍA DE PONTEVEDRA</v>
      </c>
      <c r="B56" s="25">
        <f t="shared" si="3"/>
        <v>2541732.8190000001</v>
      </c>
      <c r="C56" s="25">
        <f t="shared" si="4"/>
        <v>2523053.7560000001</v>
      </c>
      <c r="D56" s="25">
        <f t="shared" si="7"/>
        <v>25</v>
      </c>
      <c r="E56" s="24" t="str">
        <f t="shared" si="6"/>
        <v>SEVILLA</v>
      </c>
      <c r="F56" s="24">
        <f t="shared" si="8"/>
        <v>4436320</v>
      </c>
      <c r="G56" s="24">
        <f t="shared" si="9"/>
        <v>4558579</v>
      </c>
    </row>
    <row r="57" spans="1:7" x14ac:dyDescent="0.3">
      <c r="A57" s="24" t="str">
        <f t="shared" si="5"/>
        <v>MELILLA</v>
      </c>
      <c r="B57" s="25">
        <f t="shared" si="3"/>
        <v>873527.5</v>
      </c>
      <c r="C57" s="25">
        <f t="shared" si="4"/>
        <v>1152554</v>
      </c>
      <c r="D57" s="25">
        <f t="shared" si="7"/>
        <v>28</v>
      </c>
      <c r="E57" s="24" t="str">
        <f t="shared" si="6"/>
        <v>VIGO</v>
      </c>
      <c r="F57" s="24">
        <f t="shared" si="8"/>
        <v>4362464.9423600109</v>
      </c>
      <c r="G57" s="24">
        <f t="shared" si="9"/>
        <v>4233692.199</v>
      </c>
    </row>
    <row r="58" spans="1:7" x14ac:dyDescent="0.3">
      <c r="A58" s="24" t="str">
        <f t="shared" si="5"/>
        <v>MOTRIL</v>
      </c>
      <c r="B58" s="25">
        <f t="shared" si="3"/>
        <v>2852895.6529999999</v>
      </c>
      <c r="C58" s="25">
        <f t="shared" si="4"/>
        <v>2362150.6329999999</v>
      </c>
      <c r="D58" s="25">
        <f t="shared" si="7"/>
        <v>24</v>
      </c>
      <c r="E58" s="24" t="str">
        <f t="shared" si="6"/>
        <v>BAHÍA DE CÁDIZ</v>
      </c>
      <c r="F58" s="24">
        <f t="shared" si="8"/>
        <v>3955515.1968200002</v>
      </c>
      <c r="G58" s="24">
        <f t="shared" si="9"/>
        <v>4115251.6230000001</v>
      </c>
    </row>
    <row r="59" spans="1:7" x14ac:dyDescent="0.3">
      <c r="A59" s="24" t="str">
        <f t="shared" si="5"/>
        <v>PASAIA</v>
      </c>
      <c r="B59" s="25">
        <f t="shared" si="3"/>
        <v>3138321.1</v>
      </c>
      <c r="C59" s="25">
        <f t="shared" si="4"/>
        <v>2974798.8190000001</v>
      </c>
      <c r="D59" s="25">
        <f t="shared" si="7"/>
        <v>23</v>
      </c>
      <c r="E59" s="24" t="str">
        <f t="shared" si="6"/>
        <v>MÁLAGA</v>
      </c>
      <c r="F59" s="24">
        <f t="shared" si="8"/>
        <v>3320198.4079999998</v>
      </c>
      <c r="G59" s="24">
        <f t="shared" si="9"/>
        <v>2922300.219</v>
      </c>
    </row>
    <row r="60" spans="1:7" x14ac:dyDescent="0.3">
      <c r="A60" s="24" t="str">
        <f t="shared" si="5"/>
        <v>SANTA CRUZ DE TENERIFE</v>
      </c>
      <c r="B60" s="25">
        <f t="shared" si="3"/>
        <v>13051755.207</v>
      </c>
      <c r="C60" s="25">
        <f t="shared" si="4"/>
        <v>13674877.679</v>
      </c>
      <c r="D60" s="25">
        <f t="shared" si="7"/>
        <v>14</v>
      </c>
      <c r="E60" s="24" t="str">
        <f t="shared" si="6"/>
        <v>ALICANTE</v>
      </c>
      <c r="F60" s="24">
        <f t="shared" si="8"/>
        <v>3191163.4319999996</v>
      </c>
      <c r="G60" s="24">
        <f t="shared" si="9"/>
        <v>3447603.8770000003</v>
      </c>
    </row>
    <row r="61" spans="1:7" x14ac:dyDescent="0.3">
      <c r="A61" s="24" t="str">
        <f t="shared" si="5"/>
        <v>SANTANDER</v>
      </c>
      <c r="B61" s="25">
        <f t="shared" si="3"/>
        <v>5984391.5449999999</v>
      </c>
      <c r="C61" s="25">
        <f t="shared" si="4"/>
        <v>5622369.5420000004</v>
      </c>
      <c r="D61" s="25">
        <f t="shared" si="7"/>
        <v>16</v>
      </c>
      <c r="E61" s="24" t="str">
        <f t="shared" si="6"/>
        <v>PASAIA</v>
      </c>
      <c r="F61" s="24">
        <f t="shared" si="8"/>
        <v>3138321.1</v>
      </c>
      <c r="G61" s="24">
        <f t="shared" si="9"/>
        <v>2974798.8190000001</v>
      </c>
    </row>
    <row r="62" spans="1:7" x14ac:dyDescent="0.3">
      <c r="A62" s="24" t="str">
        <f t="shared" si="5"/>
        <v>SEVILLA</v>
      </c>
      <c r="B62" s="25">
        <f t="shared" si="3"/>
        <v>4436320</v>
      </c>
      <c r="C62" s="25">
        <f t="shared" si="4"/>
        <v>4558579</v>
      </c>
      <c r="D62" s="25">
        <f t="shared" si="7"/>
        <v>18</v>
      </c>
      <c r="E62" s="24" t="str">
        <f t="shared" si="6"/>
        <v>MOTRIL</v>
      </c>
      <c r="F62" s="24">
        <f t="shared" si="8"/>
        <v>2852895.6529999999</v>
      </c>
      <c r="G62" s="24">
        <f t="shared" si="9"/>
        <v>2362150.6329999999</v>
      </c>
    </row>
    <row r="63" spans="1:7" x14ac:dyDescent="0.3">
      <c r="A63" s="24" t="str">
        <f t="shared" si="5"/>
        <v>TARRAGONA</v>
      </c>
      <c r="B63" s="25">
        <f t="shared" si="3"/>
        <v>32084325.432999998</v>
      </c>
      <c r="C63" s="25">
        <f t="shared" si="4"/>
        <v>33700184.412</v>
      </c>
      <c r="D63" s="25">
        <f t="shared" si="7"/>
        <v>7</v>
      </c>
      <c r="E63" s="24" t="str">
        <f t="shared" si="6"/>
        <v>MARÍN Y RÍA DE PONTEVEDRA</v>
      </c>
      <c r="F63" s="24">
        <f t="shared" si="8"/>
        <v>2541732.8190000001</v>
      </c>
      <c r="G63" s="24">
        <f t="shared" si="9"/>
        <v>2523053.7560000001</v>
      </c>
    </row>
    <row r="64" spans="1:7" x14ac:dyDescent="0.3">
      <c r="A64" s="24" t="str">
        <f t="shared" si="5"/>
        <v>VALENCIA</v>
      </c>
      <c r="B64" s="25">
        <f t="shared" si="3"/>
        <v>76621101.393999994</v>
      </c>
      <c r="C64" s="25">
        <f t="shared" si="4"/>
        <v>73559877.240999997</v>
      </c>
      <c r="D64" s="25">
        <f t="shared" si="7"/>
        <v>2</v>
      </c>
      <c r="E64" s="24" t="str">
        <f t="shared" si="6"/>
        <v>CEUTA</v>
      </c>
      <c r="F64" s="24">
        <f t="shared" si="8"/>
        <v>2448437.8629999999</v>
      </c>
      <c r="G64" s="24">
        <f t="shared" si="9"/>
        <v>2545552.9019999998</v>
      </c>
    </row>
    <row r="65" spans="1:7" x14ac:dyDescent="0.3">
      <c r="A65" s="24" t="str">
        <f t="shared" si="5"/>
        <v>VIGO</v>
      </c>
      <c r="B65" s="25">
        <f t="shared" si="3"/>
        <v>4362464.9423600109</v>
      </c>
      <c r="C65" s="25">
        <f t="shared" si="4"/>
        <v>4233692.199</v>
      </c>
      <c r="D65" s="25">
        <f t="shared" si="7"/>
        <v>19</v>
      </c>
      <c r="E65" s="24" t="str">
        <f t="shared" si="6"/>
        <v>VILAGARCÍA</v>
      </c>
      <c r="F65" s="24">
        <f t="shared" si="8"/>
        <v>1211306</v>
      </c>
      <c r="G65" s="24">
        <f t="shared" si="9"/>
        <v>1205966.3599999999</v>
      </c>
    </row>
    <row r="66" spans="1:7" x14ac:dyDescent="0.3">
      <c r="A66" s="24" t="str">
        <f t="shared" si="5"/>
        <v>VILAGARCÍA</v>
      </c>
      <c r="B66" s="25">
        <f t="shared" si="3"/>
        <v>1211306</v>
      </c>
      <c r="C66" s="25">
        <f t="shared" si="4"/>
        <v>1205966.3599999999</v>
      </c>
      <c r="D66" s="25">
        <f t="shared" si="7"/>
        <v>27</v>
      </c>
      <c r="E66" s="24" t="str">
        <f t="shared" si="6"/>
        <v>MELILLA</v>
      </c>
      <c r="F66" s="24">
        <f t="shared" si="8"/>
        <v>873527.5</v>
      </c>
      <c r="G66" s="24">
        <f t="shared" si="9"/>
        <v>1152554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1"/>
      <c r="B68" s="61"/>
      <c r="C68" s="61"/>
      <c r="D68" s="61"/>
      <c r="E68" s="61"/>
      <c r="F68" s="61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1" priority="2">
      <formula>ISERROR(F7)</formula>
    </cfRule>
  </conditionalFormatting>
  <conditionalFormatting sqref="F8 F10 F12 F14 F16 F18 F20 F22 F24 F26 F28 F30 F32 F34">
    <cfRule type="containsErrors" dxfId="5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50</v>
      </c>
      <c r="G1" s="3"/>
      <c r="H1" s="3"/>
      <c r="I1" s="3"/>
      <c r="J1" s="3"/>
    </row>
    <row r="2" spans="1:12" s="2" customFormat="1" ht="21" x14ac:dyDescent="0.4">
      <c r="F2" s="3"/>
      <c r="G2" s="3"/>
      <c r="H2" s="3"/>
      <c r="I2" s="3" t="s">
        <v>127</v>
      </c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1296082</v>
      </c>
      <c r="C7" s="18">
        <v>1075221</v>
      </c>
      <c r="D7" s="18">
        <v>14760612</v>
      </c>
      <c r="E7" s="18">
        <v>15292088</v>
      </c>
      <c r="F7" s="10">
        <f>((E7*100)/D7)-100</f>
        <v>3.6006366131702379</v>
      </c>
      <c r="G7" s="1"/>
      <c r="H7" s="1"/>
      <c r="I7" s="1"/>
    </row>
    <row r="8" spans="1:12" x14ac:dyDescent="0.3">
      <c r="A8" s="11" t="s">
        <v>31</v>
      </c>
      <c r="B8" s="19">
        <v>256343</v>
      </c>
      <c r="C8" s="19">
        <v>259075</v>
      </c>
      <c r="D8" s="19">
        <v>3421610.7</v>
      </c>
      <c r="E8" s="19">
        <v>3161348.5599999996</v>
      </c>
      <c r="F8" s="12">
        <f t="shared" ref="F8:F34" si="0">((E8*100)/D8)-100</f>
        <v>-7.6064217358216979</v>
      </c>
      <c r="G8" s="1"/>
      <c r="H8" s="1"/>
      <c r="I8" s="1"/>
    </row>
    <row r="9" spans="1:12" x14ac:dyDescent="0.3">
      <c r="A9" s="9" t="s">
        <v>156</v>
      </c>
      <c r="B9" s="18">
        <v>606239</v>
      </c>
      <c r="C9" s="18">
        <v>375246</v>
      </c>
      <c r="D9" s="18">
        <v>6290241</v>
      </c>
      <c r="E9" s="18">
        <v>6965332</v>
      </c>
      <c r="F9" s="10">
        <f t="shared" si="0"/>
        <v>10.732355087825724</v>
      </c>
      <c r="G9" s="1"/>
      <c r="H9" s="1"/>
      <c r="I9" s="1"/>
    </row>
    <row r="10" spans="1:12" x14ac:dyDescent="0.3">
      <c r="A10" s="11" t="s">
        <v>158</v>
      </c>
      <c r="B10" s="19">
        <v>405423</v>
      </c>
      <c r="C10" s="19">
        <v>487606</v>
      </c>
      <c r="D10" s="19">
        <v>4751857.2300000004</v>
      </c>
      <c r="E10" s="19">
        <v>4967563.9000000004</v>
      </c>
      <c r="F10" s="12">
        <f t="shared" si="0"/>
        <v>4.5394181592446614</v>
      </c>
      <c r="G10" s="1"/>
      <c r="H10" s="1"/>
      <c r="I10" s="1"/>
    </row>
    <row r="11" spans="1:12" x14ac:dyDescent="0.3">
      <c r="A11" s="9" t="s">
        <v>159</v>
      </c>
      <c r="B11" s="18">
        <v>7866973</v>
      </c>
      <c r="C11" s="18">
        <v>8295572</v>
      </c>
      <c r="D11" s="18">
        <v>96330454</v>
      </c>
      <c r="E11" s="18">
        <v>102543929.31999999</v>
      </c>
      <c r="F11" s="10">
        <f t="shared" si="0"/>
        <v>6.450167171432625</v>
      </c>
      <c r="G11" s="1"/>
      <c r="H11" s="1"/>
      <c r="I11" s="1"/>
    </row>
    <row r="12" spans="1:12" x14ac:dyDescent="0.3">
      <c r="A12" s="11" t="s">
        <v>160</v>
      </c>
      <c r="B12" s="19">
        <v>291656</v>
      </c>
      <c r="C12" s="19">
        <v>317396</v>
      </c>
      <c r="D12" s="19">
        <v>3986793</v>
      </c>
      <c r="E12" s="19">
        <v>3838664</v>
      </c>
      <c r="F12" s="12">
        <f t="shared" si="0"/>
        <v>-3.7154926277837887</v>
      </c>
      <c r="G12" s="1"/>
      <c r="H12" s="1"/>
      <c r="I12" s="1"/>
    </row>
    <row r="13" spans="1:12" x14ac:dyDescent="0.3">
      <c r="A13" s="9" t="s">
        <v>32</v>
      </c>
      <c r="B13" s="18">
        <v>951330</v>
      </c>
      <c r="C13" s="18">
        <v>1045025</v>
      </c>
      <c r="D13" s="18">
        <v>15408802</v>
      </c>
      <c r="E13" s="18">
        <v>16206802.4</v>
      </c>
      <c r="F13" s="10">
        <f t="shared" si="0"/>
        <v>5.1788607576370964</v>
      </c>
      <c r="G13" s="1"/>
      <c r="H13" s="1"/>
      <c r="I13" s="1"/>
    </row>
    <row r="14" spans="1:12" x14ac:dyDescent="0.3">
      <c r="A14" s="11" t="s">
        <v>33</v>
      </c>
      <c r="B14" s="19">
        <v>5015868</v>
      </c>
      <c r="C14" s="19">
        <v>5556471</v>
      </c>
      <c r="D14" s="19">
        <v>60070134</v>
      </c>
      <c r="E14" s="19">
        <v>65895125.232316017</v>
      </c>
      <c r="F14" s="12">
        <f t="shared" si="0"/>
        <v>9.69698391602725</v>
      </c>
      <c r="G14" s="1"/>
      <c r="H14" s="1"/>
      <c r="I14" s="1"/>
    </row>
    <row r="15" spans="1:12" x14ac:dyDescent="0.3">
      <c r="A15" s="9" t="s">
        <v>34</v>
      </c>
      <c r="B15" s="18">
        <v>3343309</v>
      </c>
      <c r="C15" s="18">
        <v>2782323</v>
      </c>
      <c r="D15" s="18">
        <v>34194982</v>
      </c>
      <c r="E15" s="18">
        <v>35583489.5</v>
      </c>
      <c r="F15" s="10">
        <f t="shared" si="0"/>
        <v>4.0605592364400138</v>
      </c>
      <c r="G15" s="1"/>
      <c r="H15" s="1"/>
      <c r="I15" s="1"/>
    </row>
    <row r="16" spans="1:12" x14ac:dyDescent="0.3">
      <c r="A16" s="11" t="s">
        <v>35</v>
      </c>
      <c r="B16" s="19">
        <v>2607692</v>
      </c>
      <c r="C16" s="19">
        <v>3029756</v>
      </c>
      <c r="D16" s="19">
        <v>34532347</v>
      </c>
      <c r="E16" s="19">
        <v>33733288</v>
      </c>
      <c r="F16" s="12">
        <f t="shared" si="0"/>
        <v>-2.3139435034635767</v>
      </c>
      <c r="G16" s="1"/>
      <c r="H16" s="1"/>
      <c r="I16" s="1"/>
    </row>
    <row r="17" spans="1:9" x14ac:dyDescent="0.3">
      <c r="A17" s="9" t="s">
        <v>161</v>
      </c>
      <c r="B17" s="18">
        <v>1114606</v>
      </c>
      <c r="C17" s="18">
        <v>1727987</v>
      </c>
      <c r="D17" s="18">
        <v>17882185</v>
      </c>
      <c r="E17" s="18">
        <v>21107757</v>
      </c>
      <c r="F17" s="10">
        <f t="shared" si="0"/>
        <v>18.03790755995422</v>
      </c>
      <c r="G17" s="1"/>
      <c r="H17" s="1"/>
      <c r="I17" s="1"/>
    </row>
    <row r="18" spans="1:9" x14ac:dyDescent="0.3">
      <c r="A18" s="11" t="s">
        <v>36</v>
      </c>
      <c r="B18" s="19">
        <v>151433</v>
      </c>
      <c r="C18" s="19">
        <v>117777</v>
      </c>
      <c r="D18" s="19">
        <v>1881096</v>
      </c>
      <c r="E18" s="19">
        <v>1711404</v>
      </c>
      <c r="F18" s="12">
        <f t="shared" si="0"/>
        <v>-9.0209112134627958</v>
      </c>
      <c r="G18" s="1"/>
      <c r="H18" s="1"/>
      <c r="I18" s="1"/>
    </row>
    <row r="19" spans="1:9" x14ac:dyDescent="0.3">
      <c r="A19" s="9" t="s">
        <v>37</v>
      </c>
      <c r="B19" s="18">
        <v>1267963</v>
      </c>
      <c r="C19" s="18">
        <v>1524157</v>
      </c>
      <c r="D19" s="18">
        <v>13548263.959999999</v>
      </c>
      <c r="E19" s="18">
        <v>13674677.859999999</v>
      </c>
      <c r="F19" s="10">
        <f t="shared" si="0"/>
        <v>0.93306345649321543</v>
      </c>
      <c r="G19" s="1"/>
      <c r="H19" s="1"/>
      <c r="I19" s="1"/>
    </row>
    <row r="20" spans="1:9" x14ac:dyDescent="0.3">
      <c r="A20" s="11" t="s">
        <v>162</v>
      </c>
      <c r="B20" s="19">
        <v>1548117</v>
      </c>
      <c r="C20" s="19">
        <v>1848225</v>
      </c>
      <c r="D20" s="19">
        <v>21736236</v>
      </c>
      <c r="E20" s="19">
        <v>19653524</v>
      </c>
      <c r="F20" s="12">
        <f t="shared" si="0"/>
        <v>-9.5817509526488465</v>
      </c>
      <c r="G20" s="1"/>
      <c r="H20" s="1"/>
      <c r="I20" s="1"/>
    </row>
    <row r="21" spans="1:9" x14ac:dyDescent="0.3">
      <c r="A21" s="9" t="s">
        <v>38</v>
      </c>
      <c r="B21" s="18">
        <v>3047402</v>
      </c>
      <c r="C21" s="18">
        <v>3133473</v>
      </c>
      <c r="D21" s="18">
        <v>32177372.699999999</v>
      </c>
      <c r="E21" s="18">
        <v>32767083.600000001</v>
      </c>
      <c r="F21" s="10">
        <f t="shared" si="0"/>
        <v>1.8326881610194334</v>
      </c>
      <c r="G21" s="1"/>
      <c r="H21" s="1"/>
      <c r="I21" s="1"/>
    </row>
    <row r="22" spans="1:9" x14ac:dyDescent="0.3">
      <c r="A22" s="11" t="s">
        <v>59</v>
      </c>
      <c r="B22" s="19">
        <v>1952884</v>
      </c>
      <c r="C22" s="19">
        <v>2144807</v>
      </c>
      <c r="D22" s="19">
        <v>24342113</v>
      </c>
      <c r="E22" s="19">
        <v>24342597</v>
      </c>
      <c r="F22" s="12">
        <f t="shared" si="0"/>
        <v>1.9883236923590175E-3</v>
      </c>
      <c r="G22" s="1"/>
      <c r="H22" s="1"/>
      <c r="I22" s="1"/>
    </row>
    <row r="23" spans="1:9" x14ac:dyDescent="0.3">
      <c r="A23" s="9" t="s">
        <v>163</v>
      </c>
      <c r="B23" s="18">
        <v>249431</v>
      </c>
      <c r="C23" s="18">
        <v>444745</v>
      </c>
      <c r="D23" s="18">
        <v>2813452.39</v>
      </c>
      <c r="E23" s="18">
        <v>3221957.5</v>
      </c>
      <c r="F23" s="10">
        <f t="shared" si="0"/>
        <v>14.519709359645489</v>
      </c>
      <c r="G23" s="1"/>
      <c r="H23" s="1"/>
      <c r="I23" s="1"/>
    </row>
    <row r="24" spans="1:9" x14ac:dyDescent="0.3">
      <c r="A24" s="11" t="s">
        <v>165</v>
      </c>
      <c r="B24" s="19">
        <v>182889</v>
      </c>
      <c r="C24" s="19">
        <v>246034</v>
      </c>
      <c r="D24" s="19">
        <v>2500919</v>
      </c>
      <c r="E24" s="19">
        <v>2514089</v>
      </c>
      <c r="F24" s="12">
        <f t="shared" si="0"/>
        <v>0.5266064194802027</v>
      </c>
      <c r="G24" s="1"/>
      <c r="H24" s="1"/>
      <c r="I24" s="1"/>
    </row>
    <row r="25" spans="1:9" x14ac:dyDescent="0.3">
      <c r="A25" s="9" t="s">
        <v>39</v>
      </c>
      <c r="B25" s="18">
        <v>69696</v>
      </c>
      <c r="C25" s="18">
        <v>63598</v>
      </c>
      <c r="D25" s="18">
        <v>1147234</v>
      </c>
      <c r="E25" s="18">
        <v>868060.5</v>
      </c>
      <c r="F25" s="10">
        <f t="shared" si="0"/>
        <v>-24.334486251279159</v>
      </c>
      <c r="G25" s="1"/>
      <c r="H25" s="1"/>
      <c r="I25" s="1"/>
    </row>
    <row r="26" spans="1:9" x14ac:dyDescent="0.3">
      <c r="A26" s="11" t="s">
        <v>40</v>
      </c>
      <c r="B26" s="19">
        <v>171749</v>
      </c>
      <c r="C26" s="19">
        <v>221343</v>
      </c>
      <c r="D26" s="19">
        <v>2334829</v>
      </c>
      <c r="E26" s="19">
        <v>2819870</v>
      </c>
      <c r="F26" s="12">
        <f t="shared" si="0"/>
        <v>20.774155195091382</v>
      </c>
      <c r="G26" s="1"/>
      <c r="H26" s="1"/>
      <c r="I26" s="1"/>
    </row>
    <row r="27" spans="1:9" x14ac:dyDescent="0.3">
      <c r="A27" s="9" t="s">
        <v>41</v>
      </c>
      <c r="B27" s="18">
        <v>257547</v>
      </c>
      <c r="C27" s="18">
        <v>268166</v>
      </c>
      <c r="D27" s="18">
        <v>2919738</v>
      </c>
      <c r="E27" s="18">
        <v>3088596</v>
      </c>
      <c r="F27" s="10">
        <f t="shared" si="0"/>
        <v>5.7833271341469725</v>
      </c>
      <c r="G27" s="1"/>
      <c r="H27" s="1"/>
      <c r="I27" s="1"/>
    </row>
    <row r="28" spans="1:9" x14ac:dyDescent="0.3">
      <c r="A28" s="11" t="s">
        <v>42</v>
      </c>
      <c r="B28" s="19">
        <v>1067680</v>
      </c>
      <c r="C28" s="19">
        <v>1008671</v>
      </c>
      <c r="D28" s="19">
        <v>12942564</v>
      </c>
      <c r="E28" s="19">
        <v>12360184.4</v>
      </c>
      <c r="F28" s="12">
        <f t="shared" si="0"/>
        <v>-4.4997235478225122</v>
      </c>
      <c r="G28" s="1"/>
      <c r="H28" s="1"/>
      <c r="I28" s="1"/>
    </row>
    <row r="29" spans="1:9" x14ac:dyDescent="0.3">
      <c r="A29" s="9" t="s">
        <v>43</v>
      </c>
      <c r="B29" s="18">
        <v>423611</v>
      </c>
      <c r="C29" s="18">
        <v>509491</v>
      </c>
      <c r="D29" s="18">
        <v>5598651</v>
      </c>
      <c r="E29" s="18">
        <v>5957115</v>
      </c>
      <c r="F29" s="10">
        <f t="shared" si="0"/>
        <v>6.4026852182784779</v>
      </c>
      <c r="G29" s="1"/>
      <c r="H29" s="1"/>
      <c r="I29" s="1"/>
    </row>
    <row r="30" spans="1:9" x14ac:dyDescent="0.3">
      <c r="A30" s="11" t="s">
        <v>44</v>
      </c>
      <c r="B30" s="19">
        <v>412619</v>
      </c>
      <c r="C30" s="19">
        <v>495142</v>
      </c>
      <c r="D30" s="19">
        <v>4525661</v>
      </c>
      <c r="E30" s="19">
        <v>4413448</v>
      </c>
      <c r="F30" s="12">
        <f t="shared" si="0"/>
        <v>-2.4794831075504788</v>
      </c>
      <c r="G30" s="1"/>
      <c r="H30" s="1"/>
      <c r="I30" s="1"/>
    </row>
    <row r="31" spans="1:9" x14ac:dyDescent="0.3">
      <c r="A31" s="9" t="s">
        <v>45</v>
      </c>
      <c r="B31" s="18">
        <v>2829190</v>
      </c>
      <c r="C31" s="18">
        <v>3024761</v>
      </c>
      <c r="D31" s="18">
        <v>33620952</v>
      </c>
      <c r="E31" s="18">
        <v>32001014</v>
      </c>
      <c r="F31" s="10">
        <f t="shared" si="0"/>
        <v>-4.8182395311114306</v>
      </c>
      <c r="G31" s="1"/>
      <c r="H31" s="1"/>
      <c r="I31" s="1"/>
    </row>
    <row r="32" spans="1:9" x14ac:dyDescent="0.3">
      <c r="A32" s="11" t="s">
        <v>46</v>
      </c>
      <c r="B32" s="19">
        <v>5706242</v>
      </c>
      <c r="C32" s="19">
        <v>6391376</v>
      </c>
      <c r="D32" s="19">
        <v>73249473</v>
      </c>
      <c r="E32" s="19">
        <v>76425510</v>
      </c>
      <c r="F32" s="12">
        <f t="shared" si="0"/>
        <v>4.3359178843511899</v>
      </c>
      <c r="G32" s="1"/>
      <c r="H32" s="1"/>
      <c r="I32" s="1"/>
    </row>
    <row r="33" spans="1:9" x14ac:dyDescent="0.3">
      <c r="A33" s="9" t="s">
        <v>47</v>
      </c>
      <c r="B33" s="18">
        <v>305055</v>
      </c>
      <c r="C33" s="18">
        <v>314774</v>
      </c>
      <c r="D33" s="18">
        <v>3967225.5</v>
      </c>
      <c r="E33" s="18">
        <v>4135848.7860000101</v>
      </c>
      <c r="F33" s="10">
        <f t="shared" si="0"/>
        <v>4.2504084025475777</v>
      </c>
      <c r="G33" s="1"/>
      <c r="H33" s="1"/>
      <c r="I33" s="1"/>
    </row>
    <row r="34" spans="1:9" x14ac:dyDescent="0.3">
      <c r="A34" s="11" t="s">
        <v>164</v>
      </c>
      <c r="B34" s="19">
        <v>104177</v>
      </c>
      <c r="C34" s="19">
        <v>100451</v>
      </c>
      <c r="D34" s="19">
        <v>1201759.3599999999</v>
      </c>
      <c r="E34" s="19">
        <v>1207577</v>
      </c>
      <c r="F34" s="12">
        <f t="shared" si="0"/>
        <v>0.48409358758813426</v>
      </c>
      <c r="G34" s="1"/>
      <c r="H34" s="1"/>
      <c r="I34" s="1"/>
    </row>
    <row r="35" spans="1:9" x14ac:dyDescent="0.3">
      <c r="A35" s="13" t="s">
        <v>48</v>
      </c>
      <c r="B35" s="14">
        <f>SUM(B7:B34)</f>
        <v>43503206</v>
      </c>
      <c r="C35" s="14">
        <f t="shared" ref="C35:E35" si="1">SUM(C7:C34)</f>
        <v>46808669</v>
      </c>
      <c r="D35" s="14">
        <f t="shared" si="1"/>
        <v>532137557.83999997</v>
      </c>
      <c r="E35" s="14">
        <f t="shared" si="1"/>
        <v>550457944.55831599</v>
      </c>
      <c r="F35" s="15">
        <f t="shared" ref="F35" si="2">((E35*100)/D35)-100</f>
        <v>3.4427915204257147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15292088</v>
      </c>
      <c r="C39" s="25">
        <f t="shared" si="4"/>
        <v>14760612</v>
      </c>
      <c r="D39" s="25">
        <f>_xlfn.RANK.EQ(B39,$B$39:$B$66)+COUNTIF($B$39:$B$66,B39)-1</f>
        <v>12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102543929.31999999</v>
      </c>
      <c r="G39" s="24">
        <f>LOOKUP(E39,$A$39:$A$66,$C$39:$C$66)</f>
        <v>96330454</v>
      </c>
    </row>
    <row r="40" spans="1:9" x14ac:dyDescent="0.3">
      <c r="A40" s="24" t="str">
        <f t="shared" si="5"/>
        <v>ALICANTE</v>
      </c>
      <c r="B40" s="25">
        <f t="shared" si="3"/>
        <v>3161348.5599999996</v>
      </c>
      <c r="C40" s="25">
        <f t="shared" si="4"/>
        <v>3421610.7</v>
      </c>
      <c r="D40" s="25">
        <f t="shared" ref="D40:D66" si="7">_xlfn.RANK.EQ(B40,$B$39:$B$66)+COUNTIF($B$39:$B$66,B40)-1</f>
        <v>22</v>
      </c>
      <c r="E40" s="24" t="str">
        <f t="shared" si="6"/>
        <v>VALENCIA</v>
      </c>
      <c r="F40" s="24">
        <f t="shared" ref="F40:F55" si="8">LOOKUP(E40,$A$39:$A$66,$B$39:$B$66)</f>
        <v>76425510</v>
      </c>
      <c r="G40" s="24">
        <f t="shared" ref="G40:G66" si="9">LOOKUP(E40,$A$39:$A$66,$C$39:$C$66)</f>
        <v>73249473</v>
      </c>
    </row>
    <row r="41" spans="1:9" x14ac:dyDescent="0.3">
      <c r="A41" s="24" t="str">
        <f t="shared" si="5"/>
        <v>ALMERÍA</v>
      </c>
      <c r="B41" s="25">
        <f t="shared" si="3"/>
        <v>6965332</v>
      </c>
      <c r="C41" s="25">
        <f t="shared" si="4"/>
        <v>6290241</v>
      </c>
      <c r="D41" s="25">
        <f t="shared" si="7"/>
        <v>15</v>
      </c>
      <c r="E41" s="24" t="str">
        <f t="shared" si="6"/>
        <v>BARCELONA</v>
      </c>
      <c r="F41" s="24">
        <f t="shared" si="8"/>
        <v>65895125.232316017</v>
      </c>
      <c r="G41" s="24">
        <f t="shared" si="9"/>
        <v>60070134</v>
      </c>
    </row>
    <row r="42" spans="1:9" x14ac:dyDescent="0.3">
      <c r="A42" s="24" t="str">
        <f t="shared" si="5"/>
        <v>AVILÉS</v>
      </c>
      <c r="B42" s="25">
        <f t="shared" si="3"/>
        <v>4967563.9000000004</v>
      </c>
      <c r="C42" s="25">
        <f t="shared" si="4"/>
        <v>4751857.2300000004</v>
      </c>
      <c r="D42" s="25">
        <f t="shared" si="7"/>
        <v>17</v>
      </c>
      <c r="E42" s="24" t="str">
        <f t="shared" si="6"/>
        <v>BILBAO</v>
      </c>
      <c r="F42" s="24">
        <f t="shared" si="8"/>
        <v>35583489.5</v>
      </c>
      <c r="G42" s="24">
        <f t="shared" si="9"/>
        <v>34194982</v>
      </c>
    </row>
    <row r="43" spans="1:9" x14ac:dyDescent="0.3">
      <c r="A43" s="24" t="str">
        <f t="shared" si="5"/>
        <v>BAHÍA DE ALGECIRAS</v>
      </c>
      <c r="B43" s="25">
        <f t="shared" si="3"/>
        <v>102543929.31999999</v>
      </c>
      <c r="C43" s="25">
        <f t="shared" si="4"/>
        <v>96330454</v>
      </c>
      <c r="D43" s="25">
        <f t="shared" si="7"/>
        <v>1</v>
      </c>
      <c r="E43" s="24" t="str">
        <f t="shared" si="6"/>
        <v>CARTAGENA</v>
      </c>
      <c r="F43" s="24">
        <f t="shared" si="8"/>
        <v>33733288</v>
      </c>
      <c r="G43" s="24">
        <f t="shared" si="9"/>
        <v>34532347</v>
      </c>
    </row>
    <row r="44" spans="1:9" x14ac:dyDescent="0.3">
      <c r="A44" s="24" t="str">
        <f t="shared" si="5"/>
        <v>BAHÍA DE CÁDIZ</v>
      </c>
      <c r="B44" s="25">
        <f t="shared" si="3"/>
        <v>3838664</v>
      </c>
      <c r="C44" s="25">
        <f t="shared" si="4"/>
        <v>3986793</v>
      </c>
      <c r="D44" s="25">
        <f t="shared" si="7"/>
        <v>20</v>
      </c>
      <c r="E44" s="24" t="str">
        <f t="shared" si="6"/>
        <v>HUELVA</v>
      </c>
      <c r="F44" s="24">
        <f t="shared" si="8"/>
        <v>32767083.600000001</v>
      </c>
      <c r="G44" s="24">
        <f t="shared" si="9"/>
        <v>32177372.699999999</v>
      </c>
    </row>
    <row r="45" spans="1:9" x14ac:dyDescent="0.3">
      <c r="A45" s="24" t="str">
        <f t="shared" si="5"/>
        <v>BALEARES</v>
      </c>
      <c r="B45" s="25">
        <f t="shared" si="3"/>
        <v>16206802.4</v>
      </c>
      <c r="C45" s="25">
        <f t="shared" si="4"/>
        <v>15408802</v>
      </c>
      <c r="D45" s="25">
        <f t="shared" si="7"/>
        <v>11</v>
      </c>
      <c r="E45" s="24" t="str">
        <f t="shared" si="6"/>
        <v>TARRAGONA</v>
      </c>
      <c r="F45" s="24">
        <f t="shared" si="8"/>
        <v>32001014</v>
      </c>
      <c r="G45" s="24">
        <f t="shared" si="9"/>
        <v>33620952</v>
      </c>
    </row>
    <row r="46" spans="1:9" x14ac:dyDescent="0.3">
      <c r="A46" s="24" t="str">
        <f t="shared" si="5"/>
        <v>BARCELONA</v>
      </c>
      <c r="B46" s="25">
        <f t="shared" si="3"/>
        <v>65895125.232316017</v>
      </c>
      <c r="C46" s="25">
        <f t="shared" si="4"/>
        <v>60070134</v>
      </c>
      <c r="D46" s="25">
        <f t="shared" si="7"/>
        <v>3</v>
      </c>
      <c r="E46" s="24" t="str">
        <f t="shared" si="6"/>
        <v>LAS PALMAS</v>
      </c>
      <c r="F46" s="24">
        <f t="shared" si="8"/>
        <v>24342597</v>
      </c>
      <c r="G46" s="24">
        <f t="shared" si="9"/>
        <v>24342113</v>
      </c>
    </row>
    <row r="47" spans="1:9" x14ac:dyDescent="0.3">
      <c r="A47" s="24" t="str">
        <f t="shared" si="5"/>
        <v>BILBAO</v>
      </c>
      <c r="B47" s="25">
        <f t="shared" si="3"/>
        <v>35583489.5</v>
      </c>
      <c r="C47" s="25">
        <f t="shared" si="4"/>
        <v>34194982</v>
      </c>
      <c r="D47" s="25">
        <f t="shared" si="7"/>
        <v>4</v>
      </c>
      <c r="E47" s="24" t="str">
        <f t="shared" si="6"/>
        <v>CASTELLÓN</v>
      </c>
      <c r="F47" s="24">
        <f t="shared" si="8"/>
        <v>21107757</v>
      </c>
      <c r="G47" s="24">
        <f t="shared" si="9"/>
        <v>17882185</v>
      </c>
    </row>
    <row r="48" spans="1:9" x14ac:dyDescent="0.3">
      <c r="A48" s="24" t="str">
        <f t="shared" si="5"/>
        <v>CARTAGENA</v>
      </c>
      <c r="B48" s="25">
        <f t="shared" si="3"/>
        <v>33733288</v>
      </c>
      <c r="C48" s="25">
        <f t="shared" si="4"/>
        <v>34532347</v>
      </c>
      <c r="D48" s="25">
        <f t="shared" si="7"/>
        <v>5</v>
      </c>
      <c r="E48" s="24" t="str">
        <f t="shared" si="6"/>
        <v>GIJÓN</v>
      </c>
      <c r="F48" s="24">
        <f t="shared" si="8"/>
        <v>19653524</v>
      </c>
      <c r="G48" s="24">
        <f t="shared" si="9"/>
        <v>21736236</v>
      </c>
    </row>
    <row r="49" spans="1:7" x14ac:dyDescent="0.3">
      <c r="A49" s="24" t="str">
        <f t="shared" si="5"/>
        <v>CASTELLÓN</v>
      </c>
      <c r="B49" s="25">
        <f t="shared" si="3"/>
        <v>21107757</v>
      </c>
      <c r="C49" s="25">
        <f t="shared" si="4"/>
        <v>17882185</v>
      </c>
      <c r="D49" s="25">
        <f t="shared" si="7"/>
        <v>9</v>
      </c>
      <c r="E49" s="24" t="str">
        <f t="shared" si="6"/>
        <v>BALEARES</v>
      </c>
      <c r="F49" s="24">
        <f t="shared" si="8"/>
        <v>16206802.4</v>
      </c>
      <c r="G49" s="24">
        <f t="shared" si="9"/>
        <v>15408802</v>
      </c>
    </row>
    <row r="50" spans="1:7" x14ac:dyDescent="0.3">
      <c r="A50" s="24" t="str">
        <f t="shared" si="5"/>
        <v>CEUTA</v>
      </c>
      <c r="B50" s="25">
        <f t="shared" si="3"/>
        <v>1711404</v>
      </c>
      <c r="C50" s="25">
        <f t="shared" si="4"/>
        <v>1881096</v>
      </c>
      <c r="D50" s="25">
        <f t="shared" si="7"/>
        <v>26</v>
      </c>
      <c r="E50" s="24" t="str">
        <f t="shared" si="6"/>
        <v>A CORUÑA</v>
      </c>
      <c r="F50" s="24">
        <f t="shared" si="8"/>
        <v>15292088</v>
      </c>
      <c r="G50" s="24">
        <f t="shared" si="9"/>
        <v>14760612</v>
      </c>
    </row>
    <row r="51" spans="1:7" x14ac:dyDescent="0.3">
      <c r="A51" s="24" t="str">
        <f t="shared" si="5"/>
        <v>FERROL-SAN CIBRAO</v>
      </c>
      <c r="B51" s="25">
        <f t="shared" si="3"/>
        <v>13674677.859999999</v>
      </c>
      <c r="C51" s="25">
        <f t="shared" si="4"/>
        <v>13548263.959999999</v>
      </c>
      <c r="D51" s="25">
        <f t="shared" si="7"/>
        <v>13</v>
      </c>
      <c r="E51" s="24" t="str">
        <f t="shared" si="6"/>
        <v>FERROL-SAN CIBRAO</v>
      </c>
      <c r="F51" s="24">
        <f t="shared" si="8"/>
        <v>13674677.859999999</v>
      </c>
      <c r="G51" s="24">
        <f t="shared" si="9"/>
        <v>13548263.959999999</v>
      </c>
    </row>
    <row r="52" spans="1:7" x14ac:dyDescent="0.3">
      <c r="A52" s="24" t="str">
        <f t="shared" si="5"/>
        <v>GIJÓN</v>
      </c>
      <c r="B52" s="25">
        <f t="shared" si="3"/>
        <v>19653524</v>
      </c>
      <c r="C52" s="25">
        <f t="shared" si="4"/>
        <v>21736236</v>
      </c>
      <c r="D52" s="25">
        <f t="shared" si="7"/>
        <v>10</v>
      </c>
      <c r="E52" s="24" t="str">
        <f t="shared" si="6"/>
        <v>SANTA CRUZ DE TENERIFE</v>
      </c>
      <c r="F52" s="24">
        <f t="shared" si="8"/>
        <v>12360184.4</v>
      </c>
      <c r="G52" s="24">
        <f t="shared" si="9"/>
        <v>12942564</v>
      </c>
    </row>
    <row r="53" spans="1:7" x14ac:dyDescent="0.3">
      <c r="A53" s="24" t="str">
        <f t="shared" si="5"/>
        <v>HUELVA</v>
      </c>
      <c r="B53" s="25">
        <f t="shared" si="3"/>
        <v>32767083.600000001</v>
      </c>
      <c r="C53" s="25">
        <f t="shared" si="4"/>
        <v>32177372.699999999</v>
      </c>
      <c r="D53" s="25">
        <f t="shared" si="7"/>
        <v>6</v>
      </c>
      <c r="E53" s="24" t="str">
        <f t="shared" si="6"/>
        <v>ALMERÍA</v>
      </c>
      <c r="F53" s="24">
        <f t="shared" si="8"/>
        <v>6965332</v>
      </c>
      <c r="G53" s="24">
        <f t="shared" si="9"/>
        <v>6290241</v>
      </c>
    </row>
    <row r="54" spans="1:7" x14ac:dyDescent="0.3">
      <c r="A54" s="24" t="str">
        <f t="shared" si="5"/>
        <v>LAS PALMAS</v>
      </c>
      <c r="B54" s="25">
        <f t="shared" si="3"/>
        <v>24342597</v>
      </c>
      <c r="C54" s="25">
        <f t="shared" si="4"/>
        <v>24342113</v>
      </c>
      <c r="D54" s="25">
        <f t="shared" si="7"/>
        <v>8</v>
      </c>
      <c r="E54" s="24" t="str">
        <f t="shared" si="6"/>
        <v>SANTANDER</v>
      </c>
      <c r="F54" s="24">
        <f t="shared" si="8"/>
        <v>5957115</v>
      </c>
      <c r="G54" s="24">
        <f t="shared" si="9"/>
        <v>5598651</v>
      </c>
    </row>
    <row r="55" spans="1:7" x14ac:dyDescent="0.3">
      <c r="A55" s="24" t="str">
        <f t="shared" si="5"/>
        <v>MÁLAGA</v>
      </c>
      <c r="B55" s="25">
        <f t="shared" si="3"/>
        <v>3221957.5</v>
      </c>
      <c r="C55" s="25">
        <f t="shared" si="4"/>
        <v>2813452.39</v>
      </c>
      <c r="D55" s="25">
        <f t="shared" si="7"/>
        <v>21</v>
      </c>
      <c r="E55" s="24" t="str">
        <f t="shared" si="6"/>
        <v>AVILÉS</v>
      </c>
      <c r="F55" s="24">
        <f t="shared" si="8"/>
        <v>4967563.9000000004</v>
      </c>
      <c r="G55" s="24">
        <f t="shared" si="9"/>
        <v>4751857.2300000004</v>
      </c>
    </row>
    <row r="56" spans="1:7" x14ac:dyDescent="0.3">
      <c r="A56" s="24" t="str">
        <f t="shared" si="5"/>
        <v>MARÍN Y RÍA DE PONTEVEDRA</v>
      </c>
      <c r="B56" s="25">
        <f t="shared" si="3"/>
        <v>2514089</v>
      </c>
      <c r="C56" s="25">
        <f t="shared" si="4"/>
        <v>2500919</v>
      </c>
      <c r="D56" s="25">
        <f t="shared" si="7"/>
        <v>25</v>
      </c>
      <c r="E56" s="24" t="str">
        <f t="shared" si="6"/>
        <v>SEVILLA</v>
      </c>
      <c r="F56" s="24">
        <f t="shared" ref="F56:F66" si="10">LOOKUP(E56,$A$39:$A$66,$B$39:$B$66)</f>
        <v>4413448</v>
      </c>
      <c r="G56" s="24">
        <f t="shared" si="9"/>
        <v>4525661</v>
      </c>
    </row>
    <row r="57" spans="1:7" x14ac:dyDescent="0.3">
      <c r="A57" s="24" t="str">
        <f t="shared" si="5"/>
        <v>MELILLA</v>
      </c>
      <c r="B57" s="25">
        <f t="shared" si="3"/>
        <v>868060.5</v>
      </c>
      <c r="C57" s="25">
        <f t="shared" si="4"/>
        <v>1147234</v>
      </c>
      <c r="D57" s="25">
        <f t="shared" si="7"/>
        <v>28</v>
      </c>
      <c r="E57" s="24" t="str">
        <f t="shared" si="6"/>
        <v>VIGO</v>
      </c>
      <c r="F57" s="24">
        <f t="shared" si="10"/>
        <v>4135848.7860000101</v>
      </c>
      <c r="G57" s="24">
        <f t="shared" si="9"/>
        <v>3967225.5</v>
      </c>
    </row>
    <row r="58" spans="1:7" x14ac:dyDescent="0.3">
      <c r="A58" s="24" t="str">
        <f t="shared" si="5"/>
        <v>MOTRIL</v>
      </c>
      <c r="B58" s="25">
        <f t="shared" si="3"/>
        <v>2819870</v>
      </c>
      <c r="C58" s="25">
        <f t="shared" si="4"/>
        <v>2334829</v>
      </c>
      <c r="D58" s="25">
        <f t="shared" si="7"/>
        <v>24</v>
      </c>
      <c r="E58" s="24" t="str">
        <f t="shared" si="6"/>
        <v>BAHÍA DE CÁDIZ</v>
      </c>
      <c r="F58" s="24">
        <f t="shared" si="10"/>
        <v>3838664</v>
      </c>
      <c r="G58" s="24">
        <f t="shared" si="9"/>
        <v>3986793</v>
      </c>
    </row>
    <row r="59" spans="1:7" x14ac:dyDescent="0.3">
      <c r="A59" s="24" t="str">
        <f t="shared" si="5"/>
        <v>PASAIA</v>
      </c>
      <c r="B59" s="25">
        <f t="shared" si="3"/>
        <v>3088596</v>
      </c>
      <c r="C59" s="25">
        <f t="shared" si="4"/>
        <v>2919738</v>
      </c>
      <c r="D59" s="25">
        <f t="shared" si="7"/>
        <v>23</v>
      </c>
      <c r="E59" s="24" t="str">
        <f t="shared" si="6"/>
        <v>MÁLAGA</v>
      </c>
      <c r="F59" s="24">
        <f t="shared" si="10"/>
        <v>3221957.5</v>
      </c>
      <c r="G59" s="24">
        <f t="shared" si="9"/>
        <v>2813452.39</v>
      </c>
    </row>
    <row r="60" spans="1:7" x14ac:dyDescent="0.3">
      <c r="A60" s="24" t="str">
        <f t="shared" si="5"/>
        <v>SANTA CRUZ DE TENERIFE</v>
      </c>
      <c r="B60" s="25">
        <f t="shared" si="3"/>
        <v>12360184.4</v>
      </c>
      <c r="C60" s="25">
        <f t="shared" si="4"/>
        <v>12942564</v>
      </c>
      <c r="D60" s="25">
        <f t="shared" si="7"/>
        <v>14</v>
      </c>
      <c r="E60" s="24" t="str">
        <f t="shared" si="6"/>
        <v>ALICANTE</v>
      </c>
      <c r="F60" s="24">
        <f t="shared" si="10"/>
        <v>3161348.5599999996</v>
      </c>
      <c r="G60" s="24">
        <f t="shared" si="9"/>
        <v>3421610.7</v>
      </c>
    </row>
    <row r="61" spans="1:7" x14ac:dyDescent="0.3">
      <c r="A61" s="24" t="str">
        <f t="shared" si="5"/>
        <v>SANTANDER</v>
      </c>
      <c r="B61" s="25">
        <f t="shared" si="3"/>
        <v>5957115</v>
      </c>
      <c r="C61" s="25">
        <f t="shared" si="4"/>
        <v>5598651</v>
      </c>
      <c r="D61" s="25">
        <f t="shared" si="7"/>
        <v>16</v>
      </c>
      <c r="E61" s="24" t="str">
        <f t="shared" si="6"/>
        <v>PASAIA</v>
      </c>
      <c r="F61" s="24">
        <f t="shared" si="10"/>
        <v>3088596</v>
      </c>
      <c r="G61" s="24">
        <f t="shared" si="9"/>
        <v>2919738</v>
      </c>
    </row>
    <row r="62" spans="1:7" x14ac:dyDescent="0.3">
      <c r="A62" s="24" t="str">
        <f t="shared" si="5"/>
        <v>SEVILLA</v>
      </c>
      <c r="B62" s="25">
        <f t="shared" si="3"/>
        <v>4413448</v>
      </c>
      <c r="C62" s="25">
        <f t="shared" si="4"/>
        <v>4525661</v>
      </c>
      <c r="D62" s="25">
        <f t="shared" si="7"/>
        <v>18</v>
      </c>
      <c r="E62" s="24" t="str">
        <f t="shared" si="6"/>
        <v>MOTRIL</v>
      </c>
      <c r="F62" s="24">
        <f t="shared" si="10"/>
        <v>2819870</v>
      </c>
      <c r="G62" s="24">
        <f t="shared" si="9"/>
        <v>2334829</v>
      </c>
    </row>
    <row r="63" spans="1:7" x14ac:dyDescent="0.3">
      <c r="A63" s="24" t="str">
        <f t="shared" si="5"/>
        <v>TARRAGONA</v>
      </c>
      <c r="B63" s="25">
        <f t="shared" si="3"/>
        <v>32001014</v>
      </c>
      <c r="C63" s="25">
        <f t="shared" si="4"/>
        <v>33620952</v>
      </c>
      <c r="D63" s="25">
        <f t="shared" si="7"/>
        <v>7</v>
      </c>
      <c r="E63" s="24" t="str">
        <f t="shared" si="6"/>
        <v>MARÍN Y RÍA DE PONTEVEDRA</v>
      </c>
      <c r="F63" s="24">
        <f t="shared" si="10"/>
        <v>2514089</v>
      </c>
      <c r="G63" s="24">
        <f t="shared" si="9"/>
        <v>2500919</v>
      </c>
    </row>
    <row r="64" spans="1:7" x14ac:dyDescent="0.3">
      <c r="A64" s="24" t="str">
        <f t="shared" si="5"/>
        <v>VALENCIA</v>
      </c>
      <c r="B64" s="25">
        <f t="shared" si="3"/>
        <v>76425510</v>
      </c>
      <c r="C64" s="25">
        <f t="shared" si="4"/>
        <v>73249473</v>
      </c>
      <c r="D64" s="25">
        <f t="shared" si="7"/>
        <v>2</v>
      </c>
      <c r="E64" s="24" t="str">
        <f t="shared" si="6"/>
        <v>CEUTA</v>
      </c>
      <c r="F64" s="24">
        <f t="shared" si="10"/>
        <v>1711404</v>
      </c>
      <c r="G64" s="24">
        <f t="shared" si="9"/>
        <v>1881096</v>
      </c>
    </row>
    <row r="65" spans="1:7" x14ac:dyDescent="0.3">
      <c r="A65" s="24" t="str">
        <f t="shared" si="5"/>
        <v>VIGO</v>
      </c>
      <c r="B65" s="25">
        <f t="shared" si="3"/>
        <v>4135848.7860000101</v>
      </c>
      <c r="C65" s="25">
        <f t="shared" si="4"/>
        <v>3967225.5</v>
      </c>
      <c r="D65" s="25">
        <f t="shared" si="7"/>
        <v>19</v>
      </c>
      <c r="E65" s="24" t="str">
        <f t="shared" si="6"/>
        <v>VILAGARCÍA</v>
      </c>
      <c r="F65" s="24">
        <f t="shared" si="10"/>
        <v>1207577</v>
      </c>
      <c r="G65" s="24">
        <f t="shared" si="9"/>
        <v>1201759.3599999999</v>
      </c>
    </row>
    <row r="66" spans="1:7" x14ac:dyDescent="0.3">
      <c r="A66" s="24" t="str">
        <f t="shared" si="5"/>
        <v>VILAGARCÍA</v>
      </c>
      <c r="B66" s="25">
        <f t="shared" si="3"/>
        <v>1207577</v>
      </c>
      <c r="C66" s="25">
        <f t="shared" si="4"/>
        <v>1201759.3599999999</v>
      </c>
      <c r="D66" s="25">
        <f t="shared" si="7"/>
        <v>27</v>
      </c>
      <c r="E66" s="24" t="str">
        <f t="shared" si="6"/>
        <v>MELILLA</v>
      </c>
      <c r="F66" s="24">
        <f t="shared" si="10"/>
        <v>868060.5</v>
      </c>
      <c r="G66" s="24">
        <f t="shared" si="9"/>
        <v>1147234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9" priority="2">
      <formula>ISERROR(F7)</formula>
    </cfRule>
  </conditionalFormatting>
  <conditionalFormatting sqref="F8 F10 F12 F14 F16 F18 F20 F22 F24 F26 F28 F30 F32 F34">
    <cfRule type="containsErrors" dxfId="4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128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729071</v>
      </c>
      <c r="C7" s="18">
        <v>589337</v>
      </c>
      <c r="D7" s="18">
        <v>8788868</v>
      </c>
      <c r="E7" s="18">
        <v>9337317</v>
      </c>
      <c r="F7" s="10">
        <f>((E7*100)/D7)-100</f>
        <v>6.2402689402093614</v>
      </c>
      <c r="G7" s="1"/>
      <c r="H7" s="1"/>
      <c r="I7" s="1"/>
    </row>
    <row r="8" spans="1:12" x14ac:dyDescent="0.3">
      <c r="A8" s="11" t="s">
        <v>31</v>
      </c>
      <c r="B8" s="19">
        <v>1600</v>
      </c>
      <c r="C8" s="19">
        <v>6978</v>
      </c>
      <c r="D8" s="19">
        <v>41228.69</v>
      </c>
      <c r="E8" s="19">
        <v>60761.649999999994</v>
      </c>
      <c r="F8" s="12">
        <f t="shared" ref="F8:F34" si="0">((E8*100)/D8)-100</f>
        <v>47.377105602918704</v>
      </c>
      <c r="G8" s="1"/>
      <c r="H8" s="1"/>
      <c r="I8" s="1"/>
    </row>
    <row r="9" spans="1:12" x14ac:dyDescent="0.3">
      <c r="A9" s="9" t="s">
        <v>156</v>
      </c>
      <c r="B9" s="18">
        <v>0</v>
      </c>
      <c r="C9" s="18">
        <v>3300</v>
      </c>
      <c r="D9" s="18">
        <v>31656</v>
      </c>
      <c r="E9" s="18">
        <v>43811</v>
      </c>
      <c r="F9" s="10">
        <f t="shared" si="0"/>
        <v>38.397144301238313</v>
      </c>
      <c r="G9" s="1"/>
      <c r="H9" s="1"/>
      <c r="I9" s="1"/>
    </row>
    <row r="10" spans="1:12" x14ac:dyDescent="0.3">
      <c r="A10" s="11" t="s">
        <v>158</v>
      </c>
      <c r="B10" s="19">
        <v>70525</v>
      </c>
      <c r="C10" s="19">
        <v>62085</v>
      </c>
      <c r="D10" s="19">
        <v>658157.56999999995</v>
      </c>
      <c r="E10" s="19">
        <v>620106</v>
      </c>
      <c r="F10" s="12">
        <f t="shared" si="0"/>
        <v>-5.7815288822097699</v>
      </c>
      <c r="G10" s="1"/>
      <c r="H10" s="1"/>
      <c r="I10" s="1"/>
    </row>
    <row r="11" spans="1:12" x14ac:dyDescent="0.3">
      <c r="A11" s="9" t="s">
        <v>159</v>
      </c>
      <c r="B11" s="18">
        <v>2150888</v>
      </c>
      <c r="C11" s="18">
        <v>2770244</v>
      </c>
      <c r="D11" s="18">
        <v>28774987</v>
      </c>
      <c r="E11" s="18">
        <v>31763060.980000008</v>
      </c>
      <c r="F11" s="10">
        <f t="shared" si="0"/>
        <v>10.384275690550297</v>
      </c>
      <c r="G11" s="1"/>
      <c r="H11" s="1"/>
      <c r="I11" s="1"/>
    </row>
    <row r="12" spans="1:12" x14ac:dyDescent="0.3">
      <c r="A12" s="11" t="s">
        <v>160</v>
      </c>
      <c r="B12" s="19">
        <v>35419</v>
      </c>
      <c r="C12" s="19">
        <v>50918</v>
      </c>
      <c r="D12" s="19">
        <v>578775</v>
      </c>
      <c r="E12" s="19">
        <v>686986</v>
      </c>
      <c r="F12" s="12">
        <f t="shared" si="0"/>
        <v>18.696557384130273</v>
      </c>
      <c r="G12" s="1"/>
      <c r="H12" s="1"/>
      <c r="I12" s="1"/>
    </row>
    <row r="13" spans="1:12" x14ac:dyDescent="0.3">
      <c r="A13" s="9" t="s">
        <v>32</v>
      </c>
      <c r="B13" s="18">
        <v>53454</v>
      </c>
      <c r="C13" s="18">
        <v>71943</v>
      </c>
      <c r="D13" s="18">
        <v>1553351</v>
      </c>
      <c r="E13" s="18">
        <v>1695567.4</v>
      </c>
      <c r="F13" s="10">
        <f t="shared" si="0"/>
        <v>9.1554581031589066</v>
      </c>
      <c r="G13" s="1"/>
      <c r="H13" s="1"/>
      <c r="I13" s="1"/>
    </row>
    <row r="14" spans="1:12" x14ac:dyDescent="0.3">
      <c r="A14" s="11" t="s">
        <v>33</v>
      </c>
      <c r="B14" s="19">
        <v>1374654</v>
      </c>
      <c r="C14" s="19">
        <v>1501748</v>
      </c>
      <c r="D14" s="19">
        <v>14483623</v>
      </c>
      <c r="E14" s="19">
        <v>15298349.203</v>
      </c>
      <c r="F14" s="12">
        <f t="shared" si="0"/>
        <v>5.6251547213014277</v>
      </c>
      <c r="G14" s="1"/>
      <c r="H14" s="1"/>
      <c r="I14" s="1"/>
    </row>
    <row r="15" spans="1:12" x14ac:dyDescent="0.3">
      <c r="A15" s="9" t="s">
        <v>34</v>
      </c>
      <c r="B15" s="18">
        <v>1912653</v>
      </c>
      <c r="C15" s="18">
        <v>1751866</v>
      </c>
      <c r="D15" s="18">
        <v>19783840</v>
      </c>
      <c r="E15" s="18">
        <v>20490543.5</v>
      </c>
      <c r="F15" s="10">
        <f t="shared" si="0"/>
        <v>3.5721250272950016</v>
      </c>
      <c r="G15" s="1"/>
      <c r="H15" s="1"/>
      <c r="I15" s="1"/>
    </row>
    <row r="16" spans="1:12" x14ac:dyDescent="0.3">
      <c r="A16" s="11" t="s">
        <v>35</v>
      </c>
      <c r="B16" s="19">
        <v>2024965</v>
      </c>
      <c r="C16" s="19">
        <v>2138891</v>
      </c>
      <c r="D16" s="19">
        <v>27177908</v>
      </c>
      <c r="E16" s="19">
        <v>25676174</v>
      </c>
      <c r="F16" s="12">
        <f t="shared" si="0"/>
        <v>-5.5255687818208798</v>
      </c>
      <c r="G16" s="1"/>
      <c r="H16" s="1"/>
      <c r="I16" s="1"/>
    </row>
    <row r="17" spans="1:9" x14ac:dyDescent="0.3">
      <c r="A17" s="9" t="s">
        <v>161</v>
      </c>
      <c r="B17" s="18">
        <v>384838</v>
      </c>
      <c r="C17" s="18">
        <v>948197</v>
      </c>
      <c r="D17" s="18">
        <v>7834585</v>
      </c>
      <c r="E17" s="18">
        <v>10393833.5</v>
      </c>
      <c r="F17" s="10">
        <f t="shared" si="0"/>
        <v>32.666037830976364</v>
      </c>
      <c r="G17" s="1"/>
      <c r="H17" s="1"/>
      <c r="I17" s="1"/>
    </row>
    <row r="18" spans="1:9" x14ac:dyDescent="0.3">
      <c r="A18" s="11" t="s">
        <v>36</v>
      </c>
      <c r="B18" s="19">
        <v>95639</v>
      </c>
      <c r="C18" s="19">
        <v>48967</v>
      </c>
      <c r="D18" s="19">
        <v>994798</v>
      </c>
      <c r="E18" s="19">
        <v>834100</v>
      </c>
      <c r="F18" s="12">
        <f t="shared" si="0"/>
        <v>-16.153832235287965</v>
      </c>
      <c r="G18" s="1"/>
      <c r="H18" s="1"/>
      <c r="I18" s="1"/>
    </row>
    <row r="19" spans="1:9" x14ac:dyDescent="0.3">
      <c r="A19" s="9" t="s">
        <v>37</v>
      </c>
      <c r="B19" s="18">
        <v>176835</v>
      </c>
      <c r="C19" s="18">
        <v>244042</v>
      </c>
      <c r="D19" s="18">
        <v>2313028.4299999997</v>
      </c>
      <c r="E19" s="18">
        <v>2155622.9499999997</v>
      </c>
      <c r="F19" s="10">
        <f t="shared" si="0"/>
        <v>-6.8051684085871784</v>
      </c>
      <c r="G19" s="1"/>
      <c r="H19" s="1"/>
      <c r="I19" s="1"/>
    </row>
    <row r="20" spans="1:9" x14ac:dyDescent="0.3">
      <c r="A20" s="11" t="s">
        <v>162</v>
      </c>
      <c r="B20" s="19">
        <v>102528</v>
      </c>
      <c r="C20" s="19">
        <v>40889</v>
      </c>
      <c r="D20" s="19">
        <v>897937</v>
      </c>
      <c r="E20" s="19">
        <v>769471</v>
      </c>
      <c r="F20" s="12">
        <f t="shared" si="0"/>
        <v>-14.306794351942287</v>
      </c>
      <c r="G20" s="1"/>
      <c r="H20" s="1"/>
      <c r="I20" s="1"/>
    </row>
    <row r="21" spans="1:9" x14ac:dyDescent="0.3">
      <c r="A21" s="9" t="s">
        <v>38</v>
      </c>
      <c r="B21" s="18">
        <v>2397575</v>
      </c>
      <c r="C21" s="18">
        <v>2495313</v>
      </c>
      <c r="D21" s="18">
        <v>24904547.41</v>
      </c>
      <c r="E21" s="18">
        <v>25119930.960000001</v>
      </c>
      <c r="F21" s="10">
        <f t="shared" si="0"/>
        <v>0.86483623433974799</v>
      </c>
      <c r="G21" s="1"/>
      <c r="H21" s="1"/>
      <c r="I21" s="1"/>
    </row>
    <row r="22" spans="1:9" x14ac:dyDescent="0.3">
      <c r="A22" s="11" t="s">
        <v>59</v>
      </c>
      <c r="B22" s="19">
        <v>596566</v>
      </c>
      <c r="C22" s="19">
        <v>739553</v>
      </c>
      <c r="D22" s="19">
        <v>6849513</v>
      </c>
      <c r="E22" s="19">
        <v>7148462</v>
      </c>
      <c r="F22" s="12">
        <f t="shared" si="0"/>
        <v>4.3645292738330426</v>
      </c>
      <c r="G22" s="1"/>
      <c r="H22" s="1"/>
      <c r="I22" s="1"/>
    </row>
    <row r="23" spans="1:9" x14ac:dyDescent="0.3">
      <c r="A23" s="9" t="s">
        <v>163</v>
      </c>
      <c r="B23" s="18">
        <v>14228</v>
      </c>
      <c r="C23" s="18">
        <v>21550</v>
      </c>
      <c r="D23" s="18">
        <v>151489.57</v>
      </c>
      <c r="E23" s="18">
        <v>81392.61</v>
      </c>
      <c r="F23" s="10">
        <f t="shared" si="0"/>
        <v>-46.27180603918805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0</v>
      </c>
      <c r="E24" s="19">
        <v>4</v>
      </c>
      <c r="F24" s="12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8">
        <v>7368</v>
      </c>
      <c r="C25" s="18">
        <v>7162</v>
      </c>
      <c r="D25" s="18">
        <v>78648</v>
      </c>
      <c r="E25" s="18">
        <v>76233.5</v>
      </c>
      <c r="F25" s="10">
        <f t="shared" si="0"/>
        <v>-3.0700081375241552</v>
      </c>
      <c r="G25" s="1"/>
      <c r="H25" s="1"/>
      <c r="I25" s="1"/>
    </row>
    <row r="26" spans="1:9" x14ac:dyDescent="0.3">
      <c r="A26" s="11" t="s">
        <v>40</v>
      </c>
      <c r="B26" s="19">
        <v>61251</v>
      </c>
      <c r="C26" s="19">
        <v>102469</v>
      </c>
      <c r="D26" s="19">
        <v>1049953</v>
      </c>
      <c r="E26" s="19">
        <v>1341418</v>
      </c>
      <c r="F26" s="12">
        <f t="shared" si="0"/>
        <v>27.75981401072238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0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400956</v>
      </c>
      <c r="C28" s="19">
        <v>397116</v>
      </c>
      <c r="D28" s="19">
        <v>5137879</v>
      </c>
      <c r="E28" s="19">
        <v>4501835</v>
      </c>
      <c r="F28" s="12">
        <f t="shared" si="0"/>
        <v>-12.379505239418833</v>
      </c>
      <c r="G28" s="1"/>
      <c r="H28" s="1"/>
      <c r="I28" s="1"/>
    </row>
    <row r="29" spans="1:9" x14ac:dyDescent="0.3">
      <c r="A29" s="9" t="s">
        <v>43</v>
      </c>
      <c r="B29" s="18">
        <v>25422</v>
      </c>
      <c r="C29" s="18">
        <v>31761</v>
      </c>
      <c r="D29" s="18">
        <v>234493</v>
      </c>
      <c r="E29" s="18">
        <v>339510</v>
      </c>
      <c r="F29" s="10">
        <f t="shared" si="0"/>
        <v>44.784705726823404</v>
      </c>
      <c r="G29" s="1"/>
      <c r="H29" s="1"/>
      <c r="I29" s="1"/>
    </row>
    <row r="30" spans="1:9" x14ac:dyDescent="0.3">
      <c r="A30" s="11" t="s">
        <v>44</v>
      </c>
      <c r="B30" s="19">
        <v>58055</v>
      </c>
      <c r="C30" s="19">
        <v>49039</v>
      </c>
      <c r="D30" s="19">
        <v>422753</v>
      </c>
      <c r="E30" s="19">
        <v>269016</v>
      </c>
      <c r="F30" s="12">
        <f t="shared" si="0"/>
        <v>-36.365679250058548</v>
      </c>
      <c r="G30" s="1"/>
      <c r="H30" s="1"/>
      <c r="I30" s="1"/>
    </row>
    <row r="31" spans="1:9" x14ac:dyDescent="0.3">
      <c r="A31" s="9" t="s">
        <v>45</v>
      </c>
      <c r="B31" s="18">
        <v>1666130</v>
      </c>
      <c r="C31" s="18">
        <v>1840852</v>
      </c>
      <c r="D31" s="18">
        <v>22035857</v>
      </c>
      <c r="E31" s="18">
        <v>19844376</v>
      </c>
      <c r="F31" s="10">
        <f t="shared" si="0"/>
        <v>-9.9450681677594872</v>
      </c>
      <c r="G31" s="1"/>
      <c r="H31" s="1"/>
      <c r="I31" s="1"/>
    </row>
    <row r="32" spans="1:9" x14ac:dyDescent="0.3">
      <c r="A32" s="11" t="s">
        <v>46</v>
      </c>
      <c r="B32" s="19">
        <v>159902</v>
      </c>
      <c r="C32" s="19">
        <v>68037</v>
      </c>
      <c r="D32" s="19">
        <v>3203487</v>
      </c>
      <c r="E32" s="19">
        <v>1909692</v>
      </c>
      <c r="F32" s="12">
        <f t="shared" si="0"/>
        <v>-40.387084448914571</v>
      </c>
      <c r="G32" s="1"/>
      <c r="H32" s="1"/>
      <c r="I32" s="1"/>
    </row>
    <row r="33" spans="1:9" x14ac:dyDescent="0.3">
      <c r="A33" s="9" t="s">
        <v>47</v>
      </c>
      <c r="B33" s="18">
        <v>0</v>
      </c>
      <c r="C33" s="18">
        <v>6200</v>
      </c>
      <c r="D33" s="18">
        <v>67776</v>
      </c>
      <c r="E33" s="18">
        <v>93912.304999999993</v>
      </c>
      <c r="F33" s="10">
        <f t="shared" si="0"/>
        <v>38.562772957979234</v>
      </c>
      <c r="G33" s="1"/>
      <c r="H33" s="1"/>
      <c r="I33" s="1"/>
    </row>
    <row r="34" spans="1:9" x14ac:dyDescent="0.3">
      <c r="A34" s="11" t="s">
        <v>164</v>
      </c>
      <c r="B34" s="19">
        <v>13504</v>
      </c>
      <c r="C34" s="19">
        <v>2097</v>
      </c>
      <c r="D34" s="19">
        <v>193687.34000000003</v>
      </c>
      <c r="E34" s="19">
        <v>167809</v>
      </c>
      <c r="F34" s="12">
        <f t="shared" si="0"/>
        <v>-13.360883576593096</v>
      </c>
      <c r="G34" s="1"/>
      <c r="H34" s="1"/>
      <c r="I34" s="1"/>
    </row>
    <row r="35" spans="1:9" x14ac:dyDescent="0.3">
      <c r="A35" s="13" t="s">
        <v>48</v>
      </c>
      <c r="B35" s="14">
        <f>SUM(B7:B34)</f>
        <v>14514026</v>
      </c>
      <c r="C35" s="14">
        <f t="shared" ref="C35:E35" si="1">SUM(C7:C34)</f>
        <v>15990554</v>
      </c>
      <c r="D35" s="14">
        <f t="shared" si="1"/>
        <v>178242826.00999999</v>
      </c>
      <c r="E35" s="14">
        <f t="shared" si="1"/>
        <v>180719295.55800003</v>
      </c>
      <c r="F35" s="15">
        <f t="shared" ref="F35" si="2">((E35*100)/D35)-100</f>
        <v>1.3893796476617268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9337317</v>
      </c>
      <c r="C39" s="25">
        <f t="shared" si="4"/>
        <v>8788868</v>
      </c>
      <c r="D39" s="25">
        <f>_xlfn.RANK.EQ(B39,$B$39:$B$66)+COUNTIF($B$39:$B$66,B39)-1</f>
        <v>8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31763060.980000008</v>
      </c>
      <c r="G39" s="24">
        <f>LOOKUP(E39,$A$39:$A$66,$C$39:$C$66)</f>
        <v>28774987</v>
      </c>
    </row>
    <row r="40" spans="1:9" x14ac:dyDescent="0.3">
      <c r="A40" s="24" t="str">
        <f t="shared" si="5"/>
        <v>ALICANTE</v>
      </c>
      <c r="B40" s="25">
        <f t="shared" si="3"/>
        <v>60761.649999999994</v>
      </c>
      <c r="C40" s="25">
        <f t="shared" si="4"/>
        <v>41228.69</v>
      </c>
      <c r="D40" s="25">
        <f t="shared" ref="D40:D66" si="7">_xlfn.RANK.EQ(B40,$B$39:$B$66)+COUNTIF($B$39:$B$66,B40)-1</f>
        <v>25</v>
      </c>
      <c r="E40" s="24" t="str">
        <f t="shared" si="6"/>
        <v>CARTAGENA</v>
      </c>
      <c r="F40" s="24">
        <f t="shared" ref="F40:F55" si="8">LOOKUP(E40,$A$39:$A$66,$B$39:$B$66)</f>
        <v>25676174</v>
      </c>
      <c r="G40" s="24">
        <f t="shared" ref="G40:G66" si="9">LOOKUP(E40,$A$39:$A$66,$C$39:$C$66)</f>
        <v>27177908</v>
      </c>
    </row>
    <row r="41" spans="1:9" x14ac:dyDescent="0.3">
      <c r="A41" s="24" t="str">
        <f t="shared" si="5"/>
        <v>ALMERÍA</v>
      </c>
      <c r="B41" s="25">
        <f t="shared" si="3"/>
        <v>43811</v>
      </c>
      <c r="C41" s="25">
        <f t="shared" si="4"/>
        <v>31656</v>
      </c>
      <c r="D41" s="25">
        <f t="shared" si="7"/>
        <v>26</v>
      </c>
      <c r="E41" s="24" t="str">
        <f t="shared" si="6"/>
        <v>HUELVA</v>
      </c>
      <c r="F41" s="24">
        <f t="shared" si="8"/>
        <v>25119930.960000001</v>
      </c>
      <c r="G41" s="24">
        <f t="shared" si="9"/>
        <v>24904547.41</v>
      </c>
    </row>
    <row r="42" spans="1:9" x14ac:dyDescent="0.3">
      <c r="A42" s="24" t="str">
        <f t="shared" si="5"/>
        <v>AVILÉS</v>
      </c>
      <c r="B42" s="25">
        <f t="shared" si="3"/>
        <v>620106</v>
      </c>
      <c r="C42" s="25">
        <f t="shared" si="4"/>
        <v>658157.56999999995</v>
      </c>
      <c r="D42" s="25">
        <f t="shared" si="7"/>
        <v>18</v>
      </c>
      <c r="E42" s="24" t="str">
        <f t="shared" si="6"/>
        <v>BILBAO</v>
      </c>
      <c r="F42" s="24">
        <f t="shared" si="8"/>
        <v>20490543.5</v>
      </c>
      <c r="G42" s="24">
        <f t="shared" si="9"/>
        <v>19783840</v>
      </c>
    </row>
    <row r="43" spans="1:9" x14ac:dyDescent="0.3">
      <c r="A43" s="24" t="str">
        <f t="shared" si="5"/>
        <v>BAHÍA DE ALGECIRAS</v>
      </c>
      <c r="B43" s="25">
        <f t="shared" si="3"/>
        <v>31763060.980000008</v>
      </c>
      <c r="C43" s="25">
        <f t="shared" si="4"/>
        <v>28774987</v>
      </c>
      <c r="D43" s="25">
        <f t="shared" si="7"/>
        <v>1</v>
      </c>
      <c r="E43" s="24" t="str">
        <f t="shared" si="6"/>
        <v>TARRAGONA</v>
      </c>
      <c r="F43" s="24">
        <f t="shared" si="8"/>
        <v>19844376</v>
      </c>
      <c r="G43" s="24">
        <f t="shared" si="9"/>
        <v>22035857</v>
      </c>
    </row>
    <row r="44" spans="1:9" x14ac:dyDescent="0.3">
      <c r="A44" s="24" t="str">
        <f t="shared" si="5"/>
        <v>BAHÍA DE CÁDIZ</v>
      </c>
      <c r="B44" s="25">
        <f t="shared" si="3"/>
        <v>686986</v>
      </c>
      <c r="C44" s="25">
        <f t="shared" si="4"/>
        <v>578775</v>
      </c>
      <c r="D44" s="25">
        <f t="shared" si="7"/>
        <v>17</v>
      </c>
      <c r="E44" s="24" t="str">
        <f t="shared" si="6"/>
        <v>BARCELONA</v>
      </c>
      <c r="F44" s="24">
        <f t="shared" si="8"/>
        <v>15298349.203</v>
      </c>
      <c r="G44" s="24">
        <f t="shared" si="9"/>
        <v>14483623</v>
      </c>
    </row>
    <row r="45" spans="1:9" x14ac:dyDescent="0.3">
      <c r="A45" s="24" t="str">
        <f t="shared" si="5"/>
        <v>BALEARES</v>
      </c>
      <c r="B45" s="25">
        <f t="shared" si="3"/>
        <v>1695567.4</v>
      </c>
      <c r="C45" s="25">
        <f t="shared" si="4"/>
        <v>1553351</v>
      </c>
      <c r="D45" s="25">
        <f t="shared" si="7"/>
        <v>13</v>
      </c>
      <c r="E45" s="24" t="str">
        <f t="shared" si="6"/>
        <v>CASTELLÓN</v>
      </c>
      <c r="F45" s="24">
        <f t="shared" si="8"/>
        <v>10393833.5</v>
      </c>
      <c r="G45" s="24">
        <f t="shared" si="9"/>
        <v>7834585</v>
      </c>
    </row>
    <row r="46" spans="1:9" x14ac:dyDescent="0.3">
      <c r="A46" s="24" t="str">
        <f t="shared" si="5"/>
        <v>BARCELONA</v>
      </c>
      <c r="B46" s="25">
        <f t="shared" si="3"/>
        <v>15298349.203</v>
      </c>
      <c r="C46" s="25">
        <f t="shared" si="4"/>
        <v>14483623</v>
      </c>
      <c r="D46" s="25">
        <f t="shared" si="7"/>
        <v>6</v>
      </c>
      <c r="E46" s="24" t="str">
        <f t="shared" si="6"/>
        <v>A CORUÑA</v>
      </c>
      <c r="F46" s="24">
        <f t="shared" si="8"/>
        <v>9337317</v>
      </c>
      <c r="G46" s="24">
        <f t="shared" si="9"/>
        <v>8788868</v>
      </c>
    </row>
    <row r="47" spans="1:9" x14ac:dyDescent="0.3">
      <c r="A47" s="24" t="str">
        <f t="shared" si="5"/>
        <v>BILBAO</v>
      </c>
      <c r="B47" s="25">
        <f t="shared" si="3"/>
        <v>20490543.5</v>
      </c>
      <c r="C47" s="25">
        <f t="shared" si="4"/>
        <v>19783840</v>
      </c>
      <c r="D47" s="25">
        <f t="shared" si="7"/>
        <v>4</v>
      </c>
      <c r="E47" s="24" t="str">
        <f t="shared" si="6"/>
        <v>LAS PALMAS</v>
      </c>
      <c r="F47" s="24">
        <f t="shared" si="8"/>
        <v>7148462</v>
      </c>
      <c r="G47" s="24">
        <f t="shared" si="9"/>
        <v>6849513</v>
      </c>
    </row>
    <row r="48" spans="1:9" x14ac:dyDescent="0.3">
      <c r="A48" s="24" t="str">
        <f t="shared" si="5"/>
        <v>CARTAGENA</v>
      </c>
      <c r="B48" s="25">
        <f t="shared" si="3"/>
        <v>25676174</v>
      </c>
      <c r="C48" s="25">
        <f t="shared" si="4"/>
        <v>27177908</v>
      </c>
      <c r="D48" s="25">
        <f t="shared" si="7"/>
        <v>2</v>
      </c>
      <c r="E48" s="24" t="str">
        <f t="shared" si="6"/>
        <v>SANTA CRUZ DE TENERIFE</v>
      </c>
      <c r="F48" s="24">
        <f t="shared" si="8"/>
        <v>4501835</v>
      </c>
      <c r="G48" s="24">
        <f t="shared" si="9"/>
        <v>5137879</v>
      </c>
    </row>
    <row r="49" spans="1:7" x14ac:dyDescent="0.3">
      <c r="A49" s="24" t="str">
        <f t="shared" si="5"/>
        <v>CASTELLÓN</v>
      </c>
      <c r="B49" s="25">
        <f t="shared" si="3"/>
        <v>10393833.5</v>
      </c>
      <c r="C49" s="25">
        <f t="shared" si="4"/>
        <v>7834585</v>
      </c>
      <c r="D49" s="25">
        <f t="shared" si="7"/>
        <v>7</v>
      </c>
      <c r="E49" s="24" t="str">
        <f t="shared" si="6"/>
        <v>FERROL-SAN CIBRAO</v>
      </c>
      <c r="F49" s="24">
        <f t="shared" si="8"/>
        <v>2155622.9499999997</v>
      </c>
      <c r="G49" s="24">
        <f t="shared" si="9"/>
        <v>2313028.4299999997</v>
      </c>
    </row>
    <row r="50" spans="1:7" x14ac:dyDescent="0.3">
      <c r="A50" s="24" t="str">
        <f t="shared" si="5"/>
        <v>CEUTA</v>
      </c>
      <c r="B50" s="25">
        <f t="shared" si="3"/>
        <v>834100</v>
      </c>
      <c r="C50" s="25">
        <f t="shared" si="4"/>
        <v>994798</v>
      </c>
      <c r="D50" s="25">
        <f t="shared" si="7"/>
        <v>15</v>
      </c>
      <c r="E50" s="24" t="str">
        <f t="shared" si="6"/>
        <v>VALENCIA</v>
      </c>
      <c r="F50" s="24">
        <f t="shared" si="8"/>
        <v>1909692</v>
      </c>
      <c r="G50" s="24">
        <f t="shared" si="9"/>
        <v>3203487</v>
      </c>
    </row>
    <row r="51" spans="1:7" x14ac:dyDescent="0.3">
      <c r="A51" s="24" t="str">
        <f t="shared" si="5"/>
        <v>FERROL-SAN CIBRAO</v>
      </c>
      <c r="B51" s="25">
        <f t="shared" si="3"/>
        <v>2155622.9499999997</v>
      </c>
      <c r="C51" s="25">
        <f t="shared" si="4"/>
        <v>2313028.4299999997</v>
      </c>
      <c r="D51" s="25">
        <f t="shared" si="7"/>
        <v>11</v>
      </c>
      <c r="E51" s="24" t="str">
        <f t="shared" si="6"/>
        <v>BALEARES</v>
      </c>
      <c r="F51" s="24">
        <f t="shared" si="8"/>
        <v>1695567.4</v>
      </c>
      <c r="G51" s="24">
        <f t="shared" si="9"/>
        <v>1553351</v>
      </c>
    </row>
    <row r="52" spans="1:7" x14ac:dyDescent="0.3">
      <c r="A52" s="24" t="str">
        <f t="shared" si="5"/>
        <v>GIJÓN</v>
      </c>
      <c r="B52" s="25">
        <f t="shared" si="3"/>
        <v>769471</v>
      </c>
      <c r="C52" s="25">
        <f t="shared" si="4"/>
        <v>897937</v>
      </c>
      <c r="D52" s="25">
        <f t="shared" si="7"/>
        <v>16</v>
      </c>
      <c r="E52" s="24" t="str">
        <f t="shared" si="6"/>
        <v>MOTRIL</v>
      </c>
      <c r="F52" s="24">
        <f t="shared" si="8"/>
        <v>1341418</v>
      </c>
      <c r="G52" s="24">
        <f t="shared" si="9"/>
        <v>1049953</v>
      </c>
    </row>
    <row r="53" spans="1:7" x14ac:dyDescent="0.3">
      <c r="A53" s="24" t="str">
        <f t="shared" si="5"/>
        <v>HUELVA</v>
      </c>
      <c r="B53" s="25">
        <f t="shared" si="3"/>
        <v>25119930.960000001</v>
      </c>
      <c r="C53" s="25">
        <f t="shared" si="4"/>
        <v>24904547.41</v>
      </c>
      <c r="D53" s="25">
        <f t="shared" si="7"/>
        <v>3</v>
      </c>
      <c r="E53" s="24" t="str">
        <f t="shared" si="6"/>
        <v>CEUTA</v>
      </c>
      <c r="F53" s="24">
        <f t="shared" si="8"/>
        <v>834100</v>
      </c>
      <c r="G53" s="24">
        <f t="shared" si="9"/>
        <v>994798</v>
      </c>
    </row>
    <row r="54" spans="1:7" x14ac:dyDescent="0.3">
      <c r="A54" s="24" t="str">
        <f t="shared" si="5"/>
        <v>LAS PALMAS</v>
      </c>
      <c r="B54" s="25">
        <f t="shared" si="3"/>
        <v>7148462</v>
      </c>
      <c r="C54" s="25">
        <f t="shared" si="4"/>
        <v>6849513</v>
      </c>
      <c r="D54" s="25">
        <f t="shared" si="7"/>
        <v>9</v>
      </c>
      <c r="E54" s="24" t="str">
        <f t="shared" si="6"/>
        <v>GIJÓN</v>
      </c>
      <c r="F54" s="24">
        <f t="shared" si="8"/>
        <v>769471</v>
      </c>
      <c r="G54" s="24">
        <f t="shared" si="9"/>
        <v>897937</v>
      </c>
    </row>
    <row r="55" spans="1:7" x14ac:dyDescent="0.3">
      <c r="A55" s="24" t="str">
        <f t="shared" si="5"/>
        <v>MÁLAGA</v>
      </c>
      <c r="B55" s="25">
        <f t="shared" si="3"/>
        <v>81392.61</v>
      </c>
      <c r="C55" s="25">
        <f t="shared" si="4"/>
        <v>151489.57</v>
      </c>
      <c r="D55" s="25">
        <f t="shared" si="7"/>
        <v>23</v>
      </c>
      <c r="E55" s="24" t="str">
        <f t="shared" si="6"/>
        <v>BAHÍA DE CÁDIZ</v>
      </c>
      <c r="F55" s="24">
        <f t="shared" si="8"/>
        <v>686986</v>
      </c>
      <c r="G55" s="24">
        <f t="shared" si="9"/>
        <v>578775</v>
      </c>
    </row>
    <row r="56" spans="1:7" x14ac:dyDescent="0.3">
      <c r="A56" s="24" t="str">
        <f t="shared" si="5"/>
        <v>MARÍN Y RÍA DE PONTEVEDRA</v>
      </c>
      <c r="B56" s="25">
        <f t="shared" si="3"/>
        <v>4</v>
      </c>
      <c r="C56" s="25">
        <f t="shared" si="4"/>
        <v>0</v>
      </c>
      <c r="D56" s="25">
        <f t="shared" si="7"/>
        <v>27</v>
      </c>
      <c r="E56" s="24" t="str">
        <f t="shared" si="6"/>
        <v>AVILÉS</v>
      </c>
      <c r="F56" s="24">
        <f t="shared" ref="F56:F66" si="10">LOOKUP(E56,$A$39:$A$66,$B$39:$B$66)</f>
        <v>620106</v>
      </c>
      <c r="G56" s="24">
        <f t="shared" si="9"/>
        <v>658157.56999999995</v>
      </c>
    </row>
    <row r="57" spans="1:7" x14ac:dyDescent="0.3">
      <c r="A57" s="24" t="str">
        <f t="shared" si="5"/>
        <v>MELILLA</v>
      </c>
      <c r="B57" s="25">
        <f t="shared" si="3"/>
        <v>76233.5</v>
      </c>
      <c r="C57" s="25">
        <f t="shared" si="4"/>
        <v>78648</v>
      </c>
      <c r="D57" s="25">
        <f t="shared" si="7"/>
        <v>24</v>
      </c>
      <c r="E57" s="24" t="str">
        <f t="shared" si="6"/>
        <v>SANTANDER</v>
      </c>
      <c r="F57" s="24">
        <f t="shared" si="10"/>
        <v>339510</v>
      </c>
      <c r="G57" s="24">
        <f t="shared" si="9"/>
        <v>234493</v>
      </c>
    </row>
    <row r="58" spans="1:7" x14ac:dyDescent="0.3">
      <c r="A58" s="24" t="str">
        <f t="shared" si="5"/>
        <v>MOTRIL</v>
      </c>
      <c r="B58" s="25">
        <f t="shared" si="3"/>
        <v>1341418</v>
      </c>
      <c r="C58" s="25">
        <f t="shared" si="4"/>
        <v>1049953</v>
      </c>
      <c r="D58" s="25">
        <f t="shared" si="7"/>
        <v>14</v>
      </c>
      <c r="E58" s="24" t="str">
        <f t="shared" si="6"/>
        <v>SEVILLA</v>
      </c>
      <c r="F58" s="24">
        <f t="shared" si="10"/>
        <v>269016</v>
      </c>
      <c r="G58" s="24">
        <f t="shared" si="9"/>
        <v>422753</v>
      </c>
    </row>
    <row r="59" spans="1:7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str">
        <f t="shared" si="6"/>
        <v>VILAGARCÍA</v>
      </c>
      <c r="F59" s="24">
        <f t="shared" si="10"/>
        <v>167809</v>
      </c>
      <c r="G59" s="24">
        <f t="shared" si="9"/>
        <v>193687.34000000003</v>
      </c>
    </row>
    <row r="60" spans="1:7" x14ac:dyDescent="0.3">
      <c r="A60" s="24" t="str">
        <f t="shared" si="5"/>
        <v>SANTA CRUZ DE TENERIFE</v>
      </c>
      <c r="B60" s="25">
        <f t="shared" si="3"/>
        <v>4501835</v>
      </c>
      <c r="C60" s="25">
        <f t="shared" si="4"/>
        <v>5137879</v>
      </c>
      <c r="D60" s="25">
        <f t="shared" si="7"/>
        <v>10</v>
      </c>
      <c r="E60" s="24" t="str">
        <f t="shared" si="6"/>
        <v>VIGO</v>
      </c>
      <c r="F60" s="24">
        <f t="shared" si="10"/>
        <v>93912.304999999993</v>
      </c>
      <c r="G60" s="24">
        <f t="shared" si="9"/>
        <v>67776</v>
      </c>
    </row>
    <row r="61" spans="1:7" x14ac:dyDescent="0.3">
      <c r="A61" s="24" t="str">
        <f t="shared" si="5"/>
        <v>SANTANDER</v>
      </c>
      <c r="B61" s="25">
        <f t="shared" si="3"/>
        <v>339510</v>
      </c>
      <c r="C61" s="25">
        <f t="shared" si="4"/>
        <v>234493</v>
      </c>
      <c r="D61" s="25">
        <f t="shared" si="7"/>
        <v>19</v>
      </c>
      <c r="E61" s="24" t="str">
        <f t="shared" si="6"/>
        <v>MÁLAGA</v>
      </c>
      <c r="F61" s="24">
        <f t="shared" si="10"/>
        <v>81392.61</v>
      </c>
      <c r="G61" s="24">
        <f t="shared" si="9"/>
        <v>151489.57</v>
      </c>
    </row>
    <row r="62" spans="1:7" x14ac:dyDescent="0.3">
      <c r="A62" s="24" t="str">
        <f t="shared" si="5"/>
        <v>SEVILLA</v>
      </c>
      <c r="B62" s="25">
        <f t="shared" si="3"/>
        <v>269016</v>
      </c>
      <c r="C62" s="25">
        <f t="shared" si="4"/>
        <v>422753</v>
      </c>
      <c r="D62" s="25">
        <f t="shared" si="7"/>
        <v>20</v>
      </c>
      <c r="E62" s="24" t="str">
        <f t="shared" si="6"/>
        <v>MELILLA</v>
      </c>
      <c r="F62" s="24">
        <f t="shared" si="10"/>
        <v>76233.5</v>
      </c>
      <c r="G62" s="24">
        <f t="shared" si="9"/>
        <v>78648</v>
      </c>
    </row>
    <row r="63" spans="1:7" x14ac:dyDescent="0.3">
      <c r="A63" s="24" t="str">
        <f t="shared" si="5"/>
        <v>TARRAGONA</v>
      </c>
      <c r="B63" s="25">
        <f t="shared" si="3"/>
        <v>19844376</v>
      </c>
      <c r="C63" s="25">
        <f t="shared" si="4"/>
        <v>22035857</v>
      </c>
      <c r="D63" s="25">
        <f t="shared" si="7"/>
        <v>5</v>
      </c>
      <c r="E63" s="24" t="str">
        <f t="shared" si="6"/>
        <v>ALICANTE</v>
      </c>
      <c r="F63" s="24">
        <f t="shared" si="10"/>
        <v>60761.649999999994</v>
      </c>
      <c r="G63" s="24">
        <f t="shared" si="9"/>
        <v>41228.69</v>
      </c>
    </row>
    <row r="64" spans="1:7" x14ac:dyDescent="0.3">
      <c r="A64" s="24" t="str">
        <f t="shared" si="5"/>
        <v>VALENCIA</v>
      </c>
      <c r="B64" s="25">
        <f t="shared" si="3"/>
        <v>1909692</v>
      </c>
      <c r="C64" s="25">
        <f t="shared" si="4"/>
        <v>3203487</v>
      </c>
      <c r="D64" s="25">
        <f t="shared" si="7"/>
        <v>12</v>
      </c>
      <c r="E64" s="24" t="str">
        <f t="shared" si="6"/>
        <v>ALMERÍA</v>
      </c>
      <c r="F64" s="24">
        <f t="shared" si="10"/>
        <v>43811</v>
      </c>
      <c r="G64" s="24">
        <f t="shared" si="9"/>
        <v>31656</v>
      </c>
    </row>
    <row r="65" spans="1:7" x14ac:dyDescent="0.3">
      <c r="A65" s="24" t="str">
        <f t="shared" si="5"/>
        <v>VIGO</v>
      </c>
      <c r="B65" s="25">
        <f t="shared" si="3"/>
        <v>93912.304999999993</v>
      </c>
      <c r="C65" s="25">
        <f t="shared" si="4"/>
        <v>67776</v>
      </c>
      <c r="D65" s="25">
        <f t="shared" si="7"/>
        <v>22</v>
      </c>
      <c r="E65" s="24" t="str">
        <f t="shared" si="6"/>
        <v>MARÍN Y RÍA DE PONTEVEDRA</v>
      </c>
      <c r="F65" s="24">
        <f t="shared" si="10"/>
        <v>4</v>
      </c>
      <c r="G65" s="24">
        <f t="shared" si="9"/>
        <v>0</v>
      </c>
    </row>
    <row r="66" spans="1:7" x14ac:dyDescent="0.3">
      <c r="A66" s="24" t="str">
        <f t="shared" si="5"/>
        <v>VILAGARCÍA</v>
      </c>
      <c r="B66" s="25">
        <f t="shared" si="3"/>
        <v>167809</v>
      </c>
      <c r="C66" s="25">
        <f t="shared" si="4"/>
        <v>193687.34000000003</v>
      </c>
      <c r="D66" s="25">
        <f t="shared" si="7"/>
        <v>21</v>
      </c>
      <c r="E66" s="24" t="str">
        <f t="shared" si="6"/>
        <v>PASAIA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7" priority="2">
      <formula>ISERROR(F7)</formula>
    </cfRule>
  </conditionalFormatting>
  <conditionalFormatting sqref="F8 F10 F12 F14 F16 F18 F20 F22 F24 F26 F28 F30 F32 F34">
    <cfRule type="containsErrors" dxfId="4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129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505663</v>
      </c>
      <c r="C7" s="18">
        <v>419264</v>
      </c>
      <c r="D7" s="18">
        <v>5057024</v>
      </c>
      <c r="E7" s="18">
        <v>4853062</v>
      </c>
      <c r="F7" s="10">
        <f>((E7*100)/D7)-100</f>
        <v>-4.0332416852283046</v>
      </c>
      <c r="G7" s="1"/>
      <c r="H7" s="1"/>
      <c r="I7" s="1"/>
    </row>
    <row r="8" spans="1:12" x14ac:dyDescent="0.3">
      <c r="A8" s="11" t="s">
        <v>31</v>
      </c>
      <c r="B8" s="19">
        <v>119149</v>
      </c>
      <c r="C8" s="19">
        <v>123012</v>
      </c>
      <c r="D8" s="19">
        <v>1877180.17</v>
      </c>
      <c r="E8" s="19">
        <v>1592670.75</v>
      </c>
      <c r="F8" s="12">
        <f t="shared" ref="F8:F34" si="0">((E8*100)/D8)-100</f>
        <v>-15.156212735829186</v>
      </c>
      <c r="G8" s="1"/>
      <c r="H8" s="1"/>
      <c r="I8" s="1"/>
    </row>
    <row r="9" spans="1:12" x14ac:dyDescent="0.3">
      <c r="A9" s="9" t="s">
        <v>156</v>
      </c>
      <c r="B9" s="18">
        <v>552214</v>
      </c>
      <c r="C9" s="18">
        <v>302847</v>
      </c>
      <c r="D9" s="18">
        <v>5618871</v>
      </c>
      <c r="E9" s="18">
        <v>6337016</v>
      </c>
      <c r="F9" s="10">
        <f t="shared" si="0"/>
        <v>12.780948343537347</v>
      </c>
      <c r="G9" s="1"/>
      <c r="H9" s="1"/>
      <c r="I9" s="1"/>
    </row>
    <row r="10" spans="1:12" x14ac:dyDescent="0.3">
      <c r="A10" s="11" t="s">
        <v>158</v>
      </c>
      <c r="B10" s="19">
        <v>225930</v>
      </c>
      <c r="C10" s="19">
        <v>317489</v>
      </c>
      <c r="D10" s="19">
        <v>2879679.47</v>
      </c>
      <c r="E10" s="19">
        <v>3173814.5</v>
      </c>
      <c r="F10" s="12">
        <f t="shared" si="0"/>
        <v>10.214158661206824</v>
      </c>
      <c r="G10" s="1"/>
      <c r="H10" s="1"/>
      <c r="I10" s="1"/>
    </row>
    <row r="11" spans="1:12" x14ac:dyDescent="0.3">
      <c r="A11" s="9" t="s">
        <v>159</v>
      </c>
      <c r="B11" s="18">
        <v>219938</v>
      </c>
      <c r="C11" s="18">
        <v>31155</v>
      </c>
      <c r="D11" s="18">
        <v>2102907</v>
      </c>
      <c r="E11" s="18">
        <v>1718439</v>
      </c>
      <c r="F11" s="10">
        <f t="shared" si="0"/>
        <v>-18.282691531294532</v>
      </c>
      <c r="G11" s="1"/>
      <c r="H11" s="1"/>
      <c r="I11" s="1"/>
    </row>
    <row r="12" spans="1:12" x14ac:dyDescent="0.3">
      <c r="A12" s="11" t="s">
        <v>160</v>
      </c>
      <c r="B12" s="19">
        <v>131474</v>
      </c>
      <c r="C12" s="19">
        <v>161597</v>
      </c>
      <c r="D12" s="19">
        <v>1747589</v>
      </c>
      <c r="E12" s="19">
        <v>1736215</v>
      </c>
      <c r="F12" s="12">
        <f t="shared" si="0"/>
        <v>-0.65083952805836986</v>
      </c>
      <c r="G12" s="1"/>
      <c r="H12" s="1"/>
      <c r="I12" s="1"/>
    </row>
    <row r="13" spans="1:12" x14ac:dyDescent="0.3">
      <c r="A13" s="9" t="s">
        <v>32</v>
      </c>
      <c r="B13" s="18">
        <v>126044</v>
      </c>
      <c r="C13" s="18">
        <v>95185</v>
      </c>
      <c r="D13" s="18">
        <v>1610651</v>
      </c>
      <c r="E13" s="18">
        <v>1415401</v>
      </c>
      <c r="F13" s="10">
        <f t="shared" si="0"/>
        <v>-12.122427515333868</v>
      </c>
      <c r="G13" s="1"/>
      <c r="H13" s="1"/>
      <c r="I13" s="1"/>
    </row>
    <row r="14" spans="1:12" x14ac:dyDescent="0.3">
      <c r="A14" s="11" t="s">
        <v>33</v>
      </c>
      <c r="B14" s="19">
        <v>352402</v>
      </c>
      <c r="C14" s="19">
        <v>359227</v>
      </c>
      <c r="D14" s="19">
        <v>4465637</v>
      </c>
      <c r="E14" s="19">
        <v>4257025.2819999997</v>
      </c>
      <c r="F14" s="12">
        <f t="shared" si="0"/>
        <v>-4.6714884796950571</v>
      </c>
      <c r="G14" s="1"/>
      <c r="H14" s="1"/>
      <c r="I14" s="1"/>
    </row>
    <row r="15" spans="1:12" x14ac:dyDescent="0.3">
      <c r="A15" s="9" t="s">
        <v>34</v>
      </c>
      <c r="B15" s="18">
        <v>405774</v>
      </c>
      <c r="C15" s="18">
        <v>273904</v>
      </c>
      <c r="D15" s="18">
        <v>4543164</v>
      </c>
      <c r="E15" s="18">
        <v>4757894</v>
      </c>
      <c r="F15" s="10">
        <f t="shared" si="0"/>
        <v>4.7264417485259145</v>
      </c>
      <c r="G15" s="1"/>
      <c r="H15" s="1"/>
      <c r="I15" s="1"/>
    </row>
    <row r="16" spans="1:12" x14ac:dyDescent="0.3">
      <c r="A16" s="11" t="s">
        <v>35</v>
      </c>
      <c r="B16" s="19">
        <v>469293</v>
      </c>
      <c r="C16" s="19">
        <v>807828</v>
      </c>
      <c r="D16" s="19">
        <v>5820338</v>
      </c>
      <c r="E16" s="19">
        <v>6596763</v>
      </c>
      <c r="F16" s="12">
        <f t="shared" si="0"/>
        <v>13.339861018380716</v>
      </c>
      <c r="G16" s="1"/>
      <c r="H16" s="1"/>
      <c r="I16" s="1"/>
    </row>
    <row r="17" spans="1:9" x14ac:dyDescent="0.3">
      <c r="A17" s="9" t="s">
        <v>161</v>
      </c>
      <c r="B17" s="18">
        <v>491299</v>
      </c>
      <c r="C17" s="18">
        <v>544527</v>
      </c>
      <c r="D17" s="18">
        <v>6463716</v>
      </c>
      <c r="E17" s="18">
        <v>7425415</v>
      </c>
      <c r="F17" s="10">
        <f t="shared" si="0"/>
        <v>14.878422876252614</v>
      </c>
      <c r="G17" s="1"/>
      <c r="H17" s="1"/>
      <c r="I17" s="1"/>
    </row>
    <row r="18" spans="1:9" x14ac:dyDescent="0.3">
      <c r="A18" s="11" t="s">
        <v>36</v>
      </c>
      <c r="B18" s="19">
        <v>0</v>
      </c>
      <c r="C18" s="19">
        <v>2500</v>
      </c>
      <c r="D18" s="19">
        <v>17469</v>
      </c>
      <c r="E18" s="19">
        <v>31893</v>
      </c>
      <c r="F18" s="12">
        <f t="shared" si="0"/>
        <v>82.569122445474846</v>
      </c>
      <c r="G18" s="1"/>
      <c r="H18" s="1"/>
      <c r="I18" s="1"/>
    </row>
    <row r="19" spans="1:9" x14ac:dyDescent="0.3">
      <c r="A19" s="9" t="s">
        <v>37</v>
      </c>
      <c r="B19" s="18">
        <v>1021150</v>
      </c>
      <c r="C19" s="18">
        <v>1233689</v>
      </c>
      <c r="D19" s="18">
        <v>10455812.119999999</v>
      </c>
      <c r="E19" s="18">
        <v>10756979.9</v>
      </c>
      <c r="F19" s="10">
        <f t="shared" si="0"/>
        <v>2.8803863013559976</v>
      </c>
      <c r="G19" s="1"/>
      <c r="H19" s="1"/>
      <c r="I19" s="1"/>
    </row>
    <row r="20" spans="1:9" x14ac:dyDescent="0.3">
      <c r="A20" s="11" t="s">
        <v>162</v>
      </c>
      <c r="B20" s="19">
        <v>1301970</v>
      </c>
      <c r="C20" s="19">
        <v>1637991</v>
      </c>
      <c r="D20" s="19">
        <v>19220421</v>
      </c>
      <c r="E20" s="19">
        <v>17193269</v>
      </c>
      <c r="F20" s="12">
        <f t="shared" si="0"/>
        <v>-10.546865752836524</v>
      </c>
      <c r="G20" s="1"/>
      <c r="H20" s="1"/>
      <c r="I20" s="1"/>
    </row>
    <row r="21" spans="1:9" x14ac:dyDescent="0.3">
      <c r="A21" s="9" t="s">
        <v>38</v>
      </c>
      <c r="B21" s="18">
        <v>564473</v>
      </c>
      <c r="C21" s="18">
        <v>534097</v>
      </c>
      <c r="D21" s="18">
        <v>6487378.0999999996</v>
      </c>
      <c r="E21" s="18">
        <v>6662398.7800000003</v>
      </c>
      <c r="F21" s="10">
        <f t="shared" si="0"/>
        <v>2.6978646427283195</v>
      </c>
      <c r="G21" s="1"/>
      <c r="H21" s="1"/>
      <c r="I21" s="1"/>
    </row>
    <row r="22" spans="1:9" x14ac:dyDescent="0.3">
      <c r="A22" s="11" t="s">
        <v>59</v>
      </c>
      <c r="B22" s="19">
        <v>32095</v>
      </c>
      <c r="C22" s="19">
        <v>57569</v>
      </c>
      <c r="D22" s="19">
        <v>559599</v>
      </c>
      <c r="E22" s="19">
        <v>474214</v>
      </c>
      <c r="F22" s="12">
        <f t="shared" si="0"/>
        <v>-15.258247423601546</v>
      </c>
      <c r="G22" s="1"/>
      <c r="H22" s="1"/>
      <c r="I22" s="1"/>
    </row>
    <row r="23" spans="1:9" x14ac:dyDescent="0.3">
      <c r="A23" s="9" t="s">
        <v>163</v>
      </c>
      <c r="B23" s="18">
        <v>173600</v>
      </c>
      <c r="C23" s="18">
        <v>172306</v>
      </c>
      <c r="D23" s="18">
        <v>1675097.77</v>
      </c>
      <c r="E23" s="18">
        <v>1702220.2</v>
      </c>
      <c r="F23" s="10">
        <f t="shared" si="0"/>
        <v>1.6191550419173382</v>
      </c>
      <c r="G23" s="1"/>
      <c r="H23" s="1"/>
      <c r="I23" s="1"/>
    </row>
    <row r="24" spans="1:9" x14ac:dyDescent="0.3">
      <c r="A24" s="11" t="s">
        <v>165</v>
      </c>
      <c r="B24" s="19">
        <v>53897</v>
      </c>
      <c r="C24" s="19">
        <v>91146</v>
      </c>
      <c r="D24" s="19">
        <v>915812</v>
      </c>
      <c r="E24" s="19">
        <v>930206</v>
      </c>
      <c r="F24" s="12">
        <f t="shared" si="0"/>
        <v>1.5717199599917819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1502</v>
      </c>
      <c r="D25" s="18">
        <v>7372</v>
      </c>
      <c r="E25" s="18">
        <v>5250</v>
      </c>
      <c r="F25" s="10">
        <f t="shared" si="0"/>
        <v>-28.784590341833962</v>
      </c>
      <c r="G25" s="1"/>
      <c r="H25" s="1"/>
      <c r="I25" s="1"/>
    </row>
    <row r="26" spans="1:9" x14ac:dyDescent="0.3">
      <c r="A26" s="11" t="s">
        <v>40</v>
      </c>
      <c r="B26" s="19">
        <v>44226</v>
      </c>
      <c r="C26" s="19">
        <v>44798</v>
      </c>
      <c r="D26" s="19">
        <v>510112</v>
      </c>
      <c r="E26" s="19">
        <v>558495</v>
      </c>
      <c r="F26" s="12">
        <f t="shared" si="0"/>
        <v>9.4847798130606549</v>
      </c>
      <c r="G26" s="1"/>
      <c r="H26" s="1"/>
      <c r="I26" s="1"/>
    </row>
    <row r="27" spans="1:9" x14ac:dyDescent="0.3">
      <c r="A27" s="9" t="s">
        <v>41</v>
      </c>
      <c r="B27" s="18">
        <v>70571</v>
      </c>
      <c r="C27" s="18">
        <v>118158</v>
      </c>
      <c r="D27" s="18">
        <v>834440</v>
      </c>
      <c r="E27" s="18">
        <v>1003043</v>
      </c>
      <c r="F27" s="10">
        <f t="shared" si="0"/>
        <v>20.205527060064242</v>
      </c>
      <c r="G27" s="1"/>
      <c r="H27" s="1"/>
      <c r="I27" s="1"/>
    </row>
    <row r="28" spans="1:9" x14ac:dyDescent="0.3">
      <c r="A28" s="11" t="s">
        <v>42</v>
      </c>
      <c r="B28" s="19">
        <v>39547</v>
      </c>
      <c r="C28" s="19">
        <v>44134</v>
      </c>
      <c r="D28" s="19">
        <v>413553</v>
      </c>
      <c r="E28" s="19">
        <v>446926.2</v>
      </c>
      <c r="F28" s="12">
        <f t="shared" si="0"/>
        <v>8.0698725435433971</v>
      </c>
      <c r="G28" s="1"/>
      <c r="H28" s="1"/>
      <c r="I28" s="1"/>
    </row>
    <row r="29" spans="1:9" x14ac:dyDescent="0.3">
      <c r="A29" s="9" t="s">
        <v>43</v>
      </c>
      <c r="B29" s="18">
        <v>243316</v>
      </c>
      <c r="C29" s="18">
        <v>253928</v>
      </c>
      <c r="D29" s="18">
        <v>3476272</v>
      </c>
      <c r="E29" s="18">
        <v>3313907.5</v>
      </c>
      <c r="F29" s="10">
        <f t="shared" si="0"/>
        <v>-4.6706500527001396</v>
      </c>
      <c r="G29" s="1"/>
      <c r="H29" s="1"/>
      <c r="I29" s="1"/>
    </row>
    <row r="30" spans="1:9" x14ac:dyDescent="0.3">
      <c r="A30" s="11" t="s">
        <v>44</v>
      </c>
      <c r="B30" s="19">
        <v>164980</v>
      </c>
      <c r="C30" s="19">
        <v>278195</v>
      </c>
      <c r="D30" s="19">
        <v>2201621</v>
      </c>
      <c r="E30" s="19">
        <v>2171202</v>
      </c>
      <c r="F30" s="12">
        <f t="shared" si="0"/>
        <v>-1.3816637831852034</v>
      </c>
      <c r="G30" s="1"/>
      <c r="H30" s="1"/>
      <c r="I30" s="1"/>
    </row>
    <row r="31" spans="1:9" x14ac:dyDescent="0.3">
      <c r="A31" s="9" t="s">
        <v>45</v>
      </c>
      <c r="B31" s="18">
        <v>999616</v>
      </c>
      <c r="C31" s="18">
        <v>1032219</v>
      </c>
      <c r="D31" s="18">
        <v>9505432</v>
      </c>
      <c r="E31" s="18">
        <v>9988264</v>
      </c>
      <c r="F31" s="10">
        <f t="shared" si="0"/>
        <v>5.0795376790870677</v>
      </c>
      <c r="G31" s="1"/>
      <c r="H31" s="1"/>
      <c r="I31" s="1"/>
    </row>
    <row r="32" spans="1:9" x14ac:dyDescent="0.3">
      <c r="A32" s="11" t="s">
        <v>46</v>
      </c>
      <c r="B32" s="19">
        <v>201068</v>
      </c>
      <c r="C32" s="19">
        <v>235587</v>
      </c>
      <c r="D32" s="19">
        <v>2278857</v>
      </c>
      <c r="E32" s="19">
        <v>2544075</v>
      </c>
      <c r="F32" s="12">
        <f t="shared" si="0"/>
        <v>11.63820283589537</v>
      </c>
      <c r="G32" s="1"/>
      <c r="H32" s="1"/>
      <c r="I32" s="1"/>
    </row>
    <row r="33" spans="1:9" x14ac:dyDescent="0.3">
      <c r="A33" s="9" t="s">
        <v>47</v>
      </c>
      <c r="B33" s="18">
        <v>18679</v>
      </c>
      <c r="C33" s="18">
        <v>26959</v>
      </c>
      <c r="D33" s="18">
        <v>261610</v>
      </c>
      <c r="E33" s="18">
        <v>271820.03700000001</v>
      </c>
      <c r="F33" s="10">
        <f t="shared" si="0"/>
        <v>3.9027701540461095</v>
      </c>
      <c r="G33" s="1"/>
      <c r="H33" s="1"/>
      <c r="I33" s="1"/>
    </row>
    <row r="34" spans="1:9" x14ac:dyDescent="0.3">
      <c r="A34" s="11" t="s">
        <v>164</v>
      </c>
      <c r="B34" s="19">
        <v>51015</v>
      </c>
      <c r="C34" s="19">
        <v>51336</v>
      </c>
      <c r="D34" s="19">
        <v>421101.14</v>
      </c>
      <c r="E34" s="19">
        <v>448216</v>
      </c>
      <c r="F34" s="12">
        <f t="shared" si="0"/>
        <v>6.4390374245959094</v>
      </c>
      <c r="G34" s="1"/>
      <c r="H34" s="1"/>
      <c r="I34" s="1"/>
    </row>
    <row r="35" spans="1:9" x14ac:dyDescent="0.3">
      <c r="A35" s="13" t="s">
        <v>48</v>
      </c>
      <c r="B35" s="14">
        <f>SUM(B7:B34)</f>
        <v>8579383</v>
      </c>
      <c r="C35" s="14">
        <f t="shared" ref="C35:E35" si="1">SUM(C7:C34)</f>
        <v>9252149</v>
      </c>
      <c r="D35" s="14">
        <f t="shared" si="1"/>
        <v>101428715.76999998</v>
      </c>
      <c r="E35" s="14">
        <f t="shared" si="1"/>
        <v>102366095.149</v>
      </c>
      <c r="F35" s="15">
        <f t="shared" ref="F35" si="2">((E35*100)/D35)-100</f>
        <v>0.92417553735533886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4853062</v>
      </c>
      <c r="C39" s="25">
        <f t="shared" si="4"/>
        <v>5057024</v>
      </c>
      <c r="D39" s="25">
        <f>_xlfn.RANK.EQ(B39,$B$39:$B$66)+COUNTIF($B$39:$B$66,B39)-1</f>
        <v>8</v>
      </c>
      <c r="E39" s="24" t="str">
        <f t="shared" ref="E39:E66" si="6">INDEX($A$39:$B$66,MATCH(ROW()-38,$D$39:$D$66,0),1)</f>
        <v>GIJÓN</v>
      </c>
      <c r="F39" s="24">
        <f>LOOKUP(E39,$A$39:$A$66,$B$39:$B$66)</f>
        <v>17193269</v>
      </c>
      <c r="G39" s="24">
        <f>LOOKUP(E39,$A$39:$A$66,$C$39:$C$66)</f>
        <v>19220421</v>
      </c>
    </row>
    <row r="40" spans="1:9" x14ac:dyDescent="0.3">
      <c r="A40" s="24" t="str">
        <f t="shared" si="5"/>
        <v>ALICANTE</v>
      </c>
      <c r="B40" s="25">
        <f t="shared" si="3"/>
        <v>1592670.75</v>
      </c>
      <c r="C40" s="25">
        <f t="shared" si="4"/>
        <v>1877180.17</v>
      </c>
      <c r="D40" s="25">
        <f t="shared" ref="D40:D66" si="7">_xlfn.RANK.EQ(B40,$B$39:$B$66)+COUNTIF($B$39:$B$66,B40)-1</f>
        <v>18</v>
      </c>
      <c r="E40" s="24" t="str">
        <f t="shared" si="6"/>
        <v>FERROL-SAN CIBRAO</v>
      </c>
      <c r="F40" s="24">
        <f t="shared" ref="F40:F55" si="8">LOOKUP(E40,$A$39:$A$66,$B$39:$B$66)</f>
        <v>10756979.9</v>
      </c>
      <c r="G40" s="24">
        <f t="shared" ref="G40:G66" si="9">LOOKUP(E40,$A$39:$A$66,$C$39:$C$66)</f>
        <v>10455812.119999999</v>
      </c>
    </row>
    <row r="41" spans="1:9" x14ac:dyDescent="0.3">
      <c r="A41" s="24" t="str">
        <f t="shared" si="5"/>
        <v>ALMERÍA</v>
      </c>
      <c r="B41" s="25">
        <f t="shared" si="3"/>
        <v>6337016</v>
      </c>
      <c r="C41" s="25">
        <f t="shared" si="4"/>
        <v>5618871</v>
      </c>
      <c r="D41" s="25">
        <f t="shared" si="7"/>
        <v>7</v>
      </c>
      <c r="E41" s="24" t="str">
        <f t="shared" si="6"/>
        <v>TARRAGONA</v>
      </c>
      <c r="F41" s="24">
        <f t="shared" si="8"/>
        <v>9988264</v>
      </c>
      <c r="G41" s="24">
        <f t="shared" si="9"/>
        <v>9505432</v>
      </c>
    </row>
    <row r="42" spans="1:9" x14ac:dyDescent="0.3">
      <c r="A42" s="24" t="str">
        <f t="shared" si="5"/>
        <v>AVILÉS</v>
      </c>
      <c r="B42" s="25">
        <f t="shared" si="3"/>
        <v>3173814.5</v>
      </c>
      <c r="C42" s="25">
        <f t="shared" si="4"/>
        <v>2879679.47</v>
      </c>
      <c r="D42" s="25">
        <f t="shared" si="7"/>
        <v>12</v>
      </c>
      <c r="E42" s="24" t="str">
        <f t="shared" si="6"/>
        <v>CASTELLÓN</v>
      </c>
      <c r="F42" s="24">
        <f t="shared" si="8"/>
        <v>7425415</v>
      </c>
      <c r="G42" s="24">
        <f t="shared" si="9"/>
        <v>6463716</v>
      </c>
    </row>
    <row r="43" spans="1:9" x14ac:dyDescent="0.3">
      <c r="A43" s="24" t="str">
        <f t="shared" si="5"/>
        <v>BAHÍA DE ALGECIRAS</v>
      </c>
      <c r="B43" s="25">
        <f t="shared" si="3"/>
        <v>1718439</v>
      </c>
      <c r="C43" s="25">
        <f t="shared" si="4"/>
        <v>2102907</v>
      </c>
      <c r="D43" s="25">
        <f t="shared" si="7"/>
        <v>16</v>
      </c>
      <c r="E43" s="24" t="str">
        <f t="shared" si="6"/>
        <v>HUELVA</v>
      </c>
      <c r="F43" s="24">
        <f t="shared" si="8"/>
        <v>6662398.7800000003</v>
      </c>
      <c r="G43" s="24">
        <f t="shared" si="9"/>
        <v>6487378.0999999996</v>
      </c>
    </row>
    <row r="44" spans="1:9" x14ac:dyDescent="0.3">
      <c r="A44" s="24" t="str">
        <f t="shared" si="5"/>
        <v>BAHÍA DE CÁDIZ</v>
      </c>
      <c r="B44" s="25">
        <f t="shared" si="3"/>
        <v>1736215</v>
      </c>
      <c r="C44" s="25">
        <f t="shared" si="4"/>
        <v>1747589</v>
      </c>
      <c r="D44" s="25">
        <f t="shared" si="7"/>
        <v>15</v>
      </c>
      <c r="E44" s="24" t="str">
        <f t="shared" si="6"/>
        <v>CARTAGENA</v>
      </c>
      <c r="F44" s="24">
        <f t="shared" si="8"/>
        <v>6596763</v>
      </c>
      <c r="G44" s="24">
        <f t="shared" si="9"/>
        <v>5820338</v>
      </c>
    </row>
    <row r="45" spans="1:9" x14ac:dyDescent="0.3">
      <c r="A45" s="24" t="str">
        <f t="shared" si="5"/>
        <v>BALEARES</v>
      </c>
      <c r="B45" s="25">
        <f t="shared" si="3"/>
        <v>1415401</v>
      </c>
      <c r="C45" s="25">
        <f t="shared" si="4"/>
        <v>1610651</v>
      </c>
      <c r="D45" s="25">
        <f t="shared" si="7"/>
        <v>19</v>
      </c>
      <c r="E45" s="24" t="str">
        <f t="shared" si="6"/>
        <v>ALMERÍA</v>
      </c>
      <c r="F45" s="24">
        <f t="shared" si="8"/>
        <v>6337016</v>
      </c>
      <c r="G45" s="24">
        <f t="shared" si="9"/>
        <v>5618871</v>
      </c>
    </row>
    <row r="46" spans="1:9" x14ac:dyDescent="0.3">
      <c r="A46" s="24" t="str">
        <f t="shared" si="5"/>
        <v>BARCELONA</v>
      </c>
      <c r="B46" s="25">
        <f t="shared" si="3"/>
        <v>4257025.2819999997</v>
      </c>
      <c r="C46" s="25">
        <f t="shared" si="4"/>
        <v>4465637</v>
      </c>
      <c r="D46" s="25">
        <f t="shared" si="7"/>
        <v>10</v>
      </c>
      <c r="E46" s="24" t="str">
        <f t="shared" si="6"/>
        <v>A CORUÑA</v>
      </c>
      <c r="F46" s="24">
        <f t="shared" si="8"/>
        <v>4853062</v>
      </c>
      <c r="G46" s="24">
        <f t="shared" si="9"/>
        <v>5057024</v>
      </c>
    </row>
    <row r="47" spans="1:9" x14ac:dyDescent="0.3">
      <c r="A47" s="24" t="str">
        <f t="shared" si="5"/>
        <v>BILBAO</v>
      </c>
      <c r="B47" s="25">
        <f t="shared" si="3"/>
        <v>4757894</v>
      </c>
      <c r="C47" s="25">
        <f t="shared" si="4"/>
        <v>4543164</v>
      </c>
      <c r="D47" s="25">
        <f t="shared" si="7"/>
        <v>9</v>
      </c>
      <c r="E47" s="24" t="str">
        <f t="shared" si="6"/>
        <v>BILBAO</v>
      </c>
      <c r="F47" s="24">
        <f t="shared" si="8"/>
        <v>4757894</v>
      </c>
      <c r="G47" s="24">
        <f t="shared" si="9"/>
        <v>4543164</v>
      </c>
    </row>
    <row r="48" spans="1:9" x14ac:dyDescent="0.3">
      <c r="A48" s="24" t="str">
        <f t="shared" si="5"/>
        <v>CARTAGENA</v>
      </c>
      <c r="B48" s="25">
        <f t="shared" si="3"/>
        <v>6596763</v>
      </c>
      <c r="C48" s="25">
        <f t="shared" si="4"/>
        <v>5820338</v>
      </c>
      <c r="D48" s="25">
        <f t="shared" si="7"/>
        <v>6</v>
      </c>
      <c r="E48" s="24" t="str">
        <f t="shared" si="6"/>
        <v>BARCELONA</v>
      </c>
      <c r="F48" s="24">
        <f t="shared" si="8"/>
        <v>4257025.2819999997</v>
      </c>
      <c r="G48" s="24">
        <f t="shared" si="9"/>
        <v>4465637</v>
      </c>
    </row>
    <row r="49" spans="1:7" x14ac:dyDescent="0.3">
      <c r="A49" s="24" t="str">
        <f t="shared" si="5"/>
        <v>CASTELLÓN</v>
      </c>
      <c r="B49" s="25">
        <f t="shared" si="3"/>
        <v>7425415</v>
      </c>
      <c r="C49" s="25">
        <f t="shared" si="4"/>
        <v>6463716</v>
      </c>
      <c r="D49" s="25">
        <f t="shared" si="7"/>
        <v>4</v>
      </c>
      <c r="E49" s="24" t="str">
        <f t="shared" si="6"/>
        <v>SANTANDER</v>
      </c>
      <c r="F49" s="24">
        <f t="shared" si="8"/>
        <v>3313907.5</v>
      </c>
      <c r="G49" s="24">
        <f t="shared" si="9"/>
        <v>3476272</v>
      </c>
    </row>
    <row r="50" spans="1:7" x14ac:dyDescent="0.3">
      <c r="A50" s="24" t="str">
        <f t="shared" si="5"/>
        <v>CEUTA</v>
      </c>
      <c r="B50" s="25">
        <f t="shared" si="3"/>
        <v>31893</v>
      </c>
      <c r="C50" s="25">
        <f t="shared" si="4"/>
        <v>17469</v>
      </c>
      <c r="D50" s="25">
        <f t="shared" si="7"/>
        <v>27</v>
      </c>
      <c r="E50" s="24" t="str">
        <f t="shared" si="6"/>
        <v>AVILÉS</v>
      </c>
      <c r="F50" s="24">
        <f t="shared" si="8"/>
        <v>3173814.5</v>
      </c>
      <c r="G50" s="24">
        <f t="shared" si="9"/>
        <v>2879679.47</v>
      </c>
    </row>
    <row r="51" spans="1:7" x14ac:dyDescent="0.3">
      <c r="A51" s="24" t="str">
        <f t="shared" si="5"/>
        <v>FERROL-SAN CIBRAO</v>
      </c>
      <c r="B51" s="25">
        <f t="shared" si="3"/>
        <v>10756979.9</v>
      </c>
      <c r="C51" s="25">
        <f t="shared" si="4"/>
        <v>10455812.119999999</v>
      </c>
      <c r="D51" s="25">
        <f t="shared" si="7"/>
        <v>2</v>
      </c>
      <c r="E51" s="24" t="str">
        <f t="shared" si="6"/>
        <v>VALENCIA</v>
      </c>
      <c r="F51" s="24">
        <f t="shared" si="8"/>
        <v>2544075</v>
      </c>
      <c r="G51" s="24">
        <f t="shared" si="9"/>
        <v>2278857</v>
      </c>
    </row>
    <row r="52" spans="1:7" x14ac:dyDescent="0.3">
      <c r="A52" s="24" t="str">
        <f t="shared" si="5"/>
        <v>GIJÓN</v>
      </c>
      <c r="B52" s="25">
        <f t="shared" si="3"/>
        <v>17193269</v>
      </c>
      <c r="C52" s="25">
        <f t="shared" si="4"/>
        <v>19220421</v>
      </c>
      <c r="D52" s="25">
        <f t="shared" si="7"/>
        <v>1</v>
      </c>
      <c r="E52" s="24" t="str">
        <f t="shared" si="6"/>
        <v>SEVILLA</v>
      </c>
      <c r="F52" s="24">
        <f t="shared" si="8"/>
        <v>2171202</v>
      </c>
      <c r="G52" s="24">
        <f t="shared" si="9"/>
        <v>2201621</v>
      </c>
    </row>
    <row r="53" spans="1:7" x14ac:dyDescent="0.3">
      <c r="A53" s="24" t="str">
        <f t="shared" si="5"/>
        <v>HUELVA</v>
      </c>
      <c r="B53" s="25">
        <f t="shared" si="3"/>
        <v>6662398.7800000003</v>
      </c>
      <c r="C53" s="25">
        <f t="shared" si="4"/>
        <v>6487378.0999999996</v>
      </c>
      <c r="D53" s="25">
        <f t="shared" si="7"/>
        <v>5</v>
      </c>
      <c r="E53" s="24" t="str">
        <f t="shared" si="6"/>
        <v>BAHÍA DE CÁDIZ</v>
      </c>
      <c r="F53" s="24">
        <f t="shared" si="8"/>
        <v>1736215</v>
      </c>
      <c r="G53" s="24">
        <f t="shared" si="9"/>
        <v>1747589</v>
      </c>
    </row>
    <row r="54" spans="1:7" x14ac:dyDescent="0.3">
      <c r="A54" s="24" t="str">
        <f t="shared" si="5"/>
        <v>LAS PALMAS</v>
      </c>
      <c r="B54" s="25">
        <f t="shared" si="3"/>
        <v>474214</v>
      </c>
      <c r="C54" s="25">
        <f t="shared" si="4"/>
        <v>559599</v>
      </c>
      <c r="D54" s="25">
        <f t="shared" si="7"/>
        <v>23</v>
      </c>
      <c r="E54" s="24" t="str">
        <f t="shared" si="6"/>
        <v>BAHÍA DE ALGECIRAS</v>
      </c>
      <c r="F54" s="24">
        <f t="shared" si="8"/>
        <v>1718439</v>
      </c>
      <c r="G54" s="24">
        <f t="shared" si="9"/>
        <v>2102907</v>
      </c>
    </row>
    <row r="55" spans="1:7" x14ac:dyDescent="0.3">
      <c r="A55" s="24" t="str">
        <f t="shared" si="5"/>
        <v>MÁLAGA</v>
      </c>
      <c r="B55" s="25">
        <f t="shared" si="3"/>
        <v>1702220.2</v>
      </c>
      <c r="C55" s="25">
        <f t="shared" si="4"/>
        <v>1675097.77</v>
      </c>
      <c r="D55" s="25">
        <f t="shared" si="7"/>
        <v>17</v>
      </c>
      <c r="E55" s="24" t="str">
        <f t="shared" si="6"/>
        <v>MÁLAGA</v>
      </c>
      <c r="F55" s="24">
        <f t="shared" si="8"/>
        <v>1702220.2</v>
      </c>
      <c r="G55" s="24">
        <f t="shared" si="9"/>
        <v>1675097.77</v>
      </c>
    </row>
    <row r="56" spans="1:7" x14ac:dyDescent="0.3">
      <c r="A56" s="24" t="str">
        <f t="shared" si="5"/>
        <v>MARÍN Y RÍA DE PONTEVEDRA</v>
      </c>
      <c r="B56" s="25">
        <f t="shared" si="3"/>
        <v>930206</v>
      </c>
      <c r="C56" s="25">
        <f t="shared" si="4"/>
        <v>915812</v>
      </c>
      <c r="D56" s="25">
        <f t="shared" si="7"/>
        <v>21</v>
      </c>
      <c r="E56" s="24" t="str">
        <f t="shared" si="6"/>
        <v>ALICANTE</v>
      </c>
      <c r="F56" s="24">
        <f t="shared" ref="F56:F66" si="10">LOOKUP(E56,$A$39:$A$66,$B$39:$B$66)</f>
        <v>1592670.75</v>
      </c>
      <c r="G56" s="24">
        <f t="shared" si="9"/>
        <v>1877180.17</v>
      </c>
    </row>
    <row r="57" spans="1:7" x14ac:dyDescent="0.3">
      <c r="A57" s="24" t="str">
        <f t="shared" si="5"/>
        <v>MELILLA</v>
      </c>
      <c r="B57" s="25">
        <f t="shared" si="3"/>
        <v>5250</v>
      </c>
      <c r="C57" s="25">
        <f t="shared" si="4"/>
        <v>7372</v>
      </c>
      <c r="D57" s="25">
        <f t="shared" si="7"/>
        <v>28</v>
      </c>
      <c r="E57" s="24" t="str">
        <f t="shared" si="6"/>
        <v>BALEARES</v>
      </c>
      <c r="F57" s="24">
        <f t="shared" si="10"/>
        <v>1415401</v>
      </c>
      <c r="G57" s="24">
        <f t="shared" si="9"/>
        <v>1610651</v>
      </c>
    </row>
    <row r="58" spans="1:7" x14ac:dyDescent="0.3">
      <c r="A58" s="24" t="str">
        <f t="shared" si="5"/>
        <v>MOTRIL</v>
      </c>
      <c r="B58" s="25">
        <f t="shared" si="3"/>
        <v>558495</v>
      </c>
      <c r="C58" s="25">
        <f t="shared" si="4"/>
        <v>510112</v>
      </c>
      <c r="D58" s="25">
        <f t="shared" si="7"/>
        <v>22</v>
      </c>
      <c r="E58" s="24" t="str">
        <f t="shared" si="6"/>
        <v>PASAIA</v>
      </c>
      <c r="F58" s="24">
        <f t="shared" si="10"/>
        <v>1003043</v>
      </c>
      <c r="G58" s="24">
        <f t="shared" si="9"/>
        <v>834440</v>
      </c>
    </row>
    <row r="59" spans="1:7" x14ac:dyDescent="0.3">
      <c r="A59" s="24" t="str">
        <f t="shared" si="5"/>
        <v>PASAIA</v>
      </c>
      <c r="B59" s="25">
        <f t="shared" si="3"/>
        <v>1003043</v>
      </c>
      <c r="C59" s="25">
        <f t="shared" si="4"/>
        <v>834440</v>
      </c>
      <c r="D59" s="25">
        <f t="shared" si="7"/>
        <v>20</v>
      </c>
      <c r="E59" s="24" t="str">
        <f t="shared" si="6"/>
        <v>MARÍN Y RÍA DE PONTEVEDRA</v>
      </c>
      <c r="F59" s="24">
        <f t="shared" si="10"/>
        <v>930206</v>
      </c>
      <c r="G59" s="24">
        <f t="shared" si="9"/>
        <v>915812</v>
      </c>
    </row>
    <row r="60" spans="1:7" x14ac:dyDescent="0.3">
      <c r="A60" s="24" t="str">
        <f t="shared" si="5"/>
        <v>SANTA CRUZ DE TENERIFE</v>
      </c>
      <c r="B60" s="25">
        <f t="shared" si="3"/>
        <v>446926.2</v>
      </c>
      <c r="C60" s="25">
        <f t="shared" si="4"/>
        <v>413553</v>
      </c>
      <c r="D60" s="25">
        <f t="shared" si="7"/>
        <v>25</v>
      </c>
      <c r="E60" s="24" t="str">
        <f t="shared" si="6"/>
        <v>MOTRIL</v>
      </c>
      <c r="F60" s="24">
        <f t="shared" si="10"/>
        <v>558495</v>
      </c>
      <c r="G60" s="24">
        <f t="shared" si="9"/>
        <v>510112</v>
      </c>
    </row>
    <row r="61" spans="1:7" x14ac:dyDescent="0.3">
      <c r="A61" s="24" t="str">
        <f t="shared" si="5"/>
        <v>SANTANDER</v>
      </c>
      <c r="B61" s="25">
        <f t="shared" si="3"/>
        <v>3313907.5</v>
      </c>
      <c r="C61" s="25">
        <f t="shared" si="4"/>
        <v>3476272</v>
      </c>
      <c r="D61" s="25">
        <f t="shared" si="7"/>
        <v>11</v>
      </c>
      <c r="E61" s="24" t="str">
        <f t="shared" si="6"/>
        <v>LAS PALMAS</v>
      </c>
      <c r="F61" s="24">
        <f t="shared" si="10"/>
        <v>474214</v>
      </c>
      <c r="G61" s="24">
        <f t="shared" si="9"/>
        <v>559599</v>
      </c>
    </row>
    <row r="62" spans="1:7" x14ac:dyDescent="0.3">
      <c r="A62" s="24" t="str">
        <f t="shared" si="5"/>
        <v>SEVILLA</v>
      </c>
      <c r="B62" s="25">
        <f t="shared" si="3"/>
        <v>2171202</v>
      </c>
      <c r="C62" s="25">
        <f t="shared" si="4"/>
        <v>2201621</v>
      </c>
      <c r="D62" s="25">
        <f t="shared" si="7"/>
        <v>14</v>
      </c>
      <c r="E62" s="24" t="str">
        <f t="shared" si="6"/>
        <v>VILAGARCÍA</v>
      </c>
      <c r="F62" s="24">
        <f t="shared" si="10"/>
        <v>448216</v>
      </c>
      <c r="G62" s="24">
        <f t="shared" si="9"/>
        <v>421101.14</v>
      </c>
    </row>
    <row r="63" spans="1:7" x14ac:dyDescent="0.3">
      <c r="A63" s="24" t="str">
        <f t="shared" si="5"/>
        <v>TARRAGONA</v>
      </c>
      <c r="B63" s="25">
        <f t="shared" si="3"/>
        <v>9988264</v>
      </c>
      <c r="C63" s="25">
        <f t="shared" si="4"/>
        <v>9505432</v>
      </c>
      <c r="D63" s="25">
        <f t="shared" si="7"/>
        <v>3</v>
      </c>
      <c r="E63" s="24" t="str">
        <f t="shared" si="6"/>
        <v>SANTA CRUZ DE TENERIFE</v>
      </c>
      <c r="F63" s="24">
        <f t="shared" si="10"/>
        <v>446926.2</v>
      </c>
      <c r="G63" s="24">
        <f t="shared" si="9"/>
        <v>413553</v>
      </c>
    </row>
    <row r="64" spans="1:7" x14ac:dyDescent="0.3">
      <c r="A64" s="24" t="str">
        <f t="shared" si="5"/>
        <v>VALENCIA</v>
      </c>
      <c r="B64" s="25">
        <f t="shared" si="3"/>
        <v>2544075</v>
      </c>
      <c r="C64" s="25">
        <f t="shared" si="4"/>
        <v>2278857</v>
      </c>
      <c r="D64" s="25">
        <f t="shared" si="7"/>
        <v>13</v>
      </c>
      <c r="E64" s="24" t="str">
        <f t="shared" si="6"/>
        <v>VIGO</v>
      </c>
      <c r="F64" s="24">
        <f t="shared" si="10"/>
        <v>271820.03700000001</v>
      </c>
      <c r="G64" s="24">
        <f t="shared" si="9"/>
        <v>261610</v>
      </c>
    </row>
    <row r="65" spans="1:7" x14ac:dyDescent="0.3">
      <c r="A65" s="24" t="str">
        <f t="shared" si="5"/>
        <v>VIGO</v>
      </c>
      <c r="B65" s="25">
        <f t="shared" si="3"/>
        <v>271820.03700000001</v>
      </c>
      <c r="C65" s="25">
        <f t="shared" si="4"/>
        <v>261610</v>
      </c>
      <c r="D65" s="25">
        <f t="shared" si="7"/>
        <v>26</v>
      </c>
      <c r="E65" s="24" t="str">
        <f t="shared" si="6"/>
        <v>CEUTA</v>
      </c>
      <c r="F65" s="24">
        <f t="shared" si="10"/>
        <v>31893</v>
      </c>
      <c r="G65" s="24">
        <f t="shared" si="9"/>
        <v>17469</v>
      </c>
    </row>
    <row r="66" spans="1:7" x14ac:dyDescent="0.3">
      <c r="A66" s="24" t="str">
        <f t="shared" si="5"/>
        <v>VILAGARCÍA</v>
      </c>
      <c r="B66" s="25">
        <f t="shared" si="3"/>
        <v>448216</v>
      </c>
      <c r="C66" s="25">
        <f t="shared" si="4"/>
        <v>421101.14</v>
      </c>
      <c r="D66" s="25">
        <f t="shared" si="7"/>
        <v>24</v>
      </c>
      <c r="E66" s="24" t="str">
        <f t="shared" si="6"/>
        <v>MELILLA</v>
      </c>
      <c r="F66" s="24">
        <f t="shared" si="10"/>
        <v>5250</v>
      </c>
      <c r="G66" s="24">
        <f t="shared" si="9"/>
        <v>7372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5" priority="2">
      <formula>ISERROR(F7)</formula>
    </cfRule>
  </conditionalFormatting>
  <conditionalFormatting sqref="F8 F10 F12 F14 F16 F18 F20 F22 F24 F26 F28 F30 F32 F34">
    <cfRule type="containsErrors" dxfId="4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130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61348</v>
      </c>
      <c r="C7" s="18">
        <v>66620</v>
      </c>
      <c r="D7" s="18">
        <v>914720</v>
      </c>
      <c r="E7" s="18">
        <v>1101709</v>
      </c>
      <c r="F7" s="10">
        <f>((E7*100)/D7)-100</f>
        <v>20.442211824383421</v>
      </c>
      <c r="G7" s="1"/>
      <c r="H7" s="1"/>
      <c r="I7" s="1"/>
    </row>
    <row r="8" spans="1:12" x14ac:dyDescent="0.3">
      <c r="A8" s="11" t="s">
        <v>31</v>
      </c>
      <c r="B8" s="19">
        <v>135594</v>
      </c>
      <c r="C8" s="19">
        <v>129085</v>
      </c>
      <c r="D8" s="19">
        <v>1503201.84</v>
      </c>
      <c r="E8" s="19">
        <v>1507916.16</v>
      </c>
      <c r="F8" s="12">
        <f t="shared" ref="F8:F34" si="0">((E8*100)/D8)-100</f>
        <v>0.31361856236152619</v>
      </c>
      <c r="G8" s="1"/>
      <c r="H8" s="1"/>
      <c r="I8" s="1"/>
    </row>
    <row r="9" spans="1:12" x14ac:dyDescent="0.3">
      <c r="A9" s="9" t="s">
        <v>156</v>
      </c>
      <c r="B9" s="18">
        <v>54025</v>
      </c>
      <c r="C9" s="18">
        <v>69099</v>
      </c>
      <c r="D9" s="18">
        <v>639714</v>
      </c>
      <c r="E9" s="18">
        <v>584505</v>
      </c>
      <c r="F9" s="10">
        <f t="shared" si="0"/>
        <v>-8.630262898732866</v>
      </c>
      <c r="G9" s="1"/>
      <c r="H9" s="1"/>
      <c r="I9" s="1"/>
    </row>
    <row r="10" spans="1:12" x14ac:dyDescent="0.3">
      <c r="A10" s="11" t="s">
        <v>158</v>
      </c>
      <c r="B10" s="19">
        <v>108968</v>
      </c>
      <c r="C10" s="19">
        <v>108032</v>
      </c>
      <c r="D10" s="19">
        <v>1214020.19</v>
      </c>
      <c r="E10" s="19">
        <v>1173643.3999999999</v>
      </c>
      <c r="F10" s="12">
        <f t="shared" si="0"/>
        <v>-3.3258746709970382</v>
      </c>
      <c r="G10" s="1"/>
      <c r="H10" s="1"/>
      <c r="I10" s="1"/>
    </row>
    <row r="11" spans="1:12" x14ac:dyDescent="0.3">
      <c r="A11" s="9" t="s">
        <v>159</v>
      </c>
      <c r="B11" s="18">
        <v>5496147</v>
      </c>
      <c r="C11" s="18">
        <v>5494173</v>
      </c>
      <c r="D11" s="18">
        <v>65452560</v>
      </c>
      <c r="E11" s="18">
        <v>69062429.339999989</v>
      </c>
      <c r="F11" s="10">
        <f t="shared" si="0"/>
        <v>5.5152454541120903</v>
      </c>
      <c r="G11" s="1"/>
      <c r="H11" s="1"/>
      <c r="I11" s="1"/>
    </row>
    <row r="12" spans="1:12" x14ac:dyDescent="0.3">
      <c r="A12" s="11" t="s">
        <v>160</v>
      </c>
      <c r="B12" s="19">
        <v>124763</v>
      </c>
      <c r="C12" s="19">
        <v>104881</v>
      </c>
      <c r="D12" s="19">
        <v>1660429</v>
      </c>
      <c r="E12" s="19">
        <v>1415463</v>
      </c>
      <c r="F12" s="12">
        <f t="shared" si="0"/>
        <v>-14.753175233629378</v>
      </c>
      <c r="G12" s="1"/>
      <c r="H12" s="1"/>
      <c r="I12" s="1"/>
    </row>
    <row r="13" spans="1:12" x14ac:dyDescent="0.3">
      <c r="A13" s="9" t="s">
        <v>32</v>
      </c>
      <c r="B13" s="18">
        <v>771832</v>
      </c>
      <c r="C13" s="18">
        <v>877897</v>
      </c>
      <c r="D13" s="18">
        <v>12244800</v>
      </c>
      <c r="E13" s="18">
        <v>13095834</v>
      </c>
      <c r="F13" s="10">
        <f t="shared" si="0"/>
        <v>6.9501666013328105</v>
      </c>
      <c r="G13" s="1"/>
      <c r="H13" s="1"/>
      <c r="I13" s="1"/>
    </row>
    <row r="14" spans="1:12" x14ac:dyDescent="0.3">
      <c r="A14" s="11" t="s">
        <v>33</v>
      </c>
      <c r="B14" s="19">
        <v>3288812</v>
      </c>
      <c r="C14" s="19">
        <v>3695496</v>
      </c>
      <c r="D14" s="19">
        <v>41120874</v>
      </c>
      <c r="E14" s="19">
        <v>46339750.747316018</v>
      </c>
      <c r="F14" s="12">
        <f t="shared" si="0"/>
        <v>12.691551126359855</v>
      </c>
      <c r="G14" s="1"/>
      <c r="H14" s="1"/>
      <c r="I14" s="1"/>
    </row>
    <row r="15" spans="1:12" x14ac:dyDescent="0.3">
      <c r="A15" s="9" t="s">
        <v>34</v>
      </c>
      <c r="B15" s="18">
        <v>1024882</v>
      </c>
      <c r="C15" s="18">
        <v>756553</v>
      </c>
      <c r="D15" s="18">
        <v>9867978</v>
      </c>
      <c r="E15" s="18">
        <v>10335052</v>
      </c>
      <c r="F15" s="10">
        <f t="shared" si="0"/>
        <v>4.7332290363841452</v>
      </c>
      <c r="G15" s="1"/>
      <c r="H15" s="1"/>
      <c r="I15" s="1"/>
    </row>
    <row r="16" spans="1:12" x14ac:dyDescent="0.3">
      <c r="A16" s="11" t="s">
        <v>35</v>
      </c>
      <c r="B16" s="19">
        <v>113434</v>
      </c>
      <c r="C16" s="19">
        <v>83037</v>
      </c>
      <c r="D16" s="19">
        <v>1534101</v>
      </c>
      <c r="E16" s="19">
        <v>1460351</v>
      </c>
      <c r="F16" s="12">
        <f t="shared" si="0"/>
        <v>-4.8073757855577952</v>
      </c>
      <c r="G16" s="1"/>
      <c r="H16" s="1"/>
      <c r="I16" s="1"/>
    </row>
    <row r="17" spans="1:9" x14ac:dyDescent="0.3">
      <c r="A17" s="9" t="s">
        <v>161</v>
      </c>
      <c r="B17" s="18">
        <v>238469</v>
      </c>
      <c r="C17" s="18">
        <v>235263</v>
      </c>
      <c r="D17" s="18">
        <v>3583884</v>
      </c>
      <c r="E17" s="18">
        <v>3288508.5</v>
      </c>
      <c r="F17" s="10">
        <f t="shared" si="0"/>
        <v>-8.2417706599878784</v>
      </c>
      <c r="G17" s="1"/>
      <c r="H17" s="1"/>
      <c r="I17" s="1"/>
    </row>
    <row r="18" spans="1:9" x14ac:dyDescent="0.3">
      <c r="A18" s="11" t="s">
        <v>36</v>
      </c>
      <c r="B18" s="19">
        <v>55794</v>
      </c>
      <c r="C18" s="19">
        <v>66310</v>
      </c>
      <c r="D18" s="19">
        <v>868829</v>
      </c>
      <c r="E18" s="19">
        <v>845411</v>
      </c>
      <c r="F18" s="12">
        <f t="shared" si="0"/>
        <v>-2.6953520197875491</v>
      </c>
      <c r="G18" s="1"/>
      <c r="H18" s="1"/>
      <c r="I18" s="1"/>
    </row>
    <row r="19" spans="1:9" x14ac:dyDescent="0.3">
      <c r="A19" s="9" t="s">
        <v>37</v>
      </c>
      <c r="B19" s="18">
        <v>69978</v>
      </c>
      <c r="C19" s="18">
        <v>46426</v>
      </c>
      <c r="D19" s="18">
        <v>779423.41</v>
      </c>
      <c r="E19" s="18">
        <v>762075.01</v>
      </c>
      <c r="F19" s="10">
        <f t="shared" si="0"/>
        <v>-2.2257991968704118</v>
      </c>
      <c r="G19" s="1"/>
      <c r="H19" s="1"/>
      <c r="I19" s="1"/>
    </row>
    <row r="20" spans="1:9" x14ac:dyDescent="0.3">
      <c r="A20" s="11" t="s">
        <v>162</v>
      </c>
      <c r="B20" s="19">
        <v>143619</v>
      </c>
      <c r="C20" s="19">
        <v>169345</v>
      </c>
      <c r="D20" s="19">
        <v>1617878</v>
      </c>
      <c r="E20" s="19">
        <v>1690784</v>
      </c>
      <c r="F20" s="12">
        <f t="shared" si="0"/>
        <v>4.5062730317119133</v>
      </c>
      <c r="G20" s="1"/>
      <c r="H20" s="1"/>
      <c r="I20" s="1"/>
    </row>
    <row r="21" spans="1:9" x14ac:dyDescent="0.3">
      <c r="A21" s="9" t="s">
        <v>38</v>
      </c>
      <c r="B21" s="18">
        <v>85354</v>
      </c>
      <c r="C21" s="18">
        <v>104063</v>
      </c>
      <c r="D21" s="18">
        <v>785447.19</v>
      </c>
      <c r="E21" s="18">
        <v>984753.86</v>
      </c>
      <c r="F21" s="10">
        <f t="shared" si="0"/>
        <v>25.37492940804843</v>
      </c>
      <c r="G21" s="1"/>
      <c r="H21" s="1"/>
      <c r="I21" s="1"/>
    </row>
    <row r="22" spans="1:9" x14ac:dyDescent="0.3">
      <c r="A22" s="11" t="s">
        <v>59</v>
      </c>
      <c r="B22" s="19">
        <v>1324223</v>
      </c>
      <c r="C22" s="19">
        <v>1347685</v>
      </c>
      <c r="D22" s="19">
        <v>16933001</v>
      </c>
      <c r="E22" s="19">
        <v>16719921</v>
      </c>
      <c r="F22" s="12">
        <f t="shared" si="0"/>
        <v>-1.2583711534653474</v>
      </c>
      <c r="G22" s="1"/>
      <c r="H22" s="1"/>
      <c r="I22" s="1"/>
    </row>
    <row r="23" spans="1:9" x14ac:dyDescent="0.3">
      <c r="A23" s="9" t="s">
        <v>163</v>
      </c>
      <c r="B23" s="18">
        <v>61603</v>
      </c>
      <c r="C23" s="18">
        <v>250889</v>
      </c>
      <c r="D23" s="18">
        <v>986865.05</v>
      </c>
      <c r="E23" s="18">
        <v>1438344.69</v>
      </c>
      <c r="F23" s="10">
        <f t="shared" si="0"/>
        <v>45.748873161533083</v>
      </c>
      <c r="G23" s="1"/>
      <c r="H23" s="1"/>
      <c r="I23" s="1"/>
    </row>
    <row r="24" spans="1:9" x14ac:dyDescent="0.3">
      <c r="A24" s="11" t="s">
        <v>165</v>
      </c>
      <c r="B24" s="19">
        <v>128992</v>
      </c>
      <c r="C24" s="19">
        <v>154888</v>
      </c>
      <c r="D24" s="19">
        <v>1585107</v>
      </c>
      <c r="E24" s="19">
        <v>1583879</v>
      </c>
      <c r="F24" s="12">
        <f t="shared" si="0"/>
        <v>-7.7471110783051245E-2</v>
      </c>
      <c r="G24" s="1"/>
      <c r="H24" s="1"/>
      <c r="I24" s="1"/>
    </row>
    <row r="25" spans="1:9" x14ac:dyDescent="0.3">
      <c r="A25" s="9" t="s">
        <v>39</v>
      </c>
      <c r="B25" s="18">
        <v>62328</v>
      </c>
      <c r="C25" s="18">
        <v>54934</v>
      </c>
      <c r="D25" s="18">
        <v>1061214</v>
      </c>
      <c r="E25" s="18">
        <v>786577</v>
      </c>
      <c r="F25" s="10">
        <f t="shared" si="0"/>
        <v>-25.879511578249065</v>
      </c>
      <c r="G25" s="1"/>
      <c r="H25" s="1"/>
      <c r="I25" s="1"/>
    </row>
    <row r="26" spans="1:9" x14ac:dyDescent="0.3">
      <c r="A26" s="11" t="s">
        <v>40</v>
      </c>
      <c r="B26" s="19">
        <v>66272</v>
      </c>
      <c r="C26" s="19">
        <v>74076</v>
      </c>
      <c r="D26" s="19">
        <v>774764</v>
      </c>
      <c r="E26" s="19">
        <v>919957</v>
      </c>
      <c r="F26" s="12">
        <f t="shared" si="0"/>
        <v>18.740287364926616</v>
      </c>
      <c r="G26" s="1"/>
      <c r="H26" s="1"/>
      <c r="I26" s="1"/>
    </row>
    <row r="27" spans="1:9" x14ac:dyDescent="0.3">
      <c r="A27" s="9" t="s">
        <v>41</v>
      </c>
      <c r="B27" s="18">
        <v>186976</v>
      </c>
      <c r="C27" s="18">
        <v>150008</v>
      </c>
      <c r="D27" s="18">
        <v>2085298</v>
      </c>
      <c r="E27" s="18">
        <v>2085553</v>
      </c>
      <c r="F27" s="10">
        <f t="shared" si="0"/>
        <v>1.2228468065472953E-2</v>
      </c>
      <c r="G27" s="1"/>
      <c r="H27" s="1"/>
      <c r="I27" s="1"/>
    </row>
    <row r="28" spans="1:9" x14ac:dyDescent="0.3">
      <c r="A28" s="11" t="s">
        <v>42</v>
      </c>
      <c r="B28" s="19">
        <v>627177</v>
      </c>
      <c r="C28" s="19">
        <v>567421</v>
      </c>
      <c r="D28" s="19">
        <v>7391132</v>
      </c>
      <c r="E28" s="19">
        <v>7411423.2000000002</v>
      </c>
      <c r="F28" s="12">
        <f t="shared" si="0"/>
        <v>0.2745344014962825</v>
      </c>
      <c r="G28" s="1"/>
      <c r="H28" s="1"/>
      <c r="I28" s="1"/>
    </row>
    <row r="29" spans="1:9" x14ac:dyDescent="0.3">
      <c r="A29" s="9" t="s">
        <v>43</v>
      </c>
      <c r="B29" s="18">
        <v>154873</v>
      </c>
      <c r="C29" s="18">
        <v>223802</v>
      </c>
      <c r="D29" s="18">
        <v>1887886</v>
      </c>
      <c r="E29" s="18">
        <v>2303697.5</v>
      </c>
      <c r="F29" s="10">
        <f t="shared" si="0"/>
        <v>22.025244109019297</v>
      </c>
      <c r="G29" s="1"/>
      <c r="H29" s="1"/>
      <c r="I29" s="1"/>
    </row>
    <row r="30" spans="1:9" x14ac:dyDescent="0.3">
      <c r="A30" s="11" t="s">
        <v>44</v>
      </c>
      <c r="B30" s="19">
        <v>189584</v>
      </c>
      <c r="C30" s="19">
        <v>167908</v>
      </c>
      <c r="D30" s="19">
        <v>1901287</v>
      </c>
      <c r="E30" s="19">
        <v>1973230</v>
      </c>
      <c r="F30" s="12">
        <f t="shared" si="0"/>
        <v>3.7839105826737409</v>
      </c>
      <c r="G30" s="1"/>
      <c r="H30" s="1"/>
      <c r="I30" s="1"/>
    </row>
    <row r="31" spans="1:9" x14ac:dyDescent="0.3">
      <c r="A31" s="9" t="s">
        <v>45</v>
      </c>
      <c r="B31" s="18">
        <v>163444</v>
      </c>
      <c r="C31" s="18">
        <v>151690</v>
      </c>
      <c r="D31" s="18">
        <v>2079663</v>
      </c>
      <c r="E31" s="18">
        <v>2168374</v>
      </c>
      <c r="F31" s="10">
        <f t="shared" si="0"/>
        <v>4.2656430392808886</v>
      </c>
      <c r="G31" s="1"/>
      <c r="H31" s="1"/>
      <c r="I31" s="1"/>
    </row>
    <row r="32" spans="1:9" x14ac:dyDescent="0.3">
      <c r="A32" s="11" t="s">
        <v>46</v>
      </c>
      <c r="B32" s="19">
        <v>5345272</v>
      </c>
      <c r="C32" s="19">
        <v>6087752</v>
      </c>
      <c r="D32" s="19">
        <v>67767129</v>
      </c>
      <c r="E32" s="19">
        <v>71971743</v>
      </c>
      <c r="F32" s="12">
        <f t="shared" si="0"/>
        <v>6.2045036613547495</v>
      </c>
      <c r="G32" s="1"/>
      <c r="H32" s="1"/>
      <c r="I32" s="1"/>
    </row>
    <row r="33" spans="1:9" x14ac:dyDescent="0.3">
      <c r="A33" s="9" t="s">
        <v>47</v>
      </c>
      <c r="B33" s="18">
        <v>286376</v>
      </c>
      <c r="C33" s="18">
        <v>281615</v>
      </c>
      <c r="D33" s="18">
        <v>3637839.5</v>
      </c>
      <c r="E33" s="18">
        <v>3770116.4440000099</v>
      </c>
      <c r="F33" s="10">
        <f t="shared" si="0"/>
        <v>3.6361401870535985</v>
      </c>
      <c r="G33" s="1"/>
      <c r="H33" s="1"/>
      <c r="I33" s="1"/>
    </row>
    <row r="34" spans="1:9" x14ac:dyDescent="0.3">
      <c r="A34" s="11" t="s">
        <v>164</v>
      </c>
      <c r="B34" s="19">
        <v>39658</v>
      </c>
      <c r="C34" s="19">
        <v>47018</v>
      </c>
      <c r="D34" s="19">
        <v>586970.88</v>
      </c>
      <c r="E34" s="19">
        <v>591552</v>
      </c>
      <c r="F34" s="12">
        <f t="shared" si="0"/>
        <v>0.780468019128989</v>
      </c>
      <c r="G34" s="1"/>
      <c r="H34" s="1"/>
      <c r="I34" s="1"/>
    </row>
    <row r="35" spans="1:9" x14ac:dyDescent="0.3">
      <c r="A35" s="13" t="s">
        <v>48</v>
      </c>
      <c r="B35" s="14">
        <f>SUM(B7:B34)</f>
        <v>20409797</v>
      </c>
      <c r="C35" s="14">
        <f t="shared" ref="C35:E35" si="1">SUM(C7:C34)</f>
        <v>21565966</v>
      </c>
      <c r="D35" s="14">
        <f t="shared" si="1"/>
        <v>252466016.06</v>
      </c>
      <c r="E35" s="14">
        <f t="shared" si="1"/>
        <v>267372553.851316</v>
      </c>
      <c r="F35" s="15">
        <f t="shared" ref="F35" si="2">((E35*100)/D35)-100</f>
        <v>5.9043739921706333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1101709</v>
      </c>
      <c r="C39" s="25">
        <f t="shared" si="4"/>
        <v>914720</v>
      </c>
      <c r="D39" s="25">
        <f>_xlfn.RANK.EQ(B39,$B$39:$B$66)+COUNTIF($B$39:$B$66,B39)-1</f>
        <v>21</v>
      </c>
      <c r="E39" s="24" t="str">
        <f t="shared" ref="E39:E66" si="6">INDEX($A$39:$B$66,MATCH(ROW()-38,$D$39:$D$66,0),1)</f>
        <v>VALENCIA</v>
      </c>
      <c r="F39" s="24">
        <f>LOOKUP(E39,$A$39:$A$66,$B$39:$B$66)</f>
        <v>71971743</v>
      </c>
      <c r="G39" s="24">
        <f>LOOKUP(E39,$A$39:$A$66,$C$39:$C$66)</f>
        <v>67767129</v>
      </c>
    </row>
    <row r="40" spans="1:9" x14ac:dyDescent="0.3">
      <c r="A40" s="24" t="str">
        <f t="shared" si="5"/>
        <v>ALICANTE</v>
      </c>
      <c r="B40" s="25">
        <f t="shared" si="3"/>
        <v>1507916.16</v>
      </c>
      <c r="C40" s="25">
        <f t="shared" si="4"/>
        <v>1503201.84</v>
      </c>
      <c r="D40" s="25">
        <f t="shared" ref="D40:D66" si="7">_xlfn.RANK.EQ(B40,$B$39:$B$66)+COUNTIF($B$39:$B$66,B40)-1</f>
        <v>16</v>
      </c>
      <c r="E40" s="24" t="str">
        <f t="shared" si="6"/>
        <v>BAHÍA DE ALGECIRAS</v>
      </c>
      <c r="F40" s="24">
        <f t="shared" ref="F40:F55" si="8">LOOKUP(E40,$A$39:$A$66,$B$39:$B$66)</f>
        <v>69062429.339999989</v>
      </c>
      <c r="G40" s="24">
        <f t="shared" ref="G40:G66" si="9">LOOKUP(E40,$A$39:$A$66,$C$39:$C$66)</f>
        <v>65452560</v>
      </c>
    </row>
    <row r="41" spans="1:9" x14ac:dyDescent="0.3">
      <c r="A41" s="24" t="str">
        <f t="shared" si="5"/>
        <v>ALMERÍA</v>
      </c>
      <c r="B41" s="25">
        <f t="shared" si="3"/>
        <v>584505</v>
      </c>
      <c r="C41" s="25">
        <f t="shared" si="4"/>
        <v>639714</v>
      </c>
      <c r="D41" s="25">
        <f t="shared" si="7"/>
        <v>28</v>
      </c>
      <c r="E41" s="24" t="str">
        <f t="shared" si="6"/>
        <v>BARCELONA</v>
      </c>
      <c r="F41" s="24">
        <f t="shared" si="8"/>
        <v>46339750.747316018</v>
      </c>
      <c r="G41" s="24">
        <f t="shared" si="9"/>
        <v>41120874</v>
      </c>
    </row>
    <row r="42" spans="1:9" x14ac:dyDescent="0.3">
      <c r="A42" s="24" t="str">
        <f t="shared" si="5"/>
        <v>AVILÉS</v>
      </c>
      <c r="B42" s="25">
        <f t="shared" si="3"/>
        <v>1173643.3999999999</v>
      </c>
      <c r="C42" s="25">
        <f t="shared" si="4"/>
        <v>1214020.19</v>
      </c>
      <c r="D42" s="25">
        <f t="shared" si="7"/>
        <v>20</v>
      </c>
      <c r="E42" s="24" t="str">
        <f t="shared" si="6"/>
        <v>LAS PALMAS</v>
      </c>
      <c r="F42" s="24">
        <f t="shared" si="8"/>
        <v>16719921</v>
      </c>
      <c r="G42" s="24">
        <f t="shared" si="9"/>
        <v>16933001</v>
      </c>
    </row>
    <row r="43" spans="1:9" x14ac:dyDescent="0.3">
      <c r="A43" s="24" t="str">
        <f t="shared" si="5"/>
        <v>BAHÍA DE ALGECIRAS</v>
      </c>
      <c r="B43" s="25">
        <f t="shared" si="3"/>
        <v>69062429.339999989</v>
      </c>
      <c r="C43" s="25">
        <f t="shared" si="4"/>
        <v>65452560</v>
      </c>
      <c r="D43" s="25">
        <f t="shared" si="7"/>
        <v>2</v>
      </c>
      <c r="E43" s="24" t="str">
        <f t="shared" si="6"/>
        <v>BALEARES</v>
      </c>
      <c r="F43" s="24">
        <f t="shared" si="8"/>
        <v>13095834</v>
      </c>
      <c r="G43" s="24">
        <f t="shared" si="9"/>
        <v>12244800</v>
      </c>
    </row>
    <row r="44" spans="1:9" x14ac:dyDescent="0.3">
      <c r="A44" s="24" t="str">
        <f t="shared" si="5"/>
        <v>BAHÍA DE CÁDIZ</v>
      </c>
      <c r="B44" s="25">
        <f t="shared" si="3"/>
        <v>1415463</v>
      </c>
      <c r="C44" s="25">
        <f t="shared" si="4"/>
        <v>1660429</v>
      </c>
      <c r="D44" s="25">
        <f t="shared" si="7"/>
        <v>19</v>
      </c>
      <c r="E44" s="24" t="str">
        <f t="shared" si="6"/>
        <v>BILBAO</v>
      </c>
      <c r="F44" s="24">
        <f t="shared" si="8"/>
        <v>10335052</v>
      </c>
      <c r="G44" s="24">
        <f t="shared" si="9"/>
        <v>9867978</v>
      </c>
    </row>
    <row r="45" spans="1:9" x14ac:dyDescent="0.3">
      <c r="A45" s="24" t="str">
        <f t="shared" si="5"/>
        <v>BALEARES</v>
      </c>
      <c r="B45" s="25">
        <f t="shared" si="3"/>
        <v>13095834</v>
      </c>
      <c r="C45" s="25">
        <f t="shared" si="4"/>
        <v>12244800</v>
      </c>
      <c r="D45" s="25">
        <f t="shared" si="7"/>
        <v>5</v>
      </c>
      <c r="E45" s="24" t="str">
        <f t="shared" si="6"/>
        <v>SANTA CRUZ DE TENERIFE</v>
      </c>
      <c r="F45" s="24">
        <f t="shared" si="8"/>
        <v>7411423.2000000002</v>
      </c>
      <c r="G45" s="24">
        <f t="shared" si="9"/>
        <v>7391132</v>
      </c>
    </row>
    <row r="46" spans="1:9" x14ac:dyDescent="0.3">
      <c r="A46" s="24" t="str">
        <f t="shared" si="5"/>
        <v>BARCELONA</v>
      </c>
      <c r="B46" s="25">
        <f t="shared" si="3"/>
        <v>46339750.747316018</v>
      </c>
      <c r="C46" s="25">
        <f t="shared" si="4"/>
        <v>41120874</v>
      </c>
      <c r="D46" s="25">
        <f t="shared" si="7"/>
        <v>3</v>
      </c>
      <c r="E46" s="24" t="str">
        <f t="shared" si="6"/>
        <v>VIGO</v>
      </c>
      <c r="F46" s="24">
        <f t="shared" si="8"/>
        <v>3770116.4440000099</v>
      </c>
      <c r="G46" s="24">
        <f t="shared" si="9"/>
        <v>3637839.5</v>
      </c>
    </row>
    <row r="47" spans="1:9" x14ac:dyDescent="0.3">
      <c r="A47" s="24" t="str">
        <f t="shared" si="5"/>
        <v>BILBAO</v>
      </c>
      <c r="B47" s="25">
        <f t="shared" si="3"/>
        <v>10335052</v>
      </c>
      <c r="C47" s="25">
        <f t="shared" si="4"/>
        <v>9867978</v>
      </c>
      <c r="D47" s="25">
        <f t="shared" si="7"/>
        <v>6</v>
      </c>
      <c r="E47" s="24" t="str">
        <f t="shared" si="6"/>
        <v>CASTELLÓN</v>
      </c>
      <c r="F47" s="24">
        <f t="shared" si="8"/>
        <v>3288508.5</v>
      </c>
      <c r="G47" s="24">
        <f t="shared" si="9"/>
        <v>3583884</v>
      </c>
    </row>
    <row r="48" spans="1:9" x14ac:dyDescent="0.3">
      <c r="A48" s="24" t="str">
        <f t="shared" si="5"/>
        <v>CARTAGENA</v>
      </c>
      <c r="B48" s="25">
        <f t="shared" si="3"/>
        <v>1460351</v>
      </c>
      <c r="C48" s="25">
        <f t="shared" si="4"/>
        <v>1534101</v>
      </c>
      <c r="D48" s="25">
        <f t="shared" si="7"/>
        <v>17</v>
      </c>
      <c r="E48" s="24" t="str">
        <f t="shared" si="6"/>
        <v>SANTANDER</v>
      </c>
      <c r="F48" s="24">
        <f t="shared" si="8"/>
        <v>2303697.5</v>
      </c>
      <c r="G48" s="24">
        <f t="shared" si="9"/>
        <v>1887886</v>
      </c>
    </row>
    <row r="49" spans="1:7" x14ac:dyDescent="0.3">
      <c r="A49" s="24" t="str">
        <f t="shared" si="5"/>
        <v>CASTELLÓN</v>
      </c>
      <c r="B49" s="25">
        <f t="shared" si="3"/>
        <v>3288508.5</v>
      </c>
      <c r="C49" s="25">
        <f t="shared" si="4"/>
        <v>3583884</v>
      </c>
      <c r="D49" s="25">
        <f t="shared" si="7"/>
        <v>9</v>
      </c>
      <c r="E49" s="24" t="str">
        <f t="shared" si="6"/>
        <v>TARRAGONA</v>
      </c>
      <c r="F49" s="24">
        <f t="shared" si="8"/>
        <v>2168374</v>
      </c>
      <c r="G49" s="24">
        <f t="shared" si="9"/>
        <v>2079663</v>
      </c>
    </row>
    <row r="50" spans="1:7" x14ac:dyDescent="0.3">
      <c r="A50" s="24" t="str">
        <f t="shared" si="5"/>
        <v>CEUTA</v>
      </c>
      <c r="B50" s="25">
        <f t="shared" si="3"/>
        <v>845411</v>
      </c>
      <c r="C50" s="25">
        <f t="shared" si="4"/>
        <v>868829</v>
      </c>
      <c r="D50" s="25">
        <f t="shared" si="7"/>
        <v>24</v>
      </c>
      <c r="E50" s="24" t="str">
        <f t="shared" si="6"/>
        <v>PASAIA</v>
      </c>
      <c r="F50" s="24">
        <f t="shared" si="8"/>
        <v>2085553</v>
      </c>
      <c r="G50" s="24">
        <f t="shared" si="9"/>
        <v>2085298</v>
      </c>
    </row>
    <row r="51" spans="1:7" x14ac:dyDescent="0.3">
      <c r="A51" s="24" t="str">
        <f t="shared" si="5"/>
        <v>FERROL-SAN CIBRAO</v>
      </c>
      <c r="B51" s="25">
        <f t="shared" si="3"/>
        <v>762075.01</v>
      </c>
      <c r="C51" s="25">
        <f t="shared" si="4"/>
        <v>779423.41</v>
      </c>
      <c r="D51" s="25">
        <f t="shared" si="7"/>
        <v>26</v>
      </c>
      <c r="E51" s="24" t="str">
        <f t="shared" si="6"/>
        <v>SEVILLA</v>
      </c>
      <c r="F51" s="24">
        <f t="shared" si="8"/>
        <v>1973230</v>
      </c>
      <c r="G51" s="24">
        <f t="shared" si="9"/>
        <v>1901287</v>
      </c>
    </row>
    <row r="52" spans="1:7" x14ac:dyDescent="0.3">
      <c r="A52" s="24" t="str">
        <f t="shared" si="5"/>
        <v>GIJÓN</v>
      </c>
      <c r="B52" s="25">
        <f t="shared" si="3"/>
        <v>1690784</v>
      </c>
      <c r="C52" s="25">
        <f t="shared" si="4"/>
        <v>1617878</v>
      </c>
      <c r="D52" s="25">
        <f t="shared" si="7"/>
        <v>14</v>
      </c>
      <c r="E52" s="24" t="str">
        <f t="shared" si="6"/>
        <v>GIJÓN</v>
      </c>
      <c r="F52" s="24">
        <f t="shared" si="8"/>
        <v>1690784</v>
      </c>
      <c r="G52" s="24">
        <f t="shared" si="9"/>
        <v>1617878</v>
      </c>
    </row>
    <row r="53" spans="1:7" x14ac:dyDescent="0.3">
      <c r="A53" s="24" t="str">
        <f t="shared" si="5"/>
        <v>HUELVA</v>
      </c>
      <c r="B53" s="25">
        <f t="shared" si="3"/>
        <v>984753.86</v>
      </c>
      <c r="C53" s="25">
        <f t="shared" si="4"/>
        <v>785447.19</v>
      </c>
      <c r="D53" s="25">
        <f t="shared" si="7"/>
        <v>22</v>
      </c>
      <c r="E53" s="24" t="str">
        <f t="shared" si="6"/>
        <v>MARÍN Y RÍA DE PONTEVEDRA</v>
      </c>
      <c r="F53" s="24">
        <f t="shared" si="8"/>
        <v>1583879</v>
      </c>
      <c r="G53" s="24">
        <f t="shared" si="9"/>
        <v>1585107</v>
      </c>
    </row>
    <row r="54" spans="1:7" x14ac:dyDescent="0.3">
      <c r="A54" s="24" t="str">
        <f t="shared" si="5"/>
        <v>LAS PALMAS</v>
      </c>
      <c r="B54" s="25">
        <f t="shared" si="3"/>
        <v>16719921</v>
      </c>
      <c r="C54" s="25">
        <f t="shared" si="4"/>
        <v>16933001</v>
      </c>
      <c r="D54" s="25">
        <f t="shared" si="7"/>
        <v>4</v>
      </c>
      <c r="E54" s="24" t="str">
        <f t="shared" si="6"/>
        <v>ALICANTE</v>
      </c>
      <c r="F54" s="24">
        <f t="shared" si="8"/>
        <v>1507916.16</v>
      </c>
      <c r="G54" s="24">
        <f t="shared" si="9"/>
        <v>1503201.84</v>
      </c>
    </row>
    <row r="55" spans="1:7" x14ac:dyDescent="0.3">
      <c r="A55" s="24" t="str">
        <f t="shared" si="5"/>
        <v>MÁLAGA</v>
      </c>
      <c r="B55" s="25">
        <f t="shared" si="3"/>
        <v>1438344.69</v>
      </c>
      <c r="C55" s="25">
        <f t="shared" si="4"/>
        <v>986865.05</v>
      </c>
      <c r="D55" s="25">
        <f t="shared" si="7"/>
        <v>18</v>
      </c>
      <c r="E55" s="24" t="str">
        <f t="shared" si="6"/>
        <v>CARTAGENA</v>
      </c>
      <c r="F55" s="24">
        <f t="shared" si="8"/>
        <v>1460351</v>
      </c>
      <c r="G55" s="24">
        <f t="shared" si="9"/>
        <v>1534101</v>
      </c>
    </row>
    <row r="56" spans="1:7" x14ac:dyDescent="0.3">
      <c r="A56" s="24" t="str">
        <f t="shared" si="5"/>
        <v>MARÍN Y RÍA DE PONTEVEDRA</v>
      </c>
      <c r="B56" s="25">
        <f t="shared" si="3"/>
        <v>1583879</v>
      </c>
      <c r="C56" s="25">
        <f t="shared" si="4"/>
        <v>1585107</v>
      </c>
      <c r="D56" s="25">
        <f t="shared" si="7"/>
        <v>15</v>
      </c>
      <c r="E56" s="24" t="str">
        <f t="shared" si="6"/>
        <v>MÁLAGA</v>
      </c>
      <c r="F56" s="24">
        <f t="shared" ref="F56:F66" si="10">LOOKUP(E56,$A$39:$A$66,$B$39:$B$66)</f>
        <v>1438344.69</v>
      </c>
      <c r="G56" s="24">
        <f t="shared" si="9"/>
        <v>986865.05</v>
      </c>
    </row>
    <row r="57" spans="1:7" x14ac:dyDescent="0.3">
      <c r="A57" s="24" t="str">
        <f t="shared" si="5"/>
        <v>MELILLA</v>
      </c>
      <c r="B57" s="25">
        <f t="shared" si="3"/>
        <v>786577</v>
      </c>
      <c r="C57" s="25">
        <f t="shared" si="4"/>
        <v>1061214</v>
      </c>
      <c r="D57" s="25">
        <f t="shared" si="7"/>
        <v>25</v>
      </c>
      <c r="E57" s="24" t="str">
        <f t="shared" si="6"/>
        <v>BAHÍA DE CÁDIZ</v>
      </c>
      <c r="F57" s="24">
        <f t="shared" si="10"/>
        <v>1415463</v>
      </c>
      <c r="G57" s="24">
        <f t="shared" si="9"/>
        <v>1660429</v>
      </c>
    </row>
    <row r="58" spans="1:7" x14ac:dyDescent="0.3">
      <c r="A58" s="24" t="str">
        <f t="shared" si="5"/>
        <v>MOTRIL</v>
      </c>
      <c r="B58" s="25">
        <f t="shared" si="3"/>
        <v>919957</v>
      </c>
      <c r="C58" s="25">
        <f t="shared" si="4"/>
        <v>774764</v>
      </c>
      <c r="D58" s="25">
        <f t="shared" si="7"/>
        <v>23</v>
      </c>
      <c r="E58" s="24" t="str">
        <f t="shared" si="6"/>
        <v>AVILÉS</v>
      </c>
      <c r="F58" s="24">
        <f t="shared" si="10"/>
        <v>1173643.3999999999</v>
      </c>
      <c r="G58" s="24">
        <f t="shared" si="9"/>
        <v>1214020.19</v>
      </c>
    </row>
    <row r="59" spans="1:7" x14ac:dyDescent="0.3">
      <c r="A59" s="24" t="str">
        <f t="shared" si="5"/>
        <v>PASAIA</v>
      </c>
      <c r="B59" s="25">
        <f t="shared" si="3"/>
        <v>2085553</v>
      </c>
      <c r="C59" s="25">
        <f t="shared" si="4"/>
        <v>2085298</v>
      </c>
      <c r="D59" s="25">
        <f t="shared" si="7"/>
        <v>12</v>
      </c>
      <c r="E59" s="24" t="str">
        <f t="shared" si="6"/>
        <v>A CORUÑA</v>
      </c>
      <c r="F59" s="24">
        <f t="shared" si="10"/>
        <v>1101709</v>
      </c>
      <c r="G59" s="24">
        <f t="shared" si="9"/>
        <v>914720</v>
      </c>
    </row>
    <row r="60" spans="1:7" x14ac:dyDescent="0.3">
      <c r="A60" s="24" t="str">
        <f t="shared" si="5"/>
        <v>SANTA CRUZ DE TENERIFE</v>
      </c>
      <c r="B60" s="25">
        <f t="shared" si="3"/>
        <v>7411423.2000000002</v>
      </c>
      <c r="C60" s="25">
        <f t="shared" si="4"/>
        <v>7391132</v>
      </c>
      <c r="D60" s="25">
        <f t="shared" si="7"/>
        <v>7</v>
      </c>
      <c r="E60" s="24" t="str">
        <f t="shared" si="6"/>
        <v>HUELVA</v>
      </c>
      <c r="F60" s="24">
        <f t="shared" si="10"/>
        <v>984753.86</v>
      </c>
      <c r="G60" s="24">
        <f t="shared" si="9"/>
        <v>785447.19</v>
      </c>
    </row>
    <row r="61" spans="1:7" x14ac:dyDescent="0.3">
      <c r="A61" s="24" t="str">
        <f t="shared" si="5"/>
        <v>SANTANDER</v>
      </c>
      <c r="B61" s="25">
        <f t="shared" si="3"/>
        <v>2303697.5</v>
      </c>
      <c r="C61" s="25">
        <f t="shared" si="4"/>
        <v>1887886</v>
      </c>
      <c r="D61" s="25">
        <f t="shared" si="7"/>
        <v>10</v>
      </c>
      <c r="E61" s="24" t="str">
        <f t="shared" si="6"/>
        <v>MOTRIL</v>
      </c>
      <c r="F61" s="24">
        <f t="shared" si="10"/>
        <v>919957</v>
      </c>
      <c r="G61" s="24">
        <f t="shared" si="9"/>
        <v>774764</v>
      </c>
    </row>
    <row r="62" spans="1:7" x14ac:dyDescent="0.3">
      <c r="A62" s="24" t="str">
        <f t="shared" si="5"/>
        <v>SEVILLA</v>
      </c>
      <c r="B62" s="25">
        <f t="shared" si="3"/>
        <v>1973230</v>
      </c>
      <c r="C62" s="25">
        <f t="shared" si="4"/>
        <v>1901287</v>
      </c>
      <c r="D62" s="25">
        <f t="shared" si="7"/>
        <v>13</v>
      </c>
      <c r="E62" s="24" t="str">
        <f t="shared" si="6"/>
        <v>CEUTA</v>
      </c>
      <c r="F62" s="24">
        <f t="shared" si="10"/>
        <v>845411</v>
      </c>
      <c r="G62" s="24">
        <f t="shared" si="9"/>
        <v>868829</v>
      </c>
    </row>
    <row r="63" spans="1:7" x14ac:dyDescent="0.3">
      <c r="A63" s="24" t="str">
        <f t="shared" si="5"/>
        <v>TARRAGONA</v>
      </c>
      <c r="B63" s="25">
        <f t="shared" si="3"/>
        <v>2168374</v>
      </c>
      <c r="C63" s="25">
        <f t="shared" si="4"/>
        <v>2079663</v>
      </c>
      <c r="D63" s="25">
        <f t="shared" si="7"/>
        <v>11</v>
      </c>
      <c r="E63" s="24" t="str">
        <f t="shared" si="6"/>
        <v>MELILLA</v>
      </c>
      <c r="F63" s="24">
        <f t="shared" si="10"/>
        <v>786577</v>
      </c>
      <c r="G63" s="24">
        <f t="shared" si="9"/>
        <v>1061214</v>
      </c>
    </row>
    <row r="64" spans="1:7" x14ac:dyDescent="0.3">
      <c r="A64" s="24" t="str">
        <f t="shared" si="5"/>
        <v>VALENCIA</v>
      </c>
      <c r="B64" s="25">
        <f t="shared" si="3"/>
        <v>71971743</v>
      </c>
      <c r="C64" s="25">
        <f t="shared" si="4"/>
        <v>67767129</v>
      </c>
      <c r="D64" s="25">
        <f t="shared" si="7"/>
        <v>1</v>
      </c>
      <c r="E64" s="24" t="str">
        <f t="shared" si="6"/>
        <v>FERROL-SAN CIBRAO</v>
      </c>
      <c r="F64" s="24">
        <f t="shared" si="10"/>
        <v>762075.01</v>
      </c>
      <c r="G64" s="24">
        <f t="shared" si="9"/>
        <v>779423.41</v>
      </c>
    </row>
    <row r="65" spans="1:7" x14ac:dyDescent="0.3">
      <c r="A65" s="24" t="str">
        <f t="shared" si="5"/>
        <v>VIGO</v>
      </c>
      <c r="B65" s="25">
        <f t="shared" si="3"/>
        <v>3770116.4440000099</v>
      </c>
      <c r="C65" s="25">
        <f t="shared" si="4"/>
        <v>3637839.5</v>
      </c>
      <c r="D65" s="25">
        <f t="shared" si="7"/>
        <v>8</v>
      </c>
      <c r="E65" s="24" t="str">
        <f t="shared" si="6"/>
        <v>VILAGARCÍA</v>
      </c>
      <c r="F65" s="24">
        <f t="shared" si="10"/>
        <v>591552</v>
      </c>
      <c r="G65" s="24">
        <f t="shared" si="9"/>
        <v>586970.88</v>
      </c>
    </row>
    <row r="66" spans="1:7" x14ac:dyDescent="0.3">
      <c r="A66" s="24" t="str">
        <f t="shared" si="5"/>
        <v>VILAGARCÍA</v>
      </c>
      <c r="B66" s="25">
        <f t="shared" si="3"/>
        <v>591552</v>
      </c>
      <c r="C66" s="25">
        <f t="shared" si="4"/>
        <v>586970.88</v>
      </c>
      <c r="D66" s="25">
        <f t="shared" si="7"/>
        <v>27</v>
      </c>
      <c r="E66" s="24" t="str">
        <f t="shared" si="6"/>
        <v>ALMERÍA</v>
      </c>
      <c r="F66" s="24">
        <f t="shared" si="10"/>
        <v>584505</v>
      </c>
      <c r="G66" s="24">
        <f t="shared" si="9"/>
        <v>639714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3" priority="2">
      <formula>ISERROR(F7)</formula>
    </cfRule>
  </conditionalFormatting>
  <conditionalFormatting sqref="F8 F10 F12 F14 F16 F18 F20 F22 F24 F26 F28 F30 F32 F34">
    <cfRule type="containsErrors" dxfId="4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131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34</v>
      </c>
      <c r="D7" s="18">
        <v>6</v>
      </c>
      <c r="E7" s="18">
        <v>54</v>
      </c>
      <c r="F7" s="10">
        <f>((E7*100)/D7)-100</f>
        <v>800</v>
      </c>
      <c r="G7" s="1"/>
      <c r="H7" s="1"/>
      <c r="I7" s="1"/>
    </row>
    <row r="8" spans="1:12" x14ac:dyDescent="0.3">
      <c r="A8" s="11" t="s">
        <v>31</v>
      </c>
      <c r="B8" s="19">
        <v>118195</v>
      </c>
      <c r="C8" s="19">
        <v>99867</v>
      </c>
      <c r="D8" s="19">
        <v>1258641.82</v>
      </c>
      <c r="E8" s="19">
        <v>1245245.47</v>
      </c>
      <c r="F8" s="12">
        <f t="shared" ref="F8:F34" si="0">((E8*100)/D8)-100</f>
        <v>-1.0643496654195133</v>
      </c>
      <c r="G8" s="1"/>
      <c r="H8" s="1"/>
      <c r="I8" s="1"/>
    </row>
    <row r="9" spans="1:12" x14ac:dyDescent="0.3">
      <c r="A9" s="9" t="s">
        <v>156</v>
      </c>
      <c r="B9" s="18">
        <v>2125</v>
      </c>
      <c r="C9" s="18">
        <v>13349</v>
      </c>
      <c r="D9" s="18">
        <v>34934</v>
      </c>
      <c r="E9" s="18">
        <v>92720</v>
      </c>
      <c r="F9" s="10">
        <f t="shared" si="0"/>
        <v>165.41478216064581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52</v>
      </c>
      <c r="F10" s="12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4819683</v>
      </c>
      <c r="C11" s="18">
        <v>4765020</v>
      </c>
      <c r="D11" s="18">
        <v>57600003</v>
      </c>
      <c r="E11" s="18">
        <v>60593408.567998998</v>
      </c>
      <c r="F11" s="10">
        <f t="shared" si="0"/>
        <v>5.1968843959938624</v>
      </c>
      <c r="G11" s="1"/>
      <c r="H11" s="1"/>
      <c r="I11" s="1"/>
    </row>
    <row r="12" spans="1:12" x14ac:dyDescent="0.3">
      <c r="A12" s="11" t="s">
        <v>160</v>
      </c>
      <c r="B12" s="19">
        <v>54504</v>
      </c>
      <c r="C12" s="19">
        <v>36869</v>
      </c>
      <c r="D12" s="19">
        <v>644765</v>
      </c>
      <c r="E12" s="19">
        <v>483037</v>
      </c>
      <c r="F12" s="12">
        <f t="shared" si="0"/>
        <v>-25.083247384706056</v>
      </c>
      <c r="G12" s="1"/>
      <c r="H12" s="1"/>
      <c r="I12" s="1"/>
    </row>
    <row r="13" spans="1:12" x14ac:dyDescent="0.3">
      <c r="A13" s="9" t="s">
        <v>32</v>
      </c>
      <c r="B13" s="18">
        <v>51980</v>
      </c>
      <c r="C13" s="18">
        <v>26556</v>
      </c>
      <c r="D13" s="18">
        <v>813517</v>
      </c>
      <c r="E13" s="18">
        <v>661073</v>
      </c>
      <c r="F13" s="10">
        <f t="shared" si="0"/>
        <v>-18.738883145650306</v>
      </c>
      <c r="G13" s="1"/>
      <c r="H13" s="1"/>
      <c r="I13" s="1"/>
    </row>
    <row r="14" spans="1:12" x14ac:dyDescent="0.3">
      <c r="A14" s="11" t="s">
        <v>33</v>
      </c>
      <c r="B14" s="19">
        <v>2490444</v>
      </c>
      <c r="C14" s="19">
        <v>2921341</v>
      </c>
      <c r="D14" s="19">
        <v>29911225</v>
      </c>
      <c r="E14" s="19">
        <v>34790079.661337674</v>
      </c>
      <c r="F14" s="12">
        <f t="shared" si="0"/>
        <v>16.311116182428748</v>
      </c>
      <c r="G14" s="1"/>
      <c r="H14" s="1"/>
      <c r="I14" s="1"/>
    </row>
    <row r="15" spans="1:12" x14ac:dyDescent="0.3">
      <c r="A15" s="9" t="s">
        <v>34</v>
      </c>
      <c r="B15" s="18">
        <v>709846</v>
      </c>
      <c r="C15" s="18">
        <v>519778</v>
      </c>
      <c r="D15" s="18">
        <v>6464560</v>
      </c>
      <c r="E15" s="18">
        <v>6807692</v>
      </c>
      <c r="F15" s="10">
        <f t="shared" si="0"/>
        <v>5.3078941180838228</v>
      </c>
      <c r="G15" s="1"/>
      <c r="H15" s="1"/>
      <c r="I15" s="1"/>
    </row>
    <row r="16" spans="1:12" x14ac:dyDescent="0.3">
      <c r="A16" s="11" t="s">
        <v>35</v>
      </c>
      <c r="B16" s="19">
        <v>89857</v>
      </c>
      <c r="C16" s="19">
        <v>64463</v>
      </c>
      <c r="D16" s="19">
        <v>1223604</v>
      </c>
      <c r="E16" s="19">
        <v>1129557</v>
      </c>
      <c r="F16" s="12">
        <f t="shared" si="0"/>
        <v>-7.6860650994929784</v>
      </c>
      <c r="G16" s="1"/>
      <c r="H16" s="1"/>
      <c r="I16" s="1"/>
    </row>
    <row r="17" spans="1:9" x14ac:dyDescent="0.3">
      <c r="A17" s="9" t="s">
        <v>161</v>
      </c>
      <c r="B17" s="18">
        <v>217705</v>
      </c>
      <c r="C17" s="18">
        <v>213044</v>
      </c>
      <c r="D17" s="18">
        <v>3276619</v>
      </c>
      <c r="E17" s="18">
        <v>3048975</v>
      </c>
      <c r="F17" s="10">
        <f t="shared" si="0"/>
        <v>-6.9475273139782132</v>
      </c>
      <c r="G17" s="1"/>
      <c r="H17" s="1"/>
      <c r="I17" s="1"/>
    </row>
    <row r="18" spans="1:9" x14ac:dyDescent="0.3">
      <c r="A18" s="11" t="s">
        <v>36</v>
      </c>
      <c r="B18" s="19">
        <v>6845</v>
      </c>
      <c r="C18" s="19">
        <v>9397</v>
      </c>
      <c r="D18" s="19">
        <v>125217</v>
      </c>
      <c r="E18" s="19">
        <v>118282</v>
      </c>
      <c r="F18" s="12">
        <f t="shared" si="0"/>
        <v>-5.5383853630098088</v>
      </c>
      <c r="G18" s="1"/>
      <c r="H18" s="1"/>
      <c r="I18" s="1"/>
    </row>
    <row r="19" spans="1:9" x14ac:dyDescent="0.3">
      <c r="A19" s="9" t="s">
        <v>37</v>
      </c>
      <c r="B19" s="18">
        <v>253</v>
      </c>
      <c r="C19" s="18">
        <v>4669</v>
      </c>
      <c r="D19" s="18">
        <v>2235.16</v>
      </c>
      <c r="E19" s="18">
        <v>44149.48</v>
      </c>
      <c r="F19" s="10">
        <f t="shared" si="0"/>
        <v>1875.2268293992377</v>
      </c>
      <c r="G19" s="1"/>
      <c r="H19" s="1"/>
      <c r="I19" s="1"/>
    </row>
    <row r="20" spans="1:9" x14ac:dyDescent="0.3">
      <c r="A20" s="11" t="s">
        <v>162</v>
      </c>
      <c r="B20" s="19">
        <v>67202</v>
      </c>
      <c r="C20" s="19">
        <v>75532</v>
      </c>
      <c r="D20" s="19">
        <v>909346</v>
      </c>
      <c r="E20" s="19">
        <v>965284</v>
      </c>
      <c r="F20" s="12">
        <f t="shared" si="0"/>
        <v>6.1514539020350867</v>
      </c>
      <c r="G20" s="1"/>
      <c r="H20" s="1"/>
      <c r="I20" s="1"/>
    </row>
    <row r="21" spans="1:9" x14ac:dyDescent="0.3">
      <c r="A21" s="9" t="s">
        <v>38</v>
      </c>
      <c r="B21" s="18">
        <v>61160</v>
      </c>
      <c r="C21" s="18">
        <v>41234</v>
      </c>
      <c r="D21" s="18">
        <v>499820.2</v>
      </c>
      <c r="E21" s="18">
        <v>594212.41</v>
      </c>
      <c r="F21" s="10">
        <f t="shared" si="0"/>
        <v>18.88523312983348</v>
      </c>
      <c r="G21" s="1"/>
      <c r="H21" s="1"/>
      <c r="I21" s="1"/>
    </row>
    <row r="22" spans="1:9" x14ac:dyDescent="0.3">
      <c r="A22" s="11" t="s">
        <v>59</v>
      </c>
      <c r="B22" s="19">
        <v>984010</v>
      </c>
      <c r="C22" s="19">
        <v>964965</v>
      </c>
      <c r="D22" s="19">
        <v>12806963</v>
      </c>
      <c r="E22" s="19">
        <v>12238328</v>
      </c>
      <c r="F22" s="12">
        <f t="shared" si="0"/>
        <v>-4.4400456220573119</v>
      </c>
      <c r="G22" s="1"/>
      <c r="H22" s="1"/>
      <c r="I22" s="1"/>
    </row>
    <row r="23" spans="1:9" x14ac:dyDescent="0.3">
      <c r="A23" s="9" t="s">
        <v>163</v>
      </c>
      <c r="B23" s="18">
        <v>26578</v>
      </c>
      <c r="C23" s="18">
        <v>201535</v>
      </c>
      <c r="D23" s="18">
        <v>488756.08</v>
      </c>
      <c r="E23" s="18">
        <v>935756.7</v>
      </c>
      <c r="F23" s="10">
        <f t="shared" si="0"/>
        <v>91.456789652621808</v>
      </c>
      <c r="G23" s="1"/>
      <c r="H23" s="1"/>
      <c r="I23" s="1"/>
    </row>
    <row r="24" spans="1:9" x14ac:dyDescent="0.3">
      <c r="A24" s="11" t="s">
        <v>165</v>
      </c>
      <c r="B24" s="19">
        <v>78656</v>
      </c>
      <c r="C24" s="19">
        <v>81082</v>
      </c>
      <c r="D24" s="19">
        <v>899456</v>
      </c>
      <c r="E24" s="19">
        <v>939778.03800000041</v>
      </c>
      <c r="F24" s="12">
        <f t="shared" si="0"/>
        <v>4.4829361302832353</v>
      </c>
      <c r="G24" s="1"/>
      <c r="H24" s="1"/>
      <c r="I24" s="1"/>
    </row>
    <row r="25" spans="1:9" x14ac:dyDescent="0.3">
      <c r="A25" s="9" t="s">
        <v>39</v>
      </c>
      <c r="B25" s="18">
        <v>16008</v>
      </c>
      <c r="C25" s="18">
        <v>12265</v>
      </c>
      <c r="D25" s="18">
        <v>279978</v>
      </c>
      <c r="E25" s="18">
        <v>172060</v>
      </c>
      <c r="F25" s="10">
        <f t="shared" si="0"/>
        <v>-38.545171406324783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156</v>
      </c>
      <c r="D26" s="19">
        <v>100272</v>
      </c>
      <c r="E26" s="19">
        <v>2685</v>
      </c>
      <c r="F26" s="12">
        <f t="shared" si="0"/>
        <v>-97.322283389181422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111</v>
      </c>
      <c r="E27" s="18">
        <v>98</v>
      </c>
      <c r="F27" s="10">
        <f t="shared" si="0"/>
        <v>-11.711711711711715</v>
      </c>
      <c r="G27" s="1"/>
      <c r="H27" s="1"/>
      <c r="I27" s="1"/>
    </row>
    <row r="28" spans="1:9" x14ac:dyDescent="0.3">
      <c r="A28" s="11" t="s">
        <v>42</v>
      </c>
      <c r="B28" s="19">
        <v>325476</v>
      </c>
      <c r="C28" s="19">
        <v>258027</v>
      </c>
      <c r="D28" s="19">
        <v>3699948</v>
      </c>
      <c r="E28" s="19">
        <v>3631763</v>
      </c>
      <c r="F28" s="12">
        <f t="shared" si="0"/>
        <v>-1.8428637375444197</v>
      </c>
      <c r="G28" s="1"/>
      <c r="H28" s="1"/>
      <c r="I28" s="1"/>
    </row>
    <row r="29" spans="1:9" x14ac:dyDescent="0.3">
      <c r="A29" s="9" t="s">
        <v>43</v>
      </c>
      <c r="B29" s="18">
        <v>7608</v>
      </c>
      <c r="C29" s="18">
        <v>11449</v>
      </c>
      <c r="D29" s="18">
        <v>81225</v>
      </c>
      <c r="E29" s="18">
        <v>136649</v>
      </c>
      <c r="F29" s="10">
        <f t="shared" si="0"/>
        <v>68.235149276700525</v>
      </c>
      <c r="G29" s="1"/>
      <c r="H29" s="1"/>
      <c r="I29" s="1"/>
    </row>
    <row r="30" spans="1:9" x14ac:dyDescent="0.3">
      <c r="A30" s="11" t="s">
        <v>44</v>
      </c>
      <c r="B30" s="19">
        <v>79647</v>
      </c>
      <c r="C30" s="19">
        <v>80392</v>
      </c>
      <c r="D30" s="19">
        <v>877088</v>
      </c>
      <c r="E30" s="19">
        <v>983126</v>
      </c>
      <c r="F30" s="12">
        <f t="shared" si="0"/>
        <v>12.089778904739319</v>
      </c>
      <c r="G30" s="1"/>
      <c r="H30" s="1"/>
      <c r="I30" s="1"/>
    </row>
    <row r="31" spans="1:9" x14ac:dyDescent="0.3">
      <c r="A31" s="9" t="s">
        <v>45</v>
      </c>
      <c r="B31" s="18">
        <v>48131</v>
      </c>
      <c r="C31" s="18">
        <v>43617</v>
      </c>
      <c r="D31" s="18">
        <v>591681</v>
      </c>
      <c r="E31" s="18">
        <v>556217</v>
      </c>
      <c r="F31" s="10">
        <f t="shared" si="0"/>
        <v>-5.9937702917619475</v>
      </c>
      <c r="G31" s="1"/>
      <c r="H31" s="1"/>
      <c r="I31" s="1"/>
    </row>
    <row r="32" spans="1:9" x14ac:dyDescent="0.3">
      <c r="A32" s="11" t="s">
        <v>46</v>
      </c>
      <c r="B32" s="19">
        <v>4379499</v>
      </c>
      <c r="C32" s="19">
        <v>5080662</v>
      </c>
      <c r="D32" s="19">
        <v>55978616</v>
      </c>
      <c r="E32" s="19">
        <v>57885808</v>
      </c>
      <c r="F32" s="12">
        <f t="shared" si="0"/>
        <v>3.4070009876628546</v>
      </c>
      <c r="G32" s="1"/>
      <c r="H32" s="1"/>
      <c r="I32" s="1"/>
    </row>
    <row r="33" spans="1:9" x14ac:dyDescent="0.3">
      <c r="A33" s="9" t="s">
        <v>47</v>
      </c>
      <c r="B33" s="18">
        <v>199009</v>
      </c>
      <c r="C33" s="18">
        <v>185481</v>
      </c>
      <c r="D33" s="18">
        <v>2590411</v>
      </c>
      <c r="E33" s="18">
        <v>2667879.6769999536</v>
      </c>
      <c r="F33" s="10">
        <f t="shared" si="0"/>
        <v>2.9905940408666254</v>
      </c>
      <c r="G33" s="1"/>
      <c r="H33" s="1"/>
      <c r="I33" s="1"/>
    </row>
    <row r="34" spans="1:9" x14ac:dyDescent="0.3">
      <c r="A34" s="11" t="s">
        <v>164</v>
      </c>
      <c r="B34" s="19">
        <v>25065</v>
      </c>
      <c r="C34" s="19">
        <v>28799</v>
      </c>
      <c r="D34" s="19">
        <v>293923.05</v>
      </c>
      <c r="E34" s="19">
        <v>304282</v>
      </c>
      <c r="F34" s="12">
        <f t="shared" si="0"/>
        <v>3.5243748321201736</v>
      </c>
      <c r="G34" s="1"/>
      <c r="H34" s="1"/>
      <c r="I34" s="1"/>
    </row>
    <row r="35" spans="1:9" x14ac:dyDescent="0.3">
      <c r="A35" s="13" t="s">
        <v>48</v>
      </c>
      <c r="B35" s="14">
        <f>SUM(B7:B34)</f>
        <v>14859486</v>
      </c>
      <c r="C35" s="14">
        <f t="shared" ref="C35:E35" si="1">SUM(C7:C34)</f>
        <v>15739583</v>
      </c>
      <c r="D35" s="14">
        <f t="shared" si="1"/>
        <v>181452921.31</v>
      </c>
      <c r="E35" s="14">
        <f t="shared" si="1"/>
        <v>191028252.00433663</v>
      </c>
      <c r="F35" s="15">
        <f t="shared" ref="F35" si="2">((E35*100)/D35)-100</f>
        <v>5.2770330867133453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54</v>
      </c>
      <c r="C39" s="25">
        <f t="shared" si="4"/>
        <v>6</v>
      </c>
      <c r="D39" s="25">
        <f>_xlfn.RANK.EQ(B39,$B$39:$B$66)+COUNTIF($B$39:$B$66,B39)-1</f>
        <v>27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60593408.567998998</v>
      </c>
      <c r="G39" s="24">
        <f>LOOKUP(E39,$A$39:$A$66,$C$39:$C$66)</f>
        <v>57600003</v>
      </c>
    </row>
    <row r="40" spans="1:9" x14ac:dyDescent="0.3">
      <c r="A40" s="24" t="str">
        <f t="shared" si="5"/>
        <v>ALICANTE</v>
      </c>
      <c r="B40" s="25">
        <f t="shared" si="3"/>
        <v>1245245.47</v>
      </c>
      <c r="C40" s="25">
        <f t="shared" si="4"/>
        <v>1258641.82</v>
      </c>
      <c r="D40" s="25">
        <f t="shared" ref="D40:D66" si="7">_xlfn.RANK.EQ(B40,$B$39:$B$66)+COUNTIF($B$39:$B$66,B40)-1</f>
        <v>9</v>
      </c>
      <c r="E40" s="24" t="str">
        <f t="shared" si="6"/>
        <v>VALENCIA</v>
      </c>
      <c r="F40" s="24">
        <f t="shared" ref="F40:F55" si="8">LOOKUP(E40,$A$39:$A$66,$B$39:$B$66)</f>
        <v>57885808</v>
      </c>
      <c r="G40" s="24">
        <f t="shared" ref="G40:G66" si="9">LOOKUP(E40,$A$39:$A$66,$C$39:$C$66)</f>
        <v>55978616</v>
      </c>
    </row>
    <row r="41" spans="1:9" x14ac:dyDescent="0.3">
      <c r="A41" s="24" t="str">
        <f t="shared" si="5"/>
        <v>ALMERÍA</v>
      </c>
      <c r="B41" s="25">
        <f t="shared" si="3"/>
        <v>92720</v>
      </c>
      <c r="C41" s="25">
        <f t="shared" si="4"/>
        <v>34934</v>
      </c>
      <c r="D41" s="25">
        <f t="shared" si="7"/>
        <v>23</v>
      </c>
      <c r="E41" s="24" t="str">
        <f t="shared" si="6"/>
        <v>BARCELONA</v>
      </c>
      <c r="F41" s="24">
        <f t="shared" si="8"/>
        <v>34790079.661337674</v>
      </c>
      <c r="G41" s="24">
        <f t="shared" si="9"/>
        <v>29911225</v>
      </c>
    </row>
    <row r="42" spans="1:9" x14ac:dyDescent="0.3">
      <c r="A42" s="24" t="str">
        <f t="shared" si="5"/>
        <v>AVILÉS</v>
      </c>
      <c r="B42" s="25">
        <f t="shared" si="3"/>
        <v>52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12238328</v>
      </c>
      <c r="G42" s="24">
        <f t="shared" si="9"/>
        <v>12806963</v>
      </c>
    </row>
    <row r="43" spans="1:9" x14ac:dyDescent="0.3">
      <c r="A43" s="24" t="str">
        <f t="shared" si="5"/>
        <v>BAHÍA DE ALGECIRAS</v>
      </c>
      <c r="B43" s="25">
        <f t="shared" si="3"/>
        <v>60593408.567998998</v>
      </c>
      <c r="C43" s="25">
        <f t="shared" si="4"/>
        <v>57600003</v>
      </c>
      <c r="D43" s="25">
        <f t="shared" si="7"/>
        <v>1</v>
      </c>
      <c r="E43" s="24" t="str">
        <f t="shared" si="6"/>
        <v>BILBAO</v>
      </c>
      <c r="F43" s="24">
        <f t="shared" si="8"/>
        <v>6807692</v>
      </c>
      <c r="G43" s="24">
        <f t="shared" si="9"/>
        <v>6464560</v>
      </c>
    </row>
    <row r="44" spans="1:9" x14ac:dyDescent="0.3">
      <c r="A44" s="24" t="str">
        <f t="shared" si="5"/>
        <v>BAHÍA DE CÁDIZ</v>
      </c>
      <c r="B44" s="25">
        <f t="shared" si="3"/>
        <v>483037</v>
      </c>
      <c r="C44" s="25">
        <f t="shared" si="4"/>
        <v>644765</v>
      </c>
      <c r="D44" s="25">
        <f t="shared" si="7"/>
        <v>18</v>
      </c>
      <c r="E44" s="24" t="str">
        <f t="shared" si="6"/>
        <v>SANTA CRUZ DE TENERIFE</v>
      </c>
      <c r="F44" s="24">
        <f t="shared" si="8"/>
        <v>3631763</v>
      </c>
      <c r="G44" s="24">
        <f t="shared" si="9"/>
        <v>3699948</v>
      </c>
    </row>
    <row r="45" spans="1:9" x14ac:dyDescent="0.3">
      <c r="A45" s="24" t="str">
        <f t="shared" si="5"/>
        <v>BALEARES</v>
      </c>
      <c r="B45" s="25">
        <f t="shared" si="3"/>
        <v>661073</v>
      </c>
      <c r="C45" s="25">
        <f t="shared" si="4"/>
        <v>813517</v>
      </c>
      <c r="D45" s="25">
        <f t="shared" si="7"/>
        <v>15</v>
      </c>
      <c r="E45" s="24" t="str">
        <f t="shared" si="6"/>
        <v>CASTELLÓN</v>
      </c>
      <c r="F45" s="24">
        <f t="shared" si="8"/>
        <v>3048975</v>
      </c>
      <c r="G45" s="24">
        <f t="shared" si="9"/>
        <v>3276619</v>
      </c>
    </row>
    <row r="46" spans="1:9" x14ac:dyDescent="0.3">
      <c r="A46" s="24" t="str">
        <f t="shared" si="5"/>
        <v>BARCELONA</v>
      </c>
      <c r="B46" s="25">
        <f t="shared" si="3"/>
        <v>34790079.661337674</v>
      </c>
      <c r="C46" s="25">
        <f t="shared" si="4"/>
        <v>29911225</v>
      </c>
      <c r="D46" s="25">
        <f t="shared" si="7"/>
        <v>3</v>
      </c>
      <c r="E46" s="24" t="str">
        <f t="shared" si="6"/>
        <v>VIGO</v>
      </c>
      <c r="F46" s="24">
        <f t="shared" si="8"/>
        <v>2667879.6769999536</v>
      </c>
      <c r="G46" s="24">
        <f t="shared" si="9"/>
        <v>2590411</v>
      </c>
    </row>
    <row r="47" spans="1:9" x14ac:dyDescent="0.3">
      <c r="A47" s="24" t="str">
        <f t="shared" si="5"/>
        <v>BILBAO</v>
      </c>
      <c r="B47" s="25">
        <f t="shared" si="3"/>
        <v>6807692</v>
      </c>
      <c r="C47" s="25">
        <f t="shared" si="4"/>
        <v>6464560</v>
      </c>
      <c r="D47" s="25">
        <f t="shared" si="7"/>
        <v>5</v>
      </c>
      <c r="E47" s="24" t="str">
        <f t="shared" si="6"/>
        <v>ALICANTE</v>
      </c>
      <c r="F47" s="24">
        <f t="shared" si="8"/>
        <v>1245245.47</v>
      </c>
      <c r="G47" s="24">
        <f t="shared" si="9"/>
        <v>1258641.82</v>
      </c>
    </row>
    <row r="48" spans="1:9" x14ac:dyDescent="0.3">
      <c r="A48" s="24" t="str">
        <f t="shared" si="5"/>
        <v>CARTAGENA</v>
      </c>
      <c r="B48" s="25">
        <f t="shared" si="3"/>
        <v>1129557</v>
      </c>
      <c r="C48" s="25">
        <f t="shared" si="4"/>
        <v>1223604</v>
      </c>
      <c r="D48" s="25">
        <f t="shared" si="7"/>
        <v>10</v>
      </c>
      <c r="E48" s="24" t="str">
        <f t="shared" si="6"/>
        <v>CARTAGENA</v>
      </c>
      <c r="F48" s="24">
        <f t="shared" si="8"/>
        <v>1129557</v>
      </c>
      <c r="G48" s="24">
        <f t="shared" si="9"/>
        <v>1223604</v>
      </c>
    </row>
    <row r="49" spans="1:7" x14ac:dyDescent="0.3">
      <c r="A49" s="24" t="str">
        <f t="shared" si="5"/>
        <v>CASTELLÓN</v>
      </c>
      <c r="B49" s="25">
        <f t="shared" si="3"/>
        <v>3048975</v>
      </c>
      <c r="C49" s="25">
        <f t="shared" si="4"/>
        <v>3276619</v>
      </c>
      <c r="D49" s="25">
        <f t="shared" si="7"/>
        <v>7</v>
      </c>
      <c r="E49" s="24" t="str">
        <f t="shared" si="6"/>
        <v>SEVILLA</v>
      </c>
      <c r="F49" s="24">
        <f t="shared" si="8"/>
        <v>983126</v>
      </c>
      <c r="G49" s="24">
        <f t="shared" si="9"/>
        <v>877088</v>
      </c>
    </row>
    <row r="50" spans="1:7" x14ac:dyDescent="0.3">
      <c r="A50" s="24" t="str">
        <f t="shared" si="5"/>
        <v>CEUTA</v>
      </c>
      <c r="B50" s="25">
        <f t="shared" si="3"/>
        <v>118282</v>
      </c>
      <c r="C50" s="25">
        <f t="shared" si="4"/>
        <v>125217</v>
      </c>
      <c r="D50" s="25">
        <f t="shared" si="7"/>
        <v>22</v>
      </c>
      <c r="E50" s="24" t="str">
        <f t="shared" si="6"/>
        <v>GIJÓN</v>
      </c>
      <c r="F50" s="24">
        <f t="shared" si="8"/>
        <v>965284</v>
      </c>
      <c r="G50" s="24">
        <f t="shared" si="9"/>
        <v>909346</v>
      </c>
    </row>
    <row r="51" spans="1:7" x14ac:dyDescent="0.3">
      <c r="A51" s="24" t="str">
        <f t="shared" si="5"/>
        <v>FERROL-SAN CIBRAO</v>
      </c>
      <c r="B51" s="25">
        <f t="shared" si="3"/>
        <v>44149.48</v>
      </c>
      <c r="C51" s="25">
        <f t="shared" si="4"/>
        <v>2235.16</v>
      </c>
      <c r="D51" s="25">
        <f t="shared" si="7"/>
        <v>24</v>
      </c>
      <c r="E51" s="24" t="str">
        <f t="shared" si="6"/>
        <v>MARÍN Y RÍA DE PONTEVEDRA</v>
      </c>
      <c r="F51" s="24">
        <f t="shared" si="8"/>
        <v>939778.03800000041</v>
      </c>
      <c r="G51" s="24">
        <f t="shared" si="9"/>
        <v>899456</v>
      </c>
    </row>
    <row r="52" spans="1:7" x14ac:dyDescent="0.3">
      <c r="A52" s="24" t="str">
        <f t="shared" si="5"/>
        <v>GIJÓN</v>
      </c>
      <c r="B52" s="25">
        <f t="shared" si="3"/>
        <v>965284</v>
      </c>
      <c r="C52" s="25">
        <f t="shared" si="4"/>
        <v>909346</v>
      </c>
      <c r="D52" s="25">
        <f t="shared" si="7"/>
        <v>12</v>
      </c>
      <c r="E52" s="24" t="str">
        <f t="shared" si="6"/>
        <v>MÁLAGA</v>
      </c>
      <c r="F52" s="24">
        <f t="shared" si="8"/>
        <v>935756.7</v>
      </c>
      <c r="G52" s="24">
        <f t="shared" si="9"/>
        <v>488756.08</v>
      </c>
    </row>
    <row r="53" spans="1:7" x14ac:dyDescent="0.3">
      <c r="A53" s="24" t="str">
        <f t="shared" si="5"/>
        <v>HUELVA</v>
      </c>
      <c r="B53" s="25">
        <f t="shared" si="3"/>
        <v>594212.41</v>
      </c>
      <c r="C53" s="25">
        <f t="shared" si="4"/>
        <v>499820.2</v>
      </c>
      <c r="D53" s="25">
        <f t="shared" si="7"/>
        <v>16</v>
      </c>
      <c r="E53" s="24" t="str">
        <f t="shared" si="6"/>
        <v>BALEARES</v>
      </c>
      <c r="F53" s="24">
        <f t="shared" si="8"/>
        <v>661073</v>
      </c>
      <c r="G53" s="24">
        <f t="shared" si="9"/>
        <v>813517</v>
      </c>
    </row>
    <row r="54" spans="1:7" x14ac:dyDescent="0.3">
      <c r="A54" s="24" t="str">
        <f t="shared" si="5"/>
        <v>LAS PALMAS</v>
      </c>
      <c r="B54" s="25">
        <f t="shared" si="3"/>
        <v>12238328</v>
      </c>
      <c r="C54" s="25">
        <f t="shared" si="4"/>
        <v>12806963</v>
      </c>
      <c r="D54" s="25">
        <f t="shared" si="7"/>
        <v>4</v>
      </c>
      <c r="E54" s="24" t="str">
        <f t="shared" si="6"/>
        <v>HUELVA</v>
      </c>
      <c r="F54" s="24">
        <f t="shared" si="8"/>
        <v>594212.41</v>
      </c>
      <c r="G54" s="24">
        <f t="shared" si="9"/>
        <v>499820.2</v>
      </c>
    </row>
    <row r="55" spans="1:7" x14ac:dyDescent="0.3">
      <c r="A55" s="24" t="str">
        <f t="shared" si="5"/>
        <v>MÁLAGA</v>
      </c>
      <c r="B55" s="25">
        <f t="shared" si="3"/>
        <v>935756.7</v>
      </c>
      <c r="C55" s="25">
        <f t="shared" si="4"/>
        <v>488756.08</v>
      </c>
      <c r="D55" s="25">
        <f t="shared" si="7"/>
        <v>14</v>
      </c>
      <c r="E55" s="24" t="str">
        <f t="shared" si="6"/>
        <v>TARRAGONA</v>
      </c>
      <c r="F55" s="24">
        <f t="shared" si="8"/>
        <v>556217</v>
      </c>
      <c r="G55" s="24">
        <f t="shared" si="9"/>
        <v>591681</v>
      </c>
    </row>
    <row r="56" spans="1:7" x14ac:dyDescent="0.3">
      <c r="A56" s="24" t="str">
        <f t="shared" si="5"/>
        <v>MARÍN Y RÍA DE PONTEVEDRA</v>
      </c>
      <c r="B56" s="25">
        <f t="shared" si="3"/>
        <v>939778.03800000041</v>
      </c>
      <c r="C56" s="25">
        <f t="shared" si="4"/>
        <v>899456</v>
      </c>
      <c r="D56" s="25">
        <f t="shared" si="7"/>
        <v>13</v>
      </c>
      <c r="E56" s="24" t="str">
        <f t="shared" si="6"/>
        <v>BAHÍA DE CÁDIZ</v>
      </c>
      <c r="F56" s="24">
        <f t="shared" ref="F56:F66" si="10">LOOKUP(E56,$A$39:$A$66,$B$39:$B$66)</f>
        <v>483037</v>
      </c>
      <c r="G56" s="24">
        <f t="shared" si="9"/>
        <v>644765</v>
      </c>
    </row>
    <row r="57" spans="1:7" x14ac:dyDescent="0.3">
      <c r="A57" s="24" t="str">
        <f t="shared" si="5"/>
        <v>MELILLA</v>
      </c>
      <c r="B57" s="25">
        <f t="shared" si="3"/>
        <v>172060</v>
      </c>
      <c r="C57" s="25">
        <f t="shared" si="4"/>
        <v>279978</v>
      </c>
      <c r="D57" s="25">
        <f t="shared" si="7"/>
        <v>20</v>
      </c>
      <c r="E57" s="24" t="str">
        <f t="shared" si="6"/>
        <v>VILAGARCÍA</v>
      </c>
      <c r="F57" s="24">
        <f t="shared" si="10"/>
        <v>304282</v>
      </c>
      <c r="G57" s="24">
        <f t="shared" si="9"/>
        <v>293923.05</v>
      </c>
    </row>
    <row r="58" spans="1:7" x14ac:dyDescent="0.3">
      <c r="A58" s="24" t="str">
        <f t="shared" si="5"/>
        <v>MOTRIL</v>
      </c>
      <c r="B58" s="25">
        <f t="shared" si="3"/>
        <v>2685</v>
      </c>
      <c r="C58" s="25">
        <f t="shared" si="4"/>
        <v>100272</v>
      </c>
      <c r="D58" s="25">
        <f t="shared" si="7"/>
        <v>25</v>
      </c>
      <c r="E58" s="24" t="str">
        <f t="shared" si="6"/>
        <v>MELILLA</v>
      </c>
      <c r="F58" s="24">
        <f t="shared" si="10"/>
        <v>172060</v>
      </c>
      <c r="G58" s="24">
        <f t="shared" si="9"/>
        <v>279978</v>
      </c>
    </row>
    <row r="59" spans="1:7" x14ac:dyDescent="0.3">
      <c r="A59" s="24" t="str">
        <f t="shared" si="5"/>
        <v>PASAIA</v>
      </c>
      <c r="B59" s="25">
        <f t="shared" si="3"/>
        <v>98</v>
      </c>
      <c r="C59" s="25">
        <f t="shared" si="4"/>
        <v>111</v>
      </c>
      <c r="D59" s="25">
        <f t="shared" si="7"/>
        <v>26</v>
      </c>
      <c r="E59" s="24" t="str">
        <f t="shared" si="6"/>
        <v>SANTANDER</v>
      </c>
      <c r="F59" s="24">
        <f t="shared" si="10"/>
        <v>136649</v>
      </c>
      <c r="G59" s="24">
        <f t="shared" si="9"/>
        <v>81225</v>
      </c>
    </row>
    <row r="60" spans="1:7" x14ac:dyDescent="0.3">
      <c r="A60" s="24" t="str">
        <f t="shared" si="5"/>
        <v>SANTA CRUZ DE TENERIFE</v>
      </c>
      <c r="B60" s="25">
        <f t="shared" si="3"/>
        <v>3631763</v>
      </c>
      <c r="C60" s="25">
        <f t="shared" si="4"/>
        <v>3699948</v>
      </c>
      <c r="D60" s="25">
        <f t="shared" si="7"/>
        <v>6</v>
      </c>
      <c r="E60" s="24" t="str">
        <f t="shared" si="6"/>
        <v>CEUTA</v>
      </c>
      <c r="F60" s="24">
        <f t="shared" si="10"/>
        <v>118282</v>
      </c>
      <c r="G60" s="24">
        <f t="shared" si="9"/>
        <v>125217</v>
      </c>
    </row>
    <row r="61" spans="1:7" x14ac:dyDescent="0.3">
      <c r="A61" s="24" t="str">
        <f t="shared" si="5"/>
        <v>SANTANDER</v>
      </c>
      <c r="B61" s="25">
        <f t="shared" si="3"/>
        <v>136649</v>
      </c>
      <c r="C61" s="25">
        <f t="shared" si="4"/>
        <v>81225</v>
      </c>
      <c r="D61" s="25">
        <f t="shared" si="7"/>
        <v>21</v>
      </c>
      <c r="E61" s="24" t="str">
        <f t="shared" si="6"/>
        <v>ALMERÍA</v>
      </c>
      <c r="F61" s="24">
        <f t="shared" si="10"/>
        <v>92720</v>
      </c>
      <c r="G61" s="24">
        <f t="shared" si="9"/>
        <v>34934</v>
      </c>
    </row>
    <row r="62" spans="1:7" x14ac:dyDescent="0.3">
      <c r="A62" s="24" t="str">
        <f t="shared" si="5"/>
        <v>SEVILLA</v>
      </c>
      <c r="B62" s="25">
        <f t="shared" si="3"/>
        <v>983126</v>
      </c>
      <c r="C62" s="25">
        <f t="shared" si="4"/>
        <v>877088</v>
      </c>
      <c r="D62" s="25">
        <f t="shared" si="7"/>
        <v>11</v>
      </c>
      <c r="E62" s="24" t="str">
        <f t="shared" si="6"/>
        <v>FERROL-SAN CIBRAO</v>
      </c>
      <c r="F62" s="24">
        <f t="shared" si="10"/>
        <v>44149.48</v>
      </c>
      <c r="G62" s="24">
        <f t="shared" si="9"/>
        <v>2235.16</v>
      </c>
    </row>
    <row r="63" spans="1:7" x14ac:dyDescent="0.3">
      <c r="A63" s="24" t="str">
        <f t="shared" si="5"/>
        <v>TARRAGONA</v>
      </c>
      <c r="B63" s="25">
        <f t="shared" si="3"/>
        <v>556217</v>
      </c>
      <c r="C63" s="25">
        <f t="shared" si="4"/>
        <v>591681</v>
      </c>
      <c r="D63" s="25">
        <f t="shared" si="7"/>
        <v>17</v>
      </c>
      <c r="E63" s="24" t="str">
        <f t="shared" si="6"/>
        <v>MOTRIL</v>
      </c>
      <c r="F63" s="24">
        <f t="shared" si="10"/>
        <v>2685</v>
      </c>
      <c r="G63" s="24">
        <f t="shared" si="9"/>
        <v>100272</v>
      </c>
    </row>
    <row r="64" spans="1:7" x14ac:dyDescent="0.3">
      <c r="A64" s="24" t="str">
        <f t="shared" si="5"/>
        <v>VALENCIA</v>
      </c>
      <c r="B64" s="25">
        <f t="shared" si="3"/>
        <v>57885808</v>
      </c>
      <c r="C64" s="25">
        <f t="shared" si="4"/>
        <v>55978616</v>
      </c>
      <c r="D64" s="25">
        <f t="shared" si="7"/>
        <v>2</v>
      </c>
      <c r="E64" s="24" t="str">
        <f t="shared" si="6"/>
        <v>PASAIA</v>
      </c>
      <c r="F64" s="24">
        <f t="shared" si="10"/>
        <v>98</v>
      </c>
      <c r="G64" s="24">
        <f t="shared" si="9"/>
        <v>111</v>
      </c>
    </row>
    <row r="65" spans="1:7" x14ac:dyDescent="0.3">
      <c r="A65" s="24" t="str">
        <f t="shared" si="5"/>
        <v>VIGO</v>
      </c>
      <c r="B65" s="25">
        <f t="shared" si="3"/>
        <v>2667879.6769999536</v>
      </c>
      <c r="C65" s="25">
        <f t="shared" si="4"/>
        <v>2590411</v>
      </c>
      <c r="D65" s="25">
        <f t="shared" si="7"/>
        <v>8</v>
      </c>
      <c r="E65" s="24" t="str">
        <f t="shared" si="6"/>
        <v>A CORUÑA</v>
      </c>
      <c r="F65" s="24">
        <f t="shared" si="10"/>
        <v>54</v>
      </c>
      <c r="G65" s="24">
        <f t="shared" si="9"/>
        <v>6</v>
      </c>
    </row>
    <row r="66" spans="1:7" x14ac:dyDescent="0.3">
      <c r="A66" s="24" t="str">
        <f t="shared" si="5"/>
        <v>VILAGARCÍA</v>
      </c>
      <c r="B66" s="25">
        <f t="shared" si="3"/>
        <v>304282</v>
      </c>
      <c r="C66" s="25">
        <f t="shared" si="4"/>
        <v>293923.05</v>
      </c>
      <c r="D66" s="25">
        <f t="shared" si="7"/>
        <v>19</v>
      </c>
      <c r="E66" s="24" t="str">
        <f t="shared" si="6"/>
        <v>AVILÉS</v>
      </c>
      <c r="F66" s="24">
        <f t="shared" si="10"/>
        <v>52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41" priority="2">
      <formula>ISERROR(F7)</formula>
    </cfRule>
  </conditionalFormatting>
  <conditionalFormatting sqref="F8 F10 F12 F14 F16 F18 F20 F22 F24 F26 F28 F30 F32 F34">
    <cfRule type="containsErrors" dxfId="4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132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2178</v>
      </c>
      <c r="C7" s="18">
        <v>2488</v>
      </c>
      <c r="D7" s="18">
        <v>51102.288999999997</v>
      </c>
      <c r="E7" s="18">
        <v>42358.264289999999</v>
      </c>
      <c r="F7" s="10">
        <f>((E7*100)/D7)-100</f>
        <v>-17.110827873091949</v>
      </c>
      <c r="G7" s="1"/>
      <c r="H7" s="1"/>
      <c r="I7" s="1"/>
    </row>
    <row r="8" spans="1:12" x14ac:dyDescent="0.3">
      <c r="A8" s="11" t="s">
        <v>31</v>
      </c>
      <c r="B8" s="19">
        <v>24</v>
      </c>
      <c r="C8" s="19">
        <v>28</v>
      </c>
      <c r="D8" s="19">
        <v>1668.9569999999999</v>
      </c>
      <c r="E8" s="19">
        <v>2005.8720000000001</v>
      </c>
      <c r="F8" s="12">
        <f t="shared" ref="F8:F34" si="0">((E8*100)/D8)-100</f>
        <v>20.187158806368302</v>
      </c>
      <c r="G8" s="1"/>
      <c r="H8" s="1"/>
      <c r="I8" s="1"/>
    </row>
    <row r="9" spans="1:12" x14ac:dyDescent="0.3">
      <c r="A9" s="9" t="s">
        <v>156</v>
      </c>
      <c r="B9" s="18">
        <v>241</v>
      </c>
      <c r="C9" s="18">
        <v>283</v>
      </c>
      <c r="D9" s="18">
        <v>3465.6529999999998</v>
      </c>
      <c r="E9" s="18">
        <v>4263.5630000000001</v>
      </c>
      <c r="F9" s="10">
        <f t="shared" si="0"/>
        <v>23.023366736369738</v>
      </c>
      <c r="G9" s="1"/>
      <c r="H9" s="1"/>
      <c r="I9" s="1"/>
    </row>
    <row r="10" spans="1:12" x14ac:dyDescent="0.3">
      <c r="A10" s="11" t="s">
        <v>158</v>
      </c>
      <c r="B10" s="19">
        <v>664</v>
      </c>
      <c r="C10" s="19">
        <v>579</v>
      </c>
      <c r="D10" s="19">
        <v>13568.722</v>
      </c>
      <c r="E10" s="19">
        <v>12545.967000000001</v>
      </c>
      <c r="F10" s="12">
        <f t="shared" si="0"/>
        <v>-7.5375927076993747</v>
      </c>
      <c r="G10" s="1"/>
      <c r="H10" s="1"/>
      <c r="I10" s="1"/>
    </row>
    <row r="11" spans="1:12" x14ac:dyDescent="0.3">
      <c r="A11" s="9" t="s">
        <v>159</v>
      </c>
      <c r="B11" s="18">
        <v>31</v>
      </c>
      <c r="C11" s="18">
        <v>39</v>
      </c>
      <c r="D11" s="18">
        <v>1014.97</v>
      </c>
      <c r="E11" s="18">
        <v>878.58</v>
      </c>
      <c r="F11" s="10">
        <f t="shared" si="0"/>
        <v>-13.437835601052257</v>
      </c>
      <c r="G11" s="1"/>
      <c r="H11" s="1"/>
      <c r="I11" s="1"/>
    </row>
    <row r="12" spans="1:12" x14ac:dyDescent="0.3">
      <c r="A12" s="11" t="s">
        <v>160</v>
      </c>
      <c r="B12" s="19">
        <v>987</v>
      </c>
      <c r="C12" s="19">
        <v>1056</v>
      </c>
      <c r="D12" s="19">
        <v>16293.623</v>
      </c>
      <c r="E12" s="19">
        <v>17693.196820000001</v>
      </c>
      <c r="F12" s="12">
        <f t="shared" si="0"/>
        <v>8.5897029776618723</v>
      </c>
      <c r="G12" s="1"/>
      <c r="H12" s="1"/>
      <c r="I12" s="1"/>
    </row>
    <row r="13" spans="1:12" x14ac:dyDescent="0.3">
      <c r="A13" s="9" t="s">
        <v>32</v>
      </c>
      <c r="B13" s="18">
        <v>118</v>
      </c>
      <c r="C13" s="18">
        <v>188</v>
      </c>
      <c r="D13" s="18">
        <v>3004.1660000000002</v>
      </c>
      <c r="E13" s="18">
        <v>2903.317</v>
      </c>
      <c r="F13" s="10">
        <f t="shared" si="0"/>
        <v>-3.3569716187454333</v>
      </c>
      <c r="G13" s="1"/>
      <c r="H13" s="1"/>
      <c r="I13" s="1"/>
    </row>
    <row r="14" spans="1:12" x14ac:dyDescent="0.3">
      <c r="A14" s="11" t="s">
        <v>33</v>
      </c>
      <c r="B14" s="19">
        <v>25</v>
      </c>
      <c r="C14" s="19">
        <v>59</v>
      </c>
      <c r="D14" s="19">
        <v>2961.48</v>
      </c>
      <c r="E14" s="19">
        <v>3171.9986899999999</v>
      </c>
      <c r="F14" s="12">
        <f t="shared" si="0"/>
        <v>7.1085636235936107</v>
      </c>
      <c r="G14" s="1"/>
      <c r="H14" s="1"/>
      <c r="I14" s="1"/>
    </row>
    <row r="15" spans="1:12" x14ac:dyDescent="0.3">
      <c r="A15" s="9" t="s">
        <v>34</v>
      </c>
      <c r="B15" s="18">
        <v>0</v>
      </c>
      <c r="C15" s="18">
        <v>0</v>
      </c>
      <c r="D15" s="18">
        <v>0</v>
      </c>
      <c r="E15" s="18">
        <v>0</v>
      </c>
      <c r="F15" s="10" t="e">
        <f t="shared" si="0"/>
        <v>#DIV/0!</v>
      </c>
      <c r="G15" s="1"/>
      <c r="H15" s="1"/>
      <c r="I15" s="1"/>
    </row>
    <row r="16" spans="1:12" x14ac:dyDescent="0.3">
      <c r="A16" s="11" t="s">
        <v>35</v>
      </c>
      <c r="B16" s="19">
        <v>28</v>
      </c>
      <c r="C16" s="19">
        <v>27</v>
      </c>
      <c r="D16" s="19">
        <v>517.27099999999996</v>
      </c>
      <c r="E16" s="19">
        <v>479.92399999999998</v>
      </c>
      <c r="F16" s="12">
        <f t="shared" si="0"/>
        <v>-7.2200065342924802</v>
      </c>
      <c r="G16" s="1"/>
      <c r="H16" s="1"/>
      <c r="I16" s="1"/>
    </row>
    <row r="17" spans="1:9" x14ac:dyDescent="0.3">
      <c r="A17" s="9" t="s">
        <v>161</v>
      </c>
      <c r="B17" s="18">
        <v>98</v>
      </c>
      <c r="C17" s="18">
        <v>108</v>
      </c>
      <c r="D17" s="18">
        <v>4291.1329999999998</v>
      </c>
      <c r="E17" s="18">
        <v>5415.152</v>
      </c>
      <c r="F17" s="10">
        <f t="shared" si="0"/>
        <v>26.193991190671554</v>
      </c>
      <c r="G17" s="1"/>
      <c r="H17" s="1"/>
      <c r="I17" s="1"/>
    </row>
    <row r="18" spans="1:9" x14ac:dyDescent="0.3">
      <c r="A18" s="11" t="s">
        <v>36</v>
      </c>
      <c r="B18" s="19">
        <v>0</v>
      </c>
      <c r="C18" s="19">
        <v>0</v>
      </c>
      <c r="D18" s="19">
        <v>27.902000000000001</v>
      </c>
      <c r="E18" s="19">
        <v>40.863</v>
      </c>
      <c r="F18" s="12">
        <f t="shared" si="0"/>
        <v>46.451867249659529</v>
      </c>
      <c r="G18" s="1"/>
      <c r="H18" s="1"/>
      <c r="I18" s="1"/>
    </row>
    <row r="19" spans="1:9" x14ac:dyDescent="0.3">
      <c r="A19" s="9" t="s">
        <v>37</v>
      </c>
      <c r="B19" s="18">
        <v>19</v>
      </c>
      <c r="C19" s="18">
        <v>16</v>
      </c>
      <c r="D19" s="18">
        <v>219.40700000000001</v>
      </c>
      <c r="E19" s="18">
        <v>256.18399999999997</v>
      </c>
      <c r="F19" s="10">
        <f t="shared" si="0"/>
        <v>16.761999389262854</v>
      </c>
      <c r="G19" s="1"/>
      <c r="H19" s="1"/>
      <c r="I19" s="1"/>
    </row>
    <row r="20" spans="1:9" x14ac:dyDescent="0.3">
      <c r="A20" s="11" t="s">
        <v>162</v>
      </c>
      <c r="B20" s="19">
        <v>157</v>
      </c>
      <c r="C20" s="19">
        <v>267</v>
      </c>
      <c r="D20" s="19">
        <v>7364.8360000000002</v>
      </c>
      <c r="E20" s="19">
        <v>5070.0930000000008</v>
      </c>
      <c r="F20" s="12">
        <f t="shared" si="0"/>
        <v>-31.158100465509349</v>
      </c>
      <c r="G20" s="1"/>
      <c r="H20" s="1"/>
      <c r="I20" s="1"/>
    </row>
    <row r="21" spans="1:9" x14ac:dyDescent="0.3">
      <c r="A21" s="9" t="s">
        <v>38</v>
      </c>
      <c r="B21" s="18">
        <v>147</v>
      </c>
      <c r="C21" s="18">
        <v>138</v>
      </c>
      <c r="D21" s="18">
        <v>2009.576</v>
      </c>
      <c r="E21" s="18">
        <v>1902.752</v>
      </c>
      <c r="F21" s="10">
        <f t="shared" si="0"/>
        <v>-5.3157481976297589</v>
      </c>
      <c r="G21" s="1"/>
      <c r="H21" s="1"/>
      <c r="I21" s="1"/>
    </row>
    <row r="22" spans="1:9" x14ac:dyDescent="0.3">
      <c r="A22" s="11" t="s">
        <v>59</v>
      </c>
      <c r="B22" s="19">
        <v>31</v>
      </c>
      <c r="C22" s="19">
        <v>66</v>
      </c>
      <c r="D22" s="19">
        <v>707.77800000000002</v>
      </c>
      <c r="E22" s="19">
        <v>1204.82</v>
      </c>
      <c r="F22" s="12">
        <f t="shared" si="0"/>
        <v>70.225692236831321</v>
      </c>
      <c r="G22" s="1"/>
      <c r="H22" s="1"/>
      <c r="I22" s="1"/>
    </row>
    <row r="23" spans="1:9" x14ac:dyDescent="0.3">
      <c r="A23" s="9" t="s">
        <v>163</v>
      </c>
      <c r="B23" s="18">
        <v>45</v>
      </c>
      <c r="C23" s="18">
        <v>77</v>
      </c>
      <c r="D23" s="18">
        <v>500.82900000000001</v>
      </c>
      <c r="E23" s="18">
        <v>646.90800000000002</v>
      </c>
      <c r="F23" s="10">
        <f t="shared" si="0"/>
        <v>29.167440383843598</v>
      </c>
      <c r="G23" s="1"/>
      <c r="H23" s="1"/>
      <c r="I23" s="1"/>
    </row>
    <row r="24" spans="1:9" x14ac:dyDescent="0.3">
      <c r="A24" s="11" t="s">
        <v>165</v>
      </c>
      <c r="B24" s="19">
        <v>150</v>
      </c>
      <c r="C24" s="19">
        <v>111</v>
      </c>
      <c r="D24" s="19">
        <v>1944.7560000000001</v>
      </c>
      <c r="E24" s="19">
        <v>1743.819</v>
      </c>
      <c r="F24" s="12">
        <f t="shared" si="0"/>
        <v>-10.332247335912584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0</v>
      </c>
      <c r="E25" s="18">
        <v>0</v>
      </c>
      <c r="F25" s="10" t="e">
        <f t="shared" si="0"/>
        <v>#DIV/0!</v>
      </c>
      <c r="G25" s="1"/>
      <c r="H25" s="1"/>
      <c r="I25" s="1"/>
    </row>
    <row r="26" spans="1:9" x14ac:dyDescent="0.3">
      <c r="A26" s="11" t="s">
        <v>40</v>
      </c>
      <c r="B26" s="19">
        <v>48</v>
      </c>
      <c r="C26" s="19">
        <v>119</v>
      </c>
      <c r="D26" s="19">
        <v>1709.6329999999998</v>
      </c>
      <c r="E26" s="19">
        <v>1549.653</v>
      </c>
      <c r="F26" s="12">
        <f t="shared" si="0"/>
        <v>-9.3575638748199168</v>
      </c>
      <c r="G26" s="1"/>
      <c r="H26" s="1"/>
      <c r="I26" s="1"/>
    </row>
    <row r="27" spans="1:9" x14ac:dyDescent="0.3">
      <c r="A27" s="9" t="s">
        <v>41</v>
      </c>
      <c r="B27" s="18">
        <v>1874</v>
      </c>
      <c r="C27" s="18">
        <v>1671</v>
      </c>
      <c r="D27" s="18">
        <v>25988.819</v>
      </c>
      <c r="E27" s="18">
        <v>24638.1</v>
      </c>
      <c r="F27" s="10">
        <f t="shared" si="0"/>
        <v>-5.197308119310847</v>
      </c>
      <c r="G27" s="1"/>
      <c r="H27" s="1"/>
      <c r="I27" s="1"/>
    </row>
    <row r="28" spans="1:9" x14ac:dyDescent="0.3">
      <c r="A28" s="11" t="s">
        <v>42</v>
      </c>
      <c r="B28" s="19">
        <v>158</v>
      </c>
      <c r="C28" s="19">
        <v>190</v>
      </c>
      <c r="D28" s="19">
        <v>5921.6790000000001</v>
      </c>
      <c r="E28" s="19">
        <v>5485.8069999999998</v>
      </c>
      <c r="F28" s="12">
        <f t="shared" si="0"/>
        <v>-7.3606151228393202</v>
      </c>
      <c r="G28" s="1"/>
      <c r="H28" s="1"/>
      <c r="I28" s="1"/>
    </row>
    <row r="29" spans="1:9" x14ac:dyDescent="0.3">
      <c r="A29" s="9" t="s">
        <v>43</v>
      </c>
      <c r="B29" s="18">
        <v>354</v>
      </c>
      <c r="C29" s="18">
        <v>421</v>
      </c>
      <c r="D29" s="18">
        <v>4056.5419999999999</v>
      </c>
      <c r="E29" s="18">
        <v>5069.5450000000001</v>
      </c>
      <c r="F29" s="10">
        <f t="shared" si="0"/>
        <v>24.972082133008854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0</v>
      </c>
      <c r="E30" s="19">
        <v>0</v>
      </c>
      <c r="F30" s="12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8">
        <v>170</v>
      </c>
      <c r="C31" s="18">
        <v>260</v>
      </c>
      <c r="D31" s="18">
        <v>3669.4120000000003</v>
      </c>
      <c r="E31" s="18">
        <v>3626.433</v>
      </c>
      <c r="F31" s="10">
        <f t="shared" si="0"/>
        <v>-1.1712775779879792</v>
      </c>
      <c r="G31" s="1"/>
      <c r="H31" s="1"/>
      <c r="I31" s="1"/>
    </row>
    <row r="32" spans="1:9" x14ac:dyDescent="0.3">
      <c r="A32" s="11" t="s">
        <v>46</v>
      </c>
      <c r="B32" s="19">
        <v>78</v>
      </c>
      <c r="C32" s="19">
        <v>63</v>
      </c>
      <c r="D32" s="19">
        <v>1937.241</v>
      </c>
      <c r="E32" s="19">
        <v>2894.3939999999998</v>
      </c>
      <c r="F32" s="12">
        <f t="shared" si="0"/>
        <v>49.408049901896533</v>
      </c>
      <c r="G32" s="1"/>
      <c r="H32" s="1"/>
      <c r="I32" s="1"/>
    </row>
    <row r="33" spans="1:9" x14ac:dyDescent="0.3">
      <c r="A33" s="9" t="s">
        <v>47</v>
      </c>
      <c r="B33" s="18">
        <v>11035</v>
      </c>
      <c r="C33" s="18">
        <v>10131</v>
      </c>
      <c r="D33" s="18">
        <v>89126.698999999993</v>
      </c>
      <c r="E33" s="18">
        <v>78168.628570000728</v>
      </c>
      <c r="F33" s="10">
        <f t="shared" si="0"/>
        <v>-12.294935808179403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0</v>
      </c>
      <c r="E34" s="19">
        <v>0</v>
      </c>
      <c r="F34" s="12" t="e">
        <f t="shared" si="0"/>
        <v>#DIV/0!</v>
      </c>
      <c r="G34" s="1"/>
      <c r="H34" s="1"/>
      <c r="I34" s="1"/>
    </row>
    <row r="35" spans="1:9" x14ac:dyDescent="0.3">
      <c r="A35" s="13" t="s">
        <v>48</v>
      </c>
      <c r="B35" s="14">
        <f>SUM(B7:B34)</f>
        <v>18660</v>
      </c>
      <c r="C35" s="14">
        <f t="shared" ref="C35:E35" si="1">SUM(C7:C34)</f>
        <v>18385</v>
      </c>
      <c r="D35" s="14">
        <f t="shared" si="1"/>
        <v>243073.37299999999</v>
      </c>
      <c r="E35" s="14">
        <f t="shared" si="1"/>
        <v>224013.83437000072</v>
      </c>
      <c r="F35" s="15">
        <f t="shared" ref="F35" si="2">((E35*100)/D35)-100</f>
        <v>-7.8410639531460617</v>
      </c>
      <c r="G35" s="1"/>
      <c r="H35" s="1"/>
      <c r="I35" s="1"/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42358.264289999999</v>
      </c>
      <c r="C39" s="25">
        <f t="shared" si="4"/>
        <v>51102.288999999997</v>
      </c>
      <c r="D39" s="25">
        <f>_xlfn.RANK.EQ(B39,$B$39:$B$66)+COUNTIF($B$39:$B$66,B39)-1</f>
        <v>2</v>
      </c>
      <c r="E39" s="24" t="str">
        <f t="shared" ref="E39:E66" si="6">INDEX($A$39:$B$66,MATCH(ROW()-38,$D$39:$D$66,0),1)</f>
        <v>VIGO</v>
      </c>
      <c r="F39" s="24">
        <f>LOOKUP(E39,$A$39:$A$66,$B$39:$B$66)</f>
        <v>78168.628570000728</v>
      </c>
      <c r="G39" s="24">
        <f>LOOKUP(E39,$A$39:$A$66,$C$39:$C$66)</f>
        <v>89126.698999999993</v>
      </c>
    </row>
    <row r="40" spans="1:9" x14ac:dyDescent="0.3">
      <c r="A40" s="24" t="str">
        <f t="shared" si="5"/>
        <v>ALICANTE</v>
      </c>
      <c r="B40" s="25">
        <f t="shared" si="3"/>
        <v>2005.8720000000001</v>
      </c>
      <c r="C40" s="25">
        <f t="shared" si="4"/>
        <v>1668.9569999999999</v>
      </c>
      <c r="D40" s="25">
        <f t="shared" ref="D40:D66" si="7">_xlfn.RANK.EQ(B40,$B$39:$B$66)+COUNTIF($B$39:$B$66,B40)-1</f>
        <v>15</v>
      </c>
      <c r="E40" s="24" t="str">
        <f t="shared" si="6"/>
        <v>A CORUÑA</v>
      </c>
      <c r="F40" s="24">
        <f t="shared" ref="F40:F55" si="8">LOOKUP(E40,$A$39:$A$66,$B$39:$B$66)</f>
        <v>42358.264289999999</v>
      </c>
      <c r="G40" s="24">
        <f t="shared" ref="G40:G66" si="9">LOOKUP(E40,$A$39:$A$66,$C$39:$C$66)</f>
        <v>51102.288999999997</v>
      </c>
    </row>
    <row r="41" spans="1:9" x14ac:dyDescent="0.3">
      <c r="A41" s="24" t="str">
        <f t="shared" si="5"/>
        <v>ALMERÍA</v>
      </c>
      <c r="B41" s="25">
        <f t="shared" si="3"/>
        <v>4263.5630000000001</v>
      </c>
      <c r="C41" s="25">
        <f t="shared" si="4"/>
        <v>3465.6529999999998</v>
      </c>
      <c r="D41" s="25">
        <f t="shared" si="7"/>
        <v>10</v>
      </c>
      <c r="E41" s="24" t="str">
        <f t="shared" si="6"/>
        <v>PASAIA</v>
      </c>
      <c r="F41" s="24">
        <f t="shared" si="8"/>
        <v>24638.1</v>
      </c>
      <c r="G41" s="24">
        <f t="shared" si="9"/>
        <v>25988.819</v>
      </c>
    </row>
    <row r="42" spans="1:9" x14ac:dyDescent="0.3">
      <c r="A42" s="24" t="str">
        <f t="shared" si="5"/>
        <v>AVILÉS</v>
      </c>
      <c r="B42" s="25">
        <f t="shared" si="3"/>
        <v>12545.967000000001</v>
      </c>
      <c r="C42" s="25">
        <f t="shared" si="4"/>
        <v>13568.722</v>
      </c>
      <c r="D42" s="25">
        <f t="shared" si="7"/>
        <v>5</v>
      </c>
      <c r="E42" s="24" t="str">
        <f t="shared" si="6"/>
        <v>BAHÍA DE CÁDIZ</v>
      </c>
      <c r="F42" s="24">
        <f t="shared" si="8"/>
        <v>17693.196820000001</v>
      </c>
      <c r="G42" s="24">
        <f t="shared" si="9"/>
        <v>16293.623</v>
      </c>
    </row>
    <row r="43" spans="1:9" x14ac:dyDescent="0.3">
      <c r="A43" s="24" t="str">
        <f t="shared" si="5"/>
        <v>BAHÍA DE ALGECIRAS</v>
      </c>
      <c r="B43" s="25">
        <f t="shared" si="3"/>
        <v>878.58</v>
      </c>
      <c r="C43" s="25">
        <f t="shared" si="4"/>
        <v>1014.97</v>
      </c>
      <c r="D43" s="25">
        <f t="shared" si="7"/>
        <v>20</v>
      </c>
      <c r="E43" s="24" t="str">
        <f t="shared" si="6"/>
        <v>AVILÉS</v>
      </c>
      <c r="F43" s="24">
        <f t="shared" si="8"/>
        <v>12545.967000000001</v>
      </c>
      <c r="G43" s="24">
        <f t="shared" si="9"/>
        <v>13568.722</v>
      </c>
    </row>
    <row r="44" spans="1:9" x14ac:dyDescent="0.3">
      <c r="A44" s="24" t="str">
        <f t="shared" si="5"/>
        <v>BAHÍA DE CÁDIZ</v>
      </c>
      <c r="B44" s="25">
        <f t="shared" si="3"/>
        <v>17693.196820000001</v>
      </c>
      <c r="C44" s="25">
        <f t="shared" si="4"/>
        <v>16293.623</v>
      </c>
      <c r="D44" s="25">
        <f t="shared" si="7"/>
        <v>4</v>
      </c>
      <c r="E44" s="24" t="str">
        <f t="shared" si="6"/>
        <v>SANTA CRUZ DE TENERIFE</v>
      </c>
      <c r="F44" s="24">
        <f t="shared" si="8"/>
        <v>5485.8069999999998</v>
      </c>
      <c r="G44" s="24">
        <f t="shared" si="9"/>
        <v>5921.6790000000001</v>
      </c>
    </row>
    <row r="45" spans="1:9" x14ac:dyDescent="0.3">
      <c r="A45" s="24" t="str">
        <f t="shared" si="5"/>
        <v>BALEARES</v>
      </c>
      <c r="B45" s="25">
        <f t="shared" si="3"/>
        <v>2903.317</v>
      </c>
      <c r="C45" s="25">
        <f t="shared" si="4"/>
        <v>3004.1660000000002</v>
      </c>
      <c r="D45" s="25">
        <f t="shared" si="7"/>
        <v>13</v>
      </c>
      <c r="E45" s="24" t="str">
        <f t="shared" si="6"/>
        <v>CASTELLÓN</v>
      </c>
      <c r="F45" s="24">
        <f t="shared" si="8"/>
        <v>5415.152</v>
      </c>
      <c r="G45" s="24">
        <f t="shared" si="9"/>
        <v>4291.1329999999998</v>
      </c>
    </row>
    <row r="46" spans="1:9" x14ac:dyDescent="0.3">
      <c r="A46" s="24" t="str">
        <f t="shared" si="5"/>
        <v>BARCELONA</v>
      </c>
      <c r="B46" s="25">
        <f t="shared" si="3"/>
        <v>3171.9986899999999</v>
      </c>
      <c r="C46" s="25">
        <f t="shared" si="4"/>
        <v>2961.48</v>
      </c>
      <c r="D46" s="25">
        <f t="shared" si="7"/>
        <v>12</v>
      </c>
      <c r="E46" s="24" t="str">
        <f t="shared" si="6"/>
        <v>GIJÓN</v>
      </c>
      <c r="F46" s="24">
        <f t="shared" si="8"/>
        <v>5070.0930000000008</v>
      </c>
      <c r="G46" s="24">
        <f t="shared" si="9"/>
        <v>7364.8360000000002</v>
      </c>
    </row>
    <row r="47" spans="1:9" x14ac:dyDescent="0.3">
      <c r="A47" s="24" t="str">
        <f t="shared" si="5"/>
        <v>BILBAO</v>
      </c>
      <c r="B47" s="25">
        <f t="shared" si="3"/>
        <v>0</v>
      </c>
      <c r="C47" s="25">
        <f t="shared" si="4"/>
        <v>0</v>
      </c>
      <c r="D47" s="25">
        <f t="shared" si="7"/>
        <v>28</v>
      </c>
      <c r="E47" s="24" t="str">
        <f t="shared" si="6"/>
        <v>SANTANDER</v>
      </c>
      <c r="F47" s="24">
        <f t="shared" si="8"/>
        <v>5069.5450000000001</v>
      </c>
      <c r="G47" s="24">
        <f t="shared" si="9"/>
        <v>4056.5419999999999</v>
      </c>
    </row>
    <row r="48" spans="1:9" x14ac:dyDescent="0.3">
      <c r="A48" s="24" t="str">
        <f t="shared" si="5"/>
        <v>CARTAGENA</v>
      </c>
      <c r="B48" s="25">
        <f t="shared" si="3"/>
        <v>479.92399999999998</v>
      </c>
      <c r="C48" s="25">
        <f t="shared" si="4"/>
        <v>517.27099999999996</v>
      </c>
      <c r="D48" s="25">
        <f t="shared" si="7"/>
        <v>22</v>
      </c>
      <c r="E48" s="24" t="str">
        <f t="shared" si="6"/>
        <v>ALMERÍA</v>
      </c>
      <c r="F48" s="24">
        <f t="shared" si="8"/>
        <v>4263.5630000000001</v>
      </c>
      <c r="G48" s="24">
        <f t="shared" si="9"/>
        <v>3465.6529999999998</v>
      </c>
    </row>
    <row r="49" spans="1:7" x14ac:dyDescent="0.3">
      <c r="A49" s="24" t="str">
        <f t="shared" si="5"/>
        <v>CASTELLÓN</v>
      </c>
      <c r="B49" s="25">
        <f t="shared" si="3"/>
        <v>5415.152</v>
      </c>
      <c r="C49" s="25">
        <f t="shared" si="4"/>
        <v>4291.1329999999998</v>
      </c>
      <c r="D49" s="25">
        <f t="shared" si="7"/>
        <v>7</v>
      </c>
      <c r="E49" s="24" t="str">
        <f t="shared" si="6"/>
        <v>TARRAGONA</v>
      </c>
      <c r="F49" s="24">
        <f t="shared" si="8"/>
        <v>3626.433</v>
      </c>
      <c r="G49" s="24">
        <f t="shared" si="9"/>
        <v>3669.4120000000003</v>
      </c>
    </row>
    <row r="50" spans="1:7" x14ac:dyDescent="0.3">
      <c r="A50" s="24" t="str">
        <f t="shared" si="5"/>
        <v>CEUTA</v>
      </c>
      <c r="B50" s="25">
        <f t="shared" si="3"/>
        <v>40.863</v>
      </c>
      <c r="C50" s="25">
        <f t="shared" si="4"/>
        <v>27.902000000000001</v>
      </c>
      <c r="D50" s="25">
        <f t="shared" si="7"/>
        <v>24</v>
      </c>
      <c r="E50" s="24" t="str">
        <f t="shared" si="6"/>
        <v>BARCELONA</v>
      </c>
      <c r="F50" s="24">
        <f t="shared" si="8"/>
        <v>3171.9986899999999</v>
      </c>
      <c r="G50" s="24">
        <f t="shared" si="9"/>
        <v>2961.48</v>
      </c>
    </row>
    <row r="51" spans="1:7" x14ac:dyDescent="0.3">
      <c r="A51" s="24" t="str">
        <f t="shared" si="5"/>
        <v>FERROL-SAN CIBRAO</v>
      </c>
      <c r="B51" s="25">
        <f t="shared" si="3"/>
        <v>256.18399999999997</v>
      </c>
      <c r="C51" s="25">
        <f t="shared" si="4"/>
        <v>219.40700000000001</v>
      </c>
      <c r="D51" s="25">
        <f t="shared" si="7"/>
        <v>23</v>
      </c>
      <c r="E51" s="24" t="str">
        <f t="shared" si="6"/>
        <v>BALEARES</v>
      </c>
      <c r="F51" s="24">
        <f t="shared" si="8"/>
        <v>2903.317</v>
      </c>
      <c r="G51" s="24">
        <f t="shared" si="9"/>
        <v>3004.1660000000002</v>
      </c>
    </row>
    <row r="52" spans="1:7" x14ac:dyDescent="0.3">
      <c r="A52" s="24" t="str">
        <f t="shared" si="5"/>
        <v>GIJÓN</v>
      </c>
      <c r="B52" s="25">
        <f t="shared" si="3"/>
        <v>5070.0930000000008</v>
      </c>
      <c r="C52" s="25">
        <f t="shared" si="4"/>
        <v>7364.8360000000002</v>
      </c>
      <c r="D52" s="25">
        <f t="shared" si="7"/>
        <v>8</v>
      </c>
      <c r="E52" s="24" t="str">
        <f t="shared" si="6"/>
        <v>VALENCIA</v>
      </c>
      <c r="F52" s="24">
        <f t="shared" si="8"/>
        <v>2894.3939999999998</v>
      </c>
      <c r="G52" s="24">
        <f t="shared" si="9"/>
        <v>1937.241</v>
      </c>
    </row>
    <row r="53" spans="1:7" x14ac:dyDescent="0.3">
      <c r="A53" s="24" t="str">
        <f t="shared" si="5"/>
        <v>HUELVA</v>
      </c>
      <c r="B53" s="25">
        <f t="shared" si="3"/>
        <v>1902.752</v>
      </c>
      <c r="C53" s="25">
        <f t="shared" si="4"/>
        <v>2009.576</v>
      </c>
      <c r="D53" s="25">
        <f t="shared" si="7"/>
        <v>16</v>
      </c>
      <c r="E53" s="24" t="str">
        <f t="shared" si="6"/>
        <v>ALICANTE</v>
      </c>
      <c r="F53" s="24">
        <f t="shared" si="8"/>
        <v>2005.8720000000001</v>
      </c>
      <c r="G53" s="24">
        <f t="shared" si="9"/>
        <v>1668.9569999999999</v>
      </c>
    </row>
    <row r="54" spans="1:7" x14ac:dyDescent="0.3">
      <c r="A54" s="24" t="str">
        <f t="shared" si="5"/>
        <v>LAS PALMAS</v>
      </c>
      <c r="B54" s="25">
        <f t="shared" si="3"/>
        <v>1204.82</v>
      </c>
      <c r="C54" s="25">
        <f t="shared" si="4"/>
        <v>707.77800000000002</v>
      </c>
      <c r="D54" s="25">
        <f t="shared" si="7"/>
        <v>19</v>
      </c>
      <c r="E54" s="24" t="str">
        <f t="shared" si="6"/>
        <v>HUELVA</v>
      </c>
      <c r="F54" s="24">
        <f t="shared" si="8"/>
        <v>1902.752</v>
      </c>
      <c r="G54" s="24">
        <f t="shared" si="9"/>
        <v>2009.576</v>
      </c>
    </row>
    <row r="55" spans="1:7" x14ac:dyDescent="0.3">
      <c r="A55" s="24" t="str">
        <f t="shared" si="5"/>
        <v>MÁLAGA</v>
      </c>
      <c r="B55" s="25">
        <f t="shared" si="3"/>
        <v>646.90800000000002</v>
      </c>
      <c r="C55" s="25">
        <f t="shared" si="4"/>
        <v>500.82900000000001</v>
      </c>
      <c r="D55" s="25">
        <f t="shared" si="7"/>
        <v>21</v>
      </c>
      <c r="E55" s="24" t="str">
        <f t="shared" si="6"/>
        <v>MARÍN Y RÍA DE PONTEVEDRA</v>
      </c>
      <c r="F55" s="24">
        <f t="shared" si="8"/>
        <v>1743.819</v>
      </c>
      <c r="G55" s="24">
        <f t="shared" si="9"/>
        <v>1944.7560000000001</v>
      </c>
    </row>
    <row r="56" spans="1:7" x14ac:dyDescent="0.3">
      <c r="A56" s="24" t="str">
        <f t="shared" si="5"/>
        <v>MARÍN Y RÍA DE PONTEVEDRA</v>
      </c>
      <c r="B56" s="25">
        <f t="shared" si="3"/>
        <v>1743.819</v>
      </c>
      <c r="C56" s="25">
        <f t="shared" si="4"/>
        <v>1944.7560000000001</v>
      </c>
      <c r="D56" s="25">
        <f t="shared" si="7"/>
        <v>17</v>
      </c>
      <c r="E56" s="24" t="str">
        <f t="shared" si="6"/>
        <v>MOTRIL</v>
      </c>
      <c r="F56" s="24">
        <f t="shared" ref="F56:F66" si="10">LOOKUP(E56,$A$39:$A$66,$B$39:$B$66)</f>
        <v>1549.653</v>
      </c>
      <c r="G56" s="24">
        <f t="shared" si="9"/>
        <v>1709.6329999999998</v>
      </c>
    </row>
    <row r="57" spans="1:7" x14ac:dyDescent="0.3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LAS PALMAS</v>
      </c>
      <c r="F57" s="24">
        <f t="shared" si="10"/>
        <v>1204.82</v>
      </c>
      <c r="G57" s="24">
        <f t="shared" si="9"/>
        <v>707.77800000000002</v>
      </c>
    </row>
    <row r="58" spans="1:7" x14ac:dyDescent="0.3">
      <c r="A58" s="24" t="str">
        <f t="shared" si="5"/>
        <v>MOTRIL</v>
      </c>
      <c r="B58" s="25">
        <f t="shared" si="3"/>
        <v>1549.653</v>
      </c>
      <c r="C58" s="25">
        <f t="shared" si="4"/>
        <v>1709.6329999999998</v>
      </c>
      <c r="D58" s="25">
        <f t="shared" si="7"/>
        <v>18</v>
      </c>
      <c r="E58" s="24" t="str">
        <f t="shared" si="6"/>
        <v>BAHÍA DE ALGECIRAS</v>
      </c>
      <c r="F58" s="24">
        <f t="shared" si="10"/>
        <v>878.58</v>
      </c>
      <c r="G58" s="24">
        <f t="shared" si="9"/>
        <v>1014.97</v>
      </c>
    </row>
    <row r="59" spans="1:7" x14ac:dyDescent="0.3">
      <c r="A59" s="24" t="str">
        <f t="shared" si="5"/>
        <v>PASAIA</v>
      </c>
      <c r="B59" s="25">
        <f t="shared" si="3"/>
        <v>24638.1</v>
      </c>
      <c r="C59" s="25">
        <f t="shared" si="4"/>
        <v>25988.819</v>
      </c>
      <c r="D59" s="25">
        <f t="shared" si="7"/>
        <v>3</v>
      </c>
      <c r="E59" s="24" t="str">
        <f t="shared" si="6"/>
        <v>MÁLAGA</v>
      </c>
      <c r="F59" s="24">
        <f t="shared" si="10"/>
        <v>646.90800000000002</v>
      </c>
      <c r="G59" s="24">
        <f t="shared" si="9"/>
        <v>500.82900000000001</v>
      </c>
    </row>
    <row r="60" spans="1:7" x14ac:dyDescent="0.3">
      <c r="A60" s="24" t="str">
        <f t="shared" si="5"/>
        <v>SANTA CRUZ DE TENERIFE</v>
      </c>
      <c r="B60" s="25">
        <f t="shared" si="3"/>
        <v>5485.8069999999998</v>
      </c>
      <c r="C60" s="25">
        <f t="shared" si="4"/>
        <v>5921.6790000000001</v>
      </c>
      <c r="D60" s="25">
        <f t="shared" si="7"/>
        <v>6</v>
      </c>
      <c r="E60" s="24" t="str">
        <f t="shared" si="6"/>
        <v>CARTAGENA</v>
      </c>
      <c r="F60" s="24">
        <f t="shared" si="10"/>
        <v>479.92399999999998</v>
      </c>
      <c r="G60" s="24">
        <f t="shared" si="9"/>
        <v>517.27099999999996</v>
      </c>
    </row>
    <row r="61" spans="1:7" x14ac:dyDescent="0.3">
      <c r="A61" s="24" t="str">
        <f t="shared" si="5"/>
        <v>SANTANDER</v>
      </c>
      <c r="B61" s="25">
        <f t="shared" si="3"/>
        <v>5069.5450000000001</v>
      </c>
      <c r="C61" s="25">
        <f t="shared" si="4"/>
        <v>4056.5419999999999</v>
      </c>
      <c r="D61" s="25">
        <f t="shared" si="7"/>
        <v>9</v>
      </c>
      <c r="E61" s="24" t="str">
        <f t="shared" si="6"/>
        <v>FERROL-SAN CIBRAO</v>
      </c>
      <c r="F61" s="24">
        <f t="shared" si="10"/>
        <v>256.18399999999997</v>
      </c>
      <c r="G61" s="24">
        <f t="shared" si="9"/>
        <v>219.40700000000001</v>
      </c>
    </row>
    <row r="62" spans="1:7" x14ac:dyDescent="0.3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str">
        <f t="shared" si="6"/>
        <v>CEUTA</v>
      </c>
      <c r="F62" s="24">
        <f t="shared" si="10"/>
        <v>40.863</v>
      </c>
      <c r="G62" s="24">
        <f t="shared" si="9"/>
        <v>27.902000000000001</v>
      </c>
    </row>
    <row r="63" spans="1:7" x14ac:dyDescent="0.3">
      <c r="A63" s="24" t="str">
        <f t="shared" si="5"/>
        <v>TARRAGONA</v>
      </c>
      <c r="B63" s="25">
        <f t="shared" si="3"/>
        <v>3626.433</v>
      </c>
      <c r="C63" s="25">
        <f t="shared" si="4"/>
        <v>3669.4120000000003</v>
      </c>
      <c r="D63" s="25">
        <f t="shared" si="7"/>
        <v>11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2894.3939999999998</v>
      </c>
      <c r="C64" s="25">
        <f t="shared" si="4"/>
        <v>1937.241</v>
      </c>
      <c r="D64" s="25">
        <f t="shared" si="7"/>
        <v>14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78168.628570000728</v>
      </c>
      <c r="C65" s="25">
        <f t="shared" si="4"/>
        <v>89126.698999999993</v>
      </c>
      <c r="D65" s="25">
        <f t="shared" si="7"/>
        <v>1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BILBAO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9" priority="2">
      <formula>ISERROR(F7)</formula>
    </cfRule>
  </conditionalFormatting>
  <conditionalFormatting sqref="F8 F10 F12 F14 F16 F18 F20 F22 F24 F26 F28 F30 F32 F34">
    <cfRule type="containsErrors" dxfId="3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133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27045</v>
      </c>
      <c r="C7" s="18">
        <v>26117</v>
      </c>
      <c r="D7" s="18">
        <v>84165</v>
      </c>
      <c r="E7" s="18">
        <v>83873</v>
      </c>
      <c r="F7" s="10">
        <f>((E7*100)/D7)-100</f>
        <v>-0.34693756312006485</v>
      </c>
      <c r="G7" s="1"/>
      <c r="H7" s="1"/>
      <c r="I7" s="1"/>
    </row>
    <row r="8" spans="1:12" x14ac:dyDescent="0.3">
      <c r="A8" s="11" t="s">
        <v>31</v>
      </c>
      <c r="B8" s="19">
        <v>2042</v>
      </c>
      <c r="C8" s="19">
        <v>1427</v>
      </c>
      <c r="D8" s="19">
        <v>24296</v>
      </c>
      <c r="E8" s="19">
        <v>27809</v>
      </c>
      <c r="F8" s="12">
        <f t="shared" ref="F8:F34" si="0">((E8*100)/D8)-100</f>
        <v>14.45917023378334</v>
      </c>
      <c r="G8" s="1"/>
      <c r="H8" s="1"/>
      <c r="I8" s="1"/>
    </row>
    <row r="9" spans="1:12" x14ac:dyDescent="0.3">
      <c r="A9" s="9" t="s">
        <v>156</v>
      </c>
      <c r="B9" s="18">
        <v>8400</v>
      </c>
      <c r="C9" s="18">
        <v>7379</v>
      </c>
      <c r="D9" s="18">
        <v>87420</v>
      </c>
      <c r="E9" s="18">
        <v>90959</v>
      </c>
      <c r="F9" s="10">
        <f t="shared" si="0"/>
        <v>4.0482727064744921</v>
      </c>
      <c r="G9" s="1"/>
      <c r="H9" s="1"/>
      <c r="I9" s="1"/>
    </row>
    <row r="10" spans="1:12" x14ac:dyDescent="0.3">
      <c r="A10" s="11" t="s">
        <v>158</v>
      </c>
      <c r="B10" s="19">
        <v>3139</v>
      </c>
      <c r="C10" s="19">
        <v>1022</v>
      </c>
      <c r="D10" s="19">
        <v>41484</v>
      </c>
      <c r="E10" s="19">
        <v>44753</v>
      </c>
      <c r="F10" s="12">
        <f t="shared" si="0"/>
        <v>7.880146562530129</v>
      </c>
      <c r="G10" s="1"/>
      <c r="H10" s="1"/>
      <c r="I10" s="1"/>
    </row>
    <row r="11" spans="1:12" x14ac:dyDescent="0.3">
      <c r="A11" s="9" t="s">
        <v>159</v>
      </c>
      <c r="B11" s="18">
        <v>210454</v>
      </c>
      <c r="C11" s="18">
        <v>220957</v>
      </c>
      <c r="D11" s="18">
        <v>2833641</v>
      </c>
      <c r="E11" s="18">
        <v>2541866</v>
      </c>
      <c r="F11" s="10">
        <f t="shared" si="0"/>
        <v>-10.29682306262508</v>
      </c>
      <c r="G11" s="1"/>
      <c r="H11" s="1"/>
      <c r="I11" s="1"/>
    </row>
    <row r="12" spans="1:12" x14ac:dyDescent="0.3">
      <c r="A12" s="11" t="s">
        <v>160</v>
      </c>
      <c r="B12" s="19">
        <v>6351</v>
      </c>
      <c r="C12" s="19">
        <v>3144</v>
      </c>
      <c r="D12" s="19">
        <v>112165</v>
      </c>
      <c r="E12" s="19">
        <v>99158</v>
      </c>
      <c r="F12" s="12">
        <f t="shared" si="0"/>
        <v>-11.596309009049165</v>
      </c>
      <c r="G12" s="1"/>
      <c r="H12" s="1"/>
      <c r="I12" s="1"/>
    </row>
    <row r="13" spans="1:12" x14ac:dyDescent="0.3">
      <c r="A13" s="9" t="s">
        <v>32</v>
      </c>
      <c r="B13" s="18">
        <v>7655</v>
      </c>
      <c r="C13" s="18">
        <v>8417</v>
      </c>
      <c r="D13" s="18">
        <v>236555</v>
      </c>
      <c r="E13" s="18">
        <v>243907</v>
      </c>
      <c r="F13" s="10">
        <f t="shared" si="0"/>
        <v>3.1079452981336289</v>
      </c>
      <c r="G13" s="1"/>
      <c r="H13" s="1"/>
      <c r="I13" s="1"/>
    </row>
    <row r="14" spans="1:12" x14ac:dyDescent="0.3">
      <c r="A14" s="11" t="s">
        <v>33</v>
      </c>
      <c r="B14" s="19">
        <v>93192</v>
      </c>
      <c r="C14" s="19">
        <v>120441</v>
      </c>
      <c r="D14" s="19">
        <v>1293845.5</v>
      </c>
      <c r="E14" s="19">
        <v>1857961.203</v>
      </c>
      <c r="F14" s="12">
        <f t="shared" si="0"/>
        <v>43.599927734802975</v>
      </c>
      <c r="G14" s="1"/>
      <c r="H14" s="1"/>
      <c r="I14" s="1"/>
    </row>
    <row r="15" spans="1:12" x14ac:dyDescent="0.3">
      <c r="A15" s="9" t="s">
        <v>34</v>
      </c>
      <c r="B15" s="18">
        <v>9116</v>
      </c>
      <c r="C15" s="18">
        <v>8212</v>
      </c>
      <c r="D15" s="18">
        <v>111692</v>
      </c>
      <c r="E15" s="18">
        <v>111691</v>
      </c>
      <c r="F15" s="10">
        <f t="shared" si="0"/>
        <v>-8.9531927085317875E-4</v>
      </c>
      <c r="G15" s="1"/>
      <c r="H15" s="1"/>
      <c r="I15" s="1"/>
    </row>
    <row r="16" spans="1:12" x14ac:dyDescent="0.3">
      <c r="A16" s="11" t="s">
        <v>35</v>
      </c>
      <c r="B16" s="19">
        <v>5412</v>
      </c>
      <c r="C16" s="19">
        <v>19005</v>
      </c>
      <c r="D16" s="19">
        <v>155335</v>
      </c>
      <c r="E16" s="19">
        <v>207922</v>
      </c>
      <c r="F16" s="12">
        <f t="shared" si="0"/>
        <v>33.853928605916252</v>
      </c>
      <c r="G16" s="1"/>
      <c r="H16" s="1"/>
      <c r="I16" s="1"/>
    </row>
    <row r="17" spans="1:9" x14ac:dyDescent="0.3">
      <c r="A17" s="9" t="s">
        <v>161</v>
      </c>
      <c r="B17" s="18">
        <v>1461</v>
      </c>
      <c r="C17" s="18">
        <v>967</v>
      </c>
      <c r="D17" s="18">
        <v>24058</v>
      </c>
      <c r="E17" s="18">
        <v>24455</v>
      </c>
      <c r="F17" s="10">
        <f t="shared" si="0"/>
        <v>1.6501787347244203</v>
      </c>
      <c r="G17" s="1"/>
      <c r="H17" s="1"/>
      <c r="I17" s="1"/>
    </row>
    <row r="18" spans="1:9" x14ac:dyDescent="0.3">
      <c r="A18" s="11" t="s">
        <v>36</v>
      </c>
      <c r="B18" s="19">
        <v>65491</v>
      </c>
      <c r="C18" s="19">
        <v>55909</v>
      </c>
      <c r="D18" s="19">
        <v>664429</v>
      </c>
      <c r="E18" s="19">
        <v>736993</v>
      </c>
      <c r="F18" s="12">
        <f t="shared" si="0"/>
        <v>10.9212571997911</v>
      </c>
      <c r="G18" s="1"/>
      <c r="H18" s="1"/>
      <c r="I18" s="1"/>
    </row>
    <row r="19" spans="1:9" x14ac:dyDescent="0.3">
      <c r="A19" s="9" t="s">
        <v>37</v>
      </c>
      <c r="B19" s="18">
        <v>1991</v>
      </c>
      <c r="C19" s="18">
        <v>5257</v>
      </c>
      <c r="D19" s="18">
        <v>20265</v>
      </c>
      <c r="E19" s="18">
        <v>28070</v>
      </c>
      <c r="F19" s="10">
        <f t="shared" si="0"/>
        <v>38.5146804835924</v>
      </c>
      <c r="G19" s="1"/>
      <c r="H19" s="1"/>
      <c r="I19" s="1"/>
    </row>
    <row r="20" spans="1:9" x14ac:dyDescent="0.3">
      <c r="A20" s="11" t="s">
        <v>162</v>
      </c>
      <c r="B20" s="19">
        <v>3713</v>
      </c>
      <c r="C20" s="19">
        <v>1227</v>
      </c>
      <c r="D20" s="19">
        <v>76911</v>
      </c>
      <c r="E20" s="19">
        <v>40051</v>
      </c>
      <c r="F20" s="12">
        <f t="shared" si="0"/>
        <v>-47.925524307316252</v>
      </c>
      <c r="G20" s="1"/>
      <c r="H20" s="1"/>
      <c r="I20" s="1"/>
    </row>
    <row r="21" spans="1:9" x14ac:dyDescent="0.3">
      <c r="A21" s="9" t="s">
        <v>38</v>
      </c>
      <c r="B21" s="18">
        <v>14014</v>
      </c>
      <c r="C21" s="18">
        <v>20149</v>
      </c>
      <c r="D21" s="18">
        <v>147574</v>
      </c>
      <c r="E21" s="18">
        <v>184903</v>
      </c>
      <c r="F21" s="10">
        <f t="shared" si="0"/>
        <v>25.295106184016149</v>
      </c>
      <c r="G21" s="1"/>
      <c r="H21" s="1"/>
      <c r="I21" s="1"/>
    </row>
    <row r="22" spans="1:9" x14ac:dyDescent="0.3">
      <c r="A22" s="11" t="s">
        <v>59</v>
      </c>
      <c r="B22" s="19">
        <v>229335</v>
      </c>
      <c r="C22" s="19">
        <v>230013</v>
      </c>
      <c r="D22" s="19">
        <v>2678808</v>
      </c>
      <c r="E22" s="19">
        <v>2630374.3999999999</v>
      </c>
      <c r="F22" s="12">
        <f t="shared" si="0"/>
        <v>-1.8080280482961086</v>
      </c>
      <c r="G22" s="1"/>
      <c r="H22" s="1"/>
      <c r="I22" s="1"/>
    </row>
    <row r="23" spans="1:9" x14ac:dyDescent="0.3">
      <c r="A23" s="9" t="s">
        <v>163</v>
      </c>
      <c r="B23" s="18">
        <v>5781</v>
      </c>
      <c r="C23" s="18">
        <v>4748</v>
      </c>
      <c r="D23" s="18">
        <v>108347</v>
      </c>
      <c r="E23" s="18">
        <v>97594</v>
      </c>
      <c r="F23" s="10">
        <f t="shared" si="0"/>
        <v>-9.9245941281253778</v>
      </c>
      <c r="G23" s="1"/>
      <c r="H23" s="1"/>
      <c r="I23" s="1"/>
    </row>
    <row r="24" spans="1:9" x14ac:dyDescent="0.3">
      <c r="A24" s="11" t="s">
        <v>165</v>
      </c>
      <c r="B24" s="19">
        <v>895</v>
      </c>
      <c r="C24" s="19">
        <v>1929</v>
      </c>
      <c r="D24" s="19">
        <v>20190</v>
      </c>
      <c r="E24" s="19">
        <v>25900</v>
      </c>
      <c r="F24" s="12">
        <f t="shared" si="0"/>
        <v>28.281327389796928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848</v>
      </c>
      <c r="D25" s="18">
        <v>5320</v>
      </c>
      <c r="E25" s="18">
        <v>5467</v>
      </c>
      <c r="F25" s="10">
        <f t="shared" si="0"/>
        <v>2.7631578947368354</v>
      </c>
      <c r="G25" s="1"/>
      <c r="H25" s="1"/>
      <c r="I25" s="1"/>
    </row>
    <row r="26" spans="1:9" x14ac:dyDescent="0.3">
      <c r="A26" s="11" t="s">
        <v>40</v>
      </c>
      <c r="B26" s="19">
        <v>2607</v>
      </c>
      <c r="C26" s="19">
        <v>3278</v>
      </c>
      <c r="D26" s="19">
        <v>25612</v>
      </c>
      <c r="E26" s="19">
        <v>31476</v>
      </c>
      <c r="F26" s="12">
        <f t="shared" si="0"/>
        <v>22.895517726065904</v>
      </c>
      <c r="G26" s="1"/>
      <c r="H26" s="1"/>
      <c r="I26" s="1"/>
    </row>
    <row r="27" spans="1:9" x14ac:dyDescent="0.3">
      <c r="A27" s="9" t="s">
        <v>41</v>
      </c>
      <c r="B27" s="18">
        <v>2929</v>
      </c>
      <c r="C27" s="18">
        <v>2548</v>
      </c>
      <c r="D27" s="18">
        <v>29072</v>
      </c>
      <c r="E27" s="18">
        <v>25087</v>
      </c>
      <c r="F27" s="10">
        <f t="shared" si="0"/>
        <v>-13.707347275729219</v>
      </c>
      <c r="G27" s="1"/>
      <c r="H27" s="1"/>
      <c r="I27" s="1"/>
    </row>
    <row r="28" spans="1:9" x14ac:dyDescent="0.3">
      <c r="A28" s="11" t="s">
        <v>42</v>
      </c>
      <c r="B28" s="19">
        <v>72350</v>
      </c>
      <c r="C28" s="19">
        <v>71913</v>
      </c>
      <c r="D28" s="19">
        <v>725736</v>
      </c>
      <c r="E28" s="19">
        <v>685587</v>
      </c>
      <c r="F28" s="12">
        <f t="shared" si="0"/>
        <v>-5.5321769899798312</v>
      </c>
      <c r="G28" s="1"/>
      <c r="H28" s="1"/>
      <c r="I28" s="1"/>
    </row>
    <row r="29" spans="1:9" x14ac:dyDescent="0.3">
      <c r="A29" s="9" t="s">
        <v>43</v>
      </c>
      <c r="B29" s="18">
        <v>2042</v>
      </c>
      <c r="C29" s="18">
        <v>1361</v>
      </c>
      <c r="D29" s="18">
        <v>19662</v>
      </c>
      <c r="E29" s="18">
        <v>22207</v>
      </c>
      <c r="F29" s="10">
        <f t="shared" si="0"/>
        <v>12.943749364255922</v>
      </c>
      <c r="G29" s="1"/>
      <c r="H29" s="1"/>
      <c r="I29" s="1"/>
    </row>
    <row r="30" spans="1:9" x14ac:dyDescent="0.3">
      <c r="A30" s="11" t="s">
        <v>44</v>
      </c>
      <c r="B30" s="19">
        <v>2972</v>
      </c>
      <c r="C30" s="19">
        <v>1276</v>
      </c>
      <c r="D30" s="19">
        <v>32918</v>
      </c>
      <c r="E30" s="19">
        <v>22872</v>
      </c>
      <c r="F30" s="12">
        <f t="shared" si="0"/>
        <v>-30.518257488304272</v>
      </c>
      <c r="G30" s="1"/>
      <c r="H30" s="1"/>
      <c r="I30" s="1"/>
    </row>
    <row r="31" spans="1:9" x14ac:dyDescent="0.3">
      <c r="A31" s="9" t="s">
        <v>45</v>
      </c>
      <c r="B31" s="18">
        <v>7296</v>
      </c>
      <c r="C31" s="18">
        <v>3470</v>
      </c>
      <c r="D31" s="18">
        <v>75563</v>
      </c>
      <c r="E31" s="18">
        <v>79685</v>
      </c>
      <c r="F31" s="10">
        <f t="shared" si="0"/>
        <v>5.4550507523523351</v>
      </c>
      <c r="G31" s="1"/>
      <c r="H31" s="1"/>
      <c r="I31" s="1"/>
    </row>
    <row r="32" spans="1:9" x14ac:dyDescent="0.3">
      <c r="A32" s="11" t="s">
        <v>46</v>
      </c>
      <c r="B32" s="19">
        <v>22198</v>
      </c>
      <c r="C32" s="19">
        <v>9110</v>
      </c>
      <c r="D32" s="19">
        <v>308467</v>
      </c>
      <c r="E32" s="19">
        <v>192697</v>
      </c>
      <c r="F32" s="12">
        <f t="shared" si="0"/>
        <v>-37.530756936722568</v>
      </c>
      <c r="G32" s="1"/>
      <c r="H32" s="1"/>
      <c r="I32" s="1"/>
    </row>
    <row r="33" spans="1:9" x14ac:dyDescent="0.3">
      <c r="A33" s="9" t="s">
        <v>47</v>
      </c>
      <c r="B33" s="18">
        <v>13381</v>
      </c>
      <c r="C33" s="18">
        <v>12105</v>
      </c>
      <c r="D33" s="18">
        <v>171736</v>
      </c>
      <c r="E33" s="18">
        <v>148447.52778999999</v>
      </c>
      <c r="F33" s="10">
        <f t="shared" si="0"/>
        <v>-13.560623404527888</v>
      </c>
      <c r="G33" s="1"/>
      <c r="H33" s="1"/>
      <c r="I33" s="1"/>
    </row>
    <row r="34" spans="1:9" x14ac:dyDescent="0.3">
      <c r="A34" s="11" t="s">
        <v>164</v>
      </c>
      <c r="B34" s="19">
        <v>162</v>
      </c>
      <c r="C34" s="19">
        <v>464</v>
      </c>
      <c r="D34" s="19">
        <v>4207</v>
      </c>
      <c r="E34" s="19">
        <v>3729</v>
      </c>
      <c r="F34" s="12">
        <f t="shared" si="0"/>
        <v>-11.362015688138811</v>
      </c>
      <c r="G34" s="1"/>
      <c r="H34" s="1"/>
      <c r="I34" s="1"/>
    </row>
    <row r="35" spans="1:9" x14ac:dyDescent="0.3">
      <c r="A35" s="13" t="s">
        <v>48</v>
      </c>
      <c r="B35" s="14">
        <f>SUM(B7:B34)</f>
        <v>821424</v>
      </c>
      <c r="C35" s="14">
        <f t="shared" ref="C35:E35" si="1">SUM(C7:C34)</f>
        <v>842693</v>
      </c>
      <c r="D35" s="14">
        <f t="shared" si="1"/>
        <v>10119473.5</v>
      </c>
      <c r="E35" s="14">
        <f t="shared" si="1"/>
        <v>10295494.130790001</v>
      </c>
      <c r="F35" s="15">
        <f t="shared" ref="F35" si="2">((E35*100)/D35)-100</f>
        <v>1.7394247911218059</v>
      </c>
      <c r="G35" s="1"/>
      <c r="H35" s="1"/>
      <c r="I35" s="1"/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83873</v>
      </c>
      <c r="C39" s="25">
        <f t="shared" si="4"/>
        <v>84165</v>
      </c>
      <c r="D39" s="25">
        <f>_xlfn.RANK.EQ(B39,$B$39:$B$66)+COUNTIF($B$39:$B$66,B39)-1</f>
        <v>15</v>
      </c>
      <c r="E39" s="24" t="str">
        <f t="shared" ref="E39:E66" si="6">INDEX($A$39:$B$66,MATCH(ROW()-38,$D$39:$D$66,0),1)</f>
        <v>LAS PALMAS</v>
      </c>
      <c r="F39" s="24">
        <f>LOOKUP(E39,$A$39:$A$66,$B$39:$B$66)</f>
        <v>2630374.3999999999</v>
      </c>
      <c r="G39" s="24">
        <f>LOOKUP(E39,$A$39:$A$66,$C$39:$C$66)</f>
        <v>2678808</v>
      </c>
    </row>
    <row r="40" spans="1:9" x14ac:dyDescent="0.3">
      <c r="A40" s="24" t="str">
        <f t="shared" si="5"/>
        <v>ALICANTE</v>
      </c>
      <c r="B40" s="25">
        <f t="shared" si="3"/>
        <v>27809</v>
      </c>
      <c r="C40" s="25">
        <f t="shared" si="4"/>
        <v>24296</v>
      </c>
      <c r="D40" s="25">
        <f t="shared" ref="D40:D66" si="7">_xlfn.RANK.EQ(B40,$B$39:$B$66)+COUNTIF($B$39:$B$66,B40)-1</f>
        <v>21</v>
      </c>
      <c r="E40" s="24" t="str">
        <f t="shared" si="6"/>
        <v>BAHÍA DE ALGECIRAS</v>
      </c>
      <c r="F40" s="24">
        <f t="shared" ref="F40:F55" si="8">LOOKUP(E40,$A$39:$A$66,$B$39:$B$66)</f>
        <v>2541866</v>
      </c>
      <c r="G40" s="24">
        <f t="shared" ref="G40:G66" si="9">LOOKUP(E40,$A$39:$A$66,$C$39:$C$66)</f>
        <v>2833641</v>
      </c>
    </row>
    <row r="41" spans="1:9" x14ac:dyDescent="0.3">
      <c r="A41" s="24" t="str">
        <f t="shared" si="5"/>
        <v>ALMERÍA</v>
      </c>
      <c r="B41" s="25">
        <f t="shared" si="3"/>
        <v>90959</v>
      </c>
      <c r="C41" s="25">
        <f t="shared" si="4"/>
        <v>87420</v>
      </c>
      <c r="D41" s="25">
        <f t="shared" si="7"/>
        <v>14</v>
      </c>
      <c r="E41" s="24" t="str">
        <f t="shared" si="6"/>
        <v>BARCELONA</v>
      </c>
      <c r="F41" s="24">
        <f t="shared" si="8"/>
        <v>1857961.203</v>
      </c>
      <c r="G41" s="24">
        <f t="shared" si="9"/>
        <v>1293845.5</v>
      </c>
    </row>
    <row r="42" spans="1:9" x14ac:dyDescent="0.3">
      <c r="A42" s="24" t="str">
        <f t="shared" si="5"/>
        <v>AVILÉS</v>
      </c>
      <c r="B42" s="25">
        <f t="shared" si="3"/>
        <v>44753</v>
      </c>
      <c r="C42" s="25">
        <f t="shared" si="4"/>
        <v>41484</v>
      </c>
      <c r="D42" s="25">
        <f t="shared" si="7"/>
        <v>17</v>
      </c>
      <c r="E42" s="24" t="str">
        <f t="shared" si="6"/>
        <v>CEUTA</v>
      </c>
      <c r="F42" s="24">
        <f t="shared" si="8"/>
        <v>736993</v>
      </c>
      <c r="G42" s="24">
        <f t="shared" si="9"/>
        <v>664429</v>
      </c>
    </row>
    <row r="43" spans="1:9" x14ac:dyDescent="0.3">
      <c r="A43" s="24" t="str">
        <f t="shared" si="5"/>
        <v>BAHÍA DE ALGECIRAS</v>
      </c>
      <c r="B43" s="25">
        <f t="shared" si="3"/>
        <v>2541866</v>
      </c>
      <c r="C43" s="25">
        <f t="shared" si="4"/>
        <v>2833641</v>
      </c>
      <c r="D43" s="25">
        <f t="shared" si="7"/>
        <v>2</v>
      </c>
      <c r="E43" s="24" t="str">
        <f t="shared" si="6"/>
        <v>SANTA CRUZ DE TENERIFE</v>
      </c>
      <c r="F43" s="24">
        <f t="shared" si="8"/>
        <v>685587</v>
      </c>
      <c r="G43" s="24">
        <f t="shared" si="9"/>
        <v>725736</v>
      </c>
    </row>
    <row r="44" spans="1:9" x14ac:dyDescent="0.3">
      <c r="A44" s="24" t="str">
        <f t="shared" si="5"/>
        <v>BAHÍA DE CÁDIZ</v>
      </c>
      <c r="B44" s="25">
        <f t="shared" si="3"/>
        <v>99158</v>
      </c>
      <c r="C44" s="25">
        <f t="shared" si="4"/>
        <v>112165</v>
      </c>
      <c r="D44" s="25">
        <f t="shared" si="7"/>
        <v>12</v>
      </c>
      <c r="E44" s="24" t="str">
        <f t="shared" si="6"/>
        <v>BALEARES</v>
      </c>
      <c r="F44" s="24">
        <f t="shared" si="8"/>
        <v>243907</v>
      </c>
      <c r="G44" s="24">
        <f t="shared" si="9"/>
        <v>236555</v>
      </c>
    </row>
    <row r="45" spans="1:9" x14ac:dyDescent="0.3">
      <c r="A45" s="24" t="str">
        <f t="shared" si="5"/>
        <v>BALEARES</v>
      </c>
      <c r="B45" s="25">
        <f t="shared" si="3"/>
        <v>243907</v>
      </c>
      <c r="C45" s="25">
        <f t="shared" si="4"/>
        <v>236555</v>
      </c>
      <c r="D45" s="25">
        <f t="shared" si="7"/>
        <v>6</v>
      </c>
      <c r="E45" s="24" t="str">
        <f t="shared" si="6"/>
        <v>CARTAGENA</v>
      </c>
      <c r="F45" s="24">
        <f t="shared" si="8"/>
        <v>207922</v>
      </c>
      <c r="G45" s="24">
        <f t="shared" si="9"/>
        <v>155335</v>
      </c>
    </row>
    <row r="46" spans="1:9" x14ac:dyDescent="0.3">
      <c r="A46" s="24" t="str">
        <f t="shared" si="5"/>
        <v>BARCELONA</v>
      </c>
      <c r="B46" s="25">
        <f t="shared" si="3"/>
        <v>1857961.203</v>
      </c>
      <c r="C46" s="25">
        <f t="shared" si="4"/>
        <v>1293845.5</v>
      </c>
      <c r="D46" s="25">
        <f t="shared" si="7"/>
        <v>3</v>
      </c>
      <c r="E46" s="24" t="str">
        <f t="shared" si="6"/>
        <v>VALENCIA</v>
      </c>
      <c r="F46" s="24">
        <f t="shared" si="8"/>
        <v>192697</v>
      </c>
      <c r="G46" s="24">
        <f t="shared" si="9"/>
        <v>308467</v>
      </c>
    </row>
    <row r="47" spans="1:9" x14ac:dyDescent="0.3">
      <c r="A47" s="24" t="str">
        <f t="shared" si="5"/>
        <v>BILBAO</v>
      </c>
      <c r="B47" s="25">
        <f t="shared" si="3"/>
        <v>111691</v>
      </c>
      <c r="C47" s="25">
        <f t="shared" si="4"/>
        <v>111692</v>
      </c>
      <c r="D47" s="25">
        <f t="shared" si="7"/>
        <v>11</v>
      </c>
      <c r="E47" s="24" t="str">
        <f t="shared" si="6"/>
        <v>HUELVA</v>
      </c>
      <c r="F47" s="24">
        <f t="shared" si="8"/>
        <v>184903</v>
      </c>
      <c r="G47" s="24">
        <f t="shared" si="9"/>
        <v>147574</v>
      </c>
    </row>
    <row r="48" spans="1:9" x14ac:dyDescent="0.3">
      <c r="A48" s="24" t="str">
        <f t="shared" si="5"/>
        <v>CARTAGENA</v>
      </c>
      <c r="B48" s="25">
        <f t="shared" si="3"/>
        <v>207922</v>
      </c>
      <c r="C48" s="25">
        <f t="shared" si="4"/>
        <v>155335</v>
      </c>
      <c r="D48" s="25">
        <f t="shared" si="7"/>
        <v>7</v>
      </c>
      <c r="E48" s="24" t="str">
        <f t="shared" si="6"/>
        <v>VIGO</v>
      </c>
      <c r="F48" s="24">
        <f t="shared" si="8"/>
        <v>148447.52778999999</v>
      </c>
      <c r="G48" s="24">
        <f t="shared" si="9"/>
        <v>171736</v>
      </c>
    </row>
    <row r="49" spans="1:7" x14ac:dyDescent="0.3">
      <c r="A49" s="24" t="str">
        <f t="shared" si="5"/>
        <v>CASTELLÓN</v>
      </c>
      <c r="B49" s="25">
        <f t="shared" si="3"/>
        <v>24455</v>
      </c>
      <c r="C49" s="25">
        <f t="shared" si="4"/>
        <v>24058</v>
      </c>
      <c r="D49" s="25">
        <f t="shared" si="7"/>
        <v>24</v>
      </c>
      <c r="E49" s="24" t="str">
        <f t="shared" si="6"/>
        <v>BILBAO</v>
      </c>
      <c r="F49" s="24">
        <f t="shared" si="8"/>
        <v>111691</v>
      </c>
      <c r="G49" s="24">
        <f t="shared" si="9"/>
        <v>111692</v>
      </c>
    </row>
    <row r="50" spans="1:7" x14ac:dyDescent="0.3">
      <c r="A50" s="24" t="str">
        <f t="shared" si="5"/>
        <v>CEUTA</v>
      </c>
      <c r="B50" s="25">
        <f t="shared" si="3"/>
        <v>736993</v>
      </c>
      <c r="C50" s="25">
        <f t="shared" si="4"/>
        <v>664429</v>
      </c>
      <c r="D50" s="25">
        <f t="shared" si="7"/>
        <v>4</v>
      </c>
      <c r="E50" s="24" t="str">
        <f t="shared" si="6"/>
        <v>BAHÍA DE CÁDIZ</v>
      </c>
      <c r="F50" s="24">
        <f t="shared" si="8"/>
        <v>99158</v>
      </c>
      <c r="G50" s="24">
        <f t="shared" si="9"/>
        <v>112165</v>
      </c>
    </row>
    <row r="51" spans="1:7" x14ac:dyDescent="0.3">
      <c r="A51" s="24" t="str">
        <f t="shared" si="5"/>
        <v>FERROL-SAN CIBRAO</v>
      </c>
      <c r="B51" s="25">
        <f t="shared" si="3"/>
        <v>28070</v>
      </c>
      <c r="C51" s="25">
        <f t="shared" si="4"/>
        <v>20265</v>
      </c>
      <c r="D51" s="25">
        <f t="shared" si="7"/>
        <v>20</v>
      </c>
      <c r="E51" s="24" t="str">
        <f t="shared" si="6"/>
        <v>MÁLAGA</v>
      </c>
      <c r="F51" s="24">
        <f t="shared" si="8"/>
        <v>97594</v>
      </c>
      <c r="G51" s="24">
        <f t="shared" si="9"/>
        <v>108347</v>
      </c>
    </row>
    <row r="52" spans="1:7" x14ac:dyDescent="0.3">
      <c r="A52" s="24" t="str">
        <f t="shared" si="5"/>
        <v>GIJÓN</v>
      </c>
      <c r="B52" s="25">
        <f t="shared" si="3"/>
        <v>40051</v>
      </c>
      <c r="C52" s="25">
        <f t="shared" si="4"/>
        <v>76911</v>
      </c>
      <c r="D52" s="25">
        <f t="shared" si="7"/>
        <v>18</v>
      </c>
      <c r="E52" s="24" t="str">
        <f t="shared" si="6"/>
        <v>ALMERÍA</v>
      </c>
      <c r="F52" s="24">
        <f t="shared" si="8"/>
        <v>90959</v>
      </c>
      <c r="G52" s="24">
        <f t="shared" si="9"/>
        <v>87420</v>
      </c>
    </row>
    <row r="53" spans="1:7" x14ac:dyDescent="0.3">
      <c r="A53" s="24" t="str">
        <f t="shared" si="5"/>
        <v>HUELVA</v>
      </c>
      <c r="B53" s="25">
        <f t="shared" si="3"/>
        <v>184903</v>
      </c>
      <c r="C53" s="25">
        <f t="shared" si="4"/>
        <v>147574</v>
      </c>
      <c r="D53" s="25">
        <f t="shared" si="7"/>
        <v>9</v>
      </c>
      <c r="E53" s="24" t="str">
        <f t="shared" si="6"/>
        <v>A CORUÑA</v>
      </c>
      <c r="F53" s="24">
        <f t="shared" si="8"/>
        <v>83873</v>
      </c>
      <c r="G53" s="24">
        <f t="shared" si="9"/>
        <v>84165</v>
      </c>
    </row>
    <row r="54" spans="1:7" x14ac:dyDescent="0.3">
      <c r="A54" s="24" t="str">
        <f t="shared" si="5"/>
        <v>LAS PALMAS</v>
      </c>
      <c r="B54" s="25">
        <f t="shared" si="3"/>
        <v>2630374.3999999999</v>
      </c>
      <c r="C54" s="25">
        <f t="shared" si="4"/>
        <v>2678808</v>
      </c>
      <c r="D54" s="25">
        <f t="shared" si="7"/>
        <v>1</v>
      </c>
      <c r="E54" s="24" t="str">
        <f t="shared" si="6"/>
        <v>TARRAGONA</v>
      </c>
      <c r="F54" s="24">
        <f t="shared" si="8"/>
        <v>79685</v>
      </c>
      <c r="G54" s="24">
        <f t="shared" si="9"/>
        <v>75563</v>
      </c>
    </row>
    <row r="55" spans="1:7" x14ac:dyDescent="0.3">
      <c r="A55" s="24" t="str">
        <f t="shared" si="5"/>
        <v>MÁLAGA</v>
      </c>
      <c r="B55" s="25">
        <f t="shared" si="3"/>
        <v>97594</v>
      </c>
      <c r="C55" s="25">
        <f t="shared" si="4"/>
        <v>108347</v>
      </c>
      <c r="D55" s="25">
        <f t="shared" si="7"/>
        <v>13</v>
      </c>
      <c r="E55" s="24" t="str">
        <f t="shared" si="6"/>
        <v>AVILÉS</v>
      </c>
      <c r="F55" s="24">
        <f t="shared" si="8"/>
        <v>44753</v>
      </c>
      <c r="G55" s="24">
        <f t="shared" si="9"/>
        <v>41484</v>
      </c>
    </row>
    <row r="56" spans="1:7" x14ac:dyDescent="0.3">
      <c r="A56" s="24" t="str">
        <f t="shared" si="5"/>
        <v>MARÍN Y RÍA DE PONTEVEDRA</v>
      </c>
      <c r="B56" s="25">
        <f t="shared" si="3"/>
        <v>25900</v>
      </c>
      <c r="C56" s="25">
        <f t="shared" si="4"/>
        <v>20190</v>
      </c>
      <c r="D56" s="25">
        <f t="shared" si="7"/>
        <v>22</v>
      </c>
      <c r="E56" s="24" t="str">
        <f t="shared" si="6"/>
        <v>GIJÓN</v>
      </c>
      <c r="F56" s="24">
        <f t="shared" ref="F56:F66" si="10">LOOKUP(E56,$A$39:$A$66,$B$39:$B$66)</f>
        <v>40051</v>
      </c>
      <c r="G56" s="24">
        <f t="shared" si="9"/>
        <v>76911</v>
      </c>
    </row>
    <row r="57" spans="1:7" x14ac:dyDescent="0.3">
      <c r="A57" s="24" t="str">
        <f t="shared" si="5"/>
        <v>MELILLA</v>
      </c>
      <c r="B57" s="25">
        <f t="shared" si="3"/>
        <v>5467</v>
      </c>
      <c r="C57" s="25">
        <f t="shared" si="4"/>
        <v>5320</v>
      </c>
      <c r="D57" s="25">
        <f t="shared" si="7"/>
        <v>27</v>
      </c>
      <c r="E57" s="24" t="str">
        <f t="shared" si="6"/>
        <v>MOTRIL</v>
      </c>
      <c r="F57" s="24">
        <f t="shared" si="10"/>
        <v>31476</v>
      </c>
      <c r="G57" s="24">
        <f t="shared" si="9"/>
        <v>25612</v>
      </c>
    </row>
    <row r="58" spans="1:7" x14ac:dyDescent="0.3">
      <c r="A58" s="24" t="str">
        <f t="shared" si="5"/>
        <v>MOTRIL</v>
      </c>
      <c r="B58" s="25">
        <f t="shared" si="3"/>
        <v>31476</v>
      </c>
      <c r="C58" s="25">
        <f t="shared" si="4"/>
        <v>25612</v>
      </c>
      <c r="D58" s="25">
        <f t="shared" si="7"/>
        <v>19</v>
      </c>
      <c r="E58" s="24" t="str">
        <f t="shared" si="6"/>
        <v>FERROL-SAN CIBRAO</v>
      </c>
      <c r="F58" s="24">
        <f t="shared" si="10"/>
        <v>28070</v>
      </c>
      <c r="G58" s="24">
        <f t="shared" si="9"/>
        <v>20265</v>
      </c>
    </row>
    <row r="59" spans="1:7" x14ac:dyDescent="0.3">
      <c r="A59" s="24" t="str">
        <f t="shared" si="5"/>
        <v>PASAIA</v>
      </c>
      <c r="B59" s="25">
        <f t="shared" si="3"/>
        <v>25087</v>
      </c>
      <c r="C59" s="25">
        <f t="shared" si="4"/>
        <v>29072</v>
      </c>
      <c r="D59" s="25">
        <f t="shared" si="7"/>
        <v>23</v>
      </c>
      <c r="E59" s="24" t="str">
        <f t="shared" si="6"/>
        <v>ALICANTE</v>
      </c>
      <c r="F59" s="24">
        <f t="shared" si="10"/>
        <v>27809</v>
      </c>
      <c r="G59" s="24">
        <f t="shared" si="9"/>
        <v>24296</v>
      </c>
    </row>
    <row r="60" spans="1:7" x14ac:dyDescent="0.3">
      <c r="A60" s="24" t="str">
        <f t="shared" si="5"/>
        <v>SANTA CRUZ DE TENERIFE</v>
      </c>
      <c r="B60" s="25">
        <f t="shared" si="3"/>
        <v>685587</v>
      </c>
      <c r="C60" s="25">
        <f t="shared" si="4"/>
        <v>725736</v>
      </c>
      <c r="D60" s="25">
        <f t="shared" si="7"/>
        <v>5</v>
      </c>
      <c r="E60" s="24" t="str">
        <f t="shared" si="6"/>
        <v>MARÍN Y RÍA DE PONTEVEDRA</v>
      </c>
      <c r="F60" s="24">
        <f t="shared" si="10"/>
        <v>25900</v>
      </c>
      <c r="G60" s="24">
        <f t="shared" si="9"/>
        <v>20190</v>
      </c>
    </row>
    <row r="61" spans="1:7" x14ac:dyDescent="0.3">
      <c r="A61" s="24" t="str">
        <f t="shared" si="5"/>
        <v>SANTANDER</v>
      </c>
      <c r="B61" s="25">
        <f t="shared" si="3"/>
        <v>22207</v>
      </c>
      <c r="C61" s="25">
        <f t="shared" si="4"/>
        <v>19662</v>
      </c>
      <c r="D61" s="25">
        <f t="shared" si="7"/>
        <v>26</v>
      </c>
      <c r="E61" s="24" t="str">
        <f t="shared" si="6"/>
        <v>PASAIA</v>
      </c>
      <c r="F61" s="24">
        <f t="shared" si="10"/>
        <v>25087</v>
      </c>
      <c r="G61" s="24">
        <f t="shared" si="9"/>
        <v>29072</v>
      </c>
    </row>
    <row r="62" spans="1:7" x14ac:dyDescent="0.3">
      <c r="A62" s="24" t="str">
        <f t="shared" si="5"/>
        <v>SEVILLA</v>
      </c>
      <c r="B62" s="25">
        <f t="shared" si="3"/>
        <v>22872</v>
      </c>
      <c r="C62" s="25">
        <f t="shared" si="4"/>
        <v>32918</v>
      </c>
      <c r="D62" s="25">
        <f t="shared" si="7"/>
        <v>25</v>
      </c>
      <c r="E62" s="24" t="str">
        <f t="shared" si="6"/>
        <v>CASTELLÓN</v>
      </c>
      <c r="F62" s="24">
        <f t="shared" si="10"/>
        <v>24455</v>
      </c>
      <c r="G62" s="24">
        <f t="shared" si="9"/>
        <v>24058</v>
      </c>
    </row>
    <row r="63" spans="1:7" x14ac:dyDescent="0.3">
      <c r="A63" s="24" t="str">
        <f t="shared" si="5"/>
        <v>TARRAGONA</v>
      </c>
      <c r="B63" s="25">
        <f t="shared" si="3"/>
        <v>79685</v>
      </c>
      <c r="C63" s="25">
        <f t="shared" si="4"/>
        <v>75563</v>
      </c>
      <c r="D63" s="25">
        <f t="shared" si="7"/>
        <v>16</v>
      </c>
      <c r="E63" s="24" t="str">
        <f t="shared" si="6"/>
        <v>SEVILLA</v>
      </c>
      <c r="F63" s="24">
        <f t="shared" si="10"/>
        <v>22872</v>
      </c>
      <c r="G63" s="24">
        <f t="shared" si="9"/>
        <v>32918</v>
      </c>
    </row>
    <row r="64" spans="1:7" x14ac:dyDescent="0.3">
      <c r="A64" s="24" t="str">
        <f t="shared" si="5"/>
        <v>VALENCIA</v>
      </c>
      <c r="B64" s="25">
        <f t="shared" si="3"/>
        <v>192697</v>
      </c>
      <c r="C64" s="25">
        <f t="shared" si="4"/>
        <v>308467</v>
      </c>
      <c r="D64" s="25">
        <f t="shared" si="7"/>
        <v>8</v>
      </c>
      <c r="E64" s="24" t="str">
        <f t="shared" si="6"/>
        <v>SANTANDER</v>
      </c>
      <c r="F64" s="24">
        <f t="shared" si="10"/>
        <v>22207</v>
      </c>
      <c r="G64" s="24">
        <f t="shared" si="9"/>
        <v>19662</v>
      </c>
    </row>
    <row r="65" spans="1:7" x14ac:dyDescent="0.3">
      <c r="A65" s="24" t="str">
        <f t="shared" si="5"/>
        <v>VIGO</v>
      </c>
      <c r="B65" s="25">
        <f t="shared" si="3"/>
        <v>148447.52778999999</v>
      </c>
      <c r="C65" s="25">
        <f t="shared" si="4"/>
        <v>171736</v>
      </c>
      <c r="D65" s="25">
        <f t="shared" si="7"/>
        <v>10</v>
      </c>
      <c r="E65" s="24" t="str">
        <f t="shared" si="6"/>
        <v>MELILLA</v>
      </c>
      <c r="F65" s="24">
        <f t="shared" si="10"/>
        <v>5467</v>
      </c>
      <c r="G65" s="24">
        <f t="shared" si="9"/>
        <v>5320</v>
      </c>
    </row>
    <row r="66" spans="1:7" x14ac:dyDescent="0.3">
      <c r="A66" s="24" t="str">
        <f t="shared" si="5"/>
        <v>VILAGARCÍA</v>
      </c>
      <c r="B66" s="25">
        <f t="shared" si="3"/>
        <v>3729</v>
      </c>
      <c r="C66" s="25">
        <f t="shared" si="4"/>
        <v>4207</v>
      </c>
      <c r="D66" s="25">
        <f t="shared" si="7"/>
        <v>28</v>
      </c>
      <c r="E66" s="24" t="str">
        <f t="shared" si="6"/>
        <v>VILAGARCÍA</v>
      </c>
      <c r="F66" s="24">
        <f t="shared" si="10"/>
        <v>3729</v>
      </c>
      <c r="G66" s="24">
        <f t="shared" si="9"/>
        <v>4207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7" priority="2">
      <formula>ISERROR(F7)</formula>
    </cfRule>
  </conditionalFormatting>
  <conditionalFormatting sqref="F8 F10 F12 F14 F16 F18 F20 F22 F24 F26 F28 F30 F32 F34">
    <cfRule type="containsErrors" dxfId="36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orientation="landscape" r:id="rId1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L68"/>
  <sheetViews>
    <sheetView topLeftCell="A4" workbookViewId="0">
      <selection activeCell="M35" sqref="M35"/>
    </sheetView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155</v>
      </c>
    </row>
    <row r="2" spans="1:12" s="2" customFormat="1" ht="21" x14ac:dyDescent="0.4">
      <c r="I2" s="2" t="s">
        <v>114</v>
      </c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2031</v>
      </c>
      <c r="C7" s="18">
        <v>2247</v>
      </c>
      <c r="D7" s="18">
        <v>34903</v>
      </c>
      <c r="E7" s="18">
        <v>32195</v>
      </c>
      <c r="F7" s="10">
        <f>((E7*100)/D7)-100</f>
        <v>-7.7586453886485458</v>
      </c>
      <c r="G7" s="1"/>
      <c r="H7" s="1"/>
      <c r="I7" s="1"/>
    </row>
    <row r="8" spans="1:12" x14ac:dyDescent="0.3">
      <c r="A8" s="11" t="s">
        <v>31</v>
      </c>
      <c r="B8" s="19">
        <v>338</v>
      </c>
      <c r="C8" s="19">
        <v>230</v>
      </c>
      <c r="D8" s="19">
        <v>3621</v>
      </c>
      <c r="E8" s="19">
        <v>4689</v>
      </c>
      <c r="F8" s="12">
        <f t="shared" ref="F8:F34" si="0">((E8*100)/D8)-100</f>
        <v>29.494614747307367</v>
      </c>
      <c r="G8" s="1"/>
      <c r="H8" s="1"/>
      <c r="I8" s="1"/>
    </row>
    <row r="9" spans="1:12" x14ac:dyDescent="0.3">
      <c r="A9" s="9" t="s">
        <v>156</v>
      </c>
      <c r="B9" s="18">
        <v>3458</v>
      </c>
      <c r="C9" s="18">
        <v>3290</v>
      </c>
      <c r="D9" s="18">
        <v>40129</v>
      </c>
      <c r="E9" s="18">
        <v>44873</v>
      </c>
      <c r="F9" s="10">
        <f t="shared" si="0"/>
        <v>11.821874454883002</v>
      </c>
      <c r="G9" s="1"/>
      <c r="H9" s="1"/>
      <c r="I9" s="1"/>
    </row>
    <row r="10" spans="1:12" x14ac:dyDescent="0.3">
      <c r="A10" s="11" t="s">
        <v>158</v>
      </c>
      <c r="B10" s="19">
        <v>565</v>
      </c>
      <c r="C10" s="19">
        <v>0</v>
      </c>
      <c r="D10" s="19">
        <v>8685</v>
      </c>
      <c r="E10" s="19">
        <v>8920</v>
      </c>
      <c r="F10" s="12">
        <f t="shared" si="0"/>
        <v>2.7058146229130671</v>
      </c>
      <c r="G10" s="1"/>
      <c r="H10" s="1"/>
      <c r="I10" s="1"/>
    </row>
    <row r="11" spans="1:12" x14ac:dyDescent="0.3">
      <c r="A11" s="9" t="s">
        <v>159</v>
      </c>
      <c r="B11" s="18">
        <v>200224</v>
      </c>
      <c r="C11" s="18">
        <v>207672</v>
      </c>
      <c r="D11" s="18">
        <v>2653087</v>
      </c>
      <c r="E11" s="18">
        <v>2383455</v>
      </c>
      <c r="F11" s="10">
        <f t="shared" si="0"/>
        <v>-10.162953570689538</v>
      </c>
      <c r="G11" s="1"/>
      <c r="H11" s="1"/>
      <c r="I11" s="1"/>
    </row>
    <row r="12" spans="1:12" x14ac:dyDescent="0.3">
      <c r="A12" s="11" t="s">
        <v>160</v>
      </c>
      <c r="B12" s="19">
        <v>0</v>
      </c>
      <c r="C12" s="19">
        <v>0</v>
      </c>
      <c r="D12" s="19">
        <v>18207</v>
      </c>
      <c r="E12" s="19">
        <v>0</v>
      </c>
      <c r="F12" s="12">
        <f t="shared" si="0"/>
        <v>-100</v>
      </c>
      <c r="G12" s="1"/>
      <c r="H12" s="1"/>
      <c r="I12" s="1"/>
    </row>
    <row r="13" spans="1:12" x14ac:dyDescent="0.3">
      <c r="A13" s="9" t="s">
        <v>32</v>
      </c>
      <c r="B13" s="18">
        <v>221</v>
      </c>
      <c r="C13" s="18">
        <v>275</v>
      </c>
      <c r="D13" s="18">
        <v>5358</v>
      </c>
      <c r="E13" s="18">
        <v>5854</v>
      </c>
      <c r="F13" s="10">
        <f t="shared" si="0"/>
        <v>9.2571855169839523</v>
      </c>
      <c r="G13" s="1"/>
      <c r="H13" s="1"/>
      <c r="I13" s="1"/>
    </row>
    <row r="14" spans="1:12" x14ac:dyDescent="0.3">
      <c r="A14" s="11" t="s">
        <v>33</v>
      </c>
      <c r="B14" s="19">
        <v>72471</v>
      </c>
      <c r="C14" s="19">
        <v>102378</v>
      </c>
      <c r="D14" s="19">
        <v>963326</v>
      </c>
      <c r="E14" s="19">
        <v>1492671.05</v>
      </c>
      <c r="F14" s="12">
        <f t="shared" si="0"/>
        <v>54.949731451242883</v>
      </c>
      <c r="G14" s="1"/>
      <c r="H14" s="1"/>
      <c r="I14" s="1"/>
    </row>
    <row r="15" spans="1:12" x14ac:dyDescent="0.3">
      <c r="A15" s="9" t="s">
        <v>34</v>
      </c>
      <c r="B15" s="18">
        <v>5726</v>
      </c>
      <c r="C15" s="18">
        <v>4927</v>
      </c>
      <c r="D15" s="18">
        <v>67592</v>
      </c>
      <c r="E15" s="18">
        <v>69175</v>
      </c>
      <c r="F15" s="10">
        <f t="shared" si="0"/>
        <v>2.34199313528228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819</v>
      </c>
      <c r="D16" s="19">
        <v>8602</v>
      </c>
      <c r="E16" s="19">
        <v>9359</v>
      </c>
      <c r="F16" s="12">
        <f t="shared" si="0"/>
        <v>8.800279004882583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0</v>
      </c>
      <c r="E17" s="18">
        <v>0</v>
      </c>
      <c r="F17" s="10" t="e">
        <f t="shared" si="0"/>
        <v>#DIV/0!</v>
      </c>
      <c r="G17" s="1"/>
      <c r="H17" s="1"/>
      <c r="I17" s="1"/>
    </row>
    <row r="18" spans="1:9" x14ac:dyDescent="0.3">
      <c r="A18" s="11" t="s">
        <v>36</v>
      </c>
      <c r="B18" s="19">
        <v>62547</v>
      </c>
      <c r="C18" s="19">
        <v>54158</v>
      </c>
      <c r="D18" s="19">
        <v>639611</v>
      </c>
      <c r="E18" s="19">
        <v>715174</v>
      </c>
      <c r="F18" s="12">
        <f t="shared" si="0"/>
        <v>11.81389938572039</v>
      </c>
      <c r="G18" s="1"/>
      <c r="H18" s="1"/>
      <c r="I18" s="1"/>
    </row>
    <row r="19" spans="1:9" x14ac:dyDescent="0.3">
      <c r="A19" s="9" t="s">
        <v>37</v>
      </c>
      <c r="B19" s="18">
        <v>725</v>
      </c>
      <c r="C19" s="18">
        <v>523</v>
      </c>
      <c r="D19" s="18">
        <v>7043</v>
      </c>
      <c r="E19" s="18">
        <v>6330</v>
      </c>
      <c r="F19" s="10">
        <f t="shared" si="0"/>
        <v>-10.123526906147944</v>
      </c>
      <c r="G19" s="1"/>
      <c r="H19" s="1"/>
      <c r="I19" s="1"/>
    </row>
    <row r="20" spans="1:9" x14ac:dyDescent="0.3">
      <c r="A20" s="11" t="s">
        <v>162</v>
      </c>
      <c r="B20" s="19">
        <v>3713</v>
      </c>
      <c r="C20" s="19">
        <v>1227</v>
      </c>
      <c r="D20" s="19">
        <v>49000</v>
      </c>
      <c r="E20" s="19">
        <v>24141</v>
      </c>
      <c r="F20" s="12">
        <f t="shared" si="0"/>
        <v>-50.732653061224489</v>
      </c>
      <c r="G20" s="1"/>
      <c r="H20" s="1"/>
      <c r="I20" s="1"/>
    </row>
    <row r="21" spans="1:9" x14ac:dyDescent="0.3">
      <c r="A21" s="9" t="s">
        <v>38</v>
      </c>
      <c r="B21" s="18">
        <v>12407</v>
      </c>
      <c r="C21" s="18">
        <v>17076</v>
      </c>
      <c r="D21" s="18">
        <v>128427</v>
      </c>
      <c r="E21" s="18">
        <v>163869</v>
      </c>
      <c r="F21" s="10">
        <f t="shared" si="0"/>
        <v>27.597000630708493</v>
      </c>
      <c r="G21" s="1"/>
      <c r="H21" s="1"/>
      <c r="I21" s="1"/>
    </row>
    <row r="22" spans="1:9" x14ac:dyDescent="0.3">
      <c r="A22" s="11" t="s">
        <v>59</v>
      </c>
      <c r="B22" s="19">
        <v>197288</v>
      </c>
      <c r="C22" s="19">
        <v>199351</v>
      </c>
      <c r="D22" s="19">
        <v>2381345</v>
      </c>
      <c r="E22" s="19">
        <v>2336124.4</v>
      </c>
      <c r="F22" s="12">
        <f t="shared" si="0"/>
        <v>-1.8989520628048382</v>
      </c>
      <c r="G22" s="1"/>
      <c r="H22" s="1"/>
      <c r="I22" s="1"/>
    </row>
    <row r="23" spans="1:9" x14ac:dyDescent="0.3">
      <c r="A23" s="9" t="s">
        <v>163</v>
      </c>
      <c r="B23" s="18">
        <v>2465</v>
      </c>
      <c r="C23" s="18">
        <v>1387</v>
      </c>
      <c r="D23" s="18">
        <v>41161</v>
      </c>
      <c r="E23" s="18">
        <v>33105</v>
      </c>
      <c r="F23" s="10">
        <f t="shared" si="0"/>
        <v>-19.571924880347908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1284</v>
      </c>
      <c r="D24" s="19">
        <v>9728</v>
      </c>
      <c r="E24" s="19">
        <v>14558</v>
      </c>
      <c r="F24" s="12">
        <f t="shared" si="0"/>
        <v>49.65049342105263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0</v>
      </c>
      <c r="E25" s="18">
        <v>0</v>
      </c>
      <c r="F25" s="10" t="e">
        <f t="shared" si="0"/>
        <v>#DIV/0!</v>
      </c>
      <c r="G25" s="1"/>
      <c r="H25" s="1"/>
      <c r="I25" s="1"/>
    </row>
    <row r="26" spans="1:9" x14ac:dyDescent="0.3">
      <c r="A26" s="11" t="s">
        <v>40</v>
      </c>
      <c r="B26" s="19">
        <v>2295</v>
      </c>
      <c r="C26" s="19">
        <v>804</v>
      </c>
      <c r="D26" s="19">
        <v>20607</v>
      </c>
      <c r="E26" s="19">
        <v>16334</v>
      </c>
      <c r="F26" s="12">
        <f t="shared" si="0"/>
        <v>-20.735672344349013</v>
      </c>
      <c r="G26" s="1"/>
      <c r="H26" s="1"/>
      <c r="I26" s="1"/>
    </row>
    <row r="27" spans="1:9" x14ac:dyDescent="0.3">
      <c r="A27" s="9" t="s">
        <v>41</v>
      </c>
      <c r="B27" s="18">
        <v>1409</v>
      </c>
      <c r="C27" s="18">
        <v>1303</v>
      </c>
      <c r="D27" s="18">
        <v>10458</v>
      </c>
      <c r="E27" s="18">
        <v>8427</v>
      </c>
      <c r="F27" s="10">
        <f t="shared" si="0"/>
        <v>-19.420539300057371</v>
      </c>
      <c r="G27" s="1"/>
      <c r="H27" s="1"/>
      <c r="I27" s="1"/>
    </row>
    <row r="28" spans="1:9" x14ac:dyDescent="0.3">
      <c r="A28" s="11" t="s">
        <v>42</v>
      </c>
      <c r="B28" s="19">
        <v>49611</v>
      </c>
      <c r="C28" s="19">
        <v>55472</v>
      </c>
      <c r="D28" s="19">
        <v>550812</v>
      </c>
      <c r="E28" s="19">
        <v>562603</v>
      </c>
      <c r="F28" s="12">
        <f t="shared" si="0"/>
        <v>2.1406577924954462</v>
      </c>
      <c r="G28" s="1"/>
      <c r="H28" s="1"/>
      <c r="I28" s="1"/>
    </row>
    <row r="29" spans="1:9" x14ac:dyDescent="0.3">
      <c r="A29" s="9" t="s">
        <v>43</v>
      </c>
      <c r="B29" s="18">
        <v>808</v>
      </c>
      <c r="C29" s="18">
        <v>684</v>
      </c>
      <c r="D29" s="18">
        <v>8045</v>
      </c>
      <c r="E29" s="18">
        <v>9624</v>
      </c>
      <c r="F29" s="10">
        <f t="shared" si="0"/>
        <v>19.627097576134247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9057</v>
      </c>
      <c r="E30" s="19">
        <v>9278</v>
      </c>
      <c r="F30" s="12">
        <f t="shared" si="0"/>
        <v>2.4401015788892551</v>
      </c>
      <c r="G30" s="1"/>
      <c r="H30" s="1"/>
      <c r="I30" s="1"/>
    </row>
    <row r="31" spans="1:9" x14ac:dyDescent="0.3">
      <c r="A31" s="9" t="s">
        <v>45</v>
      </c>
      <c r="B31" s="18">
        <v>3978</v>
      </c>
      <c r="C31" s="18">
        <v>1053</v>
      </c>
      <c r="D31" s="18">
        <v>22406</v>
      </c>
      <c r="E31" s="18">
        <v>20787</v>
      </c>
      <c r="F31" s="10">
        <f t="shared" si="0"/>
        <v>-7.2257431045255771</v>
      </c>
      <c r="G31" s="1"/>
      <c r="H31" s="1"/>
      <c r="I31" s="1"/>
    </row>
    <row r="32" spans="1:9" x14ac:dyDescent="0.3">
      <c r="A32" s="11" t="s">
        <v>46</v>
      </c>
      <c r="B32" s="19">
        <v>15917</v>
      </c>
      <c r="C32" s="19">
        <v>3290</v>
      </c>
      <c r="D32" s="19">
        <v>226673</v>
      </c>
      <c r="E32" s="19">
        <v>113866</v>
      </c>
      <c r="F32" s="12">
        <f t="shared" si="0"/>
        <v>-49.766403585782164</v>
      </c>
      <c r="G32" s="1"/>
      <c r="H32" s="1"/>
      <c r="I32" s="1"/>
    </row>
    <row r="33" spans="1:9" x14ac:dyDescent="0.3">
      <c r="A33" s="9" t="s">
        <v>47</v>
      </c>
      <c r="B33" s="18">
        <v>7857</v>
      </c>
      <c r="C33" s="18">
        <v>6603</v>
      </c>
      <c r="D33" s="18">
        <v>78723</v>
      </c>
      <c r="E33" s="18">
        <v>67139.527789999993</v>
      </c>
      <c r="F33" s="10">
        <f t="shared" si="0"/>
        <v>-14.714215934352112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94</v>
      </c>
      <c r="D34" s="19">
        <v>556</v>
      </c>
      <c r="E34" s="19">
        <v>604</v>
      </c>
      <c r="F34" s="12">
        <f t="shared" si="0"/>
        <v>8.6330935251798593</v>
      </c>
      <c r="G34" s="1"/>
      <c r="H34" s="1"/>
      <c r="I34" s="1"/>
    </row>
    <row r="35" spans="1:9" x14ac:dyDescent="0.3">
      <c r="A35" s="13" t="s">
        <v>48</v>
      </c>
      <c r="B35" s="14">
        <f>SUM(B7:B34)</f>
        <v>646054</v>
      </c>
      <c r="C35" s="14">
        <f t="shared" ref="C35:E35" si="1">SUM(C7:C34)</f>
        <v>666147</v>
      </c>
      <c r="D35" s="14">
        <f t="shared" si="1"/>
        <v>7987162</v>
      </c>
      <c r="E35" s="14">
        <f t="shared" si="1"/>
        <v>8153154.977789999</v>
      </c>
      <c r="F35" s="15">
        <f t="shared" ref="F35" si="2">((E35*100)/D35)-100</f>
        <v>2.0782472897131612</v>
      </c>
      <c r="G35" s="1"/>
      <c r="H35" s="1"/>
      <c r="I35" s="1"/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32195</v>
      </c>
      <c r="C39" s="25">
        <f t="shared" si="4"/>
        <v>34903</v>
      </c>
      <c r="D39" s="25">
        <f>_xlfn.RANK.EQ(B39,$B$39:$B$66)+COUNTIF($B$39:$B$66,B39)-1</f>
        <v>12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2383455</v>
      </c>
      <c r="G39" s="24">
        <f>LOOKUP(E39,$A$39:$A$66,$C$39:$C$66)</f>
        <v>2653087</v>
      </c>
    </row>
    <row r="40" spans="1:9" x14ac:dyDescent="0.3">
      <c r="A40" s="24" t="str">
        <f t="shared" si="5"/>
        <v>ALICANTE</v>
      </c>
      <c r="B40" s="25">
        <f t="shared" si="3"/>
        <v>4689</v>
      </c>
      <c r="C40" s="25">
        <f t="shared" si="4"/>
        <v>3621</v>
      </c>
      <c r="D40" s="25">
        <f t="shared" ref="D40:D66" si="7">_xlfn.RANK.EQ(B40,$B$39:$B$66)+COUNTIF($B$39:$B$66,B40)-1</f>
        <v>24</v>
      </c>
      <c r="E40" s="24" t="str">
        <f t="shared" si="6"/>
        <v>LAS PALMAS</v>
      </c>
      <c r="F40" s="24">
        <f t="shared" ref="F40:F66" si="8">LOOKUP(E40,$A$39:$A$66,$B$39:$B$66)</f>
        <v>2336124.4</v>
      </c>
      <c r="G40" s="24">
        <f t="shared" ref="G40:G66" si="9">LOOKUP(E40,$A$39:$A$66,$C$39:$C$66)</f>
        <v>2381345</v>
      </c>
    </row>
    <row r="41" spans="1:9" x14ac:dyDescent="0.3">
      <c r="A41" s="24" t="str">
        <f t="shared" si="5"/>
        <v>ALMERÍA</v>
      </c>
      <c r="B41" s="25">
        <f t="shared" si="3"/>
        <v>44873</v>
      </c>
      <c r="C41" s="25">
        <f t="shared" si="4"/>
        <v>40129</v>
      </c>
      <c r="D41" s="25">
        <f t="shared" si="7"/>
        <v>10</v>
      </c>
      <c r="E41" s="24" t="str">
        <f t="shared" si="6"/>
        <v>BARCELONA</v>
      </c>
      <c r="F41" s="24">
        <f t="shared" si="8"/>
        <v>1492671.05</v>
      </c>
      <c r="G41" s="24">
        <f t="shared" si="9"/>
        <v>963326</v>
      </c>
    </row>
    <row r="42" spans="1:9" x14ac:dyDescent="0.3">
      <c r="A42" s="24" t="str">
        <f t="shared" si="5"/>
        <v>AVILÉS</v>
      </c>
      <c r="B42" s="25">
        <f t="shared" si="3"/>
        <v>8920</v>
      </c>
      <c r="C42" s="25">
        <f t="shared" si="4"/>
        <v>8685</v>
      </c>
      <c r="D42" s="25">
        <f t="shared" si="7"/>
        <v>20</v>
      </c>
      <c r="E42" s="24" t="str">
        <f t="shared" si="6"/>
        <v>CEUTA</v>
      </c>
      <c r="F42" s="24">
        <f t="shared" si="8"/>
        <v>715174</v>
      </c>
      <c r="G42" s="24">
        <f t="shared" si="9"/>
        <v>639611</v>
      </c>
    </row>
    <row r="43" spans="1:9" x14ac:dyDescent="0.3">
      <c r="A43" s="24" t="str">
        <f t="shared" si="5"/>
        <v>BAHÍA DE ALGECIRAS</v>
      </c>
      <c r="B43" s="25">
        <f t="shared" si="3"/>
        <v>2383455</v>
      </c>
      <c r="C43" s="25">
        <f t="shared" si="4"/>
        <v>2653087</v>
      </c>
      <c r="D43" s="25">
        <f t="shared" si="7"/>
        <v>1</v>
      </c>
      <c r="E43" s="24" t="str">
        <f t="shared" si="6"/>
        <v>SANTA CRUZ DE TENERIFE</v>
      </c>
      <c r="F43" s="24">
        <f t="shared" si="8"/>
        <v>562603</v>
      </c>
      <c r="G43" s="24">
        <f t="shared" si="9"/>
        <v>550812</v>
      </c>
    </row>
    <row r="44" spans="1:9" x14ac:dyDescent="0.3">
      <c r="A44" s="24" t="str">
        <f t="shared" si="5"/>
        <v>BAHÍA DE CÁDIZ</v>
      </c>
      <c r="B44" s="25">
        <f t="shared" si="3"/>
        <v>0</v>
      </c>
      <c r="C44" s="25">
        <f t="shared" si="4"/>
        <v>18207</v>
      </c>
      <c r="D44" s="25">
        <f t="shared" si="7"/>
        <v>28</v>
      </c>
      <c r="E44" s="24" t="str">
        <f t="shared" si="6"/>
        <v>HUELVA</v>
      </c>
      <c r="F44" s="24">
        <f t="shared" si="8"/>
        <v>163869</v>
      </c>
      <c r="G44" s="24">
        <f t="shared" si="9"/>
        <v>128427</v>
      </c>
    </row>
    <row r="45" spans="1:9" x14ac:dyDescent="0.3">
      <c r="A45" s="24" t="str">
        <f t="shared" si="5"/>
        <v>BALEARES</v>
      </c>
      <c r="B45" s="25">
        <f t="shared" si="3"/>
        <v>5854</v>
      </c>
      <c r="C45" s="25">
        <f t="shared" si="4"/>
        <v>5358</v>
      </c>
      <c r="D45" s="25">
        <f t="shared" si="7"/>
        <v>23</v>
      </c>
      <c r="E45" s="24" t="str">
        <f t="shared" si="6"/>
        <v>VALENCIA</v>
      </c>
      <c r="F45" s="24">
        <f t="shared" si="8"/>
        <v>113866</v>
      </c>
      <c r="G45" s="24">
        <f t="shared" si="9"/>
        <v>226673</v>
      </c>
    </row>
    <row r="46" spans="1:9" x14ac:dyDescent="0.3">
      <c r="A46" s="24" t="str">
        <f t="shared" si="5"/>
        <v>BARCELONA</v>
      </c>
      <c r="B46" s="25">
        <f t="shared" si="3"/>
        <v>1492671.05</v>
      </c>
      <c r="C46" s="25">
        <f t="shared" si="4"/>
        <v>963326</v>
      </c>
      <c r="D46" s="25">
        <f t="shared" si="7"/>
        <v>3</v>
      </c>
      <c r="E46" s="24" t="str">
        <f t="shared" si="6"/>
        <v>BILBAO</v>
      </c>
      <c r="F46" s="24">
        <f t="shared" si="8"/>
        <v>69175</v>
      </c>
      <c r="G46" s="24">
        <f t="shared" si="9"/>
        <v>67592</v>
      </c>
    </row>
    <row r="47" spans="1:9" x14ac:dyDescent="0.3">
      <c r="A47" s="24" t="str">
        <f t="shared" si="5"/>
        <v>BILBAO</v>
      </c>
      <c r="B47" s="25">
        <f t="shared" si="3"/>
        <v>69175</v>
      </c>
      <c r="C47" s="25">
        <f t="shared" si="4"/>
        <v>67592</v>
      </c>
      <c r="D47" s="25">
        <f t="shared" si="7"/>
        <v>8</v>
      </c>
      <c r="E47" s="24" t="str">
        <f t="shared" si="6"/>
        <v>VIGO</v>
      </c>
      <c r="F47" s="24">
        <f t="shared" si="8"/>
        <v>67139.527789999993</v>
      </c>
      <c r="G47" s="24">
        <f t="shared" si="9"/>
        <v>78723</v>
      </c>
    </row>
    <row r="48" spans="1:9" x14ac:dyDescent="0.3">
      <c r="A48" s="24" t="str">
        <f t="shared" si="5"/>
        <v>CARTAGENA</v>
      </c>
      <c r="B48" s="25">
        <f t="shared" si="3"/>
        <v>9359</v>
      </c>
      <c r="C48" s="25">
        <f t="shared" si="4"/>
        <v>8602</v>
      </c>
      <c r="D48" s="25">
        <f t="shared" si="7"/>
        <v>18</v>
      </c>
      <c r="E48" s="24" t="str">
        <f t="shared" si="6"/>
        <v>ALMERÍA</v>
      </c>
      <c r="F48" s="24">
        <f t="shared" si="8"/>
        <v>44873</v>
      </c>
      <c r="G48" s="24">
        <f t="shared" si="9"/>
        <v>40129</v>
      </c>
    </row>
    <row r="49" spans="1:7" x14ac:dyDescent="0.3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str">
        <f t="shared" si="6"/>
        <v>MÁLAGA</v>
      </c>
      <c r="F49" s="24">
        <f t="shared" si="8"/>
        <v>33105</v>
      </c>
      <c r="G49" s="24">
        <f t="shared" si="9"/>
        <v>41161</v>
      </c>
    </row>
    <row r="50" spans="1:7" x14ac:dyDescent="0.3">
      <c r="A50" s="24" t="str">
        <f t="shared" si="5"/>
        <v>CEUTA</v>
      </c>
      <c r="B50" s="25">
        <f t="shared" si="3"/>
        <v>715174</v>
      </c>
      <c r="C50" s="25">
        <f t="shared" si="4"/>
        <v>639611</v>
      </c>
      <c r="D50" s="25">
        <f t="shared" si="7"/>
        <v>4</v>
      </c>
      <c r="E50" s="24" t="str">
        <f t="shared" si="6"/>
        <v>A CORUÑA</v>
      </c>
      <c r="F50" s="24">
        <f t="shared" si="8"/>
        <v>32195</v>
      </c>
      <c r="G50" s="24">
        <f t="shared" si="9"/>
        <v>34903</v>
      </c>
    </row>
    <row r="51" spans="1:7" x14ac:dyDescent="0.3">
      <c r="A51" s="24" t="str">
        <f t="shared" si="5"/>
        <v>FERROL-SAN CIBRAO</v>
      </c>
      <c r="B51" s="25">
        <f t="shared" si="3"/>
        <v>6330</v>
      </c>
      <c r="C51" s="25">
        <f t="shared" si="4"/>
        <v>7043</v>
      </c>
      <c r="D51" s="25">
        <f t="shared" si="7"/>
        <v>22</v>
      </c>
      <c r="E51" s="24" t="str">
        <f t="shared" si="6"/>
        <v>GIJÓN</v>
      </c>
      <c r="F51" s="24">
        <f t="shared" si="8"/>
        <v>24141</v>
      </c>
      <c r="G51" s="24">
        <f t="shared" si="9"/>
        <v>49000</v>
      </c>
    </row>
    <row r="52" spans="1:7" x14ac:dyDescent="0.3">
      <c r="A52" s="24" t="str">
        <f t="shared" si="5"/>
        <v>GIJÓN</v>
      </c>
      <c r="B52" s="25">
        <f t="shared" si="3"/>
        <v>24141</v>
      </c>
      <c r="C52" s="25">
        <f t="shared" si="4"/>
        <v>49000</v>
      </c>
      <c r="D52" s="25">
        <f t="shared" si="7"/>
        <v>13</v>
      </c>
      <c r="E52" s="24" t="str">
        <f t="shared" si="6"/>
        <v>TARRAGONA</v>
      </c>
      <c r="F52" s="24">
        <f t="shared" si="8"/>
        <v>20787</v>
      </c>
      <c r="G52" s="24">
        <f t="shared" si="9"/>
        <v>22406</v>
      </c>
    </row>
    <row r="53" spans="1:7" x14ac:dyDescent="0.3">
      <c r="A53" s="24" t="str">
        <f t="shared" si="5"/>
        <v>HUELVA</v>
      </c>
      <c r="B53" s="25">
        <f t="shared" si="3"/>
        <v>163869</v>
      </c>
      <c r="C53" s="25">
        <f t="shared" si="4"/>
        <v>128427</v>
      </c>
      <c r="D53" s="25">
        <f t="shared" si="7"/>
        <v>6</v>
      </c>
      <c r="E53" s="24" t="str">
        <f t="shared" si="6"/>
        <v>MOTRIL</v>
      </c>
      <c r="F53" s="24">
        <f t="shared" si="8"/>
        <v>16334</v>
      </c>
      <c r="G53" s="24">
        <f t="shared" si="9"/>
        <v>20607</v>
      </c>
    </row>
    <row r="54" spans="1:7" x14ac:dyDescent="0.3">
      <c r="A54" s="24" t="str">
        <f t="shared" si="5"/>
        <v>LAS PALMAS</v>
      </c>
      <c r="B54" s="25">
        <f t="shared" si="3"/>
        <v>2336124.4</v>
      </c>
      <c r="C54" s="25">
        <f t="shared" si="4"/>
        <v>2381345</v>
      </c>
      <c r="D54" s="25">
        <f t="shared" si="7"/>
        <v>2</v>
      </c>
      <c r="E54" s="24" t="str">
        <f t="shared" si="6"/>
        <v>MARÍN Y RÍA DE PONTEVEDRA</v>
      </c>
      <c r="F54" s="24">
        <f t="shared" si="8"/>
        <v>14558</v>
      </c>
      <c r="G54" s="24">
        <f t="shared" si="9"/>
        <v>9728</v>
      </c>
    </row>
    <row r="55" spans="1:7" x14ac:dyDescent="0.3">
      <c r="A55" s="24" t="str">
        <f t="shared" si="5"/>
        <v>MÁLAGA</v>
      </c>
      <c r="B55" s="25">
        <f t="shared" si="3"/>
        <v>33105</v>
      </c>
      <c r="C55" s="25">
        <f t="shared" si="4"/>
        <v>41161</v>
      </c>
      <c r="D55" s="25">
        <f t="shared" si="7"/>
        <v>11</v>
      </c>
      <c r="E55" s="24" t="str">
        <f t="shared" si="6"/>
        <v>SANTANDER</v>
      </c>
      <c r="F55" s="24">
        <f t="shared" si="8"/>
        <v>9624</v>
      </c>
      <c r="G55" s="24">
        <f t="shared" si="9"/>
        <v>8045</v>
      </c>
    </row>
    <row r="56" spans="1:7" x14ac:dyDescent="0.3">
      <c r="A56" s="24" t="str">
        <f t="shared" si="5"/>
        <v>MARÍN Y RÍA DE PONTEVEDRA</v>
      </c>
      <c r="B56" s="25">
        <f t="shared" si="3"/>
        <v>14558</v>
      </c>
      <c r="C56" s="25">
        <f t="shared" si="4"/>
        <v>9728</v>
      </c>
      <c r="D56" s="25">
        <f t="shared" si="7"/>
        <v>16</v>
      </c>
      <c r="E56" s="24" t="str">
        <f t="shared" si="6"/>
        <v>CARTAGENA</v>
      </c>
      <c r="F56" s="24">
        <f t="shared" si="8"/>
        <v>9359</v>
      </c>
      <c r="G56" s="24">
        <f t="shared" si="9"/>
        <v>8602</v>
      </c>
    </row>
    <row r="57" spans="1:7" x14ac:dyDescent="0.3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str">
        <f t="shared" si="6"/>
        <v>SEVILLA</v>
      </c>
      <c r="F57" s="24">
        <f t="shared" si="8"/>
        <v>9278</v>
      </c>
      <c r="G57" s="24">
        <f t="shared" si="9"/>
        <v>9057</v>
      </c>
    </row>
    <row r="58" spans="1:7" x14ac:dyDescent="0.3">
      <c r="A58" s="24" t="str">
        <f t="shared" si="5"/>
        <v>MOTRIL</v>
      </c>
      <c r="B58" s="25">
        <f t="shared" si="3"/>
        <v>16334</v>
      </c>
      <c r="C58" s="25">
        <f t="shared" si="4"/>
        <v>20607</v>
      </c>
      <c r="D58" s="25">
        <f t="shared" si="7"/>
        <v>15</v>
      </c>
      <c r="E58" s="24" t="str">
        <f t="shared" si="6"/>
        <v>AVILÉS</v>
      </c>
      <c r="F58" s="24">
        <f t="shared" si="8"/>
        <v>8920</v>
      </c>
      <c r="G58" s="24">
        <f t="shared" si="9"/>
        <v>8685</v>
      </c>
    </row>
    <row r="59" spans="1:7" x14ac:dyDescent="0.3">
      <c r="A59" s="24" t="str">
        <f t="shared" si="5"/>
        <v>PASAIA</v>
      </c>
      <c r="B59" s="25">
        <f t="shared" si="3"/>
        <v>8427</v>
      </c>
      <c r="C59" s="25">
        <f t="shared" si="4"/>
        <v>10458</v>
      </c>
      <c r="D59" s="25">
        <f t="shared" si="7"/>
        <v>21</v>
      </c>
      <c r="E59" s="24" t="str">
        <f t="shared" si="6"/>
        <v>PASAIA</v>
      </c>
      <c r="F59" s="24">
        <f t="shared" si="8"/>
        <v>8427</v>
      </c>
      <c r="G59" s="24">
        <f t="shared" si="9"/>
        <v>10458</v>
      </c>
    </row>
    <row r="60" spans="1:7" x14ac:dyDescent="0.3">
      <c r="A60" s="24" t="str">
        <f t="shared" si="5"/>
        <v>SANTA CRUZ DE TENERIFE</v>
      </c>
      <c r="B60" s="25">
        <f t="shared" si="3"/>
        <v>562603</v>
      </c>
      <c r="C60" s="25">
        <f t="shared" si="4"/>
        <v>550812</v>
      </c>
      <c r="D60" s="25">
        <f t="shared" si="7"/>
        <v>5</v>
      </c>
      <c r="E60" s="24" t="str">
        <f t="shared" si="6"/>
        <v>FERROL-SAN CIBRAO</v>
      </c>
      <c r="F60" s="24">
        <f t="shared" si="8"/>
        <v>6330</v>
      </c>
      <c r="G60" s="24">
        <f t="shared" si="9"/>
        <v>7043</v>
      </c>
    </row>
    <row r="61" spans="1:7" x14ac:dyDescent="0.3">
      <c r="A61" s="24" t="str">
        <f t="shared" si="5"/>
        <v>SANTANDER</v>
      </c>
      <c r="B61" s="25">
        <f t="shared" si="3"/>
        <v>9624</v>
      </c>
      <c r="C61" s="25">
        <f t="shared" si="4"/>
        <v>8045</v>
      </c>
      <c r="D61" s="25">
        <f t="shared" si="7"/>
        <v>17</v>
      </c>
      <c r="E61" s="24" t="str">
        <f t="shared" si="6"/>
        <v>BALEARES</v>
      </c>
      <c r="F61" s="24">
        <f t="shared" si="8"/>
        <v>5854</v>
      </c>
      <c r="G61" s="24">
        <f t="shared" si="9"/>
        <v>5358</v>
      </c>
    </row>
    <row r="62" spans="1:7" x14ac:dyDescent="0.3">
      <c r="A62" s="24" t="str">
        <f t="shared" si="5"/>
        <v>SEVILLA</v>
      </c>
      <c r="B62" s="25">
        <f t="shared" si="3"/>
        <v>9278</v>
      </c>
      <c r="C62" s="25">
        <f t="shared" si="4"/>
        <v>9057</v>
      </c>
      <c r="D62" s="25">
        <f t="shared" si="7"/>
        <v>19</v>
      </c>
      <c r="E62" s="24" t="str">
        <f t="shared" si="6"/>
        <v>ALICANTE</v>
      </c>
      <c r="F62" s="24">
        <f t="shared" si="8"/>
        <v>4689</v>
      </c>
      <c r="G62" s="24">
        <f t="shared" si="9"/>
        <v>3621</v>
      </c>
    </row>
    <row r="63" spans="1:7" x14ac:dyDescent="0.3">
      <c r="A63" s="24" t="str">
        <f t="shared" si="5"/>
        <v>TARRAGONA</v>
      </c>
      <c r="B63" s="25">
        <f t="shared" si="3"/>
        <v>20787</v>
      </c>
      <c r="C63" s="25">
        <f t="shared" si="4"/>
        <v>22406</v>
      </c>
      <c r="D63" s="25">
        <f t="shared" si="7"/>
        <v>14</v>
      </c>
      <c r="E63" s="24" t="str">
        <f t="shared" si="6"/>
        <v>VILAGARCÍA</v>
      </c>
      <c r="F63" s="24">
        <f t="shared" si="8"/>
        <v>604</v>
      </c>
      <c r="G63" s="24">
        <f t="shared" si="9"/>
        <v>556</v>
      </c>
    </row>
    <row r="64" spans="1:7" x14ac:dyDescent="0.3">
      <c r="A64" s="24" t="str">
        <f t="shared" si="5"/>
        <v>VALENCIA</v>
      </c>
      <c r="B64" s="25">
        <f t="shared" si="3"/>
        <v>113866</v>
      </c>
      <c r="C64" s="25">
        <f t="shared" si="4"/>
        <v>226673</v>
      </c>
      <c r="D64" s="25">
        <f t="shared" si="7"/>
        <v>7</v>
      </c>
      <c r="E64" s="24" t="e">
        <f t="shared" si="6"/>
        <v>#N/A</v>
      </c>
      <c r="F64" s="24" t="e">
        <f t="shared" si="8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67139.527789999993</v>
      </c>
      <c r="C65" s="25">
        <f t="shared" si="4"/>
        <v>78723</v>
      </c>
      <c r="D65" s="25">
        <f t="shared" si="7"/>
        <v>9</v>
      </c>
      <c r="E65" s="24" t="e">
        <f t="shared" si="6"/>
        <v>#N/A</v>
      </c>
      <c r="F65" s="24" t="e">
        <f t="shared" si="8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604</v>
      </c>
      <c r="C66" s="25">
        <f t="shared" si="4"/>
        <v>556</v>
      </c>
      <c r="D66" s="25">
        <f t="shared" si="7"/>
        <v>25</v>
      </c>
      <c r="E66" s="24" t="str">
        <f t="shared" si="6"/>
        <v>BAHÍA DE CÁDIZ</v>
      </c>
      <c r="F66" s="24">
        <f t="shared" si="8"/>
        <v>0</v>
      </c>
      <c r="G66" s="24">
        <f t="shared" si="9"/>
        <v>18207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5" priority="2">
      <formula>ISERROR(F7)</formula>
    </cfRule>
  </conditionalFormatting>
  <conditionalFormatting sqref="F8 F10 F12 F14 F16 F18 F20 F22 F24 F26 F28 F30 F32 F34">
    <cfRule type="containsErrors" dxfId="34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Width="0" fitToHeight="0" orientation="landscape" r:id="rId1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L68"/>
  <sheetViews>
    <sheetView zoomScaleNormal="100"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113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28778</v>
      </c>
      <c r="C7" s="18">
        <v>14970</v>
      </c>
      <c r="D7" s="18">
        <v>303050</v>
      </c>
      <c r="E7" s="18">
        <v>285484</v>
      </c>
      <c r="F7" s="10">
        <f>((E7*100)/D7)-100</f>
        <v>-5.7964032337898033</v>
      </c>
      <c r="G7" s="1"/>
      <c r="H7" s="1"/>
      <c r="I7" s="1"/>
    </row>
    <row r="8" spans="1:12" x14ac:dyDescent="0.3">
      <c r="A8" s="11" t="s">
        <v>31</v>
      </c>
      <c r="B8" s="19">
        <v>0</v>
      </c>
      <c r="C8" s="19">
        <v>0</v>
      </c>
      <c r="D8" s="19">
        <v>28.22</v>
      </c>
      <c r="E8" s="19">
        <v>0</v>
      </c>
      <c r="F8" s="12">
        <f t="shared" ref="F8:F34" si="0">((E8*100)/D8)-100</f>
        <v>-100</v>
      </c>
      <c r="G8" s="1"/>
      <c r="H8" s="1"/>
      <c r="I8" s="1"/>
    </row>
    <row r="9" spans="1:12" x14ac:dyDescent="0.3">
      <c r="A9" s="9" t="s">
        <v>156</v>
      </c>
      <c r="B9" s="18">
        <v>0</v>
      </c>
      <c r="C9" s="18">
        <v>0</v>
      </c>
      <c r="D9" s="18">
        <v>0</v>
      </c>
      <c r="E9" s="18">
        <v>0</v>
      </c>
      <c r="F9" s="10" t="e">
        <f t="shared" si="0"/>
        <v>#DIV/0!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2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61776</v>
      </c>
      <c r="C11" s="18">
        <v>220076</v>
      </c>
      <c r="D11" s="18">
        <v>2390861</v>
      </c>
      <c r="E11" s="18">
        <v>2274355.2739999993</v>
      </c>
      <c r="F11" s="10">
        <f t="shared" si="0"/>
        <v>-4.8729610797114873</v>
      </c>
      <c r="G11" s="1"/>
      <c r="H11" s="1"/>
      <c r="I11" s="1"/>
    </row>
    <row r="12" spans="1:12" x14ac:dyDescent="0.3">
      <c r="A12" s="11" t="s">
        <v>160</v>
      </c>
      <c r="B12" s="19">
        <v>0</v>
      </c>
      <c r="C12" s="19">
        <v>3</v>
      </c>
      <c r="D12" s="19">
        <v>0</v>
      </c>
      <c r="E12" s="19">
        <v>0</v>
      </c>
      <c r="F12" s="12" t="e">
        <f t="shared" si="0"/>
        <v>#DIV/0!</v>
      </c>
      <c r="G12" s="1"/>
      <c r="H12" s="1"/>
      <c r="I12" s="1"/>
    </row>
    <row r="13" spans="1:12" x14ac:dyDescent="0.3">
      <c r="A13" s="9" t="s">
        <v>32</v>
      </c>
      <c r="B13" s="18">
        <v>62</v>
      </c>
      <c r="C13" s="18">
        <v>132</v>
      </c>
      <c r="D13" s="18">
        <v>1082</v>
      </c>
      <c r="E13" s="18">
        <v>0</v>
      </c>
      <c r="F13" s="10">
        <f t="shared" si="0"/>
        <v>-100</v>
      </c>
      <c r="G13" s="1"/>
      <c r="H13" s="1"/>
      <c r="I13" s="1"/>
    </row>
    <row r="14" spans="1:12" x14ac:dyDescent="0.3">
      <c r="A14" s="11" t="s">
        <v>33</v>
      </c>
      <c r="B14" s="19">
        <v>0</v>
      </c>
      <c r="C14" s="19">
        <v>0</v>
      </c>
      <c r="D14" s="19">
        <v>0</v>
      </c>
      <c r="E14" s="19">
        <v>0</v>
      </c>
      <c r="F14" s="12" t="e">
        <f t="shared" si="0"/>
        <v>#DIV/0!</v>
      </c>
      <c r="G14" s="1"/>
      <c r="H14" s="1"/>
      <c r="I14" s="1"/>
    </row>
    <row r="15" spans="1:12" x14ac:dyDescent="0.3">
      <c r="A15" s="9" t="s">
        <v>34</v>
      </c>
      <c r="B15" s="18">
        <v>0</v>
      </c>
      <c r="C15" s="18">
        <v>0</v>
      </c>
      <c r="D15" s="18">
        <v>0</v>
      </c>
      <c r="E15" s="18">
        <v>220</v>
      </c>
      <c r="F15" s="10" t="e">
        <f t="shared" si="0"/>
        <v>#DIV/0!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0</v>
      </c>
      <c r="D16" s="19">
        <v>0</v>
      </c>
      <c r="E16" s="19">
        <v>0</v>
      </c>
      <c r="F16" s="12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0</v>
      </c>
      <c r="E17" s="18">
        <v>0</v>
      </c>
      <c r="F17" s="10" t="e">
        <f t="shared" si="0"/>
        <v>#DIV/0!</v>
      </c>
      <c r="G17" s="1"/>
      <c r="H17" s="1"/>
      <c r="I17" s="1"/>
    </row>
    <row r="18" spans="1:9" x14ac:dyDescent="0.3">
      <c r="A18" s="11" t="s">
        <v>36</v>
      </c>
      <c r="B18" s="19">
        <v>0</v>
      </c>
      <c r="C18" s="19">
        <v>0</v>
      </c>
      <c r="D18" s="19">
        <v>0</v>
      </c>
      <c r="E18" s="19">
        <v>0</v>
      </c>
      <c r="F18" s="12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8">
        <v>13094</v>
      </c>
      <c r="C19" s="18">
        <v>1644</v>
      </c>
      <c r="D19" s="18">
        <v>15354.02</v>
      </c>
      <c r="E19" s="18">
        <v>4818.72</v>
      </c>
      <c r="F19" s="10">
        <f t="shared" si="0"/>
        <v>-68.615906453163404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8</v>
      </c>
      <c r="E20" s="19">
        <v>800</v>
      </c>
      <c r="F20" s="12">
        <f t="shared" si="0"/>
        <v>9900</v>
      </c>
      <c r="G20" s="1"/>
      <c r="H20" s="1"/>
      <c r="I20" s="1"/>
    </row>
    <row r="21" spans="1:9" x14ac:dyDescent="0.3">
      <c r="A21" s="9" t="s">
        <v>38</v>
      </c>
      <c r="B21" s="18">
        <v>0</v>
      </c>
      <c r="C21" s="18">
        <v>0</v>
      </c>
      <c r="D21" s="18">
        <v>5616.04</v>
      </c>
      <c r="E21" s="18">
        <v>12974.25</v>
      </c>
      <c r="F21" s="10">
        <f t="shared" si="0"/>
        <v>131.02132463443994</v>
      </c>
      <c r="G21" s="1"/>
      <c r="H21" s="1"/>
      <c r="I21" s="1"/>
    </row>
    <row r="22" spans="1:9" x14ac:dyDescent="0.3">
      <c r="A22" s="11" t="s">
        <v>59</v>
      </c>
      <c r="B22" s="19">
        <v>0</v>
      </c>
      <c r="C22" s="19">
        <v>0</v>
      </c>
      <c r="D22" s="19">
        <v>0</v>
      </c>
      <c r="E22" s="19">
        <v>8</v>
      </c>
      <c r="F22" s="12" t="e">
        <f t="shared" si="0"/>
        <v>#DIV/0!</v>
      </c>
      <c r="G22" s="1"/>
      <c r="H22" s="1"/>
      <c r="I22" s="1"/>
    </row>
    <row r="23" spans="1:9" x14ac:dyDescent="0.3">
      <c r="A23" s="9" t="s">
        <v>163</v>
      </c>
      <c r="B23" s="18">
        <v>0</v>
      </c>
      <c r="C23" s="18">
        <v>0</v>
      </c>
      <c r="D23" s="18">
        <v>0</v>
      </c>
      <c r="E23" s="18">
        <v>0</v>
      </c>
      <c r="F23" s="10" t="e">
        <f t="shared" si="0"/>
        <v>#DIV/0!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0</v>
      </c>
      <c r="E24" s="19">
        <v>0</v>
      </c>
      <c r="F24" s="12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0</v>
      </c>
      <c r="E25" s="18">
        <v>0</v>
      </c>
      <c r="F25" s="10" t="e">
        <f t="shared" si="0"/>
        <v>#DIV/0!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0</v>
      </c>
      <c r="E26" s="19">
        <v>0</v>
      </c>
      <c r="F26" s="12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0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34</v>
      </c>
      <c r="C28" s="19">
        <v>9</v>
      </c>
      <c r="D28" s="19">
        <v>656</v>
      </c>
      <c r="E28" s="19">
        <v>498</v>
      </c>
      <c r="F28" s="12">
        <f t="shared" si="0"/>
        <v>-24.08536585365853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0</v>
      </c>
      <c r="D29" s="18">
        <v>0</v>
      </c>
      <c r="E29" s="18">
        <v>0</v>
      </c>
      <c r="F29" s="10" t="e">
        <f t="shared" si="0"/>
        <v>#DIV/0!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0</v>
      </c>
      <c r="E30" s="19">
        <v>0</v>
      </c>
      <c r="F30" s="12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8">
        <v>0</v>
      </c>
      <c r="C31" s="18">
        <v>0</v>
      </c>
      <c r="D31" s="18">
        <v>0</v>
      </c>
      <c r="E31" s="18">
        <v>0</v>
      </c>
      <c r="F31" s="10" t="e">
        <f t="shared" si="0"/>
        <v>#DIV/0!</v>
      </c>
      <c r="G31" s="1"/>
      <c r="H31" s="1"/>
      <c r="I31" s="1"/>
    </row>
    <row r="32" spans="1:9" x14ac:dyDescent="0.3">
      <c r="A32" s="11" t="s">
        <v>46</v>
      </c>
      <c r="B32" s="19">
        <v>0</v>
      </c>
      <c r="C32" s="19">
        <v>0</v>
      </c>
      <c r="D32" s="19">
        <v>0</v>
      </c>
      <c r="E32" s="19">
        <v>0</v>
      </c>
      <c r="F32" s="12" t="e">
        <f t="shared" si="0"/>
        <v>#DIV/0!</v>
      </c>
      <c r="G32" s="1"/>
      <c r="H32" s="1"/>
      <c r="I32" s="1"/>
    </row>
    <row r="33" spans="1:9" x14ac:dyDescent="0.3">
      <c r="A33" s="9" t="s">
        <v>47</v>
      </c>
      <c r="B33" s="18">
        <v>0</v>
      </c>
      <c r="C33" s="18">
        <v>0</v>
      </c>
      <c r="D33" s="18">
        <v>5604</v>
      </c>
      <c r="E33" s="18">
        <v>0</v>
      </c>
      <c r="F33" s="10">
        <f t="shared" si="0"/>
        <v>-100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0</v>
      </c>
      <c r="E34" s="19">
        <v>0</v>
      </c>
      <c r="F34" s="12" t="e">
        <f t="shared" si="0"/>
        <v>#DIV/0!</v>
      </c>
      <c r="G34" s="1"/>
      <c r="H34" s="1"/>
      <c r="I34" s="1"/>
    </row>
    <row r="35" spans="1:9" x14ac:dyDescent="0.3">
      <c r="A35" s="13" t="s">
        <v>48</v>
      </c>
      <c r="B35" s="14">
        <f>SUM(B7:B34)</f>
        <v>103744</v>
      </c>
      <c r="C35" s="14">
        <f t="shared" ref="C35:E35" si="1">SUM(C7:C34)</f>
        <v>236834</v>
      </c>
      <c r="D35" s="14">
        <f t="shared" si="1"/>
        <v>2722259.28</v>
      </c>
      <c r="E35" s="14">
        <f t="shared" si="1"/>
        <v>2579158.2439999995</v>
      </c>
      <c r="F35" s="15">
        <f t="shared" ref="F35" si="2">((E35*100)/D35)-100</f>
        <v>-5.256701191225261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s="24" customFormat="1" x14ac:dyDescent="0.3">
      <c r="B38" s="24">
        <f t="shared" ref="B38:B66" si="3">E6</f>
        <v>2018</v>
      </c>
      <c r="C38" s="24">
        <f t="shared" ref="C38:C66" si="4">D6</f>
        <v>2017</v>
      </c>
      <c r="F38" s="24">
        <f>B38</f>
        <v>2018</v>
      </c>
      <c r="G38" s="24">
        <f>C38</f>
        <v>2017</v>
      </c>
    </row>
    <row r="39" spans="1:9" s="24" customFormat="1" x14ac:dyDescent="0.3">
      <c r="A39" s="24" t="str">
        <f t="shared" ref="A39:A66" si="5">A7</f>
        <v>A CORUÑA</v>
      </c>
      <c r="B39" s="25">
        <f t="shared" si="3"/>
        <v>285484</v>
      </c>
      <c r="C39" s="25">
        <f t="shared" si="4"/>
        <v>303050</v>
      </c>
      <c r="D39" s="25">
        <f>_xlfn.RANK.EQ(B39,$B$39:$B$66)+COUNTIF($B$39:$B$66,B39)-1</f>
        <v>2</v>
      </c>
      <c r="E39" s="24" t="str">
        <f t="shared" ref="E39:E47" si="6">INDEX($A$39:$B$66,MATCH(ROW()-38,$D$39:$D$66,0),1)</f>
        <v>BAHÍA DE ALGECIRAS</v>
      </c>
      <c r="F39" s="24">
        <f>LOOKUP(E39,$A$39:$A$66,$B$39:$B$66)</f>
        <v>2274355.2739999993</v>
      </c>
      <c r="G39" s="24">
        <f>LOOKUP(E39,$A$39:$A$66,$C$39:$C$66)</f>
        <v>2390861</v>
      </c>
    </row>
    <row r="40" spans="1:9" s="24" customFormat="1" x14ac:dyDescent="0.3">
      <c r="A40" s="24" t="str">
        <f t="shared" si="5"/>
        <v>ALICANTE</v>
      </c>
      <c r="B40" s="25">
        <f t="shared" si="3"/>
        <v>0</v>
      </c>
      <c r="C40" s="25">
        <f t="shared" si="4"/>
        <v>28.22</v>
      </c>
      <c r="D40" s="25">
        <f t="shared" ref="D40:D66" si="7">_xlfn.RANK.EQ(B40,$B$39:$B$66)+COUNTIF($B$39:$B$66,B40)-1</f>
        <v>28</v>
      </c>
      <c r="E40" s="24" t="str">
        <f t="shared" si="6"/>
        <v>A CORUÑA</v>
      </c>
      <c r="F40" s="24">
        <f t="shared" ref="F40:F66" si="8">LOOKUP(E40,$A$39:$A$66,$B$39:$B$66)</f>
        <v>285484</v>
      </c>
      <c r="G40" s="24">
        <f t="shared" ref="G40:G66" si="9">LOOKUP(E40,$A$39:$A$66,$C$39:$C$66)</f>
        <v>303050</v>
      </c>
    </row>
    <row r="41" spans="1:9" s="24" customFormat="1" x14ac:dyDescent="0.3">
      <c r="A41" s="24" t="str">
        <f t="shared" si="5"/>
        <v>ALMERÍA</v>
      </c>
      <c r="B41" s="25">
        <f t="shared" si="3"/>
        <v>0</v>
      </c>
      <c r="C41" s="25">
        <f t="shared" si="4"/>
        <v>0</v>
      </c>
      <c r="D41" s="25">
        <f t="shared" si="7"/>
        <v>28</v>
      </c>
      <c r="E41" s="24" t="str">
        <f t="shared" si="6"/>
        <v>HUELVA</v>
      </c>
      <c r="F41" s="24">
        <f t="shared" si="8"/>
        <v>12974.25</v>
      </c>
      <c r="G41" s="24">
        <f t="shared" si="9"/>
        <v>5616.04</v>
      </c>
    </row>
    <row r="42" spans="1:9" s="24" customFormat="1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FERROL-SAN CIBRAO</v>
      </c>
      <c r="F42" s="24">
        <f t="shared" si="8"/>
        <v>4818.72</v>
      </c>
      <c r="G42" s="24">
        <f t="shared" si="9"/>
        <v>15354.02</v>
      </c>
    </row>
    <row r="43" spans="1:9" s="24" customFormat="1" x14ac:dyDescent="0.3">
      <c r="A43" s="24" t="str">
        <f t="shared" si="5"/>
        <v>BAHÍA DE ALGECIRAS</v>
      </c>
      <c r="B43" s="25">
        <f t="shared" si="3"/>
        <v>2274355.2739999993</v>
      </c>
      <c r="C43" s="25">
        <f t="shared" si="4"/>
        <v>2390861</v>
      </c>
      <c r="D43" s="25">
        <f t="shared" si="7"/>
        <v>1</v>
      </c>
      <c r="E43" s="24" t="str">
        <f t="shared" si="6"/>
        <v>GIJÓN</v>
      </c>
      <c r="F43" s="24">
        <f t="shared" si="8"/>
        <v>800</v>
      </c>
      <c r="G43" s="24">
        <f t="shared" si="9"/>
        <v>8</v>
      </c>
    </row>
    <row r="44" spans="1:9" s="24" customFormat="1" x14ac:dyDescent="0.3">
      <c r="A44" s="24" t="str">
        <f t="shared" si="5"/>
        <v>BAHÍA DE CÁDIZ</v>
      </c>
      <c r="B44" s="25">
        <f t="shared" si="3"/>
        <v>0</v>
      </c>
      <c r="C44" s="25">
        <f t="shared" si="4"/>
        <v>0</v>
      </c>
      <c r="D44" s="25">
        <f t="shared" si="7"/>
        <v>28</v>
      </c>
      <c r="E44" s="24" t="str">
        <f t="shared" si="6"/>
        <v>SANTA CRUZ DE TENERIFE</v>
      </c>
      <c r="F44" s="24">
        <f t="shared" si="8"/>
        <v>498</v>
      </c>
      <c r="G44" s="24">
        <f t="shared" si="9"/>
        <v>656</v>
      </c>
    </row>
    <row r="45" spans="1:9" s="24" customFormat="1" x14ac:dyDescent="0.3">
      <c r="A45" s="24" t="str">
        <f t="shared" si="5"/>
        <v>BALEARES</v>
      </c>
      <c r="B45" s="25">
        <f t="shared" si="3"/>
        <v>0</v>
      </c>
      <c r="C45" s="25">
        <f t="shared" si="4"/>
        <v>1082</v>
      </c>
      <c r="D45" s="25">
        <f t="shared" si="7"/>
        <v>28</v>
      </c>
      <c r="E45" s="24" t="str">
        <f t="shared" si="6"/>
        <v>BILBAO</v>
      </c>
      <c r="F45" s="24">
        <f t="shared" si="8"/>
        <v>220</v>
      </c>
      <c r="G45" s="24">
        <f t="shared" si="9"/>
        <v>0</v>
      </c>
    </row>
    <row r="46" spans="1:9" s="24" customFormat="1" x14ac:dyDescent="0.3">
      <c r="A46" s="24" t="str">
        <f t="shared" si="5"/>
        <v>BARCELONA</v>
      </c>
      <c r="B46" s="25">
        <f t="shared" si="3"/>
        <v>0</v>
      </c>
      <c r="C46" s="25">
        <f t="shared" si="4"/>
        <v>0</v>
      </c>
      <c r="D46" s="25">
        <f t="shared" si="7"/>
        <v>28</v>
      </c>
      <c r="E46" s="24" t="str">
        <f t="shared" si="6"/>
        <v>LAS PALMAS</v>
      </c>
      <c r="F46" s="24">
        <f t="shared" si="8"/>
        <v>8</v>
      </c>
      <c r="G46" s="24">
        <f t="shared" si="9"/>
        <v>0</v>
      </c>
    </row>
    <row r="47" spans="1:9" s="24" customFormat="1" x14ac:dyDescent="0.3">
      <c r="A47" s="24" t="str">
        <f t="shared" si="5"/>
        <v>BILBAO</v>
      </c>
      <c r="B47" s="25">
        <f t="shared" si="3"/>
        <v>220</v>
      </c>
      <c r="C47" s="25">
        <f t="shared" si="4"/>
        <v>0</v>
      </c>
      <c r="D47" s="25">
        <f t="shared" si="7"/>
        <v>7</v>
      </c>
      <c r="E47" s="24" t="e">
        <f t="shared" si="6"/>
        <v>#N/A</v>
      </c>
      <c r="F47" s="24" t="e">
        <f t="shared" si="8"/>
        <v>#N/A</v>
      </c>
      <c r="G47" s="24" t="e">
        <f t="shared" si="9"/>
        <v>#N/A</v>
      </c>
    </row>
    <row r="48" spans="1:9" s="24" customFormat="1" x14ac:dyDescent="0.3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">
        <v>39</v>
      </c>
      <c r="F48" s="24">
        <f t="shared" si="8"/>
        <v>0</v>
      </c>
      <c r="G48" s="24">
        <f t="shared" si="9"/>
        <v>0</v>
      </c>
    </row>
    <row r="49" spans="1:7" s="24" customFormat="1" x14ac:dyDescent="0.3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e">
        <f t="shared" ref="E49:E66" si="10">INDEX($A$39:$B$66,MATCH(ROW()-38,$D$39:$D$66,0),1)</f>
        <v>#N/A</v>
      </c>
      <c r="F49" s="24" t="e">
        <f t="shared" si="8"/>
        <v>#N/A</v>
      </c>
      <c r="G49" s="24" t="e">
        <f t="shared" si="9"/>
        <v>#N/A</v>
      </c>
    </row>
    <row r="50" spans="1:7" s="24" customFormat="1" x14ac:dyDescent="0.3">
      <c r="A50" s="24" t="str">
        <f t="shared" si="5"/>
        <v>CEUTA</v>
      </c>
      <c r="B50" s="25">
        <f t="shared" si="3"/>
        <v>0</v>
      </c>
      <c r="C50" s="25">
        <f t="shared" si="4"/>
        <v>0</v>
      </c>
      <c r="D50" s="25">
        <f t="shared" si="7"/>
        <v>28</v>
      </c>
      <c r="E50" s="24" t="e">
        <f t="shared" si="10"/>
        <v>#N/A</v>
      </c>
      <c r="F50" s="24" t="e">
        <f t="shared" si="8"/>
        <v>#N/A</v>
      </c>
      <c r="G50" s="24" t="e">
        <f t="shared" si="9"/>
        <v>#N/A</v>
      </c>
    </row>
    <row r="51" spans="1:7" s="24" customFormat="1" x14ac:dyDescent="0.3">
      <c r="A51" s="24" t="str">
        <f t="shared" si="5"/>
        <v>FERROL-SAN CIBRAO</v>
      </c>
      <c r="B51" s="25">
        <f t="shared" si="3"/>
        <v>4818.72</v>
      </c>
      <c r="C51" s="25">
        <f t="shared" si="4"/>
        <v>15354.02</v>
      </c>
      <c r="D51" s="25">
        <f t="shared" si="7"/>
        <v>4</v>
      </c>
      <c r="E51" s="24" t="e">
        <f t="shared" si="10"/>
        <v>#N/A</v>
      </c>
      <c r="F51" s="24" t="e">
        <f t="shared" si="8"/>
        <v>#N/A</v>
      </c>
      <c r="G51" s="24" t="e">
        <f t="shared" si="9"/>
        <v>#N/A</v>
      </c>
    </row>
    <row r="52" spans="1:7" s="24" customFormat="1" x14ac:dyDescent="0.3">
      <c r="A52" s="24" t="str">
        <f t="shared" si="5"/>
        <v>GIJÓN</v>
      </c>
      <c r="B52" s="25">
        <f t="shared" si="3"/>
        <v>800</v>
      </c>
      <c r="C52" s="25">
        <f t="shared" si="4"/>
        <v>8</v>
      </c>
      <c r="D52" s="25">
        <f t="shared" si="7"/>
        <v>5</v>
      </c>
      <c r="E52" s="24" t="e">
        <f t="shared" si="10"/>
        <v>#N/A</v>
      </c>
      <c r="F52" s="24" t="e">
        <f t="shared" si="8"/>
        <v>#N/A</v>
      </c>
      <c r="G52" s="24" t="e">
        <f t="shared" si="9"/>
        <v>#N/A</v>
      </c>
    </row>
    <row r="53" spans="1:7" s="24" customFormat="1" x14ac:dyDescent="0.3">
      <c r="A53" s="24" t="str">
        <f t="shared" si="5"/>
        <v>HUELVA</v>
      </c>
      <c r="B53" s="25">
        <f t="shared" si="3"/>
        <v>12974.25</v>
      </c>
      <c r="C53" s="25">
        <f t="shared" si="4"/>
        <v>5616.04</v>
      </c>
      <c r="D53" s="25">
        <f t="shared" si="7"/>
        <v>3</v>
      </c>
      <c r="E53" s="24" t="e">
        <f t="shared" si="10"/>
        <v>#N/A</v>
      </c>
      <c r="F53" s="24" t="e">
        <f t="shared" si="8"/>
        <v>#N/A</v>
      </c>
      <c r="G53" s="24" t="e">
        <f t="shared" si="9"/>
        <v>#N/A</v>
      </c>
    </row>
    <row r="54" spans="1:7" s="24" customFormat="1" x14ac:dyDescent="0.3">
      <c r="A54" s="24" t="str">
        <f t="shared" si="5"/>
        <v>LAS PALMAS</v>
      </c>
      <c r="B54" s="25">
        <f t="shared" si="3"/>
        <v>8</v>
      </c>
      <c r="C54" s="25">
        <f t="shared" si="4"/>
        <v>0</v>
      </c>
      <c r="D54" s="25">
        <f t="shared" si="7"/>
        <v>8</v>
      </c>
      <c r="E54" s="24" t="e">
        <f t="shared" si="10"/>
        <v>#N/A</v>
      </c>
      <c r="F54" s="24" t="e">
        <f t="shared" si="8"/>
        <v>#N/A</v>
      </c>
      <c r="G54" s="24" t="e">
        <f t="shared" si="9"/>
        <v>#N/A</v>
      </c>
    </row>
    <row r="55" spans="1:7" s="24" customFormat="1" x14ac:dyDescent="0.3">
      <c r="A55" s="24" t="str">
        <f t="shared" si="5"/>
        <v>MÁLAGA</v>
      </c>
      <c r="B55" s="25">
        <f>E23</f>
        <v>0</v>
      </c>
      <c r="C55" s="25">
        <f t="shared" si="4"/>
        <v>0</v>
      </c>
      <c r="D55" s="25">
        <f t="shared" si="7"/>
        <v>28</v>
      </c>
      <c r="E55" s="24" t="e">
        <f t="shared" si="10"/>
        <v>#N/A</v>
      </c>
      <c r="F55" s="24" t="e">
        <f t="shared" si="8"/>
        <v>#N/A</v>
      </c>
      <c r="G55" s="24" t="e">
        <f t="shared" si="9"/>
        <v>#N/A</v>
      </c>
    </row>
    <row r="56" spans="1:7" s="24" customFormat="1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e">
        <f t="shared" si="10"/>
        <v>#N/A</v>
      </c>
      <c r="F56" s="24" t="e">
        <f t="shared" si="8"/>
        <v>#N/A</v>
      </c>
      <c r="G56" s="24" t="e">
        <f t="shared" si="9"/>
        <v>#N/A</v>
      </c>
    </row>
    <row r="57" spans="1:7" s="24" customFormat="1" x14ac:dyDescent="0.3">
      <c r="A57" s="24" t="str">
        <f t="shared" si="5"/>
        <v>MELILLA</v>
      </c>
      <c r="B57" s="25">
        <f t="shared" si="3"/>
        <v>0</v>
      </c>
      <c r="C57" s="25">
        <f t="shared" si="4"/>
        <v>0</v>
      </c>
      <c r="D57" s="25">
        <f t="shared" si="7"/>
        <v>28</v>
      </c>
      <c r="E57" s="24" t="e">
        <f t="shared" si="10"/>
        <v>#N/A</v>
      </c>
      <c r="F57" s="24" t="e">
        <f t="shared" si="8"/>
        <v>#N/A</v>
      </c>
      <c r="G57" s="24" t="e">
        <f t="shared" si="9"/>
        <v>#N/A</v>
      </c>
    </row>
    <row r="58" spans="1:7" s="24" customFormat="1" x14ac:dyDescent="0.3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e">
        <f t="shared" si="10"/>
        <v>#N/A</v>
      </c>
      <c r="F58" s="24" t="e">
        <f t="shared" si="8"/>
        <v>#N/A</v>
      </c>
      <c r="G58" s="24" t="e">
        <f t="shared" si="9"/>
        <v>#N/A</v>
      </c>
    </row>
    <row r="59" spans="1:7" s="24" customFormat="1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10"/>
        <v>#N/A</v>
      </c>
      <c r="F59" s="24" t="e">
        <f t="shared" si="8"/>
        <v>#N/A</v>
      </c>
      <c r="G59" s="24" t="e">
        <f t="shared" si="9"/>
        <v>#N/A</v>
      </c>
    </row>
    <row r="60" spans="1:7" s="24" customFormat="1" x14ac:dyDescent="0.3">
      <c r="A60" s="24" t="str">
        <f t="shared" si="5"/>
        <v>SANTA CRUZ DE TENERIFE</v>
      </c>
      <c r="B60" s="25">
        <f t="shared" si="3"/>
        <v>498</v>
      </c>
      <c r="C60" s="25">
        <f t="shared" si="4"/>
        <v>656</v>
      </c>
      <c r="D60" s="25">
        <f t="shared" si="7"/>
        <v>6</v>
      </c>
      <c r="E60" s="24" t="e">
        <f t="shared" si="10"/>
        <v>#N/A</v>
      </c>
      <c r="F60" s="24" t="e">
        <f t="shared" si="8"/>
        <v>#N/A</v>
      </c>
      <c r="G60" s="24" t="e">
        <f t="shared" si="9"/>
        <v>#N/A</v>
      </c>
    </row>
    <row r="61" spans="1:7" s="24" customFormat="1" x14ac:dyDescent="0.3">
      <c r="A61" s="24" t="str">
        <f t="shared" si="5"/>
        <v>SANTANDER</v>
      </c>
      <c r="B61" s="25">
        <f t="shared" si="3"/>
        <v>0</v>
      </c>
      <c r="C61" s="25">
        <f t="shared" si="4"/>
        <v>0</v>
      </c>
      <c r="D61" s="25">
        <f t="shared" si="7"/>
        <v>28</v>
      </c>
      <c r="E61" s="24" t="e">
        <f t="shared" si="10"/>
        <v>#N/A</v>
      </c>
      <c r="F61" s="24" t="e">
        <f t="shared" si="8"/>
        <v>#N/A</v>
      </c>
      <c r="G61" s="24" t="e">
        <f t="shared" si="9"/>
        <v>#N/A</v>
      </c>
    </row>
    <row r="62" spans="1:7" s="24" customFormat="1" x14ac:dyDescent="0.3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e">
        <f t="shared" si="10"/>
        <v>#N/A</v>
      </c>
      <c r="F62" s="24" t="e">
        <f t="shared" si="8"/>
        <v>#N/A</v>
      </c>
      <c r="G62" s="24" t="e">
        <f t="shared" si="9"/>
        <v>#N/A</v>
      </c>
    </row>
    <row r="63" spans="1:7" s="24" customFormat="1" x14ac:dyDescent="0.3">
      <c r="A63" s="24" t="str">
        <f t="shared" si="5"/>
        <v>TARRAGONA</v>
      </c>
      <c r="B63" s="25">
        <f t="shared" si="3"/>
        <v>0</v>
      </c>
      <c r="C63" s="25">
        <f t="shared" si="4"/>
        <v>0</v>
      </c>
      <c r="D63" s="25">
        <f t="shared" si="7"/>
        <v>28</v>
      </c>
      <c r="E63" s="24" t="e">
        <f t="shared" si="10"/>
        <v>#N/A</v>
      </c>
      <c r="F63" s="24" t="e">
        <f t="shared" si="8"/>
        <v>#N/A</v>
      </c>
      <c r="G63" s="24" t="e">
        <f t="shared" si="9"/>
        <v>#N/A</v>
      </c>
    </row>
    <row r="64" spans="1:7" s="24" customFormat="1" x14ac:dyDescent="0.3">
      <c r="A64" s="24" t="str">
        <f t="shared" si="5"/>
        <v>VALENCIA</v>
      </c>
      <c r="B64" s="25">
        <f t="shared" si="3"/>
        <v>0</v>
      </c>
      <c r="C64" s="25">
        <f t="shared" si="4"/>
        <v>0</v>
      </c>
      <c r="D64" s="25">
        <f t="shared" si="7"/>
        <v>28</v>
      </c>
      <c r="E64" s="24" t="e">
        <f t="shared" si="10"/>
        <v>#N/A</v>
      </c>
      <c r="F64" s="24" t="e">
        <f t="shared" si="8"/>
        <v>#N/A</v>
      </c>
      <c r="G64" s="24" t="e">
        <f t="shared" si="9"/>
        <v>#N/A</v>
      </c>
    </row>
    <row r="65" spans="1:7" s="24" customFormat="1" x14ac:dyDescent="0.3">
      <c r="A65" s="24" t="str">
        <f t="shared" si="5"/>
        <v>VIGO</v>
      </c>
      <c r="B65" s="25">
        <f t="shared" si="3"/>
        <v>0</v>
      </c>
      <c r="C65" s="25">
        <f t="shared" si="4"/>
        <v>5604</v>
      </c>
      <c r="D65" s="25">
        <f t="shared" si="7"/>
        <v>28</v>
      </c>
      <c r="E65" s="24" t="e">
        <f t="shared" si="10"/>
        <v>#N/A</v>
      </c>
      <c r="F65" s="24" t="e">
        <f t="shared" si="8"/>
        <v>#N/A</v>
      </c>
      <c r="G65" s="24" t="e">
        <f t="shared" si="9"/>
        <v>#N/A</v>
      </c>
    </row>
    <row r="66" spans="1:7" s="24" customFormat="1" x14ac:dyDescent="0.3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10"/>
        <v>ALICANTE</v>
      </c>
      <c r="F66" s="24">
        <f t="shared" si="8"/>
        <v>0</v>
      </c>
      <c r="G66" s="24">
        <f t="shared" si="9"/>
        <v>28.22</v>
      </c>
    </row>
    <row r="67" spans="1:7" s="24" customFormat="1" x14ac:dyDescent="0.3"/>
    <row r="68" spans="1:7" s="24" customFormat="1" x14ac:dyDescent="0.3">
      <c r="A68" s="71"/>
      <c r="B68" s="72"/>
      <c r="C68" s="72"/>
      <c r="D68" s="72"/>
      <c r="E68" s="72"/>
      <c r="F68" s="73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33" priority="2">
      <formula>ISERROR(F7)</formula>
    </cfRule>
  </conditionalFormatting>
  <conditionalFormatting sqref="F8 F10 F12 F14 F16 F18 F20 F22 F24 F26 F28 F30 F32 F34">
    <cfRule type="containsErrors" dxfId="32" priority="1">
      <formula>ISERROR(F8)</formula>
    </cfRule>
  </conditionalFormatting>
  <pageMargins left="0.39370078740157483" right="0" top="0.51181102362204722" bottom="0.51181102362204722" header="0" footer="0.31496062992125984"/>
  <pageSetup paperSize="9" scale="91" fitToHeight="0" orientation="landscape" r:id="rId1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134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5403</v>
      </c>
      <c r="D7" s="18">
        <v>0</v>
      </c>
      <c r="E7" s="18">
        <v>14482</v>
      </c>
      <c r="F7" s="10" t="e">
        <f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15662</v>
      </c>
      <c r="C8" s="19">
        <v>1433</v>
      </c>
      <c r="D8" s="19">
        <v>42828.929999999993</v>
      </c>
      <c r="E8" s="19">
        <v>11333.599999999999</v>
      </c>
      <c r="F8" s="12">
        <f t="shared" ref="F8:F34" si="0">((E8*100)/D8)-100</f>
        <v>-73.537513078192717</v>
      </c>
      <c r="G8" s="1"/>
      <c r="H8" s="1"/>
      <c r="I8" s="1"/>
    </row>
    <row r="9" spans="1:12" x14ac:dyDescent="0.3">
      <c r="A9" s="9" t="s">
        <v>156</v>
      </c>
      <c r="B9" s="18">
        <v>0</v>
      </c>
      <c r="C9" s="18">
        <v>0</v>
      </c>
      <c r="D9" s="18">
        <v>190</v>
      </c>
      <c r="E9" s="18">
        <v>0</v>
      </c>
      <c r="F9" s="17">
        <f t="shared" si="0"/>
        <v>-100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5226</v>
      </c>
      <c r="D10" s="19">
        <v>51638.03</v>
      </c>
      <c r="E10" s="19">
        <v>52007</v>
      </c>
      <c r="F10" s="12">
        <f t="shared" si="0"/>
        <v>0.71453151872758269</v>
      </c>
      <c r="G10" s="1"/>
      <c r="H10" s="1"/>
      <c r="I10" s="1"/>
    </row>
    <row r="11" spans="1:12" x14ac:dyDescent="0.3">
      <c r="A11" s="9" t="s">
        <v>159</v>
      </c>
      <c r="B11" s="18">
        <v>5356921</v>
      </c>
      <c r="C11" s="18">
        <v>5712626</v>
      </c>
      <c r="D11" s="18">
        <v>65136337</v>
      </c>
      <c r="E11" s="18">
        <v>69737889.680000007</v>
      </c>
      <c r="F11" s="17">
        <f t="shared" si="0"/>
        <v>7.0644940933660507</v>
      </c>
      <c r="G11" s="1"/>
      <c r="H11" s="1"/>
      <c r="I11" s="1"/>
    </row>
    <row r="12" spans="1:12" x14ac:dyDescent="0.3">
      <c r="A12" s="11" t="s">
        <v>160</v>
      </c>
      <c r="B12" s="19">
        <v>42782</v>
      </c>
      <c r="C12" s="19">
        <v>43321</v>
      </c>
      <c r="D12" s="19">
        <v>547374</v>
      </c>
      <c r="E12" s="19">
        <v>665863</v>
      </c>
      <c r="F12" s="12">
        <f t="shared" si="0"/>
        <v>21.646808215223956</v>
      </c>
      <c r="G12" s="1"/>
      <c r="H12" s="1"/>
      <c r="I12" s="1"/>
    </row>
    <row r="13" spans="1:12" x14ac:dyDescent="0.3">
      <c r="A13" s="9" t="s">
        <v>32</v>
      </c>
      <c r="B13" s="18">
        <v>6754</v>
      </c>
      <c r="C13" s="18">
        <v>424</v>
      </c>
      <c r="D13" s="18">
        <v>106748</v>
      </c>
      <c r="E13" s="18">
        <v>6069</v>
      </c>
      <c r="F13" s="10">
        <f t="shared" si="0"/>
        <v>-94.314647581219319</v>
      </c>
      <c r="G13" s="1"/>
      <c r="H13" s="1"/>
      <c r="I13" s="1"/>
    </row>
    <row r="14" spans="1:12" x14ac:dyDescent="0.3">
      <c r="A14" s="11" t="s">
        <v>33</v>
      </c>
      <c r="B14" s="19">
        <v>1692311</v>
      </c>
      <c r="C14" s="19">
        <v>2028651</v>
      </c>
      <c r="D14" s="19">
        <v>18172770</v>
      </c>
      <c r="E14" s="19">
        <v>22325353.351333339</v>
      </c>
      <c r="F14" s="12">
        <f t="shared" si="0"/>
        <v>22.850580023482038</v>
      </c>
      <c r="G14" s="1"/>
      <c r="H14" s="1"/>
      <c r="I14" s="1"/>
    </row>
    <row r="15" spans="1:12" x14ac:dyDescent="0.3">
      <c r="A15" s="9" t="s">
        <v>34</v>
      </c>
      <c r="B15" s="18">
        <v>69238</v>
      </c>
      <c r="C15" s="18">
        <v>1482</v>
      </c>
      <c r="D15" s="18">
        <v>103532.79999999999</v>
      </c>
      <c r="E15" s="18">
        <v>26224</v>
      </c>
      <c r="F15" s="10">
        <f t="shared" si="0"/>
        <v>-74.670828954688744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22</v>
      </c>
      <c r="D16" s="19">
        <v>0</v>
      </c>
      <c r="E16" s="19">
        <v>302</v>
      </c>
      <c r="F16" s="12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5615</v>
      </c>
      <c r="C17" s="18">
        <v>9304</v>
      </c>
      <c r="D17" s="18">
        <v>498967</v>
      </c>
      <c r="E17" s="18">
        <v>90157</v>
      </c>
      <c r="F17" s="10">
        <f t="shared" si="0"/>
        <v>-81.931270003827905</v>
      </c>
      <c r="G17" s="1"/>
      <c r="H17" s="1"/>
      <c r="I17" s="1"/>
    </row>
    <row r="18" spans="1:9" x14ac:dyDescent="0.3">
      <c r="A18" s="11" t="s">
        <v>36</v>
      </c>
      <c r="B18" s="19">
        <v>0</v>
      </c>
      <c r="C18" s="19">
        <v>0</v>
      </c>
      <c r="D18" s="19">
        <v>0</v>
      </c>
      <c r="E18" s="19">
        <v>1675</v>
      </c>
      <c r="F18" s="12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8">
        <v>16666</v>
      </c>
      <c r="C19" s="18">
        <v>0</v>
      </c>
      <c r="D19" s="18">
        <v>66633.2</v>
      </c>
      <c r="E19" s="18">
        <v>19325.350000000002</v>
      </c>
      <c r="F19" s="17">
        <f t="shared" si="0"/>
        <v>-70.997415702682744</v>
      </c>
      <c r="G19" s="1"/>
      <c r="H19" s="1"/>
      <c r="I19" s="1"/>
    </row>
    <row r="20" spans="1:9" x14ac:dyDescent="0.3">
      <c r="A20" s="11" t="s">
        <v>162</v>
      </c>
      <c r="B20" s="19">
        <v>33607</v>
      </c>
      <c r="C20" s="19">
        <v>7492</v>
      </c>
      <c r="D20" s="19">
        <v>167554</v>
      </c>
      <c r="E20" s="19">
        <v>152751</v>
      </c>
      <c r="F20" s="12">
        <f t="shared" si="0"/>
        <v>-8.8347637179655578</v>
      </c>
      <c r="G20" s="1"/>
      <c r="H20" s="1"/>
      <c r="I20" s="1"/>
    </row>
    <row r="21" spans="1:9" x14ac:dyDescent="0.3">
      <c r="A21" s="9" t="s">
        <v>38</v>
      </c>
      <c r="B21" s="18">
        <v>319392</v>
      </c>
      <c r="C21" s="18">
        <v>468026</v>
      </c>
      <c r="D21" s="18">
        <v>2873885.1999999997</v>
      </c>
      <c r="E21" s="18">
        <v>4579905.5299999993</v>
      </c>
      <c r="F21" s="10">
        <f t="shared" si="0"/>
        <v>59.362855899741561</v>
      </c>
      <c r="G21" s="1"/>
      <c r="H21" s="1"/>
      <c r="I21" s="1"/>
    </row>
    <row r="22" spans="1:9" x14ac:dyDescent="0.3">
      <c r="A22" s="11" t="s">
        <v>59</v>
      </c>
      <c r="B22" s="19">
        <v>851736</v>
      </c>
      <c r="C22" s="19">
        <v>1051714</v>
      </c>
      <c r="D22" s="19">
        <v>10910909.800000001</v>
      </c>
      <c r="E22" s="19">
        <v>11013891</v>
      </c>
      <c r="F22" s="12">
        <f t="shared" si="0"/>
        <v>0.94383696582295329</v>
      </c>
      <c r="G22" s="1"/>
      <c r="H22" s="1"/>
      <c r="I22" s="1"/>
    </row>
    <row r="23" spans="1:9" x14ac:dyDescent="0.3">
      <c r="A23" s="9" t="s">
        <v>163</v>
      </c>
      <c r="B23" s="18">
        <v>2502</v>
      </c>
      <c r="C23" s="18">
        <v>171945</v>
      </c>
      <c r="D23" s="18">
        <v>188143.85</v>
      </c>
      <c r="E23" s="18">
        <v>567839.46</v>
      </c>
      <c r="F23" s="10">
        <f t="shared" si="0"/>
        <v>201.81133212698688</v>
      </c>
      <c r="G23" s="1"/>
      <c r="H23" s="1"/>
      <c r="I23" s="1"/>
    </row>
    <row r="24" spans="1:9" x14ac:dyDescent="0.3">
      <c r="A24" s="11" t="s">
        <v>165</v>
      </c>
      <c r="B24" s="19">
        <v>10790</v>
      </c>
      <c r="C24" s="19">
        <v>544</v>
      </c>
      <c r="D24" s="19">
        <v>95053</v>
      </c>
      <c r="E24" s="19">
        <v>43407</v>
      </c>
      <c r="F24" s="12">
        <f t="shared" si="0"/>
        <v>-54.333897930628176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58</v>
      </c>
      <c r="E25" s="18">
        <v>0</v>
      </c>
      <c r="F25" s="17">
        <f t="shared" si="0"/>
        <v>-100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0</v>
      </c>
      <c r="E26" s="19">
        <v>0</v>
      </c>
      <c r="F26" s="12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18">
        <v>738</v>
      </c>
      <c r="C27" s="18">
        <v>294</v>
      </c>
      <c r="D27" s="18">
        <v>11104</v>
      </c>
      <c r="E27" s="18">
        <v>11820</v>
      </c>
      <c r="F27" s="10">
        <f t="shared" si="0"/>
        <v>6.4481268011527391</v>
      </c>
      <c r="G27" s="1"/>
      <c r="H27" s="1"/>
      <c r="I27" s="1"/>
    </row>
    <row r="28" spans="1:9" x14ac:dyDescent="0.3">
      <c r="A28" s="11" t="s">
        <v>42</v>
      </c>
      <c r="B28" s="19">
        <v>64060</v>
      </c>
      <c r="C28" s="19">
        <v>6654</v>
      </c>
      <c r="D28" s="19">
        <v>652569</v>
      </c>
      <c r="E28" s="19">
        <v>529094</v>
      </c>
      <c r="F28" s="12">
        <f t="shared" si="0"/>
        <v>-18.921370766922735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36</v>
      </c>
      <c r="D29" s="18">
        <v>7592</v>
      </c>
      <c r="E29" s="18">
        <v>12165</v>
      </c>
      <c r="F29" s="10">
        <f t="shared" si="0"/>
        <v>60.234457323498418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0</v>
      </c>
      <c r="E30" s="19">
        <v>0</v>
      </c>
      <c r="F30" s="16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8">
        <v>329856</v>
      </c>
      <c r="C31" s="18">
        <v>392320</v>
      </c>
      <c r="D31" s="18">
        <v>3248634</v>
      </c>
      <c r="E31" s="18">
        <v>2668018.5049999999</v>
      </c>
      <c r="F31" s="10">
        <f t="shared" si="0"/>
        <v>-17.872604146850648</v>
      </c>
      <c r="G31" s="1"/>
      <c r="H31" s="1"/>
      <c r="I31" s="1"/>
    </row>
    <row r="32" spans="1:9" x14ac:dyDescent="0.3">
      <c r="A32" s="11" t="s">
        <v>46</v>
      </c>
      <c r="B32" s="19">
        <v>2661330</v>
      </c>
      <c r="C32" s="19">
        <v>3161646</v>
      </c>
      <c r="D32" s="19">
        <v>34157135</v>
      </c>
      <c r="E32" s="19">
        <v>35313050</v>
      </c>
      <c r="F32" s="12">
        <f t="shared" si="0"/>
        <v>3.3841099377919193</v>
      </c>
      <c r="G32" s="1"/>
      <c r="H32" s="1"/>
      <c r="I32" s="1"/>
    </row>
    <row r="33" spans="1:9" x14ac:dyDescent="0.3">
      <c r="A33" s="9" t="s">
        <v>47</v>
      </c>
      <c r="B33" s="18">
        <v>17001</v>
      </c>
      <c r="C33" s="18">
        <v>20936</v>
      </c>
      <c r="D33" s="18">
        <v>250818</v>
      </c>
      <c r="E33" s="18">
        <v>244720.30000000013</v>
      </c>
      <c r="F33" s="10">
        <f t="shared" si="0"/>
        <v>-2.4311253578291172</v>
      </c>
      <c r="G33" s="1"/>
      <c r="H33" s="1"/>
      <c r="I33" s="1"/>
    </row>
    <row r="34" spans="1:9" x14ac:dyDescent="0.3">
      <c r="A34" s="11" t="s">
        <v>164</v>
      </c>
      <c r="B34" s="19">
        <v>4506</v>
      </c>
      <c r="C34" s="19">
        <v>50</v>
      </c>
      <c r="D34" s="19">
        <v>39213.100000000006</v>
      </c>
      <c r="E34" s="19">
        <v>178</v>
      </c>
      <c r="F34" s="12">
        <f t="shared" si="0"/>
        <v>-99.54607006332067</v>
      </c>
      <c r="G34" s="1"/>
      <c r="H34" s="1"/>
      <c r="I34" s="1"/>
    </row>
    <row r="35" spans="1:9" x14ac:dyDescent="0.3">
      <c r="A35" s="13" t="s">
        <v>48</v>
      </c>
      <c r="B35" s="14">
        <f>SUM(B7:B34)</f>
        <v>11501467</v>
      </c>
      <c r="C35" s="14">
        <f t="shared" ref="C35:E35" si="1">SUM(C7:C34)</f>
        <v>13089549</v>
      </c>
      <c r="D35" s="14">
        <f t="shared" si="1"/>
        <v>137329687.91</v>
      </c>
      <c r="E35" s="14">
        <f t="shared" si="1"/>
        <v>148087520.77633333</v>
      </c>
      <c r="F35" s="15">
        <f t="shared" ref="F35" si="2">((E35*100)/D35)-100</f>
        <v>7.8335813836433914</v>
      </c>
      <c r="G35" s="1"/>
      <c r="H35" s="1"/>
      <c r="I35" s="1"/>
    </row>
    <row r="36" spans="1:9" x14ac:dyDescent="0.3">
      <c r="A36" s="47" t="s">
        <v>118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14482</v>
      </c>
      <c r="C39" s="25">
        <f t="shared" si="4"/>
        <v>0</v>
      </c>
      <c r="D39" s="25">
        <f>_xlfn.RANK.EQ(B39,$B$39:$B$66)+COUNTIF($B$39:$B$66,B39)-1</f>
        <v>17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69737889.680000007</v>
      </c>
      <c r="G39" s="24">
        <f>LOOKUP(E39,$A$39:$A$66,$C$39:$C$66)</f>
        <v>65136337</v>
      </c>
    </row>
    <row r="40" spans="1:9" x14ac:dyDescent="0.3">
      <c r="A40" s="24" t="str">
        <f t="shared" si="5"/>
        <v>ALICANTE</v>
      </c>
      <c r="B40" s="25">
        <f t="shared" si="3"/>
        <v>11333.599999999999</v>
      </c>
      <c r="C40" s="25">
        <f t="shared" si="4"/>
        <v>42828.929999999993</v>
      </c>
      <c r="D40" s="25">
        <f t="shared" ref="D40:D66" si="7">_xlfn.RANK.EQ(B40,$B$39:$B$66)+COUNTIF($B$39:$B$66,B40)-1</f>
        <v>20</v>
      </c>
      <c r="E40" s="24" t="str">
        <f t="shared" si="6"/>
        <v>VALENCIA</v>
      </c>
      <c r="F40" s="24">
        <f t="shared" ref="F40:F55" si="8">LOOKUP(E40,$A$39:$A$66,$B$39:$B$66)</f>
        <v>35313050</v>
      </c>
      <c r="G40" s="24">
        <f t="shared" ref="G40:G66" si="9">LOOKUP(E40,$A$39:$A$66,$C$39:$C$66)</f>
        <v>34157135</v>
      </c>
    </row>
    <row r="41" spans="1:9" x14ac:dyDescent="0.3">
      <c r="A41" s="24" t="str">
        <f t="shared" si="5"/>
        <v>ALMERÍA</v>
      </c>
      <c r="B41" s="25">
        <f t="shared" si="3"/>
        <v>0</v>
      </c>
      <c r="C41" s="25">
        <f t="shared" si="4"/>
        <v>190</v>
      </c>
      <c r="D41" s="25">
        <f t="shared" si="7"/>
        <v>28</v>
      </c>
      <c r="E41" s="24" t="str">
        <f t="shared" si="6"/>
        <v>BARCELONA</v>
      </c>
      <c r="F41" s="24">
        <f t="shared" si="8"/>
        <v>22325353.351333339</v>
      </c>
      <c r="G41" s="24">
        <f t="shared" si="9"/>
        <v>18172770</v>
      </c>
    </row>
    <row r="42" spans="1:9" x14ac:dyDescent="0.3">
      <c r="A42" s="24" t="str">
        <f t="shared" si="5"/>
        <v>AVILÉS</v>
      </c>
      <c r="B42" s="25">
        <f t="shared" si="3"/>
        <v>52007</v>
      </c>
      <c r="C42" s="25">
        <f t="shared" si="4"/>
        <v>51638.03</v>
      </c>
      <c r="D42" s="25">
        <f t="shared" si="7"/>
        <v>13</v>
      </c>
      <c r="E42" s="24" t="str">
        <f t="shared" si="6"/>
        <v>LAS PALMAS</v>
      </c>
      <c r="F42" s="24">
        <f t="shared" si="8"/>
        <v>11013891</v>
      </c>
      <c r="G42" s="24">
        <f t="shared" si="9"/>
        <v>10910909.800000001</v>
      </c>
    </row>
    <row r="43" spans="1:9" x14ac:dyDescent="0.3">
      <c r="A43" s="24" t="str">
        <f t="shared" si="5"/>
        <v>BAHÍA DE ALGECIRAS</v>
      </c>
      <c r="B43" s="25">
        <f t="shared" si="3"/>
        <v>69737889.680000007</v>
      </c>
      <c r="C43" s="25">
        <f t="shared" si="4"/>
        <v>65136337</v>
      </c>
      <c r="D43" s="25">
        <f t="shared" si="7"/>
        <v>1</v>
      </c>
      <c r="E43" s="24" t="str">
        <f t="shared" si="6"/>
        <v>HUELVA</v>
      </c>
      <c r="F43" s="24">
        <f t="shared" si="8"/>
        <v>4579905.5299999993</v>
      </c>
      <c r="G43" s="24">
        <f t="shared" si="9"/>
        <v>2873885.1999999997</v>
      </c>
    </row>
    <row r="44" spans="1:9" x14ac:dyDescent="0.3">
      <c r="A44" s="24" t="str">
        <f t="shared" si="5"/>
        <v>BAHÍA DE CÁDIZ</v>
      </c>
      <c r="B44" s="25">
        <f t="shared" si="3"/>
        <v>665863</v>
      </c>
      <c r="C44" s="25">
        <f t="shared" si="4"/>
        <v>547374</v>
      </c>
      <c r="D44" s="25">
        <f t="shared" si="7"/>
        <v>7</v>
      </c>
      <c r="E44" s="24" t="str">
        <f t="shared" si="6"/>
        <v>TARRAGONA</v>
      </c>
      <c r="F44" s="24">
        <f t="shared" si="8"/>
        <v>2668018.5049999999</v>
      </c>
      <c r="G44" s="24">
        <f t="shared" si="9"/>
        <v>3248634</v>
      </c>
    </row>
    <row r="45" spans="1:9" x14ac:dyDescent="0.3">
      <c r="A45" s="24" t="str">
        <f t="shared" si="5"/>
        <v>BALEARES</v>
      </c>
      <c r="B45" s="25">
        <f t="shared" si="3"/>
        <v>6069</v>
      </c>
      <c r="C45" s="25">
        <f t="shared" si="4"/>
        <v>106748</v>
      </c>
      <c r="D45" s="25">
        <f t="shared" si="7"/>
        <v>21</v>
      </c>
      <c r="E45" s="24" t="str">
        <f t="shared" si="6"/>
        <v>BAHÍA DE CÁDIZ</v>
      </c>
      <c r="F45" s="24">
        <f t="shared" si="8"/>
        <v>665863</v>
      </c>
      <c r="G45" s="24">
        <f t="shared" si="9"/>
        <v>547374</v>
      </c>
    </row>
    <row r="46" spans="1:9" x14ac:dyDescent="0.3">
      <c r="A46" s="24" t="str">
        <f t="shared" si="5"/>
        <v>BARCELONA</v>
      </c>
      <c r="B46" s="25">
        <f t="shared" si="3"/>
        <v>22325353.351333339</v>
      </c>
      <c r="C46" s="25">
        <f t="shared" si="4"/>
        <v>18172770</v>
      </c>
      <c r="D46" s="25">
        <f t="shared" si="7"/>
        <v>3</v>
      </c>
      <c r="E46" s="24" t="str">
        <f t="shared" si="6"/>
        <v>MÁLAGA</v>
      </c>
      <c r="F46" s="24">
        <f t="shared" si="8"/>
        <v>567839.46</v>
      </c>
      <c r="G46" s="24">
        <f t="shared" si="9"/>
        <v>188143.85</v>
      </c>
    </row>
    <row r="47" spans="1:9" x14ac:dyDescent="0.3">
      <c r="A47" s="24" t="str">
        <f t="shared" si="5"/>
        <v>BILBAO</v>
      </c>
      <c r="B47" s="25">
        <f t="shared" si="3"/>
        <v>26224</v>
      </c>
      <c r="C47" s="25">
        <f t="shared" si="4"/>
        <v>103532.79999999999</v>
      </c>
      <c r="D47" s="25">
        <f t="shared" si="7"/>
        <v>15</v>
      </c>
      <c r="E47" s="24" t="str">
        <f t="shared" si="6"/>
        <v>SANTA CRUZ DE TENERIFE</v>
      </c>
      <c r="F47" s="24">
        <f t="shared" si="8"/>
        <v>529094</v>
      </c>
      <c r="G47" s="24">
        <f t="shared" si="9"/>
        <v>652569</v>
      </c>
    </row>
    <row r="48" spans="1:9" x14ac:dyDescent="0.3">
      <c r="A48" s="24" t="str">
        <f t="shared" si="5"/>
        <v>CARTAGENA</v>
      </c>
      <c r="B48" s="25">
        <f t="shared" si="3"/>
        <v>302</v>
      </c>
      <c r="C48" s="25">
        <f t="shared" si="4"/>
        <v>0</v>
      </c>
      <c r="D48" s="25">
        <f t="shared" si="7"/>
        <v>23</v>
      </c>
      <c r="E48" s="24" t="str">
        <f t="shared" si="6"/>
        <v>VIGO</v>
      </c>
      <c r="F48" s="24">
        <f t="shared" si="8"/>
        <v>244720.30000000013</v>
      </c>
      <c r="G48" s="24">
        <f t="shared" si="9"/>
        <v>250818</v>
      </c>
    </row>
    <row r="49" spans="1:7" x14ac:dyDescent="0.3">
      <c r="A49" s="24" t="str">
        <f t="shared" si="5"/>
        <v>CASTELLÓN</v>
      </c>
      <c r="B49" s="25">
        <f t="shared" si="3"/>
        <v>90157</v>
      </c>
      <c r="C49" s="25">
        <f t="shared" si="4"/>
        <v>498967</v>
      </c>
      <c r="D49" s="25">
        <f t="shared" si="7"/>
        <v>12</v>
      </c>
      <c r="E49" s="24" t="str">
        <f t="shared" si="6"/>
        <v>GIJÓN</v>
      </c>
      <c r="F49" s="24">
        <f t="shared" si="8"/>
        <v>152751</v>
      </c>
      <c r="G49" s="24">
        <f t="shared" si="9"/>
        <v>167554</v>
      </c>
    </row>
    <row r="50" spans="1:7" x14ac:dyDescent="0.3">
      <c r="A50" s="24" t="str">
        <f t="shared" si="5"/>
        <v>CEUTA</v>
      </c>
      <c r="B50" s="25">
        <f t="shared" si="3"/>
        <v>1675</v>
      </c>
      <c r="C50" s="25">
        <f t="shared" si="4"/>
        <v>0</v>
      </c>
      <c r="D50" s="25">
        <f t="shared" si="7"/>
        <v>22</v>
      </c>
      <c r="E50" s="24" t="str">
        <f t="shared" si="6"/>
        <v>CASTELLÓN</v>
      </c>
      <c r="F50" s="24">
        <f t="shared" si="8"/>
        <v>90157</v>
      </c>
      <c r="G50" s="24">
        <f t="shared" si="9"/>
        <v>498967</v>
      </c>
    </row>
    <row r="51" spans="1:7" x14ac:dyDescent="0.3">
      <c r="A51" s="24" t="str">
        <f t="shared" si="5"/>
        <v>FERROL-SAN CIBRAO</v>
      </c>
      <c r="B51" s="25">
        <f t="shared" si="3"/>
        <v>19325.350000000002</v>
      </c>
      <c r="C51" s="25">
        <f t="shared" si="4"/>
        <v>66633.2</v>
      </c>
      <c r="D51" s="25">
        <f t="shared" si="7"/>
        <v>16</v>
      </c>
      <c r="E51" s="24" t="str">
        <f t="shared" si="6"/>
        <v>AVILÉS</v>
      </c>
      <c r="F51" s="24">
        <f t="shared" si="8"/>
        <v>52007</v>
      </c>
      <c r="G51" s="24">
        <f t="shared" si="9"/>
        <v>51638.03</v>
      </c>
    </row>
    <row r="52" spans="1:7" x14ac:dyDescent="0.3">
      <c r="A52" s="24" t="str">
        <f t="shared" si="5"/>
        <v>GIJÓN</v>
      </c>
      <c r="B52" s="25">
        <f t="shared" si="3"/>
        <v>152751</v>
      </c>
      <c r="C52" s="25">
        <f t="shared" si="4"/>
        <v>167554</v>
      </c>
      <c r="D52" s="25">
        <f t="shared" si="7"/>
        <v>11</v>
      </c>
      <c r="E52" s="24" t="str">
        <f t="shared" si="6"/>
        <v>MARÍN Y RÍA DE PONTEVEDRA</v>
      </c>
      <c r="F52" s="24">
        <f t="shared" si="8"/>
        <v>43407</v>
      </c>
      <c r="G52" s="24">
        <f t="shared" si="9"/>
        <v>95053</v>
      </c>
    </row>
    <row r="53" spans="1:7" x14ac:dyDescent="0.3">
      <c r="A53" s="24" t="str">
        <f t="shared" si="5"/>
        <v>HUELVA</v>
      </c>
      <c r="B53" s="25">
        <f t="shared" si="3"/>
        <v>4579905.5299999993</v>
      </c>
      <c r="C53" s="25">
        <f t="shared" si="4"/>
        <v>2873885.1999999997</v>
      </c>
      <c r="D53" s="25">
        <f t="shared" si="7"/>
        <v>5</v>
      </c>
      <c r="E53" s="24" t="str">
        <f t="shared" si="6"/>
        <v>BILBAO</v>
      </c>
      <c r="F53" s="24">
        <f t="shared" si="8"/>
        <v>26224</v>
      </c>
      <c r="G53" s="24">
        <f t="shared" si="9"/>
        <v>103532.79999999999</v>
      </c>
    </row>
    <row r="54" spans="1:7" x14ac:dyDescent="0.3">
      <c r="A54" s="24" t="str">
        <f t="shared" si="5"/>
        <v>LAS PALMAS</v>
      </c>
      <c r="B54" s="25">
        <f t="shared" si="3"/>
        <v>11013891</v>
      </c>
      <c r="C54" s="25">
        <f t="shared" si="4"/>
        <v>10910909.800000001</v>
      </c>
      <c r="D54" s="25">
        <f t="shared" si="7"/>
        <v>4</v>
      </c>
      <c r="E54" s="24" t="str">
        <f t="shared" si="6"/>
        <v>FERROL-SAN CIBRAO</v>
      </c>
      <c r="F54" s="24">
        <f t="shared" si="8"/>
        <v>19325.350000000002</v>
      </c>
      <c r="G54" s="24">
        <f t="shared" si="9"/>
        <v>66633.2</v>
      </c>
    </row>
    <row r="55" spans="1:7" x14ac:dyDescent="0.3">
      <c r="A55" s="24" t="str">
        <f t="shared" si="5"/>
        <v>MÁLAGA</v>
      </c>
      <c r="B55" s="25">
        <f t="shared" si="3"/>
        <v>567839.46</v>
      </c>
      <c r="C55" s="25">
        <f t="shared" si="4"/>
        <v>188143.85</v>
      </c>
      <c r="D55" s="25">
        <f t="shared" si="7"/>
        <v>8</v>
      </c>
      <c r="E55" s="24" t="str">
        <f t="shared" si="6"/>
        <v>A CORUÑA</v>
      </c>
      <c r="F55" s="24">
        <f t="shared" si="8"/>
        <v>14482</v>
      </c>
      <c r="G55" s="24">
        <f t="shared" si="9"/>
        <v>0</v>
      </c>
    </row>
    <row r="56" spans="1:7" x14ac:dyDescent="0.3">
      <c r="A56" s="24" t="str">
        <f t="shared" si="5"/>
        <v>MARÍN Y RÍA DE PONTEVEDRA</v>
      </c>
      <c r="B56" s="25">
        <f t="shared" si="3"/>
        <v>43407</v>
      </c>
      <c r="C56" s="25">
        <f t="shared" si="4"/>
        <v>95053</v>
      </c>
      <c r="D56" s="25">
        <f t="shared" si="7"/>
        <v>14</v>
      </c>
      <c r="E56" s="24" t="str">
        <f t="shared" si="6"/>
        <v>SANTANDER</v>
      </c>
      <c r="F56" s="24">
        <f t="shared" ref="F56:F66" si="10">LOOKUP(E56,$A$39:$A$66,$B$39:$B$66)</f>
        <v>12165</v>
      </c>
      <c r="G56" s="24">
        <f t="shared" si="9"/>
        <v>7592</v>
      </c>
    </row>
    <row r="57" spans="1:7" x14ac:dyDescent="0.3">
      <c r="A57" s="24" t="str">
        <f t="shared" si="5"/>
        <v>MELILLA</v>
      </c>
      <c r="B57" s="25">
        <f t="shared" si="3"/>
        <v>0</v>
      </c>
      <c r="C57" s="25">
        <f t="shared" si="4"/>
        <v>58</v>
      </c>
      <c r="D57" s="25">
        <f t="shared" si="7"/>
        <v>28</v>
      </c>
      <c r="E57" s="24" t="str">
        <f t="shared" si="6"/>
        <v>PASAIA</v>
      </c>
      <c r="F57" s="24">
        <f t="shared" si="10"/>
        <v>11820</v>
      </c>
      <c r="G57" s="24">
        <f t="shared" si="9"/>
        <v>11104</v>
      </c>
    </row>
    <row r="58" spans="1:7" x14ac:dyDescent="0.3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str">
        <f t="shared" si="6"/>
        <v>ALICANTE</v>
      </c>
      <c r="F58" s="24">
        <f t="shared" si="10"/>
        <v>11333.599999999999</v>
      </c>
      <c r="G58" s="24">
        <f t="shared" si="9"/>
        <v>42828.929999999993</v>
      </c>
    </row>
    <row r="59" spans="1:7" x14ac:dyDescent="0.3">
      <c r="A59" s="24" t="str">
        <f t="shared" si="5"/>
        <v>PASAIA</v>
      </c>
      <c r="B59" s="25">
        <f t="shared" si="3"/>
        <v>11820</v>
      </c>
      <c r="C59" s="25">
        <f t="shared" si="4"/>
        <v>11104</v>
      </c>
      <c r="D59" s="25">
        <f t="shared" si="7"/>
        <v>19</v>
      </c>
      <c r="E59" s="24" t="str">
        <f t="shared" si="6"/>
        <v>BALEARES</v>
      </c>
      <c r="F59" s="24">
        <f t="shared" si="10"/>
        <v>6069</v>
      </c>
      <c r="G59" s="24">
        <f t="shared" si="9"/>
        <v>106748</v>
      </c>
    </row>
    <row r="60" spans="1:7" x14ac:dyDescent="0.3">
      <c r="A60" s="24" t="str">
        <f t="shared" si="5"/>
        <v>SANTA CRUZ DE TENERIFE</v>
      </c>
      <c r="B60" s="25">
        <f t="shared" si="3"/>
        <v>529094</v>
      </c>
      <c r="C60" s="25">
        <f t="shared" si="4"/>
        <v>652569</v>
      </c>
      <c r="D60" s="25">
        <f t="shared" si="7"/>
        <v>9</v>
      </c>
      <c r="E60" s="24" t="str">
        <f t="shared" si="6"/>
        <v>CEUTA</v>
      </c>
      <c r="F60" s="24">
        <f t="shared" si="10"/>
        <v>1675</v>
      </c>
      <c r="G60" s="24">
        <f t="shared" si="9"/>
        <v>0</v>
      </c>
    </row>
    <row r="61" spans="1:7" x14ac:dyDescent="0.3">
      <c r="A61" s="24" t="str">
        <f t="shared" si="5"/>
        <v>SANTANDER</v>
      </c>
      <c r="B61" s="25">
        <f t="shared" si="3"/>
        <v>12165</v>
      </c>
      <c r="C61" s="25">
        <f t="shared" si="4"/>
        <v>7592</v>
      </c>
      <c r="D61" s="25">
        <f t="shared" si="7"/>
        <v>18</v>
      </c>
      <c r="E61" s="24" t="str">
        <f t="shared" si="6"/>
        <v>CARTAGENA</v>
      </c>
      <c r="F61" s="24">
        <f t="shared" si="10"/>
        <v>302</v>
      </c>
      <c r="G61" s="24">
        <f t="shared" si="9"/>
        <v>0</v>
      </c>
    </row>
    <row r="62" spans="1:7" x14ac:dyDescent="0.3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str">
        <f t="shared" si="6"/>
        <v>VILAGARCÍA</v>
      </c>
      <c r="F62" s="24">
        <f t="shared" si="10"/>
        <v>178</v>
      </c>
      <c r="G62" s="24">
        <f t="shared" si="9"/>
        <v>39213.100000000006</v>
      </c>
    </row>
    <row r="63" spans="1:7" x14ac:dyDescent="0.3">
      <c r="A63" s="24" t="str">
        <f t="shared" si="5"/>
        <v>TARRAGONA</v>
      </c>
      <c r="B63" s="25">
        <f t="shared" si="3"/>
        <v>2668018.5049999999</v>
      </c>
      <c r="C63" s="25">
        <f t="shared" si="4"/>
        <v>3248634</v>
      </c>
      <c r="D63" s="25">
        <f t="shared" si="7"/>
        <v>6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35313050</v>
      </c>
      <c r="C64" s="25">
        <f t="shared" si="4"/>
        <v>34157135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244720.30000000013</v>
      </c>
      <c r="C65" s="25">
        <f t="shared" si="4"/>
        <v>250818</v>
      </c>
      <c r="D65" s="25">
        <f t="shared" si="7"/>
        <v>10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178</v>
      </c>
      <c r="C66" s="25">
        <f t="shared" si="4"/>
        <v>39213.100000000006</v>
      </c>
      <c r="D66" s="25">
        <f t="shared" si="7"/>
        <v>24</v>
      </c>
      <c r="E66" s="24" t="str">
        <f t="shared" si="6"/>
        <v>ALMERÍA</v>
      </c>
      <c r="F66" s="24">
        <f t="shared" si="10"/>
        <v>0</v>
      </c>
      <c r="G66" s="24">
        <f t="shared" si="9"/>
        <v>190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1" priority="2">
      <formula>ISERROR(F7)</formula>
    </cfRule>
  </conditionalFormatting>
  <conditionalFormatting sqref="F8 F10 F12 F14 F16 F18 F20 F22 F24 F26 F28 F30 F32 F34">
    <cfRule type="containsErrors" dxfId="3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135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0" t="e">
        <f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15662</v>
      </c>
      <c r="C8" s="19">
        <v>1433</v>
      </c>
      <c r="D8" s="19">
        <v>0</v>
      </c>
      <c r="E8" s="19">
        <v>11333.6</v>
      </c>
      <c r="F8" s="12" t="e">
        <f t="shared" ref="F8:F34" si="0">((E8*100)/D8)-100</f>
        <v>#DIV/0!</v>
      </c>
      <c r="G8" s="1"/>
      <c r="H8" s="1"/>
      <c r="I8" s="1"/>
    </row>
    <row r="9" spans="1:12" x14ac:dyDescent="0.3">
      <c r="A9" s="9" t="s">
        <v>156</v>
      </c>
      <c r="B9" s="18">
        <v>0</v>
      </c>
      <c r="C9" s="18">
        <v>0</v>
      </c>
      <c r="D9" s="18">
        <v>0</v>
      </c>
      <c r="E9" s="18">
        <v>0</v>
      </c>
      <c r="F9" s="17" t="e">
        <f t="shared" si="0"/>
        <v>#DIV/0!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2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4447742</v>
      </c>
      <c r="C11" s="18">
        <v>4345279</v>
      </c>
      <c r="D11" s="18">
        <v>52862527</v>
      </c>
      <c r="E11" s="18">
        <v>55288010.789999999</v>
      </c>
      <c r="F11" s="17">
        <f t="shared" si="0"/>
        <v>4.5882857435097577</v>
      </c>
      <c r="G11" s="1"/>
      <c r="H11" s="1"/>
      <c r="I11" s="1"/>
    </row>
    <row r="12" spans="1:12" x14ac:dyDescent="0.3">
      <c r="A12" s="11" t="s">
        <v>160</v>
      </c>
      <c r="B12" s="19">
        <v>0</v>
      </c>
      <c r="C12" s="19">
        <v>0</v>
      </c>
      <c r="D12" s="19">
        <v>43341</v>
      </c>
      <c r="E12" s="19">
        <v>6582</v>
      </c>
      <c r="F12" s="12">
        <f t="shared" si="0"/>
        <v>-84.813456080847232</v>
      </c>
      <c r="G12" s="1"/>
      <c r="H12" s="1"/>
      <c r="I12" s="1"/>
    </row>
    <row r="13" spans="1:12" x14ac:dyDescent="0.3">
      <c r="A13" s="9" t="s">
        <v>32</v>
      </c>
      <c r="B13" s="18">
        <v>37</v>
      </c>
      <c r="C13" s="18">
        <v>0</v>
      </c>
      <c r="D13" s="18">
        <v>3151.4</v>
      </c>
      <c r="E13" s="18">
        <v>179.2</v>
      </c>
      <c r="F13" s="10">
        <f t="shared" si="0"/>
        <v>-94.313638382940923</v>
      </c>
      <c r="G13" s="1"/>
      <c r="H13" s="1"/>
      <c r="I13" s="1"/>
    </row>
    <row r="14" spans="1:12" x14ac:dyDescent="0.3">
      <c r="A14" s="11" t="s">
        <v>33</v>
      </c>
      <c r="B14" s="19">
        <v>1194539</v>
      </c>
      <c r="C14" s="19">
        <v>1458986</v>
      </c>
      <c r="D14" s="19">
        <v>12475170</v>
      </c>
      <c r="E14" s="19">
        <v>16642509.282333329</v>
      </c>
      <c r="F14" s="12">
        <f t="shared" si="0"/>
        <v>33.405070089893201</v>
      </c>
      <c r="G14" s="1"/>
      <c r="H14" s="1"/>
      <c r="I14" s="1"/>
    </row>
    <row r="15" spans="1:12" x14ac:dyDescent="0.3">
      <c r="A15" s="9" t="s">
        <v>34</v>
      </c>
      <c r="B15" s="18">
        <v>2074</v>
      </c>
      <c r="C15" s="18">
        <v>1482</v>
      </c>
      <c r="D15" s="18">
        <v>36015</v>
      </c>
      <c r="E15" s="18">
        <v>20867</v>
      </c>
      <c r="F15" s="10">
        <f t="shared" si="0"/>
        <v>-42.060252672497569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22</v>
      </c>
      <c r="D16" s="19">
        <v>0</v>
      </c>
      <c r="E16" s="19">
        <v>300</v>
      </c>
      <c r="F16" s="12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5615</v>
      </c>
      <c r="C17" s="18">
        <v>9304</v>
      </c>
      <c r="D17" s="18">
        <v>492914</v>
      </c>
      <c r="E17" s="18">
        <v>89925</v>
      </c>
      <c r="F17" s="10">
        <f t="shared" si="0"/>
        <v>-81.756452444036896</v>
      </c>
      <c r="G17" s="1"/>
      <c r="H17" s="1"/>
      <c r="I17" s="1"/>
    </row>
    <row r="18" spans="1:9" x14ac:dyDescent="0.3">
      <c r="A18" s="11" t="s">
        <v>36</v>
      </c>
      <c r="B18" s="19">
        <v>0</v>
      </c>
      <c r="C18" s="19">
        <v>0</v>
      </c>
      <c r="D18" s="19">
        <v>0</v>
      </c>
      <c r="E18" s="19">
        <v>1248</v>
      </c>
      <c r="F18" s="16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0</v>
      </c>
      <c r="E19" s="18">
        <v>0</v>
      </c>
      <c r="F19" s="17" t="e">
        <f t="shared" si="0"/>
        <v>#DIV/0!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0</v>
      </c>
      <c r="E20" s="19">
        <v>0</v>
      </c>
      <c r="F20" s="16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8">
        <v>2046</v>
      </c>
      <c r="C21" s="18">
        <v>0</v>
      </c>
      <c r="D21" s="18">
        <v>10761.22</v>
      </c>
      <c r="E21" s="18">
        <v>17583.849999999999</v>
      </c>
      <c r="F21" s="17">
        <f t="shared" si="0"/>
        <v>63.400153514192624</v>
      </c>
      <c r="G21" s="1"/>
      <c r="H21" s="1"/>
      <c r="I21" s="1"/>
    </row>
    <row r="22" spans="1:9" x14ac:dyDescent="0.3">
      <c r="A22" s="11" t="s">
        <v>59</v>
      </c>
      <c r="B22" s="19">
        <v>602628</v>
      </c>
      <c r="C22" s="19">
        <v>612241</v>
      </c>
      <c r="D22" s="19">
        <v>8461487.4000000004</v>
      </c>
      <c r="E22" s="19">
        <v>7914994</v>
      </c>
      <c r="F22" s="16">
        <f t="shared" si="0"/>
        <v>-6.4585973383355793</v>
      </c>
      <c r="G22" s="1"/>
      <c r="H22" s="1"/>
      <c r="I22" s="1"/>
    </row>
    <row r="23" spans="1:9" x14ac:dyDescent="0.3">
      <c r="A23" s="9" t="s">
        <v>163</v>
      </c>
      <c r="B23" s="18">
        <v>0</v>
      </c>
      <c r="C23" s="18">
        <v>164861</v>
      </c>
      <c r="D23" s="18">
        <v>178892.57</v>
      </c>
      <c r="E23" s="18">
        <v>549180.32999999996</v>
      </c>
      <c r="F23" s="10">
        <f t="shared" si="0"/>
        <v>206.98889842099084</v>
      </c>
      <c r="G23" s="1"/>
      <c r="H23" s="1"/>
      <c r="I23" s="1"/>
    </row>
    <row r="24" spans="1:9" x14ac:dyDescent="0.3">
      <c r="A24" s="11" t="s">
        <v>165</v>
      </c>
      <c r="B24" s="19">
        <v>10790</v>
      </c>
      <c r="C24" s="19">
        <v>544</v>
      </c>
      <c r="D24" s="19">
        <v>95030.399999999994</v>
      </c>
      <c r="E24" s="19">
        <v>43407</v>
      </c>
      <c r="F24" s="12">
        <f t="shared" si="0"/>
        <v>-54.32303768057379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58</v>
      </c>
      <c r="E25" s="18">
        <v>0</v>
      </c>
      <c r="F25" s="17">
        <f t="shared" si="0"/>
        <v>-100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0</v>
      </c>
      <c r="E26" s="19">
        <v>0</v>
      </c>
      <c r="F26" s="12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7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63112</v>
      </c>
      <c r="C28" s="19">
        <v>6182</v>
      </c>
      <c r="D28" s="19">
        <v>642811</v>
      </c>
      <c r="E28" s="19">
        <v>521020.5</v>
      </c>
      <c r="F28" s="12">
        <f t="shared" si="0"/>
        <v>-18.946548830060465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0</v>
      </c>
      <c r="D29" s="18">
        <v>0</v>
      </c>
      <c r="E29" s="18">
        <v>0</v>
      </c>
      <c r="F29" s="17" t="e">
        <f t="shared" si="0"/>
        <v>#DIV/0!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0</v>
      </c>
      <c r="E30" s="19">
        <v>0</v>
      </c>
      <c r="F30" s="16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8">
        <v>68</v>
      </c>
      <c r="C31" s="18">
        <v>29</v>
      </c>
      <c r="D31" s="18">
        <v>38143</v>
      </c>
      <c r="E31" s="18">
        <v>682.5630000000001</v>
      </c>
      <c r="F31" s="10">
        <f t="shared" si="0"/>
        <v>-98.210515690952462</v>
      </c>
      <c r="G31" s="1"/>
      <c r="H31" s="1"/>
      <c r="I31" s="1"/>
    </row>
    <row r="32" spans="1:9" x14ac:dyDescent="0.3">
      <c r="A32" s="11" t="s">
        <v>46</v>
      </c>
      <c r="B32" s="19">
        <v>2615405</v>
      </c>
      <c r="C32" s="19">
        <v>3148360</v>
      </c>
      <c r="D32" s="19">
        <v>33521539</v>
      </c>
      <c r="E32" s="19">
        <v>34704310.399999999</v>
      </c>
      <c r="F32" s="12">
        <f t="shared" si="0"/>
        <v>3.5283922972629682</v>
      </c>
      <c r="G32" s="1"/>
      <c r="H32" s="1"/>
      <c r="I32" s="1"/>
    </row>
    <row r="33" spans="1:9" x14ac:dyDescent="0.3">
      <c r="A33" s="9" t="s">
        <v>47</v>
      </c>
      <c r="B33" s="18">
        <v>7514</v>
      </c>
      <c r="C33" s="18">
        <v>10669</v>
      </c>
      <c r="D33" s="18">
        <v>156608.5</v>
      </c>
      <c r="E33" s="18">
        <v>166283.12400000001</v>
      </c>
      <c r="F33" s="10">
        <f t="shared" si="0"/>
        <v>6.1775855078108748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50</v>
      </c>
      <c r="D34" s="19">
        <v>36.299999999999997</v>
      </c>
      <c r="E34" s="19">
        <v>178</v>
      </c>
      <c r="F34" s="12">
        <f t="shared" si="0"/>
        <v>390.35812672176314</v>
      </c>
      <c r="G34" s="1"/>
      <c r="H34" s="1"/>
      <c r="I34" s="1"/>
    </row>
    <row r="35" spans="1:9" x14ac:dyDescent="0.3">
      <c r="A35" s="13" t="s">
        <v>48</v>
      </c>
      <c r="B35" s="14">
        <f>SUM(B7:B34)</f>
        <v>8967232</v>
      </c>
      <c r="C35" s="14">
        <f t="shared" ref="C35:E35" si="1">SUM(C7:C34)</f>
        <v>9759442</v>
      </c>
      <c r="D35" s="14">
        <f t="shared" si="1"/>
        <v>109018485.78999999</v>
      </c>
      <c r="E35" s="14">
        <f t="shared" si="1"/>
        <v>115978594.63933332</v>
      </c>
      <c r="F35" s="15">
        <f t="shared" ref="F35" si="2">((E35*100)/D35)-100</f>
        <v>6.384338214658797</v>
      </c>
      <c r="G35" s="1"/>
      <c r="H35" s="1"/>
      <c r="I35" s="1"/>
    </row>
    <row r="36" spans="1:9" x14ac:dyDescent="0.3">
      <c r="A36" s="47" t="s">
        <v>118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55288010.789999999</v>
      </c>
      <c r="G39" s="24">
        <f>LOOKUP(E39,$A$39:$A$66,$C$39:$C$66)</f>
        <v>52862527</v>
      </c>
    </row>
    <row r="40" spans="1:9" x14ac:dyDescent="0.3">
      <c r="A40" s="24" t="str">
        <f t="shared" si="5"/>
        <v>ALICANTE</v>
      </c>
      <c r="B40" s="25">
        <f t="shared" si="3"/>
        <v>11333.6</v>
      </c>
      <c r="C40" s="25">
        <f t="shared" si="4"/>
        <v>0</v>
      </c>
      <c r="D40" s="25">
        <f t="shared" ref="D40:D66" si="7">_xlfn.RANK.EQ(B40,$B$39:$B$66)+COUNTIF($B$39:$B$66,B40)-1</f>
        <v>12</v>
      </c>
      <c r="E40" s="24" t="str">
        <f t="shared" si="6"/>
        <v>VALENCIA</v>
      </c>
      <c r="F40" s="24">
        <f t="shared" ref="F40:F55" si="8">LOOKUP(E40,$A$39:$A$66,$B$39:$B$66)</f>
        <v>34704310.399999999</v>
      </c>
      <c r="G40" s="24">
        <f t="shared" ref="G40:G66" si="9">LOOKUP(E40,$A$39:$A$66,$C$39:$C$66)</f>
        <v>33521539</v>
      </c>
    </row>
    <row r="41" spans="1:9" x14ac:dyDescent="0.3">
      <c r="A41" s="24" t="str">
        <f t="shared" si="5"/>
        <v>ALMERÍA</v>
      </c>
      <c r="B41" s="25">
        <f t="shared" si="3"/>
        <v>0</v>
      </c>
      <c r="C41" s="25">
        <f t="shared" si="4"/>
        <v>0</v>
      </c>
      <c r="D41" s="25">
        <f t="shared" si="7"/>
        <v>28</v>
      </c>
      <c r="E41" s="24" t="str">
        <f t="shared" si="6"/>
        <v>BARCELONA</v>
      </c>
      <c r="F41" s="24">
        <f t="shared" si="8"/>
        <v>16642509.282333329</v>
      </c>
      <c r="G41" s="24">
        <f t="shared" si="9"/>
        <v>12475170</v>
      </c>
    </row>
    <row r="42" spans="1:9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7914994</v>
      </c>
      <c r="G42" s="24">
        <f t="shared" si="9"/>
        <v>8461487.4000000004</v>
      </c>
    </row>
    <row r="43" spans="1:9" x14ac:dyDescent="0.3">
      <c r="A43" s="24" t="str">
        <f t="shared" si="5"/>
        <v>BAHÍA DE ALGECIRAS</v>
      </c>
      <c r="B43" s="25">
        <f t="shared" si="3"/>
        <v>55288010.789999999</v>
      </c>
      <c r="C43" s="25">
        <f t="shared" si="4"/>
        <v>52862527</v>
      </c>
      <c r="D43" s="25">
        <f t="shared" si="7"/>
        <v>1</v>
      </c>
      <c r="E43" s="24" t="str">
        <f t="shared" si="6"/>
        <v>MÁLAGA</v>
      </c>
      <c r="F43" s="24">
        <f t="shared" si="8"/>
        <v>549180.32999999996</v>
      </c>
      <c r="G43" s="24">
        <f t="shared" si="9"/>
        <v>178892.57</v>
      </c>
    </row>
    <row r="44" spans="1:9" x14ac:dyDescent="0.3">
      <c r="A44" s="24" t="str">
        <f t="shared" si="5"/>
        <v>BAHÍA DE CÁDIZ</v>
      </c>
      <c r="B44" s="25">
        <f t="shared" si="3"/>
        <v>6582</v>
      </c>
      <c r="C44" s="25">
        <f t="shared" si="4"/>
        <v>43341</v>
      </c>
      <c r="D44" s="25">
        <f t="shared" si="7"/>
        <v>13</v>
      </c>
      <c r="E44" s="24" t="str">
        <f t="shared" si="6"/>
        <v>SANTA CRUZ DE TENERIFE</v>
      </c>
      <c r="F44" s="24">
        <f t="shared" si="8"/>
        <v>521020.5</v>
      </c>
      <c r="G44" s="24">
        <f t="shared" si="9"/>
        <v>642811</v>
      </c>
    </row>
    <row r="45" spans="1:9" x14ac:dyDescent="0.3">
      <c r="A45" s="24" t="str">
        <f t="shared" si="5"/>
        <v>BALEARES</v>
      </c>
      <c r="B45" s="25">
        <f t="shared" si="3"/>
        <v>179.2</v>
      </c>
      <c r="C45" s="25">
        <f t="shared" si="4"/>
        <v>3151.4</v>
      </c>
      <c r="D45" s="25">
        <f t="shared" si="7"/>
        <v>17</v>
      </c>
      <c r="E45" s="24" t="str">
        <f t="shared" si="6"/>
        <v>VIGO</v>
      </c>
      <c r="F45" s="24">
        <f t="shared" si="8"/>
        <v>166283.12400000001</v>
      </c>
      <c r="G45" s="24">
        <f t="shared" si="9"/>
        <v>156608.5</v>
      </c>
    </row>
    <row r="46" spans="1:9" x14ac:dyDescent="0.3">
      <c r="A46" s="24" t="str">
        <f t="shared" si="5"/>
        <v>BARCELONA</v>
      </c>
      <c r="B46" s="25">
        <f t="shared" si="3"/>
        <v>16642509.282333329</v>
      </c>
      <c r="C46" s="25">
        <f t="shared" si="4"/>
        <v>12475170</v>
      </c>
      <c r="D46" s="25">
        <f t="shared" si="7"/>
        <v>3</v>
      </c>
      <c r="E46" s="24" t="str">
        <f t="shared" si="6"/>
        <v>CASTELLÓN</v>
      </c>
      <c r="F46" s="24">
        <f t="shared" si="8"/>
        <v>89925</v>
      </c>
      <c r="G46" s="24">
        <f t="shared" si="9"/>
        <v>492914</v>
      </c>
    </row>
    <row r="47" spans="1:9" x14ac:dyDescent="0.3">
      <c r="A47" s="24" t="str">
        <f t="shared" si="5"/>
        <v>BILBAO</v>
      </c>
      <c r="B47" s="25">
        <f t="shared" si="3"/>
        <v>20867</v>
      </c>
      <c r="C47" s="25">
        <f t="shared" si="4"/>
        <v>36015</v>
      </c>
      <c r="D47" s="25">
        <f t="shared" si="7"/>
        <v>10</v>
      </c>
      <c r="E47" s="24" t="str">
        <f t="shared" si="6"/>
        <v>MARÍN Y RÍA DE PONTEVEDRA</v>
      </c>
      <c r="F47" s="24">
        <f t="shared" si="8"/>
        <v>43407</v>
      </c>
      <c r="G47" s="24">
        <f t="shared" si="9"/>
        <v>95030.399999999994</v>
      </c>
    </row>
    <row r="48" spans="1:9" x14ac:dyDescent="0.3">
      <c r="A48" s="24" t="str">
        <f t="shared" si="5"/>
        <v>CARTAGENA</v>
      </c>
      <c r="B48" s="25">
        <f t="shared" si="3"/>
        <v>300</v>
      </c>
      <c r="C48" s="25">
        <f t="shared" si="4"/>
        <v>0</v>
      </c>
      <c r="D48" s="25">
        <f t="shared" si="7"/>
        <v>16</v>
      </c>
      <c r="E48" s="24" t="str">
        <f t="shared" si="6"/>
        <v>BILBAO</v>
      </c>
      <c r="F48" s="24">
        <f t="shared" si="8"/>
        <v>20867</v>
      </c>
      <c r="G48" s="24">
        <f t="shared" si="9"/>
        <v>36015</v>
      </c>
    </row>
    <row r="49" spans="1:7" x14ac:dyDescent="0.3">
      <c r="A49" s="24" t="str">
        <f t="shared" si="5"/>
        <v>CASTELLÓN</v>
      </c>
      <c r="B49" s="25">
        <f t="shared" si="3"/>
        <v>89925</v>
      </c>
      <c r="C49" s="25">
        <f t="shared" si="4"/>
        <v>492914</v>
      </c>
      <c r="D49" s="25">
        <f t="shared" si="7"/>
        <v>8</v>
      </c>
      <c r="E49" s="24" t="str">
        <f t="shared" si="6"/>
        <v>HUELVA</v>
      </c>
      <c r="F49" s="24">
        <f t="shared" si="8"/>
        <v>17583.849999999999</v>
      </c>
      <c r="G49" s="24">
        <f t="shared" si="9"/>
        <v>10761.22</v>
      </c>
    </row>
    <row r="50" spans="1:7" x14ac:dyDescent="0.3">
      <c r="A50" s="24" t="str">
        <f t="shared" si="5"/>
        <v>CEUTA</v>
      </c>
      <c r="B50" s="25">
        <f t="shared" si="3"/>
        <v>1248</v>
      </c>
      <c r="C50" s="25">
        <f t="shared" si="4"/>
        <v>0</v>
      </c>
      <c r="D50" s="25">
        <f t="shared" si="7"/>
        <v>14</v>
      </c>
      <c r="E50" s="24" t="str">
        <f t="shared" si="6"/>
        <v>ALICANTE</v>
      </c>
      <c r="F50" s="24">
        <f t="shared" si="8"/>
        <v>11333.6</v>
      </c>
      <c r="G50" s="24">
        <f t="shared" si="9"/>
        <v>0</v>
      </c>
    </row>
    <row r="51" spans="1:7" x14ac:dyDescent="0.3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BAHÍA DE CÁDIZ</v>
      </c>
      <c r="F51" s="24">
        <f t="shared" si="8"/>
        <v>6582</v>
      </c>
      <c r="G51" s="24">
        <f t="shared" si="9"/>
        <v>43341</v>
      </c>
    </row>
    <row r="52" spans="1:7" x14ac:dyDescent="0.3">
      <c r="A52" s="24" t="str">
        <f t="shared" si="5"/>
        <v>GIJÓN</v>
      </c>
      <c r="B52" s="25">
        <f t="shared" si="3"/>
        <v>0</v>
      </c>
      <c r="C52" s="25">
        <f t="shared" si="4"/>
        <v>0</v>
      </c>
      <c r="D52" s="25">
        <f t="shared" si="7"/>
        <v>28</v>
      </c>
      <c r="E52" s="24" t="str">
        <f t="shared" si="6"/>
        <v>CEUTA</v>
      </c>
      <c r="F52" s="24">
        <f t="shared" si="8"/>
        <v>1248</v>
      </c>
      <c r="G52" s="24">
        <f t="shared" si="9"/>
        <v>0</v>
      </c>
    </row>
    <row r="53" spans="1:7" x14ac:dyDescent="0.3">
      <c r="A53" s="24" t="str">
        <f t="shared" si="5"/>
        <v>HUELVA</v>
      </c>
      <c r="B53" s="25">
        <f t="shared" si="3"/>
        <v>17583.849999999999</v>
      </c>
      <c r="C53" s="25">
        <f t="shared" si="4"/>
        <v>10761.22</v>
      </c>
      <c r="D53" s="25">
        <f t="shared" si="7"/>
        <v>11</v>
      </c>
      <c r="E53" s="24" t="str">
        <f t="shared" si="6"/>
        <v>TARRAGONA</v>
      </c>
      <c r="F53" s="24">
        <f t="shared" si="8"/>
        <v>682.5630000000001</v>
      </c>
      <c r="G53" s="24">
        <f t="shared" si="9"/>
        <v>38143</v>
      </c>
    </row>
    <row r="54" spans="1:7" x14ac:dyDescent="0.3">
      <c r="A54" s="24" t="str">
        <f t="shared" si="5"/>
        <v>LAS PALMAS</v>
      </c>
      <c r="B54" s="25">
        <f t="shared" si="3"/>
        <v>7914994</v>
      </c>
      <c r="C54" s="25">
        <f t="shared" si="4"/>
        <v>8461487.4000000004</v>
      </c>
      <c r="D54" s="25">
        <f t="shared" si="7"/>
        <v>4</v>
      </c>
      <c r="E54" s="24" t="str">
        <f t="shared" si="6"/>
        <v>CARTAGENA</v>
      </c>
      <c r="F54" s="24">
        <f t="shared" si="8"/>
        <v>300</v>
      </c>
      <c r="G54" s="24">
        <f t="shared" si="9"/>
        <v>0</v>
      </c>
    </row>
    <row r="55" spans="1:7" x14ac:dyDescent="0.3">
      <c r="A55" s="24" t="str">
        <f t="shared" si="5"/>
        <v>MÁLAGA</v>
      </c>
      <c r="B55" s="25">
        <f t="shared" si="3"/>
        <v>549180.32999999996</v>
      </c>
      <c r="C55" s="25">
        <f t="shared" si="4"/>
        <v>178892.57</v>
      </c>
      <c r="D55" s="25">
        <f t="shared" si="7"/>
        <v>5</v>
      </c>
      <c r="E55" s="24" t="str">
        <f t="shared" si="6"/>
        <v>BALEARES</v>
      </c>
      <c r="F55" s="24">
        <f t="shared" si="8"/>
        <v>179.2</v>
      </c>
      <c r="G55" s="24">
        <f t="shared" si="9"/>
        <v>3151.4</v>
      </c>
    </row>
    <row r="56" spans="1:7" x14ac:dyDescent="0.3">
      <c r="A56" s="24" t="str">
        <f t="shared" si="5"/>
        <v>MARÍN Y RÍA DE PONTEVEDRA</v>
      </c>
      <c r="B56" s="25">
        <f t="shared" si="3"/>
        <v>43407</v>
      </c>
      <c r="C56" s="25">
        <f t="shared" si="4"/>
        <v>95030.399999999994</v>
      </c>
      <c r="D56" s="25">
        <f t="shared" si="7"/>
        <v>9</v>
      </c>
      <c r="E56" s="24" t="str">
        <f t="shared" si="6"/>
        <v>VILAGARCÍA</v>
      </c>
      <c r="F56" s="24">
        <f t="shared" ref="F56:F66" si="10">LOOKUP(E56,$A$39:$A$66,$B$39:$B$66)</f>
        <v>178</v>
      </c>
      <c r="G56" s="24">
        <f t="shared" si="9"/>
        <v>36.299999999999997</v>
      </c>
    </row>
    <row r="57" spans="1:7" x14ac:dyDescent="0.3">
      <c r="A57" s="24" t="str">
        <f t="shared" si="5"/>
        <v>MELILLA</v>
      </c>
      <c r="B57" s="25">
        <f t="shared" si="3"/>
        <v>0</v>
      </c>
      <c r="C57" s="25">
        <f t="shared" si="4"/>
        <v>58</v>
      </c>
      <c r="D57" s="25">
        <f t="shared" si="7"/>
        <v>28</v>
      </c>
      <c r="E57" s="24" t="e">
        <f t="shared" si="6"/>
        <v>#N/A</v>
      </c>
      <c r="F57" s="24" t="e">
        <f t="shared" si="10"/>
        <v>#N/A</v>
      </c>
      <c r="G57" s="24" t="e">
        <f t="shared" si="9"/>
        <v>#N/A</v>
      </c>
    </row>
    <row r="58" spans="1:7" x14ac:dyDescent="0.3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e">
        <f t="shared" si="6"/>
        <v>#N/A</v>
      </c>
      <c r="F58" s="24" t="e">
        <f t="shared" si="10"/>
        <v>#N/A</v>
      </c>
      <c r="G58" s="24" t="e">
        <f t="shared" si="9"/>
        <v>#N/A</v>
      </c>
    </row>
    <row r="59" spans="1:7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6"/>
        <v>#N/A</v>
      </c>
      <c r="F59" s="24" t="e">
        <f t="shared" si="10"/>
        <v>#N/A</v>
      </c>
      <c r="G59" s="24" t="e">
        <f t="shared" si="9"/>
        <v>#N/A</v>
      </c>
    </row>
    <row r="60" spans="1:7" x14ac:dyDescent="0.3">
      <c r="A60" s="24" t="str">
        <f t="shared" si="5"/>
        <v>SANTA CRUZ DE TENERIFE</v>
      </c>
      <c r="B60" s="25">
        <f t="shared" si="3"/>
        <v>521020.5</v>
      </c>
      <c r="C60" s="25">
        <f t="shared" si="4"/>
        <v>642811</v>
      </c>
      <c r="D60" s="25">
        <f t="shared" si="7"/>
        <v>6</v>
      </c>
      <c r="E60" s="24" t="e">
        <f t="shared" si="6"/>
        <v>#N/A</v>
      </c>
      <c r="F60" s="24" t="e">
        <f t="shared" si="10"/>
        <v>#N/A</v>
      </c>
      <c r="G60" s="24" t="e">
        <f t="shared" si="9"/>
        <v>#N/A</v>
      </c>
    </row>
    <row r="61" spans="1:7" x14ac:dyDescent="0.3">
      <c r="A61" s="24" t="str">
        <f t="shared" si="5"/>
        <v>SANTANDER</v>
      </c>
      <c r="B61" s="25">
        <f t="shared" si="3"/>
        <v>0</v>
      </c>
      <c r="C61" s="25">
        <f t="shared" si="4"/>
        <v>0</v>
      </c>
      <c r="D61" s="25">
        <f t="shared" si="7"/>
        <v>28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3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3">
      <c r="A63" s="24" t="str">
        <f t="shared" si="5"/>
        <v>TARRAGONA</v>
      </c>
      <c r="B63" s="25">
        <f t="shared" si="3"/>
        <v>682.5630000000001</v>
      </c>
      <c r="C63" s="25">
        <f t="shared" si="4"/>
        <v>38143</v>
      </c>
      <c r="D63" s="25">
        <f t="shared" si="7"/>
        <v>15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34704310.399999999</v>
      </c>
      <c r="C64" s="25">
        <f t="shared" si="4"/>
        <v>33521539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166283.12400000001</v>
      </c>
      <c r="C65" s="25">
        <f t="shared" si="4"/>
        <v>156608.5</v>
      </c>
      <c r="D65" s="25">
        <f t="shared" si="7"/>
        <v>7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178</v>
      </c>
      <c r="C66" s="25">
        <f t="shared" si="4"/>
        <v>36.299999999999997</v>
      </c>
      <c r="D66" s="25">
        <f t="shared" si="7"/>
        <v>18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9" priority="2">
      <formula>ISERROR(F7)</formula>
    </cfRule>
  </conditionalFormatting>
  <conditionalFormatting sqref="F8 F10 F12 F14 F16 F18 F20 F22 F24 F26 F28 F30 F32 F34">
    <cfRule type="containsErrors" dxfId="2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136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7" t="e">
        <f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10436</v>
      </c>
      <c r="C8" s="19">
        <v>9823</v>
      </c>
      <c r="D8" s="19">
        <v>95217.39</v>
      </c>
      <c r="E8" s="19">
        <v>94654.77</v>
      </c>
      <c r="F8" s="12">
        <f t="shared" ref="F8:F34" si="0">((E8*100)/D8)-100</f>
        <v>-0.59087946014903991</v>
      </c>
      <c r="G8" s="1"/>
      <c r="H8" s="1"/>
      <c r="I8" s="1"/>
    </row>
    <row r="9" spans="1:12" x14ac:dyDescent="0.3">
      <c r="A9" s="9" t="s">
        <v>156</v>
      </c>
      <c r="B9" s="18">
        <v>46721</v>
      </c>
      <c r="C9" s="18">
        <v>53512</v>
      </c>
      <c r="D9" s="18">
        <v>432697</v>
      </c>
      <c r="E9" s="18">
        <v>431601</v>
      </c>
      <c r="F9" s="10">
        <f t="shared" si="0"/>
        <v>-0.25329503093388439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908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649459</v>
      </c>
      <c r="C11" s="18">
        <v>751570</v>
      </c>
      <c r="D11" s="18">
        <v>7712375</v>
      </c>
      <c r="E11" s="18">
        <v>8336434.1160000134</v>
      </c>
      <c r="F11" s="10">
        <f t="shared" si="0"/>
        <v>8.0916593915624304</v>
      </c>
      <c r="G11" s="1"/>
      <c r="H11" s="1"/>
      <c r="I11" s="1"/>
    </row>
    <row r="12" spans="1:12" x14ac:dyDescent="0.3">
      <c r="A12" s="11" t="s">
        <v>160</v>
      </c>
      <c r="B12" s="19">
        <v>95699</v>
      </c>
      <c r="C12" s="19">
        <v>78172</v>
      </c>
      <c r="D12" s="19">
        <v>894289</v>
      </c>
      <c r="E12" s="19">
        <v>909794</v>
      </c>
      <c r="F12" s="12">
        <f t="shared" si="0"/>
        <v>1.7337795723753686</v>
      </c>
      <c r="G12" s="1"/>
      <c r="H12" s="1"/>
      <c r="I12" s="1"/>
    </row>
    <row r="13" spans="1:12" x14ac:dyDescent="0.3">
      <c r="A13" s="9" t="s">
        <v>32</v>
      </c>
      <c r="B13" s="18">
        <v>767307</v>
      </c>
      <c r="C13" s="18">
        <v>874866</v>
      </c>
      <c r="D13" s="18">
        <v>12150479</v>
      </c>
      <c r="E13" s="18">
        <v>12988879</v>
      </c>
      <c r="F13" s="10">
        <f t="shared" si="0"/>
        <v>6.9001394924430599</v>
      </c>
      <c r="G13" s="1"/>
      <c r="H13" s="1"/>
      <c r="I13" s="1"/>
    </row>
    <row r="14" spans="1:12" x14ac:dyDescent="0.3">
      <c r="A14" s="11" t="s">
        <v>33</v>
      </c>
      <c r="B14" s="19">
        <v>694122</v>
      </c>
      <c r="C14" s="19">
        <v>696145</v>
      </c>
      <c r="D14" s="19">
        <v>11198738</v>
      </c>
      <c r="E14" s="19">
        <v>11613910.717999998</v>
      </c>
      <c r="F14" s="12">
        <f t="shared" si="0"/>
        <v>3.7073170030408704</v>
      </c>
      <c r="G14" s="1"/>
      <c r="H14" s="1"/>
      <c r="I14" s="1"/>
    </row>
    <row r="15" spans="1:12" x14ac:dyDescent="0.3">
      <c r="A15" s="9" t="s">
        <v>34</v>
      </c>
      <c r="B15" s="18">
        <v>51694</v>
      </c>
      <c r="C15" s="18">
        <v>53059</v>
      </c>
      <c r="D15" s="18">
        <v>810439</v>
      </c>
      <c r="E15" s="18">
        <v>861173</v>
      </c>
      <c r="F15" s="10">
        <f t="shared" si="0"/>
        <v>6.2600639900103516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0</v>
      </c>
      <c r="D16" s="19">
        <v>0</v>
      </c>
      <c r="E16" s="19">
        <v>0</v>
      </c>
      <c r="F16" s="16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30521</v>
      </c>
      <c r="C17" s="18">
        <v>40065</v>
      </c>
      <c r="D17" s="18">
        <v>537427</v>
      </c>
      <c r="E17" s="18">
        <v>397406</v>
      </c>
      <c r="F17" s="10">
        <f t="shared" si="0"/>
        <v>-26.053957095568322</v>
      </c>
      <c r="G17" s="1"/>
      <c r="H17" s="1"/>
      <c r="I17" s="1"/>
    </row>
    <row r="18" spans="1:9" x14ac:dyDescent="0.3">
      <c r="A18" s="11" t="s">
        <v>36</v>
      </c>
      <c r="B18" s="19">
        <v>55905</v>
      </c>
      <c r="C18" s="19">
        <v>65936</v>
      </c>
      <c r="D18" s="19">
        <v>867997</v>
      </c>
      <c r="E18" s="19">
        <v>845411</v>
      </c>
      <c r="F18" s="12">
        <f t="shared" si="0"/>
        <v>-2.6020827260923767</v>
      </c>
      <c r="G18" s="1"/>
      <c r="H18" s="1"/>
      <c r="I18" s="1"/>
    </row>
    <row r="19" spans="1:9" x14ac:dyDescent="0.3">
      <c r="A19" s="9" t="s">
        <v>37</v>
      </c>
      <c r="B19" s="18">
        <v>7211</v>
      </c>
      <c r="C19" s="18">
        <v>5236</v>
      </c>
      <c r="D19" s="18">
        <v>71182.22</v>
      </c>
      <c r="E19" s="18">
        <v>63579.34</v>
      </c>
      <c r="F19" s="10">
        <f t="shared" si="0"/>
        <v>-10.680869464312863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978</v>
      </c>
      <c r="E20" s="19">
        <v>2229</v>
      </c>
      <c r="F20" s="12">
        <f t="shared" si="0"/>
        <v>127.91411042944785</v>
      </c>
      <c r="G20" s="1"/>
      <c r="H20" s="1"/>
      <c r="I20" s="1"/>
    </row>
    <row r="21" spans="1:9" x14ac:dyDescent="0.3">
      <c r="A21" s="9" t="s">
        <v>38</v>
      </c>
      <c r="B21" s="18">
        <v>14353</v>
      </c>
      <c r="C21" s="18">
        <v>31928</v>
      </c>
      <c r="D21" s="18">
        <v>151001.64000000001</v>
      </c>
      <c r="E21" s="18">
        <v>176253.25</v>
      </c>
      <c r="F21" s="10">
        <f t="shared" si="0"/>
        <v>16.722738905352273</v>
      </c>
      <c r="G21" s="1"/>
      <c r="H21" s="1"/>
      <c r="I21" s="1"/>
    </row>
    <row r="22" spans="1:9" x14ac:dyDescent="0.3">
      <c r="A22" s="11" t="s">
        <v>59</v>
      </c>
      <c r="B22" s="19">
        <v>334306</v>
      </c>
      <c r="C22" s="19">
        <v>362601</v>
      </c>
      <c r="D22" s="19">
        <v>4180212</v>
      </c>
      <c r="E22" s="19">
        <v>4246705</v>
      </c>
      <c r="F22" s="12">
        <f t="shared" si="0"/>
        <v>1.5906609521239545</v>
      </c>
      <c r="G22" s="1"/>
      <c r="H22" s="1"/>
      <c r="I22" s="1"/>
    </row>
    <row r="23" spans="1:9" x14ac:dyDescent="0.3">
      <c r="A23" s="9" t="s">
        <v>163</v>
      </c>
      <c r="B23" s="18">
        <v>38451</v>
      </c>
      <c r="C23" s="18">
        <v>43215</v>
      </c>
      <c r="D23" s="18">
        <v>530236.23</v>
      </c>
      <c r="E23" s="18">
        <v>517720.46</v>
      </c>
      <c r="F23" s="10">
        <f t="shared" si="0"/>
        <v>-2.3604139611508543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0</v>
      </c>
      <c r="E24" s="19">
        <v>0</v>
      </c>
      <c r="F24" s="16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8">
        <v>51314</v>
      </c>
      <c r="C25" s="18">
        <v>48107</v>
      </c>
      <c r="D25" s="18">
        <v>852972</v>
      </c>
      <c r="E25" s="18">
        <v>689038</v>
      </c>
      <c r="F25" s="10">
        <f t="shared" si="0"/>
        <v>-19.219153735409833</v>
      </c>
      <c r="G25" s="1"/>
      <c r="H25" s="1"/>
      <c r="I25" s="1"/>
    </row>
    <row r="26" spans="1:9" x14ac:dyDescent="0.3">
      <c r="A26" s="11" t="s">
        <v>40</v>
      </c>
      <c r="B26" s="19">
        <v>53181</v>
      </c>
      <c r="C26" s="19">
        <v>60902</v>
      </c>
      <c r="D26" s="19">
        <v>589055.80000000005</v>
      </c>
      <c r="E26" s="19">
        <v>755660</v>
      </c>
      <c r="F26" s="12">
        <f t="shared" si="0"/>
        <v>28.283262808039581</v>
      </c>
      <c r="G26" s="1"/>
      <c r="H26" s="1"/>
      <c r="I26" s="1"/>
    </row>
    <row r="27" spans="1:9" x14ac:dyDescent="0.3">
      <c r="A27" s="9" t="s">
        <v>41</v>
      </c>
      <c r="B27" s="18">
        <v>49151</v>
      </c>
      <c r="C27" s="18">
        <v>37019</v>
      </c>
      <c r="D27" s="18">
        <v>601098</v>
      </c>
      <c r="E27" s="18">
        <v>642637</v>
      </c>
      <c r="F27" s="10">
        <f t="shared" si="0"/>
        <v>6.9105204143084791</v>
      </c>
      <c r="G27" s="1"/>
      <c r="H27" s="1"/>
      <c r="I27" s="1"/>
    </row>
    <row r="28" spans="1:9" x14ac:dyDescent="0.3">
      <c r="A28" s="11" t="s">
        <v>42</v>
      </c>
      <c r="B28" s="19">
        <v>314633</v>
      </c>
      <c r="C28" s="19">
        <v>317677</v>
      </c>
      <c r="D28" s="19">
        <v>3816001.8</v>
      </c>
      <c r="E28" s="19">
        <v>3886955</v>
      </c>
      <c r="F28" s="12">
        <f t="shared" si="0"/>
        <v>1.859359709945636</v>
      </c>
      <c r="G28" s="1"/>
      <c r="H28" s="1"/>
      <c r="I28" s="1"/>
    </row>
    <row r="29" spans="1:9" x14ac:dyDescent="0.3">
      <c r="A29" s="9" t="s">
        <v>43</v>
      </c>
      <c r="B29" s="18">
        <v>112485</v>
      </c>
      <c r="C29" s="18">
        <v>179457</v>
      </c>
      <c r="D29" s="18">
        <v>1551574</v>
      </c>
      <c r="E29" s="18">
        <v>1839238</v>
      </c>
      <c r="F29" s="10">
        <f t="shared" si="0"/>
        <v>18.540140528263564</v>
      </c>
      <c r="G29" s="1"/>
      <c r="H29" s="1"/>
      <c r="I29" s="1"/>
    </row>
    <row r="30" spans="1:9" x14ac:dyDescent="0.3">
      <c r="A30" s="11" t="s">
        <v>44</v>
      </c>
      <c r="B30" s="19">
        <v>15843</v>
      </c>
      <c r="C30" s="19">
        <v>14102</v>
      </c>
      <c r="D30" s="19">
        <v>201609</v>
      </c>
      <c r="E30" s="19">
        <v>196014</v>
      </c>
      <c r="F30" s="12">
        <f t="shared" si="0"/>
        <v>-2.7751737273633665</v>
      </c>
      <c r="G30" s="1"/>
      <c r="H30" s="1"/>
      <c r="I30" s="1"/>
    </row>
    <row r="31" spans="1:9" x14ac:dyDescent="0.3">
      <c r="A31" s="9" t="s">
        <v>45</v>
      </c>
      <c r="B31" s="18">
        <v>26776</v>
      </c>
      <c r="C31" s="18">
        <v>26169</v>
      </c>
      <c r="D31" s="18">
        <v>296632</v>
      </c>
      <c r="E31" s="18">
        <v>286996</v>
      </c>
      <c r="F31" s="10">
        <f t="shared" si="0"/>
        <v>-3.2484694840745476</v>
      </c>
      <c r="G31" s="1"/>
      <c r="H31" s="1"/>
      <c r="I31" s="1"/>
    </row>
    <row r="32" spans="1:9" x14ac:dyDescent="0.3">
      <c r="A32" s="11" t="s">
        <v>46</v>
      </c>
      <c r="B32" s="19">
        <v>779970</v>
      </c>
      <c r="C32" s="19">
        <v>846886</v>
      </c>
      <c r="D32" s="19">
        <v>9452523</v>
      </c>
      <c r="E32" s="19">
        <v>11829219</v>
      </c>
      <c r="F32" s="12">
        <f t="shared" si="0"/>
        <v>25.143509304341279</v>
      </c>
      <c r="G32" s="1"/>
      <c r="H32" s="1"/>
      <c r="I32" s="1"/>
    </row>
    <row r="33" spans="1:9" x14ac:dyDescent="0.3">
      <c r="A33" s="9" t="s">
        <v>47</v>
      </c>
      <c r="B33" s="18">
        <v>81430</v>
      </c>
      <c r="C33" s="18">
        <v>89822</v>
      </c>
      <c r="D33" s="18">
        <v>1079461</v>
      </c>
      <c r="E33" s="18">
        <v>1065466.9520000005</v>
      </c>
      <c r="F33" s="10">
        <f t="shared" si="0"/>
        <v>-1.2963921809124628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0</v>
      </c>
      <c r="E34" s="19">
        <v>0</v>
      </c>
      <c r="F34" s="16" t="e">
        <f t="shared" si="0"/>
        <v>#DIV/0!</v>
      </c>
      <c r="G34" s="1"/>
      <c r="H34" s="1"/>
      <c r="I34" s="1"/>
    </row>
    <row r="35" spans="1:9" x14ac:dyDescent="0.3">
      <c r="A35" s="13" t="s">
        <v>48</v>
      </c>
      <c r="B35" s="14">
        <f>SUM(B7:B34)</f>
        <v>4280968</v>
      </c>
      <c r="C35" s="14">
        <f t="shared" ref="C35:E35" si="1">SUM(C7:C34)</f>
        <v>4686269</v>
      </c>
      <c r="D35" s="14">
        <f t="shared" si="1"/>
        <v>58074195.079999991</v>
      </c>
      <c r="E35" s="14">
        <f t="shared" si="1"/>
        <v>62677882.606000021</v>
      </c>
      <c r="F35" s="15">
        <f t="shared" ref="F35" si="2">((E35*100)/D35)-100</f>
        <v>7.9272515437506001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BALEARES</v>
      </c>
      <c r="F39" s="24">
        <f>LOOKUP(E39,$A$39:$A$66,$B$39:$B$66)</f>
        <v>12988879</v>
      </c>
      <c r="G39" s="24">
        <f>LOOKUP(E39,$A$39:$A$66,$C$39:$C$66)</f>
        <v>12150479</v>
      </c>
    </row>
    <row r="40" spans="1:9" x14ac:dyDescent="0.3">
      <c r="A40" s="24" t="str">
        <f t="shared" si="5"/>
        <v>ALICANTE</v>
      </c>
      <c r="B40" s="25">
        <f t="shared" si="3"/>
        <v>94654.77</v>
      </c>
      <c r="C40" s="25">
        <f t="shared" si="4"/>
        <v>95217.39</v>
      </c>
      <c r="D40" s="25">
        <f t="shared" ref="D40:D66" si="7">_xlfn.RANK.EQ(B40,$B$39:$B$66)+COUNTIF($B$39:$B$66,B40)-1</f>
        <v>21</v>
      </c>
      <c r="E40" s="24" t="str">
        <f t="shared" si="6"/>
        <v>VALENCIA</v>
      </c>
      <c r="F40" s="24">
        <f t="shared" ref="F40:F55" si="8">LOOKUP(E40,$A$39:$A$66,$B$39:$B$66)</f>
        <v>11829219</v>
      </c>
      <c r="G40" s="24">
        <f t="shared" ref="G40:G66" si="9">LOOKUP(E40,$A$39:$A$66,$C$39:$C$66)</f>
        <v>9452523</v>
      </c>
    </row>
    <row r="41" spans="1:9" x14ac:dyDescent="0.3">
      <c r="A41" s="24" t="str">
        <f t="shared" si="5"/>
        <v>ALMERÍA</v>
      </c>
      <c r="B41" s="25">
        <f t="shared" si="3"/>
        <v>431601</v>
      </c>
      <c r="C41" s="25">
        <f t="shared" si="4"/>
        <v>432697</v>
      </c>
      <c r="D41" s="25">
        <f t="shared" si="7"/>
        <v>16</v>
      </c>
      <c r="E41" s="24" t="str">
        <f t="shared" si="6"/>
        <v>BARCELONA</v>
      </c>
      <c r="F41" s="24">
        <f t="shared" si="8"/>
        <v>11613910.717999998</v>
      </c>
      <c r="G41" s="24">
        <f t="shared" si="9"/>
        <v>11198738</v>
      </c>
    </row>
    <row r="42" spans="1:9" x14ac:dyDescent="0.3">
      <c r="A42" s="24" t="str">
        <f t="shared" si="5"/>
        <v>AVILÉS</v>
      </c>
      <c r="B42" s="25">
        <f t="shared" si="3"/>
        <v>908</v>
      </c>
      <c r="C42" s="25">
        <f t="shared" si="4"/>
        <v>0</v>
      </c>
      <c r="D42" s="25">
        <f t="shared" si="7"/>
        <v>24</v>
      </c>
      <c r="E42" s="24" t="str">
        <f t="shared" si="6"/>
        <v>BAHÍA DE ALGECIRAS</v>
      </c>
      <c r="F42" s="24">
        <f t="shared" si="8"/>
        <v>8336434.1160000134</v>
      </c>
      <c r="G42" s="24">
        <f t="shared" si="9"/>
        <v>7712375</v>
      </c>
    </row>
    <row r="43" spans="1:9" x14ac:dyDescent="0.3">
      <c r="A43" s="24" t="str">
        <f t="shared" si="5"/>
        <v>BAHÍA DE ALGECIRAS</v>
      </c>
      <c r="B43" s="25">
        <f t="shared" si="3"/>
        <v>8336434.1160000134</v>
      </c>
      <c r="C43" s="25">
        <f t="shared" si="4"/>
        <v>7712375</v>
      </c>
      <c r="D43" s="25">
        <f t="shared" si="7"/>
        <v>4</v>
      </c>
      <c r="E43" s="24" t="str">
        <f t="shared" si="6"/>
        <v>LAS PALMAS</v>
      </c>
      <c r="F43" s="24">
        <f t="shared" si="8"/>
        <v>4246705</v>
      </c>
      <c r="G43" s="24">
        <f t="shared" si="9"/>
        <v>4180212</v>
      </c>
    </row>
    <row r="44" spans="1:9" x14ac:dyDescent="0.3">
      <c r="A44" s="24" t="str">
        <f t="shared" si="5"/>
        <v>BAHÍA DE CÁDIZ</v>
      </c>
      <c r="B44" s="25">
        <f t="shared" si="3"/>
        <v>909794</v>
      </c>
      <c r="C44" s="25">
        <f t="shared" si="4"/>
        <v>894289</v>
      </c>
      <c r="D44" s="25">
        <f t="shared" si="7"/>
        <v>9</v>
      </c>
      <c r="E44" s="24" t="str">
        <f t="shared" si="6"/>
        <v>SANTA CRUZ DE TENERIFE</v>
      </c>
      <c r="F44" s="24">
        <f t="shared" si="8"/>
        <v>3886955</v>
      </c>
      <c r="G44" s="24">
        <f t="shared" si="9"/>
        <v>3816001.8</v>
      </c>
    </row>
    <row r="45" spans="1:9" x14ac:dyDescent="0.3">
      <c r="A45" s="24" t="str">
        <f t="shared" si="5"/>
        <v>BALEARES</v>
      </c>
      <c r="B45" s="25">
        <f t="shared" si="3"/>
        <v>12988879</v>
      </c>
      <c r="C45" s="25">
        <f t="shared" si="4"/>
        <v>12150479</v>
      </c>
      <c r="D45" s="25">
        <f t="shared" si="7"/>
        <v>1</v>
      </c>
      <c r="E45" s="24" t="str">
        <f t="shared" si="6"/>
        <v>SANTANDER</v>
      </c>
      <c r="F45" s="24">
        <f t="shared" si="8"/>
        <v>1839238</v>
      </c>
      <c r="G45" s="24">
        <f t="shared" si="9"/>
        <v>1551574</v>
      </c>
    </row>
    <row r="46" spans="1:9" x14ac:dyDescent="0.3">
      <c r="A46" s="24" t="str">
        <f t="shared" si="5"/>
        <v>BARCELONA</v>
      </c>
      <c r="B46" s="25">
        <f t="shared" si="3"/>
        <v>11613910.717999998</v>
      </c>
      <c r="C46" s="25">
        <f t="shared" si="4"/>
        <v>11198738</v>
      </c>
      <c r="D46" s="25">
        <f t="shared" si="7"/>
        <v>3</v>
      </c>
      <c r="E46" s="24" t="str">
        <f t="shared" si="6"/>
        <v>VIGO</v>
      </c>
      <c r="F46" s="24">
        <f t="shared" si="8"/>
        <v>1065466.9520000005</v>
      </c>
      <c r="G46" s="24">
        <f t="shared" si="9"/>
        <v>1079461</v>
      </c>
    </row>
    <row r="47" spans="1:9" x14ac:dyDescent="0.3">
      <c r="A47" s="24" t="str">
        <f t="shared" si="5"/>
        <v>BILBAO</v>
      </c>
      <c r="B47" s="25">
        <f t="shared" si="3"/>
        <v>861173</v>
      </c>
      <c r="C47" s="25">
        <f t="shared" si="4"/>
        <v>810439</v>
      </c>
      <c r="D47" s="25">
        <f t="shared" si="7"/>
        <v>10</v>
      </c>
      <c r="E47" s="24" t="str">
        <f t="shared" si="6"/>
        <v>BAHÍA DE CÁDIZ</v>
      </c>
      <c r="F47" s="24">
        <f t="shared" si="8"/>
        <v>909794</v>
      </c>
      <c r="G47" s="24">
        <f t="shared" si="9"/>
        <v>894289</v>
      </c>
    </row>
    <row r="48" spans="1:9" x14ac:dyDescent="0.3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BILBAO</v>
      </c>
      <c r="F48" s="24">
        <f t="shared" si="8"/>
        <v>861173</v>
      </c>
      <c r="G48" s="24">
        <f t="shared" si="9"/>
        <v>810439</v>
      </c>
    </row>
    <row r="49" spans="1:7" x14ac:dyDescent="0.3">
      <c r="A49" s="24" t="str">
        <f t="shared" si="5"/>
        <v>CASTELLÓN</v>
      </c>
      <c r="B49" s="25">
        <f t="shared" si="3"/>
        <v>397406</v>
      </c>
      <c r="C49" s="25">
        <f t="shared" si="4"/>
        <v>537427</v>
      </c>
      <c r="D49" s="25">
        <f t="shared" si="7"/>
        <v>17</v>
      </c>
      <c r="E49" s="24" t="str">
        <f t="shared" si="6"/>
        <v>CEUTA</v>
      </c>
      <c r="F49" s="24">
        <f t="shared" si="8"/>
        <v>845411</v>
      </c>
      <c r="G49" s="24">
        <f t="shared" si="9"/>
        <v>867997</v>
      </c>
    </row>
    <row r="50" spans="1:7" x14ac:dyDescent="0.3">
      <c r="A50" s="24" t="str">
        <f t="shared" si="5"/>
        <v>CEUTA</v>
      </c>
      <c r="B50" s="25">
        <f t="shared" si="3"/>
        <v>845411</v>
      </c>
      <c r="C50" s="25">
        <f t="shared" si="4"/>
        <v>867997</v>
      </c>
      <c r="D50" s="25">
        <f t="shared" si="7"/>
        <v>11</v>
      </c>
      <c r="E50" s="24" t="str">
        <f t="shared" si="6"/>
        <v>MOTRIL</v>
      </c>
      <c r="F50" s="24">
        <f t="shared" si="8"/>
        <v>755660</v>
      </c>
      <c r="G50" s="24">
        <f t="shared" si="9"/>
        <v>589055.80000000005</v>
      </c>
    </row>
    <row r="51" spans="1:7" x14ac:dyDescent="0.3">
      <c r="A51" s="24" t="str">
        <f t="shared" si="5"/>
        <v>FERROL-SAN CIBRAO</v>
      </c>
      <c r="B51" s="25">
        <f t="shared" si="3"/>
        <v>63579.34</v>
      </c>
      <c r="C51" s="25">
        <f t="shared" si="4"/>
        <v>71182.22</v>
      </c>
      <c r="D51" s="25">
        <f t="shared" si="7"/>
        <v>22</v>
      </c>
      <c r="E51" s="24" t="str">
        <f t="shared" si="6"/>
        <v>MELILLA</v>
      </c>
      <c r="F51" s="24">
        <f t="shared" si="8"/>
        <v>689038</v>
      </c>
      <c r="G51" s="24">
        <f t="shared" si="9"/>
        <v>852972</v>
      </c>
    </row>
    <row r="52" spans="1:7" x14ac:dyDescent="0.3">
      <c r="A52" s="24" t="str">
        <f t="shared" si="5"/>
        <v>GIJÓN</v>
      </c>
      <c r="B52" s="25">
        <f t="shared" si="3"/>
        <v>2229</v>
      </c>
      <c r="C52" s="25">
        <f t="shared" si="4"/>
        <v>978</v>
      </c>
      <c r="D52" s="25">
        <f t="shared" si="7"/>
        <v>23</v>
      </c>
      <c r="E52" s="24" t="str">
        <f t="shared" si="6"/>
        <v>PASAIA</v>
      </c>
      <c r="F52" s="24">
        <f t="shared" si="8"/>
        <v>642637</v>
      </c>
      <c r="G52" s="24">
        <f t="shared" si="9"/>
        <v>601098</v>
      </c>
    </row>
    <row r="53" spans="1:7" x14ac:dyDescent="0.3">
      <c r="A53" s="24" t="str">
        <f t="shared" si="5"/>
        <v>HUELVA</v>
      </c>
      <c r="B53" s="25">
        <f t="shared" si="3"/>
        <v>176253.25</v>
      </c>
      <c r="C53" s="25">
        <f t="shared" si="4"/>
        <v>151001.64000000001</v>
      </c>
      <c r="D53" s="25">
        <f t="shared" si="7"/>
        <v>20</v>
      </c>
      <c r="E53" s="24" t="str">
        <f t="shared" si="6"/>
        <v>MÁLAGA</v>
      </c>
      <c r="F53" s="24">
        <f t="shared" si="8"/>
        <v>517720.46</v>
      </c>
      <c r="G53" s="24">
        <f t="shared" si="9"/>
        <v>530236.23</v>
      </c>
    </row>
    <row r="54" spans="1:7" x14ac:dyDescent="0.3">
      <c r="A54" s="24" t="str">
        <f t="shared" si="5"/>
        <v>LAS PALMAS</v>
      </c>
      <c r="B54" s="25">
        <f t="shared" si="3"/>
        <v>4246705</v>
      </c>
      <c r="C54" s="25">
        <f t="shared" si="4"/>
        <v>4180212</v>
      </c>
      <c r="D54" s="25">
        <f t="shared" si="7"/>
        <v>5</v>
      </c>
      <c r="E54" s="24" t="str">
        <f t="shared" si="6"/>
        <v>ALMERÍA</v>
      </c>
      <c r="F54" s="24">
        <f t="shared" si="8"/>
        <v>431601</v>
      </c>
      <c r="G54" s="24">
        <f t="shared" si="9"/>
        <v>432697</v>
      </c>
    </row>
    <row r="55" spans="1:7" x14ac:dyDescent="0.3">
      <c r="A55" s="24" t="str">
        <f t="shared" si="5"/>
        <v>MÁLAGA</v>
      </c>
      <c r="B55" s="25">
        <f t="shared" si="3"/>
        <v>517720.46</v>
      </c>
      <c r="C55" s="25">
        <f t="shared" si="4"/>
        <v>530236.23</v>
      </c>
      <c r="D55" s="25">
        <f t="shared" si="7"/>
        <v>15</v>
      </c>
      <c r="E55" s="24" t="str">
        <f t="shared" si="6"/>
        <v>CASTELLÓN</v>
      </c>
      <c r="F55" s="24">
        <f t="shared" si="8"/>
        <v>397406</v>
      </c>
      <c r="G55" s="24">
        <f t="shared" si="9"/>
        <v>537427</v>
      </c>
    </row>
    <row r="56" spans="1:7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TARRAGONA</v>
      </c>
      <c r="F56" s="24">
        <f t="shared" ref="F56:F66" si="10">LOOKUP(E56,$A$39:$A$66,$B$39:$B$66)</f>
        <v>286996</v>
      </c>
      <c r="G56" s="24">
        <f t="shared" si="9"/>
        <v>296632</v>
      </c>
    </row>
    <row r="57" spans="1:7" x14ac:dyDescent="0.3">
      <c r="A57" s="24" t="str">
        <f t="shared" si="5"/>
        <v>MELILLA</v>
      </c>
      <c r="B57" s="25">
        <f t="shared" si="3"/>
        <v>689038</v>
      </c>
      <c r="C57" s="25">
        <f t="shared" si="4"/>
        <v>852972</v>
      </c>
      <c r="D57" s="25">
        <f t="shared" si="7"/>
        <v>13</v>
      </c>
      <c r="E57" s="24" t="str">
        <f t="shared" si="6"/>
        <v>SEVILLA</v>
      </c>
      <c r="F57" s="24">
        <f t="shared" si="10"/>
        <v>196014</v>
      </c>
      <c r="G57" s="24">
        <f t="shared" si="9"/>
        <v>201609</v>
      </c>
    </row>
    <row r="58" spans="1:7" x14ac:dyDescent="0.3">
      <c r="A58" s="24" t="str">
        <f t="shared" si="5"/>
        <v>MOTRIL</v>
      </c>
      <c r="B58" s="25">
        <f t="shared" si="3"/>
        <v>755660</v>
      </c>
      <c r="C58" s="25">
        <f t="shared" si="4"/>
        <v>589055.80000000005</v>
      </c>
      <c r="D58" s="25">
        <f t="shared" si="7"/>
        <v>12</v>
      </c>
      <c r="E58" s="24" t="str">
        <f t="shared" si="6"/>
        <v>HUELVA</v>
      </c>
      <c r="F58" s="24">
        <f t="shared" si="10"/>
        <v>176253.25</v>
      </c>
      <c r="G58" s="24">
        <f t="shared" si="9"/>
        <v>151001.64000000001</v>
      </c>
    </row>
    <row r="59" spans="1:7" x14ac:dyDescent="0.3">
      <c r="A59" s="24" t="str">
        <f t="shared" si="5"/>
        <v>PASAIA</v>
      </c>
      <c r="B59" s="25">
        <f t="shared" si="3"/>
        <v>642637</v>
      </c>
      <c r="C59" s="25">
        <f t="shared" si="4"/>
        <v>601098</v>
      </c>
      <c r="D59" s="25">
        <f t="shared" si="7"/>
        <v>14</v>
      </c>
      <c r="E59" s="24" t="str">
        <f t="shared" si="6"/>
        <v>ALICANTE</v>
      </c>
      <c r="F59" s="24">
        <f t="shared" si="10"/>
        <v>94654.77</v>
      </c>
      <c r="G59" s="24">
        <f t="shared" si="9"/>
        <v>95217.39</v>
      </c>
    </row>
    <row r="60" spans="1:7" x14ac:dyDescent="0.3">
      <c r="A60" s="24" t="str">
        <f t="shared" si="5"/>
        <v>SANTA CRUZ DE TENERIFE</v>
      </c>
      <c r="B60" s="25">
        <f t="shared" si="3"/>
        <v>3886955</v>
      </c>
      <c r="C60" s="25">
        <f t="shared" si="4"/>
        <v>3816001.8</v>
      </c>
      <c r="D60" s="25">
        <f t="shared" si="7"/>
        <v>6</v>
      </c>
      <c r="E60" s="24" t="str">
        <f t="shared" si="6"/>
        <v>FERROL-SAN CIBRAO</v>
      </c>
      <c r="F60" s="24">
        <f t="shared" si="10"/>
        <v>63579.34</v>
      </c>
      <c r="G60" s="24">
        <f t="shared" si="9"/>
        <v>71182.22</v>
      </c>
    </row>
    <row r="61" spans="1:7" x14ac:dyDescent="0.3">
      <c r="A61" s="24" t="str">
        <f t="shared" si="5"/>
        <v>SANTANDER</v>
      </c>
      <c r="B61" s="25">
        <f t="shared" si="3"/>
        <v>1839238</v>
      </c>
      <c r="C61" s="25">
        <f t="shared" si="4"/>
        <v>1551574</v>
      </c>
      <c r="D61" s="25">
        <f t="shared" si="7"/>
        <v>7</v>
      </c>
      <c r="E61" s="24" t="str">
        <f t="shared" si="6"/>
        <v>GIJÓN</v>
      </c>
      <c r="F61" s="24">
        <f t="shared" si="10"/>
        <v>2229</v>
      </c>
      <c r="G61" s="24">
        <f t="shared" si="9"/>
        <v>978</v>
      </c>
    </row>
    <row r="62" spans="1:7" x14ac:dyDescent="0.3">
      <c r="A62" s="24" t="str">
        <f t="shared" si="5"/>
        <v>SEVILLA</v>
      </c>
      <c r="B62" s="25">
        <f t="shared" si="3"/>
        <v>196014</v>
      </c>
      <c r="C62" s="25">
        <f t="shared" si="4"/>
        <v>201609</v>
      </c>
      <c r="D62" s="25">
        <f t="shared" si="7"/>
        <v>19</v>
      </c>
      <c r="E62" s="24" t="str">
        <f t="shared" si="6"/>
        <v>AVILÉS</v>
      </c>
      <c r="F62" s="24">
        <f t="shared" si="10"/>
        <v>908</v>
      </c>
      <c r="G62" s="24">
        <f t="shared" si="9"/>
        <v>0</v>
      </c>
    </row>
    <row r="63" spans="1:7" x14ac:dyDescent="0.3">
      <c r="A63" s="24" t="str">
        <f t="shared" si="5"/>
        <v>TARRAGONA</v>
      </c>
      <c r="B63" s="25">
        <f t="shared" si="3"/>
        <v>286996</v>
      </c>
      <c r="C63" s="25">
        <f t="shared" si="4"/>
        <v>296632</v>
      </c>
      <c r="D63" s="25">
        <f t="shared" si="7"/>
        <v>18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11829219</v>
      </c>
      <c r="C64" s="25">
        <f t="shared" si="4"/>
        <v>9452523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1065466.9520000005</v>
      </c>
      <c r="C65" s="25">
        <f t="shared" si="4"/>
        <v>1079461</v>
      </c>
      <c r="D65" s="25">
        <f t="shared" si="7"/>
        <v>8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7" priority="2">
      <formula>ISERROR(F7)</formula>
    </cfRule>
  </conditionalFormatting>
  <conditionalFormatting sqref="F8 F10 F12 F14 F16 F18 F20 F22 F24 F26 F28 F30 F32 F34">
    <cfRule type="containsErrors" dxfId="2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20" t="s">
        <v>56</v>
      </c>
    </row>
    <row r="2" spans="1:12" s="2" customFormat="1" ht="21" x14ac:dyDescent="0.4">
      <c r="I2" s="21" t="s">
        <v>57</v>
      </c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0" t="e">
        <f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144</v>
      </c>
      <c r="C8" s="19">
        <v>369</v>
      </c>
      <c r="D8" s="19">
        <v>845</v>
      </c>
      <c r="E8" s="19">
        <v>3166</v>
      </c>
      <c r="F8" s="12">
        <f t="shared" ref="F8:F34" si="0">((E8*100)/D8)-100</f>
        <v>274.67455621301775</v>
      </c>
      <c r="G8" s="1"/>
      <c r="H8" s="1"/>
      <c r="I8" s="1"/>
    </row>
    <row r="9" spans="1:12" x14ac:dyDescent="0.3">
      <c r="A9" s="9" t="s">
        <v>156</v>
      </c>
      <c r="B9" s="18">
        <v>1172</v>
      </c>
      <c r="C9" s="18">
        <v>1198</v>
      </c>
      <c r="D9" s="18">
        <v>11353</v>
      </c>
      <c r="E9" s="18">
        <v>10875</v>
      </c>
      <c r="F9" s="10">
        <f t="shared" si="0"/>
        <v>-4.2103408790627981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2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17911</v>
      </c>
      <c r="C11" s="18">
        <v>18302</v>
      </c>
      <c r="D11" s="18">
        <v>110486</v>
      </c>
      <c r="E11" s="18">
        <v>109877</v>
      </c>
      <c r="F11" s="10">
        <f t="shared" si="0"/>
        <v>-0.55120105714750878</v>
      </c>
      <c r="G11" s="1"/>
      <c r="H11" s="1"/>
      <c r="I11" s="1"/>
    </row>
    <row r="12" spans="1:12" x14ac:dyDescent="0.3">
      <c r="A12" s="11" t="s">
        <v>160</v>
      </c>
      <c r="B12" s="19">
        <v>2937</v>
      </c>
      <c r="C12" s="19">
        <v>2272</v>
      </c>
      <c r="D12" s="19">
        <v>27992</v>
      </c>
      <c r="E12" s="19">
        <v>30305</v>
      </c>
      <c r="F12" s="12">
        <f t="shared" si="0"/>
        <v>8.2630751643326619</v>
      </c>
      <c r="G12" s="1"/>
      <c r="H12" s="1"/>
      <c r="I12" s="1"/>
    </row>
    <row r="13" spans="1:12" x14ac:dyDescent="0.3">
      <c r="A13" s="9" t="s">
        <v>32</v>
      </c>
      <c r="B13" s="18">
        <v>16340</v>
      </c>
      <c r="C13" s="18">
        <v>19350</v>
      </c>
      <c r="D13" s="18">
        <v>262132</v>
      </c>
      <c r="E13" s="18">
        <v>30491</v>
      </c>
      <c r="F13" s="10">
        <f t="shared" si="0"/>
        <v>-88.368074100071723</v>
      </c>
      <c r="G13" s="1"/>
      <c r="H13" s="1"/>
      <c r="I13" s="1"/>
    </row>
    <row r="14" spans="1:12" x14ac:dyDescent="0.3">
      <c r="A14" s="11" t="s">
        <v>33</v>
      </c>
      <c r="B14" s="19">
        <v>13126</v>
      </c>
      <c r="C14" s="19">
        <v>12957</v>
      </c>
      <c r="D14" s="19">
        <v>200325</v>
      </c>
      <c r="E14" s="19">
        <v>203204</v>
      </c>
      <c r="F14" s="12">
        <f t="shared" si="0"/>
        <v>1.4371646075127984</v>
      </c>
      <c r="G14" s="1"/>
      <c r="H14" s="1"/>
      <c r="I14" s="1"/>
    </row>
    <row r="15" spans="1:12" x14ac:dyDescent="0.3">
      <c r="A15" s="9" t="s">
        <v>34</v>
      </c>
      <c r="B15" s="18">
        <v>1485</v>
      </c>
      <c r="C15" s="18">
        <v>1410</v>
      </c>
      <c r="D15" s="18">
        <v>17144</v>
      </c>
      <c r="E15" s="18">
        <v>17172</v>
      </c>
      <c r="F15" s="10">
        <f t="shared" si="0"/>
        <v>0.16332244517032279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0</v>
      </c>
      <c r="D16" s="19">
        <v>0</v>
      </c>
      <c r="E16" s="19">
        <v>0</v>
      </c>
      <c r="F16" s="12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0</v>
      </c>
      <c r="E17" s="18">
        <v>0</v>
      </c>
      <c r="F17" s="10" t="e">
        <f t="shared" si="0"/>
        <v>#DIV/0!</v>
      </c>
      <c r="G17" s="1"/>
      <c r="H17" s="1"/>
      <c r="I17" s="1"/>
    </row>
    <row r="18" spans="1:9" x14ac:dyDescent="0.3">
      <c r="A18" s="11" t="s">
        <v>36</v>
      </c>
      <c r="B18" s="19">
        <v>1457</v>
      </c>
      <c r="C18" s="19">
        <v>1875</v>
      </c>
      <c r="D18" s="19">
        <v>17692</v>
      </c>
      <c r="E18" s="19">
        <v>23366</v>
      </c>
      <c r="F18" s="12">
        <f t="shared" si="0"/>
        <v>32.070992539000684</v>
      </c>
      <c r="G18" s="1"/>
      <c r="H18" s="1"/>
      <c r="I18" s="1"/>
    </row>
    <row r="19" spans="1:9" x14ac:dyDescent="0.3">
      <c r="A19" s="9" t="s">
        <v>37</v>
      </c>
      <c r="B19" s="18">
        <v>76</v>
      </c>
      <c r="C19" s="18">
        <v>37</v>
      </c>
      <c r="D19" s="18">
        <v>3152</v>
      </c>
      <c r="E19" s="18">
        <v>0</v>
      </c>
      <c r="F19" s="10">
        <f t="shared" si="0"/>
        <v>-100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34</v>
      </c>
      <c r="E20" s="19">
        <v>0</v>
      </c>
      <c r="F20" s="12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8">
        <v>638</v>
      </c>
      <c r="C21" s="18">
        <v>1482</v>
      </c>
      <c r="D21" s="18">
        <v>6430</v>
      </c>
      <c r="E21" s="18">
        <v>7576</v>
      </c>
      <c r="F21" s="10">
        <f t="shared" si="0"/>
        <v>17.822706065318812</v>
      </c>
      <c r="G21" s="1"/>
      <c r="H21" s="1"/>
      <c r="I21" s="1"/>
    </row>
    <row r="22" spans="1:9" x14ac:dyDescent="0.3">
      <c r="A22" s="11" t="s">
        <v>59</v>
      </c>
      <c r="B22" s="19">
        <v>12298</v>
      </c>
      <c r="C22" s="19">
        <v>13582</v>
      </c>
      <c r="D22" s="19">
        <v>145622</v>
      </c>
      <c r="E22" s="19">
        <v>154707</v>
      </c>
      <c r="F22" s="12">
        <f t="shared" si="0"/>
        <v>6.2387551331529636</v>
      </c>
      <c r="G22" s="1"/>
      <c r="H22" s="1"/>
      <c r="I22" s="1"/>
    </row>
    <row r="23" spans="1:9" x14ac:dyDescent="0.3">
      <c r="A23" s="9" t="s">
        <v>163</v>
      </c>
      <c r="B23" s="18">
        <v>1272</v>
      </c>
      <c r="C23" s="18">
        <v>1477</v>
      </c>
      <c r="D23" s="18">
        <v>23096</v>
      </c>
      <c r="E23" s="18">
        <v>18938</v>
      </c>
      <c r="F23" s="10">
        <f t="shared" si="0"/>
        <v>-18.003117422930373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0</v>
      </c>
      <c r="E24" s="19">
        <v>0</v>
      </c>
      <c r="F24" s="12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8">
        <v>2007</v>
      </c>
      <c r="C25" s="18">
        <v>1796</v>
      </c>
      <c r="D25" s="18">
        <v>34427</v>
      </c>
      <c r="E25" s="18">
        <v>25862</v>
      </c>
      <c r="F25" s="10">
        <f t="shared" si="0"/>
        <v>-24.878728904638805</v>
      </c>
      <c r="G25" s="1"/>
      <c r="H25" s="1"/>
      <c r="I25" s="1"/>
    </row>
    <row r="26" spans="1:9" x14ac:dyDescent="0.3">
      <c r="A26" s="11" t="s">
        <v>40</v>
      </c>
      <c r="B26" s="19">
        <v>2088</v>
      </c>
      <c r="C26" s="19">
        <v>2522</v>
      </c>
      <c r="D26" s="19">
        <v>21104</v>
      </c>
      <c r="E26" s="19">
        <v>30052</v>
      </c>
      <c r="F26" s="12">
        <f t="shared" si="0"/>
        <v>42.399545109931779</v>
      </c>
      <c r="G26" s="1"/>
      <c r="H26" s="1"/>
      <c r="I26" s="1"/>
    </row>
    <row r="27" spans="1:9" x14ac:dyDescent="0.3">
      <c r="A27" s="9" t="s">
        <v>41</v>
      </c>
      <c r="B27" s="18">
        <v>356</v>
      </c>
      <c r="C27" s="18">
        <v>406</v>
      </c>
      <c r="D27" s="18">
        <v>0</v>
      </c>
      <c r="E27" s="18">
        <v>0</v>
      </c>
      <c r="F27" s="10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10297</v>
      </c>
      <c r="C28" s="19">
        <v>10475</v>
      </c>
      <c r="D28" s="19">
        <v>143184</v>
      </c>
      <c r="E28" s="19">
        <v>146874</v>
      </c>
      <c r="F28" s="12">
        <f t="shared" si="0"/>
        <v>2.5771035869929619</v>
      </c>
      <c r="G28" s="1"/>
      <c r="H28" s="1"/>
      <c r="I28" s="1"/>
    </row>
    <row r="29" spans="1:9" x14ac:dyDescent="0.3">
      <c r="A29" s="9" t="s">
        <v>43</v>
      </c>
      <c r="B29" s="18">
        <v>1375</v>
      </c>
      <c r="C29" s="18">
        <v>2900</v>
      </c>
      <c r="D29" s="18">
        <v>17277</v>
      </c>
      <c r="E29" s="18">
        <v>22285</v>
      </c>
      <c r="F29" s="10">
        <f t="shared" si="0"/>
        <v>28.986513862360368</v>
      </c>
      <c r="G29" s="1"/>
      <c r="H29" s="1"/>
      <c r="I29" s="1"/>
    </row>
    <row r="30" spans="1:9" x14ac:dyDescent="0.3">
      <c r="A30" s="11" t="s">
        <v>44</v>
      </c>
      <c r="B30" s="19">
        <v>687</v>
      </c>
      <c r="C30" s="19">
        <v>705</v>
      </c>
      <c r="D30" s="19">
        <v>8898</v>
      </c>
      <c r="E30" s="19">
        <v>8911</v>
      </c>
      <c r="F30" s="12">
        <f t="shared" si="0"/>
        <v>0.14610024724657933</v>
      </c>
      <c r="G30" s="1"/>
      <c r="H30" s="1"/>
      <c r="I30" s="1"/>
    </row>
    <row r="31" spans="1:9" x14ac:dyDescent="0.3">
      <c r="A31" s="9" t="s">
        <v>45</v>
      </c>
      <c r="B31" s="18">
        <v>0</v>
      </c>
      <c r="C31" s="18">
        <v>0</v>
      </c>
      <c r="D31" s="18">
        <v>0</v>
      </c>
      <c r="E31" s="18">
        <v>0</v>
      </c>
      <c r="F31" s="10" t="e">
        <f t="shared" si="0"/>
        <v>#DIV/0!</v>
      </c>
      <c r="G31" s="1"/>
      <c r="H31" s="1"/>
      <c r="I31" s="1"/>
    </row>
    <row r="32" spans="1:9" x14ac:dyDescent="0.3">
      <c r="A32" s="11" t="s">
        <v>46</v>
      </c>
      <c r="B32" s="19">
        <v>15711</v>
      </c>
      <c r="C32" s="19">
        <v>18530</v>
      </c>
      <c r="D32" s="19">
        <v>242863</v>
      </c>
      <c r="E32" s="19">
        <v>293081</v>
      </c>
      <c r="F32" s="12">
        <f t="shared" si="0"/>
        <v>20.677501307321407</v>
      </c>
      <c r="G32" s="1"/>
      <c r="H32" s="1"/>
      <c r="I32" s="1"/>
    </row>
    <row r="33" spans="1:9" x14ac:dyDescent="0.3">
      <c r="A33" s="9" t="s">
        <v>47</v>
      </c>
      <c r="B33" s="18">
        <v>1248</v>
      </c>
      <c r="C33" s="18">
        <v>1056</v>
      </c>
      <c r="D33" s="18">
        <v>17852</v>
      </c>
      <c r="E33" s="18">
        <v>17765</v>
      </c>
      <c r="F33" s="10">
        <f t="shared" si="0"/>
        <v>-0.48734035402195275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0</v>
      </c>
      <c r="E34" s="19">
        <v>0</v>
      </c>
      <c r="F34" s="12" t="e">
        <f t="shared" si="0"/>
        <v>#DIV/0!</v>
      </c>
      <c r="G34" s="1"/>
      <c r="H34" s="1"/>
      <c r="I34" s="1"/>
    </row>
    <row r="35" spans="1:9" x14ac:dyDescent="0.3">
      <c r="A35" s="13" t="s">
        <v>48</v>
      </c>
      <c r="B35" s="14">
        <f>SUM(B7:B34)</f>
        <v>102625</v>
      </c>
      <c r="C35" s="14">
        <f t="shared" ref="C35:E35" si="1">SUM(C7:C34)</f>
        <v>112701</v>
      </c>
      <c r="D35" s="14">
        <f t="shared" si="1"/>
        <v>1311908</v>
      </c>
      <c r="E35" s="14">
        <f t="shared" si="1"/>
        <v>1154507</v>
      </c>
      <c r="F35" s="15">
        <f t="shared" ref="F35" si="2">((E35*100)/D35)-100</f>
        <v>-11.99786875299182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VALENCIA</v>
      </c>
      <c r="F39" s="24">
        <f>LOOKUP(E39,$A$39:$A$66,$B$39:$B$66)</f>
        <v>293081</v>
      </c>
      <c r="G39" s="24">
        <f>LOOKUP(E39,$A$39:$A$66,$C$39:$C$66)</f>
        <v>242863</v>
      </c>
    </row>
    <row r="40" spans="1:9" x14ac:dyDescent="0.3">
      <c r="A40" s="24" t="str">
        <f t="shared" si="5"/>
        <v>ALICANTE</v>
      </c>
      <c r="B40" s="25">
        <f t="shared" si="3"/>
        <v>3166</v>
      </c>
      <c r="C40" s="25">
        <f t="shared" si="4"/>
        <v>845</v>
      </c>
      <c r="D40" s="25">
        <f t="shared" ref="D40:D66" si="7">_xlfn.RANK.EQ(B40,$B$39:$B$66)+COUNTIF($B$39:$B$66,B40)-1</f>
        <v>18</v>
      </c>
      <c r="E40" s="24" t="str">
        <f t="shared" si="6"/>
        <v>BARCELONA</v>
      </c>
      <c r="F40" s="24">
        <f t="shared" ref="F40:F66" si="8">LOOKUP(E40,$A$39:$A$66,$B$39:$B$66)</f>
        <v>203204</v>
      </c>
      <c r="G40" s="24">
        <f t="shared" ref="G40:G66" si="9">LOOKUP(E40,$A$39:$A$66,$C$39:$C$66)</f>
        <v>200325</v>
      </c>
    </row>
    <row r="41" spans="1:9" x14ac:dyDescent="0.3">
      <c r="A41" s="24" t="str">
        <f t="shared" si="5"/>
        <v>ALMERÍA</v>
      </c>
      <c r="B41" s="25">
        <f t="shared" si="3"/>
        <v>10875</v>
      </c>
      <c r="C41" s="25">
        <f t="shared" si="4"/>
        <v>11353</v>
      </c>
      <c r="D41" s="25">
        <f t="shared" si="7"/>
        <v>15</v>
      </c>
      <c r="E41" s="24" t="str">
        <f t="shared" si="6"/>
        <v>LAS PALMAS</v>
      </c>
      <c r="F41" s="24">
        <f t="shared" si="8"/>
        <v>154707</v>
      </c>
      <c r="G41" s="24">
        <f t="shared" si="9"/>
        <v>145622</v>
      </c>
    </row>
    <row r="42" spans="1:9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SANTA CRUZ DE TENERIFE</v>
      </c>
      <c r="F42" s="24">
        <f t="shared" si="8"/>
        <v>146874</v>
      </c>
      <c r="G42" s="24">
        <f t="shared" si="9"/>
        <v>143184</v>
      </c>
    </row>
    <row r="43" spans="1:9" x14ac:dyDescent="0.3">
      <c r="A43" s="24" t="str">
        <f t="shared" si="5"/>
        <v>BAHÍA DE ALGECIRAS</v>
      </c>
      <c r="B43" s="25">
        <f t="shared" si="3"/>
        <v>109877</v>
      </c>
      <c r="C43" s="25">
        <f t="shared" si="4"/>
        <v>110486</v>
      </c>
      <c r="D43" s="25">
        <f t="shared" si="7"/>
        <v>5</v>
      </c>
      <c r="E43" s="24" t="str">
        <f t="shared" si="6"/>
        <v>BAHÍA DE ALGECIRAS</v>
      </c>
      <c r="F43" s="24">
        <f t="shared" si="8"/>
        <v>109877</v>
      </c>
      <c r="G43" s="24">
        <f t="shared" si="9"/>
        <v>110486</v>
      </c>
    </row>
    <row r="44" spans="1:9" x14ac:dyDescent="0.3">
      <c r="A44" s="24" t="str">
        <f t="shared" si="5"/>
        <v>BAHÍA DE CÁDIZ</v>
      </c>
      <c r="B44" s="25">
        <f t="shared" si="3"/>
        <v>30305</v>
      </c>
      <c r="C44" s="25">
        <f t="shared" si="4"/>
        <v>27992</v>
      </c>
      <c r="D44" s="25">
        <f t="shared" si="7"/>
        <v>7</v>
      </c>
      <c r="E44" s="24" t="str">
        <f t="shared" si="6"/>
        <v>BALEARES</v>
      </c>
      <c r="F44" s="24">
        <f t="shared" si="8"/>
        <v>30491</v>
      </c>
      <c r="G44" s="24">
        <f t="shared" si="9"/>
        <v>262132</v>
      </c>
    </row>
    <row r="45" spans="1:9" x14ac:dyDescent="0.3">
      <c r="A45" s="24" t="str">
        <f t="shared" si="5"/>
        <v>BALEARES</v>
      </c>
      <c r="B45" s="25">
        <f t="shared" si="3"/>
        <v>30491</v>
      </c>
      <c r="C45" s="25">
        <f t="shared" si="4"/>
        <v>262132</v>
      </c>
      <c r="D45" s="25">
        <f t="shared" si="7"/>
        <v>6</v>
      </c>
      <c r="E45" s="24" t="str">
        <f t="shared" si="6"/>
        <v>BAHÍA DE CÁDIZ</v>
      </c>
      <c r="F45" s="24">
        <f t="shared" si="8"/>
        <v>30305</v>
      </c>
      <c r="G45" s="24">
        <f t="shared" si="9"/>
        <v>27992</v>
      </c>
    </row>
    <row r="46" spans="1:9" x14ac:dyDescent="0.3">
      <c r="A46" s="24" t="str">
        <f t="shared" si="5"/>
        <v>BARCELONA</v>
      </c>
      <c r="B46" s="25">
        <f t="shared" si="3"/>
        <v>203204</v>
      </c>
      <c r="C46" s="25">
        <f t="shared" si="4"/>
        <v>200325</v>
      </c>
      <c r="D46" s="25">
        <f t="shared" si="7"/>
        <v>2</v>
      </c>
      <c r="E46" s="24" t="str">
        <f t="shared" si="6"/>
        <v>MOTRIL</v>
      </c>
      <c r="F46" s="24">
        <f t="shared" si="8"/>
        <v>30052</v>
      </c>
      <c r="G46" s="24">
        <f t="shared" si="9"/>
        <v>21104</v>
      </c>
    </row>
    <row r="47" spans="1:9" x14ac:dyDescent="0.3">
      <c r="A47" s="24" t="str">
        <f t="shared" si="5"/>
        <v>BILBAO</v>
      </c>
      <c r="B47" s="25">
        <f t="shared" si="3"/>
        <v>17172</v>
      </c>
      <c r="C47" s="25">
        <f t="shared" si="4"/>
        <v>17144</v>
      </c>
      <c r="D47" s="25">
        <f t="shared" si="7"/>
        <v>14</v>
      </c>
      <c r="E47" s="24" t="str">
        <f t="shared" si="6"/>
        <v>MELILLA</v>
      </c>
      <c r="F47" s="24">
        <f t="shared" si="8"/>
        <v>25862</v>
      </c>
      <c r="G47" s="24">
        <f t="shared" si="9"/>
        <v>34427</v>
      </c>
    </row>
    <row r="48" spans="1:9" x14ac:dyDescent="0.3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CEUTA</v>
      </c>
      <c r="F48" s="24">
        <f t="shared" si="8"/>
        <v>23366</v>
      </c>
      <c r="G48" s="24">
        <f t="shared" si="9"/>
        <v>17692</v>
      </c>
    </row>
    <row r="49" spans="1:7" x14ac:dyDescent="0.3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str">
        <f t="shared" si="6"/>
        <v>SANTANDER</v>
      </c>
      <c r="F49" s="24">
        <f t="shared" si="8"/>
        <v>22285</v>
      </c>
      <c r="G49" s="24">
        <f t="shared" si="9"/>
        <v>17277</v>
      </c>
    </row>
    <row r="50" spans="1:7" x14ac:dyDescent="0.3">
      <c r="A50" s="24" t="str">
        <f t="shared" si="5"/>
        <v>CEUTA</v>
      </c>
      <c r="B50" s="25">
        <f t="shared" si="3"/>
        <v>23366</v>
      </c>
      <c r="C50" s="25">
        <f t="shared" si="4"/>
        <v>17692</v>
      </c>
      <c r="D50" s="25">
        <f t="shared" si="7"/>
        <v>10</v>
      </c>
      <c r="E50" s="24" t="str">
        <f t="shared" si="6"/>
        <v>MÁLAGA</v>
      </c>
      <c r="F50" s="24">
        <f t="shared" si="8"/>
        <v>18938</v>
      </c>
      <c r="G50" s="24">
        <f t="shared" si="9"/>
        <v>23096</v>
      </c>
    </row>
    <row r="51" spans="1:7" x14ac:dyDescent="0.3">
      <c r="A51" s="24" t="str">
        <f t="shared" si="5"/>
        <v>FERROL-SAN CIBRAO</v>
      </c>
      <c r="B51" s="25">
        <f t="shared" si="3"/>
        <v>0</v>
      </c>
      <c r="C51" s="25">
        <f t="shared" si="4"/>
        <v>3152</v>
      </c>
      <c r="D51" s="25">
        <f t="shared" si="7"/>
        <v>28</v>
      </c>
      <c r="E51" s="24" t="str">
        <f t="shared" si="6"/>
        <v>VIGO</v>
      </c>
      <c r="F51" s="24">
        <f t="shared" si="8"/>
        <v>17765</v>
      </c>
      <c r="G51" s="24">
        <f t="shared" si="9"/>
        <v>17852</v>
      </c>
    </row>
    <row r="52" spans="1:7" x14ac:dyDescent="0.3">
      <c r="A52" s="24" t="str">
        <f t="shared" si="5"/>
        <v>GIJÓN</v>
      </c>
      <c r="B52" s="25">
        <f t="shared" si="3"/>
        <v>0</v>
      </c>
      <c r="C52" s="25">
        <f t="shared" si="4"/>
        <v>34</v>
      </c>
      <c r="D52" s="25">
        <f t="shared" si="7"/>
        <v>28</v>
      </c>
      <c r="E52" s="24" t="str">
        <f t="shared" si="6"/>
        <v>BILBAO</v>
      </c>
      <c r="F52" s="24">
        <f t="shared" si="8"/>
        <v>17172</v>
      </c>
      <c r="G52" s="24">
        <f t="shared" si="9"/>
        <v>17144</v>
      </c>
    </row>
    <row r="53" spans="1:7" x14ac:dyDescent="0.3">
      <c r="A53" s="24" t="str">
        <f t="shared" si="5"/>
        <v>HUELVA</v>
      </c>
      <c r="B53" s="25">
        <f t="shared" si="3"/>
        <v>7576</v>
      </c>
      <c r="C53" s="25">
        <f t="shared" si="4"/>
        <v>6430</v>
      </c>
      <c r="D53" s="25">
        <f t="shared" si="7"/>
        <v>17</v>
      </c>
      <c r="E53" s="24" t="str">
        <f t="shared" si="6"/>
        <v>ALMERÍA</v>
      </c>
      <c r="F53" s="24">
        <f t="shared" si="8"/>
        <v>10875</v>
      </c>
      <c r="G53" s="24">
        <f t="shared" si="9"/>
        <v>11353</v>
      </c>
    </row>
    <row r="54" spans="1:7" x14ac:dyDescent="0.3">
      <c r="A54" s="24" t="str">
        <f t="shared" si="5"/>
        <v>LAS PALMAS</v>
      </c>
      <c r="B54" s="25">
        <f t="shared" si="3"/>
        <v>154707</v>
      </c>
      <c r="C54" s="25">
        <f t="shared" si="4"/>
        <v>145622</v>
      </c>
      <c r="D54" s="25">
        <f t="shared" si="7"/>
        <v>3</v>
      </c>
      <c r="E54" s="24" t="str">
        <f t="shared" si="6"/>
        <v>SEVILLA</v>
      </c>
      <c r="F54" s="24">
        <f t="shared" si="8"/>
        <v>8911</v>
      </c>
      <c r="G54" s="24">
        <f t="shared" si="9"/>
        <v>8898</v>
      </c>
    </row>
    <row r="55" spans="1:7" x14ac:dyDescent="0.3">
      <c r="A55" s="24" t="str">
        <f t="shared" si="5"/>
        <v>MÁLAGA</v>
      </c>
      <c r="B55" s="25">
        <f t="shared" si="3"/>
        <v>18938</v>
      </c>
      <c r="C55" s="25">
        <f t="shared" si="4"/>
        <v>23096</v>
      </c>
      <c r="D55" s="25">
        <f t="shared" si="7"/>
        <v>12</v>
      </c>
      <c r="E55" s="24" t="str">
        <f t="shared" si="6"/>
        <v>HUELVA</v>
      </c>
      <c r="F55" s="24">
        <f t="shared" si="8"/>
        <v>7576</v>
      </c>
      <c r="G55" s="24">
        <f t="shared" si="9"/>
        <v>6430</v>
      </c>
    </row>
    <row r="56" spans="1:7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ALICANTE</v>
      </c>
      <c r="F56" s="24">
        <f t="shared" si="8"/>
        <v>3166</v>
      </c>
      <c r="G56" s="24">
        <f t="shared" si="9"/>
        <v>845</v>
      </c>
    </row>
    <row r="57" spans="1:7" x14ac:dyDescent="0.3">
      <c r="A57" s="24" t="str">
        <f t="shared" si="5"/>
        <v>MELILLA</v>
      </c>
      <c r="B57" s="25">
        <f t="shared" si="3"/>
        <v>25862</v>
      </c>
      <c r="C57" s="25">
        <f t="shared" si="4"/>
        <v>34427</v>
      </c>
      <c r="D57" s="25">
        <f t="shared" si="7"/>
        <v>9</v>
      </c>
      <c r="E57" s="24" t="e">
        <f t="shared" si="6"/>
        <v>#N/A</v>
      </c>
      <c r="F57" s="24" t="e">
        <f t="shared" si="8"/>
        <v>#N/A</v>
      </c>
      <c r="G57" s="24" t="e">
        <f t="shared" si="9"/>
        <v>#N/A</v>
      </c>
    </row>
    <row r="58" spans="1:7" x14ac:dyDescent="0.3">
      <c r="A58" s="24" t="str">
        <f t="shared" si="5"/>
        <v>MOTRIL</v>
      </c>
      <c r="B58" s="25">
        <f t="shared" si="3"/>
        <v>30052</v>
      </c>
      <c r="C58" s="25">
        <f t="shared" si="4"/>
        <v>21104</v>
      </c>
      <c r="D58" s="25">
        <f t="shared" si="7"/>
        <v>8</v>
      </c>
      <c r="E58" s="24" t="e">
        <f t="shared" si="6"/>
        <v>#N/A</v>
      </c>
      <c r="F58" s="24" t="e">
        <f t="shared" si="8"/>
        <v>#N/A</v>
      </c>
      <c r="G58" s="24" t="e">
        <f t="shared" si="9"/>
        <v>#N/A</v>
      </c>
    </row>
    <row r="59" spans="1:7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6"/>
        <v>#N/A</v>
      </c>
      <c r="F59" s="24" t="e">
        <f t="shared" si="8"/>
        <v>#N/A</v>
      </c>
      <c r="G59" s="24" t="e">
        <f t="shared" si="9"/>
        <v>#N/A</v>
      </c>
    </row>
    <row r="60" spans="1:7" x14ac:dyDescent="0.3">
      <c r="A60" s="24" t="str">
        <f t="shared" si="5"/>
        <v>SANTA CRUZ DE TENERIFE</v>
      </c>
      <c r="B60" s="25">
        <f t="shared" si="3"/>
        <v>146874</v>
      </c>
      <c r="C60" s="25">
        <f t="shared" si="4"/>
        <v>143184</v>
      </c>
      <c r="D60" s="25">
        <f t="shared" si="7"/>
        <v>4</v>
      </c>
      <c r="E60" s="24" t="e">
        <f t="shared" si="6"/>
        <v>#N/A</v>
      </c>
      <c r="F60" s="24" t="e">
        <f t="shared" si="8"/>
        <v>#N/A</v>
      </c>
      <c r="G60" s="24" t="e">
        <f t="shared" si="9"/>
        <v>#N/A</v>
      </c>
    </row>
    <row r="61" spans="1:7" x14ac:dyDescent="0.3">
      <c r="A61" s="24" t="str">
        <f t="shared" si="5"/>
        <v>SANTANDER</v>
      </c>
      <c r="B61" s="25">
        <f t="shared" si="3"/>
        <v>22285</v>
      </c>
      <c r="C61" s="25">
        <f t="shared" si="4"/>
        <v>17277</v>
      </c>
      <c r="D61" s="25">
        <f t="shared" si="7"/>
        <v>11</v>
      </c>
      <c r="E61" s="24" t="e">
        <f t="shared" si="6"/>
        <v>#N/A</v>
      </c>
      <c r="F61" s="24" t="e">
        <f t="shared" si="8"/>
        <v>#N/A</v>
      </c>
      <c r="G61" s="24" t="e">
        <f t="shared" si="9"/>
        <v>#N/A</v>
      </c>
    </row>
    <row r="62" spans="1:7" x14ac:dyDescent="0.3">
      <c r="A62" s="24" t="str">
        <f t="shared" si="5"/>
        <v>SEVILLA</v>
      </c>
      <c r="B62" s="25">
        <f t="shared" si="3"/>
        <v>8911</v>
      </c>
      <c r="C62" s="25">
        <f t="shared" si="4"/>
        <v>8898</v>
      </c>
      <c r="D62" s="25">
        <f t="shared" si="7"/>
        <v>16</v>
      </c>
      <c r="E62" s="24" t="e">
        <f t="shared" si="6"/>
        <v>#N/A</v>
      </c>
      <c r="F62" s="24" t="e">
        <f t="shared" si="8"/>
        <v>#N/A</v>
      </c>
      <c r="G62" s="24" t="e">
        <f t="shared" si="9"/>
        <v>#N/A</v>
      </c>
    </row>
    <row r="63" spans="1:7" x14ac:dyDescent="0.3">
      <c r="A63" s="24" t="str">
        <f t="shared" si="5"/>
        <v>TARRAGONA</v>
      </c>
      <c r="B63" s="25">
        <f t="shared" si="3"/>
        <v>0</v>
      </c>
      <c r="C63" s="25">
        <f t="shared" si="4"/>
        <v>0</v>
      </c>
      <c r="D63" s="25">
        <f t="shared" si="7"/>
        <v>28</v>
      </c>
      <c r="E63" s="24" t="e">
        <f t="shared" si="6"/>
        <v>#N/A</v>
      </c>
      <c r="F63" s="24" t="e">
        <f t="shared" si="8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293081</v>
      </c>
      <c r="C64" s="25">
        <f t="shared" si="4"/>
        <v>242863</v>
      </c>
      <c r="D64" s="25">
        <f t="shared" si="7"/>
        <v>1</v>
      </c>
      <c r="E64" s="24" t="e">
        <f t="shared" si="6"/>
        <v>#N/A</v>
      </c>
      <c r="F64" s="24" t="e">
        <f t="shared" si="8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17765</v>
      </c>
      <c r="C65" s="25">
        <f t="shared" si="4"/>
        <v>17852</v>
      </c>
      <c r="D65" s="25">
        <f t="shared" si="7"/>
        <v>13</v>
      </c>
      <c r="E65" s="24" t="e">
        <f t="shared" si="6"/>
        <v>#N/A</v>
      </c>
      <c r="F65" s="24" t="e">
        <f t="shared" si="8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8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1"/>
      <c r="B68" s="61"/>
      <c r="C68" s="61"/>
      <c r="D68" s="61"/>
      <c r="E68" s="61"/>
      <c r="F68" s="61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7 F9 F11 F13 F15 F17 F19 F21 F23 F25 F27 F29 F31 F33">
    <cfRule type="containsErrors" dxfId="25" priority="2">
      <formula>ISERROR(F7)</formula>
    </cfRule>
  </conditionalFormatting>
  <conditionalFormatting sqref="F8 F10 F12 F14 F16 F18 F20 F22 F24 F26 F28 F30 F32 F34">
    <cfRule type="containsErrors" dxfId="2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51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17</v>
      </c>
      <c r="D7" s="18">
        <v>3</v>
      </c>
      <c r="E7" s="18">
        <v>27</v>
      </c>
      <c r="F7" s="10">
        <f>((E7*100)/D7)-100</f>
        <v>800</v>
      </c>
      <c r="G7" s="1"/>
      <c r="H7" s="1"/>
      <c r="I7" s="1"/>
    </row>
    <row r="8" spans="1:12" x14ac:dyDescent="0.3">
      <c r="A8" s="11" t="s">
        <v>31</v>
      </c>
      <c r="B8" s="19">
        <v>15132</v>
      </c>
      <c r="C8" s="19">
        <v>13399</v>
      </c>
      <c r="D8" s="19">
        <v>164410</v>
      </c>
      <c r="E8" s="19">
        <v>162571</v>
      </c>
      <c r="F8" s="12">
        <f t="shared" ref="F8:F34" si="0">((E8*100)/D8)-100</f>
        <v>-1.1185451006629705</v>
      </c>
      <c r="G8" s="1"/>
      <c r="H8" s="1"/>
      <c r="I8" s="1"/>
    </row>
    <row r="9" spans="1:12" x14ac:dyDescent="0.3">
      <c r="A9" s="9" t="s">
        <v>156</v>
      </c>
      <c r="B9" s="18">
        <v>504</v>
      </c>
      <c r="C9" s="18">
        <v>1108</v>
      </c>
      <c r="D9" s="18">
        <v>6606</v>
      </c>
      <c r="E9" s="18">
        <v>9360.75</v>
      </c>
      <c r="F9" s="10">
        <f t="shared" si="0"/>
        <v>41.70072661217074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5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379068</v>
      </c>
      <c r="C11" s="18">
        <v>377618</v>
      </c>
      <c r="D11" s="18">
        <v>4389851</v>
      </c>
      <c r="E11" s="18">
        <v>4773158</v>
      </c>
      <c r="F11" s="10">
        <f t="shared" si="0"/>
        <v>8.7316631020050579</v>
      </c>
      <c r="G11" s="1"/>
      <c r="H11" s="1"/>
      <c r="I11" s="1"/>
    </row>
    <row r="12" spans="1:12" x14ac:dyDescent="0.3">
      <c r="A12" s="11" t="s">
        <v>160</v>
      </c>
      <c r="B12" s="19">
        <v>6799</v>
      </c>
      <c r="C12" s="19">
        <v>5712</v>
      </c>
      <c r="D12" s="19">
        <v>82188</v>
      </c>
      <c r="E12" s="19">
        <v>68544</v>
      </c>
      <c r="F12" s="12">
        <f t="shared" si="0"/>
        <v>-16.600963644327635</v>
      </c>
      <c r="G12" s="1"/>
      <c r="H12" s="1"/>
      <c r="I12" s="1"/>
    </row>
    <row r="13" spans="1:12" x14ac:dyDescent="0.3">
      <c r="A13" s="9" t="s">
        <v>32</v>
      </c>
      <c r="B13" s="18">
        <v>7567</v>
      </c>
      <c r="C13" s="18">
        <v>7494</v>
      </c>
      <c r="D13" s="18">
        <v>120762</v>
      </c>
      <c r="E13" s="18">
        <v>121437</v>
      </c>
      <c r="F13" s="10">
        <f t="shared" si="0"/>
        <v>0.55895066328811538</v>
      </c>
      <c r="G13" s="1"/>
      <c r="H13" s="1"/>
      <c r="I13" s="1"/>
    </row>
    <row r="14" spans="1:12" x14ac:dyDescent="0.3">
      <c r="A14" s="11" t="s">
        <v>33</v>
      </c>
      <c r="B14" s="19">
        <v>231332</v>
      </c>
      <c r="C14" s="19">
        <v>293923</v>
      </c>
      <c r="D14" s="19">
        <v>2968757</v>
      </c>
      <c r="E14" s="19">
        <v>3422978.3753246749</v>
      </c>
      <c r="F14" s="12">
        <f t="shared" si="0"/>
        <v>15.300052356076122</v>
      </c>
      <c r="G14" s="1"/>
      <c r="H14" s="1"/>
      <c r="I14" s="1"/>
    </row>
    <row r="15" spans="1:12" x14ac:dyDescent="0.3">
      <c r="A15" s="9" t="s">
        <v>34</v>
      </c>
      <c r="B15" s="18">
        <v>65991</v>
      </c>
      <c r="C15" s="18">
        <v>48452</v>
      </c>
      <c r="D15" s="18">
        <v>604871</v>
      </c>
      <c r="E15" s="18">
        <v>638447</v>
      </c>
      <c r="F15" s="10">
        <f t="shared" si="0"/>
        <v>5.5509356540485442</v>
      </c>
      <c r="G15" s="1"/>
      <c r="H15" s="1"/>
      <c r="I15" s="1"/>
    </row>
    <row r="16" spans="1:12" x14ac:dyDescent="0.3">
      <c r="A16" s="11" t="s">
        <v>35</v>
      </c>
      <c r="B16" s="19">
        <v>5663</v>
      </c>
      <c r="C16" s="19">
        <v>4730</v>
      </c>
      <c r="D16" s="19">
        <v>89931</v>
      </c>
      <c r="E16" s="19">
        <v>84156</v>
      </c>
      <c r="F16" s="12">
        <f t="shared" si="0"/>
        <v>-6.4215898855789391</v>
      </c>
      <c r="G16" s="1"/>
      <c r="H16" s="1"/>
      <c r="I16" s="1"/>
    </row>
    <row r="17" spans="1:9" x14ac:dyDescent="0.3">
      <c r="A17" s="9" t="s">
        <v>161</v>
      </c>
      <c r="B17" s="18">
        <v>18268</v>
      </c>
      <c r="C17" s="18">
        <v>14403</v>
      </c>
      <c r="D17" s="18">
        <v>240895</v>
      </c>
      <c r="E17" s="18">
        <v>229093</v>
      </c>
      <c r="F17" s="10">
        <f t="shared" si="0"/>
        <v>-4.8992299549596368</v>
      </c>
      <c r="G17" s="1"/>
      <c r="H17" s="1"/>
      <c r="I17" s="1"/>
    </row>
    <row r="18" spans="1:9" x14ac:dyDescent="0.3">
      <c r="A18" s="11" t="s">
        <v>36</v>
      </c>
      <c r="B18" s="19">
        <v>728</v>
      </c>
      <c r="C18" s="19">
        <v>924</v>
      </c>
      <c r="D18" s="19">
        <v>16036</v>
      </c>
      <c r="E18" s="19">
        <v>11129</v>
      </c>
      <c r="F18" s="12">
        <f t="shared" si="0"/>
        <v>-30.599900224494888</v>
      </c>
      <c r="G18" s="1"/>
      <c r="H18" s="1"/>
      <c r="I18" s="1"/>
    </row>
    <row r="19" spans="1:9" x14ac:dyDescent="0.3">
      <c r="A19" s="9" t="s">
        <v>37</v>
      </c>
      <c r="B19" s="18">
        <v>48</v>
      </c>
      <c r="C19" s="18">
        <v>481</v>
      </c>
      <c r="D19" s="18">
        <v>455</v>
      </c>
      <c r="E19" s="18">
        <v>4532</v>
      </c>
      <c r="F19" s="10">
        <f t="shared" si="0"/>
        <v>896.04395604395609</v>
      </c>
      <c r="G19" s="1"/>
      <c r="H19" s="1"/>
      <c r="I19" s="1"/>
    </row>
    <row r="20" spans="1:9" x14ac:dyDescent="0.3">
      <c r="A20" s="11" t="s">
        <v>162</v>
      </c>
      <c r="B20" s="19">
        <v>5284</v>
      </c>
      <c r="C20" s="19">
        <v>5163</v>
      </c>
      <c r="D20" s="19">
        <v>76348</v>
      </c>
      <c r="E20" s="19">
        <v>79294</v>
      </c>
      <c r="F20" s="12">
        <f t="shared" si="0"/>
        <v>3.8586472468171991</v>
      </c>
      <c r="G20" s="1"/>
      <c r="H20" s="1"/>
      <c r="I20" s="1"/>
    </row>
    <row r="21" spans="1:9" x14ac:dyDescent="0.3">
      <c r="A21" s="9" t="s">
        <v>38</v>
      </c>
      <c r="B21" s="18">
        <v>6872</v>
      </c>
      <c r="C21" s="18">
        <v>4705</v>
      </c>
      <c r="D21" s="18">
        <v>58165.7</v>
      </c>
      <c r="E21" s="18">
        <v>69016.399999999994</v>
      </c>
      <c r="F21" s="10">
        <f t="shared" si="0"/>
        <v>18.654808589942178</v>
      </c>
      <c r="G21" s="1"/>
      <c r="H21" s="1"/>
      <c r="I21" s="1"/>
    </row>
    <row r="22" spans="1:9" x14ac:dyDescent="0.3">
      <c r="A22" s="11" t="s">
        <v>59</v>
      </c>
      <c r="B22" s="19">
        <v>99357</v>
      </c>
      <c r="C22" s="19">
        <v>98433</v>
      </c>
      <c r="D22" s="19">
        <v>1183327</v>
      </c>
      <c r="E22" s="19">
        <v>1140545</v>
      </c>
      <c r="F22" s="12">
        <f t="shared" si="0"/>
        <v>-3.6153996317163433</v>
      </c>
      <c r="G22" s="1"/>
      <c r="H22" s="1"/>
      <c r="I22" s="1"/>
    </row>
    <row r="23" spans="1:9" x14ac:dyDescent="0.3">
      <c r="A23" s="9" t="s">
        <v>163</v>
      </c>
      <c r="B23" s="18">
        <v>2636</v>
      </c>
      <c r="C23" s="18">
        <v>28084</v>
      </c>
      <c r="D23" s="18">
        <v>86247</v>
      </c>
      <c r="E23" s="18">
        <v>125035</v>
      </c>
      <c r="F23" s="10">
        <f t="shared" si="0"/>
        <v>44.973158486671991</v>
      </c>
      <c r="G23" s="1"/>
      <c r="H23" s="1"/>
      <c r="I23" s="1"/>
    </row>
    <row r="24" spans="1:9" x14ac:dyDescent="0.3">
      <c r="A24" s="11" t="s">
        <v>165</v>
      </c>
      <c r="B24" s="19">
        <v>7853</v>
      </c>
      <c r="C24" s="19">
        <v>7057</v>
      </c>
      <c r="D24" s="19">
        <v>88938</v>
      </c>
      <c r="E24" s="19">
        <v>87405</v>
      </c>
      <c r="F24" s="12">
        <f t="shared" si="0"/>
        <v>-1.7236726708493535</v>
      </c>
      <c r="G24" s="1"/>
      <c r="H24" s="1"/>
      <c r="I24" s="1"/>
    </row>
    <row r="25" spans="1:9" x14ac:dyDescent="0.3">
      <c r="A25" s="9" t="s">
        <v>39</v>
      </c>
      <c r="B25" s="18">
        <v>2060</v>
      </c>
      <c r="C25" s="18">
        <v>1451</v>
      </c>
      <c r="D25" s="18">
        <v>36421</v>
      </c>
      <c r="E25" s="18">
        <v>22206</v>
      </c>
      <c r="F25" s="10">
        <f t="shared" si="0"/>
        <v>-39.029680678729306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22</v>
      </c>
      <c r="D26" s="19">
        <v>8770</v>
      </c>
      <c r="E26" s="19">
        <v>343</v>
      </c>
      <c r="F26" s="12">
        <f t="shared" si="0"/>
        <v>-96.088939566704681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8</v>
      </c>
      <c r="E27" s="18">
        <v>15</v>
      </c>
      <c r="F27" s="17">
        <f t="shared" si="0"/>
        <v>87.5</v>
      </c>
      <c r="G27" s="1"/>
      <c r="H27" s="1"/>
      <c r="I27" s="1"/>
    </row>
    <row r="28" spans="1:9" x14ac:dyDescent="0.3">
      <c r="A28" s="11" t="s">
        <v>42</v>
      </c>
      <c r="B28" s="19">
        <v>55320</v>
      </c>
      <c r="C28" s="19">
        <v>33569</v>
      </c>
      <c r="D28" s="19">
        <v>467144</v>
      </c>
      <c r="E28" s="19">
        <v>508891</v>
      </c>
      <c r="F28" s="12">
        <f t="shared" si="0"/>
        <v>8.9366448033154597</v>
      </c>
      <c r="G28" s="1"/>
      <c r="H28" s="1"/>
      <c r="I28" s="1"/>
    </row>
    <row r="29" spans="1:9" x14ac:dyDescent="0.3">
      <c r="A29" s="9" t="s">
        <v>43</v>
      </c>
      <c r="B29" s="18">
        <v>681</v>
      </c>
      <c r="C29" s="18">
        <v>901</v>
      </c>
      <c r="D29" s="18">
        <v>6945</v>
      </c>
      <c r="E29" s="18">
        <v>10539</v>
      </c>
      <c r="F29" s="10">
        <f t="shared" si="0"/>
        <v>51.749460043196535</v>
      </c>
      <c r="G29" s="1"/>
      <c r="H29" s="1"/>
      <c r="I29" s="1"/>
    </row>
    <row r="30" spans="1:9" x14ac:dyDescent="0.3">
      <c r="A30" s="11" t="s">
        <v>44</v>
      </c>
      <c r="B30" s="19">
        <v>9953</v>
      </c>
      <c r="C30" s="19">
        <v>11510</v>
      </c>
      <c r="D30" s="19">
        <v>105566</v>
      </c>
      <c r="E30" s="19">
        <v>138130</v>
      </c>
      <c r="F30" s="12">
        <f t="shared" si="0"/>
        <v>30.847053028437188</v>
      </c>
      <c r="G30" s="1"/>
      <c r="H30" s="1"/>
      <c r="I30" s="1"/>
    </row>
    <row r="31" spans="1:9" x14ac:dyDescent="0.3">
      <c r="A31" s="9" t="s">
        <v>45</v>
      </c>
      <c r="B31" s="18">
        <v>5220</v>
      </c>
      <c r="C31" s="18">
        <v>4817</v>
      </c>
      <c r="D31" s="18">
        <v>62888</v>
      </c>
      <c r="E31" s="18">
        <v>58106</v>
      </c>
      <c r="F31" s="10">
        <f t="shared" si="0"/>
        <v>-7.6039944027477446</v>
      </c>
      <c r="G31" s="1"/>
      <c r="H31" s="1"/>
      <c r="I31" s="1"/>
    </row>
    <row r="32" spans="1:9" x14ac:dyDescent="0.3">
      <c r="A32" s="11" t="s">
        <v>46</v>
      </c>
      <c r="B32" s="19">
        <v>376833</v>
      </c>
      <c r="C32" s="19">
        <v>442029</v>
      </c>
      <c r="D32" s="19">
        <v>4832156</v>
      </c>
      <c r="E32" s="19">
        <v>5182665</v>
      </c>
      <c r="F32" s="12">
        <f t="shared" si="0"/>
        <v>7.2536772405526619</v>
      </c>
      <c r="G32" s="1"/>
      <c r="H32" s="1"/>
      <c r="I32" s="1"/>
    </row>
    <row r="33" spans="1:9" x14ac:dyDescent="0.3">
      <c r="A33" s="9" t="s">
        <v>47</v>
      </c>
      <c r="B33" s="18">
        <v>13793</v>
      </c>
      <c r="C33" s="18">
        <v>12804</v>
      </c>
      <c r="D33" s="18">
        <v>219438</v>
      </c>
      <c r="E33" s="18">
        <v>220466</v>
      </c>
      <c r="F33" s="10">
        <f t="shared" si="0"/>
        <v>0.46846945378649707</v>
      </c>
      <c r="G33" s="1"/>
      <c r="H33" s="1"/>
      <c r="I33" s="1"/>
    </row>
    <row r="34" spans="1:9" x14ac:dyDescent="0.3">
      <c r="A34" s="11" t="s">
        <v>164</v>
      </c>
      <c r="B34" s="19">
        <v>2741</v>
      </c>
      <c r="C34" s="19">
        <v>3133</v>
      </c>
      <c r="D34" s="19">
        <v>34508</v>
      </c>
      <c r="E34" s="19">
        <v>35039</v>
      </c>
      <c r="F34" s="12">
        <f t="shared" si="0"/>
        <v>1.5387736177118398</v>
      </c>
      <c r="G34" s="1"/>
      <c r="H34" s="1"/>
      <c r="I34" s="1"/>
    </row>
    <row r="35" spans="1:9" x14ac:dyDescent="0.3">
      <c r="A35" s="13" t="s">
        <v>48</v>
      </c>
      <c r="B35" s="14">
        <f>SUM(B7:B34)</f>
        <v>1319703</v>
      </c>
      <c r="C35" s="14">
        <f t="shared" ref="C35:E35" si="1">SUM(C7:C34)</f>
        <v>1421939</v>
      </c>
      <c r="D35" s="14">
        <f t="shared" si="1"/>
        <v>15951634.699999999</v>
      </c>
      <c r="E35" s="14">
        <f t="shared" si="1"/>
        <v>17203133.525324672</v>
      </c>
      <c r="F35" s="15">
        <f t="shared" ref="F35" si="2">((E35*100)/D35)-100</f>
        <v>7.8455835333583366</v>
      </c>
      <c r="G35" s="1"/>
      <c r="H35" s="1"/>
      <c r="I35" s="1"/>
    </row>
    <row r="36" spans="1:9" x14ac:dyDescent="0.3">
      <c r="A36" s="47" t="s">
        <v>117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27</v>
      </c>
      <c r="C39" s="25">
        <f t="shared" si="4"/>
        <v>3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VALENCIA</v>
      </c>
      <c r="F39" s="24">
        <f>LOOKUP(E39,$A$39:$A$66,$B$39:$B$66)</f>
        <v>5182665</v>
      </c>
      <c r="G39" s="24">
        <f>LOOKUP(E39,$A$39:$A$66,$C$39:$C$66)</f>
        <v>4832156</v>
      </c>
    </row>
    <row r="40" spans="1:9" x14ac:dyDescent="0.3">
      <c r="A40" s="24" t="str">
        <f t="shared" si="5"/>
        <v>ALICANTE</v>
      </c>
      <c r="B40" s="25">
        <f t="shared" si="3"/>
        <v>162571</v>
      </c>
      <c r="C40" s="25">
        <f t="shared" si="4"/>
        <v>164410</v>
      </c>
      <c r="D40" s="25">
        <f t="shared" ref="D40:D66" si="7">_xlfn.RANK.EQ(B40,$B$39:$B$66)+COUNTIF($B$39:$B$66,B40)-1</f>
        <v>9</v>
      </c>
      <c r="E40" s="24" t="str">
        <f t="shared" si="6"/>
        <v>BAHÍA DE ALGECIRAS</v>
      </c>
      <c r="F40" s="24">
        <f t="shared" ref="F40:F55" si="8">LOOKUP(E40,$A$39:$A$66,$B$39:$B$66)</f>
        <v>4773158</v>
      </c>
      <c r="G40" s="24">
        <f t="shared" ref="G40:G66" si="9">LOOKUP(E40,$A$39:$A$66,$C$39:$C$66)</f>
        <v>4389851</v>
      </c>
    </row>
    <row r="41" spans="1:9" x14ac:dyDescent="0.3">
      <c r="A41" s="24" t="str">
        <f t="shared" si="5"/>
        <v>ALMERÍA</v>
      </c>
      <c r="B41" s="25">
        <f t="shared" si="3"/>
        <v>9360.75</v>
      </c>
      <c r="C41" s="25">
        <f t="shared" si="4"/>
        <v>6606</v>
      </c>
      <c r="D41" s="25">
        <f t="shared" si="7"/>
        <v>23</v>
      </c>
      <c r="E41" s="24" t="str">
        <f t="shared" si="6"/>
        <v>BARCELONA</v>
      </c>
      <c r="F41" s="24">
        <f t="shared" si="8"/>
        <v>3422978.3753246749</v>
      </c>
      <c r="G41" s="24">
        <f t="shared" si="9"/>
        <v>2968757</v>
      </c>
    </row>
    <row r="42" spans="1:9" x14ac:dyDescent="0.3">
      <c r="A42" s="24" t="str">
        <f t="shared" si="5"/>
        <v>AVILÉS</v>
      </c>
      <c r="B42" s="25">
        <f t="shared" si="3"/>
        <v>5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1140545</v>
      </c>
      <c r="G42" s="24">
        <f t="shared" si="9"/>
        <v>1183327</v>
      </c>
    </row>
    <row r="43" spans="1:9" x14ac:dyDescent="0.3">
      <c r="A43" s="24" t="str">
        <f t="shared" si="5"/>
        <v>BAHÍA DE ALGECIRAS</v>
      </c>
      <c r="B43" s="25">
        <f t="shared" si="3"/>
        <v>4773158</v>
      </c>
      <c r="C43" s="25">
        <f t="shared" si="4"/>
        <v>4389851</v>
      </c>
      <c r="D43" s="25">
        <f t="shared" si="7"/>
        <v>2</v>
      </c>
      <c r="E43" s="24" t="str">
        <f t="shared" si="6"/>
        <v>BILBAO</v>
      </c>
      <c r="F43" s="24">
        <f t="shared" si="8"/>
        <v>638447</v>
      </c>
      <c r="G43" s="24">
        <f t="shared" si="9"/>
        <v>604871</v>
      </c>
    </row>
    <row r="44" spans="1:9" x14ac:dyDescent="0.3">
      <c r="A44" s="24" t="str">
        <f t="shared" si="5"/>
        <v>BAHÍA DE CÁDIZ</v>
      </c>
      <c r="B44" s="25">
        <f t="shared" si="3"/>
        <v>68544</v>
      </c>
      <c r="C44" s="25">
        <f t="shared" si="4"/>
        <v>82188</v>
      </c>
      <c r="D44" s="25">
        <f t="shared" si="7"/>
        <v>17</v>
      </c>
      <c r="E44" s="24" t="str">
        <f t="shared" si="6"/>
        <v>SANTA CRUZ DE TENERIFE</v>
      </c>
      <c r="F44" s="24">
        <f t="shared" si="8"/>
        <v>508891</v>
      </c>
      <c r="G44" s="24">
        <f t="shared" si="9"/>
        <v>467144</v>
      </c>
    </row>
    <row r="45" spans="1:9" x14ac:dyDescent="0.3">
      <c r="A45" s="24" t="str">
        <f t="shared" si="5"/>
        <v>BALEARES</v>
      </c>
      <c r="B45" s="25">
        <f t="shared" si="3"/>
        <v>121437</v>
      </c>
      <c r="C45" s="25">
        <f t="shared" si="4"/>
        <v>120762</v>
      </c>
      <c r="D45" s="25">
        <f t="shared" si="7"/>
        <v>12</v>
      </c>
      <c r="E45" s="24" t="str">
        <f t="shared" si="6"/>
        <v>CASTELLÓN</v>
      </c>
      <c r="F45" s="24">
        <f t="shared" si="8"/>
        <v>229093</v>
      </c>
      <c r="G45" s="24">
        <f t="shared" si="9"/>
        <v>240895</v>
      </c>
    </row>
    <row r="46" spans="1:9" x14ac:dyDescent="0.3">
      <c r="A46" s="24" t="str">
        <f t="shared" si="5"/>
        <v>BARCELONA</v>
      </c>
      <c r="B46" s="25">
        <f t="shared" si="3"/>
        <v>3422978.3753246749</v>
      </c>
      <c r="C46" s="25">
        <f t="shared" si="4"/>
        <v>2968757</v>
      </c>
      <c r="D46" s="25">
        <f t="shared" si="7"/>
        <v>3</v>
      </c>
      <c r="E46" s="24" t="str">
        <f t="shared" si="6"/>
        <v>VIGO</v>
      </c>
      <c r="F46" s="24">
        <f t="shared" si="8"/>
        <v>220466</v>
      </c>
      <c r="G46" s="24">
        <f t="shared" si="9"/>
        <v>219438</v>
      </c>
    </row>
    <row r="47" spans="1:9" x14ac:dyDescent="0.3">
      <c r="A47" s="24" t="str">
        <f t="shared" si="5"/>
        <v>BILBAO</v>
      </c>
      <c r="B47" s="25">
        <f t="shared" si="3"/>
        <v>638447</v>
      </c>
      <c r="C47" s="25">
        <f t="shared" si="4"/>
        <v>604871</v>
      </c>
      <c r="D47" s="25">
        <f t="shared" si="7"/>
        <v>5</v>
      </c>
      <c r="E47" s="24" t="str">
        <f t="shared" si="6"/>
        <v>ALICANTE</v>
      </c>
      <c r="F47" s="24">
        <f t="shared" si="8"/>
        <v>162571</v>
      </c>
      <c r="G47" s="24">
        <f t="shared" si="9"/>
        <v>164410</v>
      </c>
    </row>
    <row r="48" spans="1:9" x14ac:dyDescent="0.3">
      <c r="A48" s="24" t="str">
        <f t="shared" si="5"/>
        <v>CARTAGENA</v>
      </c>
      <c r="B48" s="25">
        <f t="shared" si="3"/>
        <v>84156</v>
      </c>
      <c r="C48" s="25">
        <f t="shared" si="4"/>
        <v>89931</v>
      </c>
      <c r="D48" s="25">
        <f t="shared" si="7"/>
        <v>14</v>
      </c>
      <c r="E48" s="24" t="str">
        <f t="shared" si="6"/>
        <v>SEVILLA</v>
      </c>
      <c r="F48" s="24">
        <f t="shared" si="8"/>
        <v>138130</v>
      </c>
      <c r="G48" s="24">
        <f t="shared" si="9"/>
        <v>105566</v>
      </c>
    </row>
    <row r="49" spans="1:7" x14ac:dyDescent="0.3">
      <c r="A49" s="24" t="str">
        <f t="shared" si="5"/>
        <v>CASTELLÓN</v>
      </c>
      <c r="B49" s="25">
        <f t="shared" si="3"/>
        <v>229093</v>
      </c>
      <c r="C49" s="25">
        <f t="shared" si="4"/>
        <v>240895</v>
      </c>
      <c r="D49" s="25">
        <f t="shared" si="7"/>
        <v>7</v>
      </c>
      <c r="E49" s="24" t="str">
        <f t="shared" si="6"/>
        <v>MÁLAGA</v>
      </c>
      <c r="F49" s="24">
        <f t="shared" si="8"/>
        <v>125035</v>
      </c>
      <c r="G49" s="24">
        <f t="shared" si="9"/>
        <v>86247</v>
      </c>
    </row>
    <row r="50" spans="1:7" x14ac:dyDescent="0.3">
      <c r="A50" s="24" t="str">
        <f t="shared" si="5"/>
        <v>CEUTA</v>
      </c>
      <c r="B50" s="25">
        <f t="shared" si="3"/>
        <v>11129</v>
      </c>
      <c r="C50" s="25">
        <f t="shared" si="4"/>
        <v>16036</v>
      </c>
      <c r="D50" s="25">
        <f t="shared" si="7"/>
        <v>21</v>
      </c>
      <c r="E50" s="24" t="str">
        <f t="shared" si="6"/>
        <v>BALEARES</v>
      </c>
      <c r="F50" s="24">
        <f t="shared" si="8"/>
        <v>121437</v>
      </c>
      <c r="G50" s="24">
        <f t="shared" si="9"/>
        <v>120762</v>
      </c>
    </row>
    <row r="51" spans="1:7" x14ac:dyDescent="0.3">
      <c r="A51" s="24" t="str">
        <f t="shared" si="5"/>
        <v>FERROL-SAN CIBRAO</v>
      </c>
      <c r="B51" s="25">
        <f t="shared" si="3"/>
        <v>4532</v>
      </c>
      <c r="C51" s="25">
        <f t="shared" si="4"/>
        <v>455</v>
      </c>
      <c r="D51" s="25">
        <f t="shared" si="7"/>
        <v>24</v>
      </c>
      <c r="E51" s="24" t="str">
        <f t="shared" si="6"/>
        <v>MARÍN Y RÍA DE PONTEVEDRA</v>
      </c>
      <c r="F51" s="24">
        <f t="shared" si="8"/>
        <v>87405</v>
      </c>
      <c r="G51" s="24">
        <f t="shared" si="9"/>
        <v>88938</v>
      </c>
    </row>
    <row r="52" spans="1:7" x14ac:dyDescent="0.3">
      <c r="A52" s="24" t="str">
        <f t="shared" si="5"/>
        <v>GIJÓN</v>
      </c>
      <c r="B52" s="25">
        <f t="shared" si="3"/>
        <v>79294</v>
      </c>
      <c r="C52" s="25">
        <f t="shared" si="4"/>
        <v>76348</v>
      </c>
      <c r="D52" s="25">
        <f t="shared" si="7"/>
        <v>15</v>
      </c>
      <c r="E52" s="24" t="str">
        <f t="shared" si="6"/>
        <v>CARTAGENA</v>
      </c>
      <c r="F52" s="24">
        <f t="shared" si="8"/>
        <v>84156</v>
      </c>
      <c r="G52" s="24">
        <f t="shared" si="9"/>
        <v>89931</v>
      </c>
    </row>
    <row r="53" spans="1:7" x14ac:dyDescent="0.3">
      <c r="A53" s="24" t="str">
        <f t="shared" si="5"/>
        <v>HUELVA</v>
      </c>
      <c r="B53" s="25">
        <f t="shared" si="3"/>
        <v>69016.399999999994</v>
      </c>
      <c r="C53" s="25">
        <f t="shared" si="4"/>
        <v>58165.7</v>
      </c>
      <c r="D53" s="25">
        <f t="shared" si="7"/>
        <v>16</v>
      </c>
      <c r="E53" s="24" t="str">
        <f t="shared" si="6"/>
        <v>GIJÓN</v>
      </c>
      <c r="F53" s="24">
        <f t="shared" si="8"/>
        <v>79294</v>
      </c>
      <c r="G53" s="24">
        <f t="shared" si="9"/>
        <v>76348</v>
      </c>
    </row>
    <row r="54" spans="1:7" x14ac:dyDescent="0.3">
      <c r="A54" s="24" t="str">
        <f t="shared" si="5"/>
        <v>LAS PALMAS</v>
      </c>
      <c r="B54" s="25">
        <f t="shared" si="3"/>
        <v>1140545</v>
      </c>
      <c r="C54" s="25">
        <f t="shared" si="4"/>
        <v>1183327</v>
      </c>
      <c r="D54" s="25">
        <f t="shared" si="7"/>
        <v>4</v>
      </c>
      <c r="E54" s="24" t="str">
        <f t="shared" si="6"/>
        <v>HUELVA</v>
      </c>
      <c r="F54" s="24">
        <f t="shared" si="8"/>
        <v>69016.399999999994</v>
      </c>
      <c r="G54" s="24">
        <f t="shared" si="9"/>
        <v>58165.7</v>
      </c>
    </row>
    <row r="55" spans="1:7" x14ac:dyDescent="0.3">
      <c r="A55" s="24" t="str">
        <f t="shared" si="5"/>
        <v>MÁLAGA</v>
      </c>
      <c r="B55" s="25">
        <f t="shared" si="3"/>
        <v>125035</v>
      </c>
      <c r="C55" s="25">
        <f t="shared" si="4"/>
        <v>86247</v>
      </c>
      <c r="D55" s="25">
        <f t="shared" si="7"/>
        <v>11</v>
      </c>
      <c r="E55" s="24" t="str">
        <f t="shared" si="6"/>
        <v>BAHÍA DE CÁDIZ</v>
      </c>
      <c r="F55" s="24">
        <f t="shared" si="8"/>
        <v>68544</v>
      </c>
      <c r="G55" s="24">
        <f t="shared" si="9"/>
        <v>82188</v>
      </c>
    </row>
    <row r="56" spans="1:7" x14ac:dyDescent="0.3">
      <c r="A56" s="24" t="str">
        <f t="shared" si="5"/>
        <v>MARÍN Y RÍA DE PONTEVEDRA</v>
      </c>
      <c r="B56" s="25">
        <f t="shared" si="3"/>
        <v>87405</v>
      </c>
      <c r="C56" s="25">
        <f t="shared" si="4"/>
        <v>88938</v>
      </c>
      <c r="D56" s="25">
        <f t="shared" si="7"/>
        <v>13</v>
      </c>
      <c r="E56" s="24" t="str">
        <f t="shared" si="6"/>
        <v>TARRAGONA</v>
      </c>
      <c r="F56" s="24">
        <f t="shared" ref="F56:F66" si="10">LOOKUP(E56,$A$39:$A$66,$B$39:$B$66)</f>
        <v>58106</v>
      </c>
      <c r="G56" s="24">
        <f t="shared" si="9"/>
        <v>62888</v>
      </c>
    </row>
    <row r="57" spans="1:7" x14ac:dyDescent="0.3">
      <c r="A57" s="24" t="str">
        <f t="shared" si="5"/>
        <v>MELILLA</v>
      </c>
      <c r="B57" s="25">
        <f t="shared" si="3"/>
        <v>22206</v>
      </c>
      <c r="C57" s="25">
        <f t="shared" si="4"/>
        <v>36421</v>
      </c>
      <c r="D57" s="25">
        <f t="shared" si="7"/>
        <v>20</v>
      </c>
      <c r="E57" s="24" t="str">
        <f t="shared" si="6"/>
        <v>VILAGARCÍA</v>
      </c>
      <c r="F57" s="24">
        <f t="shared" si="10"/>
        <v>35039</v>
      </c>
      <c r="G57" s="24">
        <f t="shared" si="9"/>
        <v>34508</v>
      </c>
    </row>
    <row r="58" spans="1:7" x14ac:dyDescent="0.3">
      <c r="A58" s="24" t="str">
        <f t="shared" si="5"/>
        <v>MOTRIL</v>
      </c>
      <c r="B58" s="25">
        <f t="shared" si="3"/>
        <v>343</v>
      </c>
      <c r="C58" s="25">
        <f t="shared" si="4"/>
        <v>8770</v>
      </c>
      <c r="D58" s="25">
        <f t="shared" si="7"/>
        <v>25</v>
      </c>
      <c r="E58" s="24" t="str">
        <f t="shared" si="6"/>
        <v>MELILLA</v>
      </c>
      <c r="F58" s="24">
        <f t="shared" si="10"/>
        <v>22206</v>
      </c>
      <c r="G58" s="24">
        <f t="shared" si="9"/>
        <v>36421</v>
      </c>
    </row>
    <row r="59" spans="1:7" x14ac:dyDescent="0.3">
      <c r="A59" s="24" t="str">
        <f t="shared" si="5"/>
        <v>PASAIA</v>
      </c>
      <c r="B59" s="25">
        <f t="shared" si="3"/>
        <v>15</v>
      </c>
      <c r="C59" s="25">
        <f t="shared" si="4"/>
        <v>8</v>
      </c>
      <c r="D59" s="25">
        <f t="shared" si="7"/>
        <v>27</v>
      </c>
      <c r="E59" s="24" t="str">
        <f t="shared" si="6"/>
        <v>CEUTA</v>
      </c>
      <c r="F59" s="24">
        <f t="shared" si="10"/>
        <v>11129</v>
      </c>
      <c r="G59" s="24">
        <f t="shared" si="9"/>
        <v>16036</v>
      </c>
    </row>
    <row r="60" spans="1:7" x14ac:dyDescent="0.3">
      <c r="A60" s="24" t="str">
        <f t="shared" si="5"/>
        <v>SANTA CRUZ DE TENERIFE</v>
      </c>
      <c r="B60" s="25">
        <f t="shared" si="3"/>
        <v>508891</v>
      </c>
      <c r="C60" s="25">
        <f t="shared" si="4"/>
        <v>467144</v>
      </c>
      <c r="D60" s="25">
        <f t="shared" si="7"/>
        <v>6</v>
      </c>
      <c r="E60" s="24" t="str">
        <f t="shared" si="6"/>
        <v>SANTANDER</v>
      </c>
      <c r="F60" s="24">
        <f t="shared" si="10"/>
        <v>10539</v>
      </c>
      <c r="G60" s="24">
        <f t="shared" si="9"/>
        <v>6945</v>
      </c>
    </row>
    <row r="61" spans="1:7" x14ac:dyDescent="0.3">
      <c r="A61" s="24" t="str">
        <f t="shared" si="5"/>
        <v>SANTANDER</v>
      </c>
      <c r="B61" s="25">
        <f t="shared" si="3"/>
        <v>10539</v>
      </c>
      <c r="C61" s="25">
        <f t="shared" si="4"/>
        <v>6945</v>
      </c>
      <c r="D61" s="25">
        <f t="shared" si="7"/>
        <v>22</v>
      </c>
      <c r="E61" s="24" t="str">
        <f t="shared" si="6"/>
        <v>ALMERÍA</v>
      </c>
      <c r="F61" s="24">
        <f t="shared" si="10"/>
        <v>9360.75</v>
      </c>
      <c r="G61" s="24">
        <f t="shared" si="9"/>
        <v>6606</v>
      </c>
    </row>
    <row r="62" spans="1:7" x14ac:dyDescent="0.3">
      <c r="A62" s="24" t="str">
        <f t="shared" si="5"/>
        <v>SEVILLA</v>
      </c>
      <c r="B62" s="25">
        <f t="shared" si="3"/>
        <v>138130</v>
      </c>
      <c r="C62" s="25">
        <f t="shared" si="4"/>
        <v>105566</v>
      </c>
      <c r="D62" s="25">
        <f t="shared" si="7"/>
        <v>10</v>
      </c>
      <c r="E62" s="24" t="str">
        <f t="shared" si="6"/>
        <v>FERROL-SAN CIBRAO</v>
      </c>
      <c r="F62" s="24">
        <f t="shared" si="10"/>
        <v>4532</v>
      </c>
      <c r="G62" s="24">
        <f t="shared" si="9"/>
        <v>455</v>
      </c>
    </row>
    <row r="63" spans="1:7" x14ac:dyDescent="0.3">
      <c r="A63" s="24" t="str">
        <f t="shared" si="5"/>
        <v>TARRAGONA</v>
      </c>
      <c r="B63" s="25">
        <f t="shared" si="3"/>
        <v>58106</v>
      </c>
      <c r="C63" s="25">
        <f t="shared" si="4"/>
        <v>62888</v>
      </c>
      <c r="D63" s="25">
        <f t="shared" si="7"/>
        <v>18</v>
      </c>
      <c r="E63" s="24" t="str">
        <f t="shared" si="6"/>
        <v>MOTRIL</v>
      </c>
      <c r="F63" s="24">
        <f t="shared" si="10"/>
        <v>343</v>
      </c>
      <c r="G63" s="24">
        <f t="shared" si="9"/>
        <v>8770</v>
      </c>
    </row>
    <row r="64" spans="1:7" x14ac:dyDescent="0.3">
      <c r="A64" s="24" t="str">
        <f t="shared" si="5"/>
        <v>VALENCIA</v>
      </c>
      <c r="B64" s="25">
        <f t="shared" si="3"/>
        <v>5182665</v>
      </c>
      <c r="C64" s="25">
        <f t="shared" si="4"/>
        <v>4832156</v>
      </c>
      <c r="D64" s="25">
        <f t="shared" si="7"/>
        <v>1</v>
      </c>
      <c r="E64" s="24" t="str">
        <f t="shared" si="6"/>
        <v>A CORUÑA</v>
      </c>
      <c r="F64" s="24">
        <f t="shared" si="10"/>
        <v>27</v>
      </c>
      <c r="G64" s="24">
        <f t="shared" si="9"/>
        <v>3</v>
      </c>
    </row>
    <row r="65" spans="1:7" x14ac:dyDescent="0.3">
      <c r="A65" s="24" t="str">
        <f t="shared" si="5"/>
        <v>VIGO</v>
      </c>
      <c r="B65" s="25">
        <f t="shared" si="3"/>
        <v>220466</v>
      </c>
      <c r="C65" s="25">
        <f t="shared" si="4"/>
        <v>219438</v>
      </c>
      <c r="D65" s="25">
        <f t="shared" si="7"/>
        <v>8</v>
      </c>
      <c r="E65" s="24" t="str">
        <f t="shared" si="6"/>
        <v>PASAIA</v>
      </c>
      <c r="F65" s="24">
        <f t="shared" si="10"/>
        <v>15</v>
      </c>
      <c r="G65" s="24">
        <f t="shared" si="9"/>
        <v>8</v>
      </c>
    </row>
    <row r="66" spans="1:7" x14ac:dyDescent="0.3">
      <c r="A66" s="24" t="str">
        <f t="shared" si="5"/>
        <v>VILAGARCÍA</v>
      </c>
      <c r="B66" s="25">
        <f t="shared" si="3"/>
        <v>35039</v>
      </c>
      <c r="C66" s="25">
        <f t="shared" si="4"/>
        <v>34508</v>
      </c>
      <c r="D66" s="25">
        <f t="shared" si="7"/>
        <v>19</v>
      </c>
      <c r="E66" s="24" t="str">
        <f t="shared" si="6"/>
        <v>AVILÉS</v>
      </c>
      <c r="F66" s="24">
        <f t="shared" si="10"/>
        <v>5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3" priority="2">
      <formula>ISERROR(F7)</formula>
    </cfRule>
  </conditionalFormatting>
  <conditionalFormatting sqref="F8 F10 F12 F14 F16 F18 F20 F22 F24 F26 F28 F30 F32 F34">
    <cfRule type="containsErrors" dxfId="2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52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0" t="e">
        <f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1178</v>
      </c>
      <c r="C8" s="19">
        <v>126</v>
      </c>
      <c r="D8" s="19">
        <v>2903</v>
      </c>
      <c r="E8" s="19">
        <v>785</v>
      </c>
      <c r="F8" s="12">
        <f t="shared" ref="F8:F34" si="0">((E8*100)/D8)-100</f>
        <v>-72.959007922838438</v>
      </c>
      <c r="G8" s="1"/>
      <c r="H8" s="1"/>
      <c r="I8" s="1"/>
    </row>
    <row r="9" spans="1:12" x14ac:dyDescent="0.3">
      <c r="A9" s="9" t="s">
        <v>156</v>
      </c>
      <c r="B9" s="18">
        <v>0</v>
      </c>
      <c r="C9" s="18">
        <v>0</v>
      </c>
      <c r="D9" s="18">
        <v>14</v>
      </c>
      <c r="E9" s="18">
        <v>0</v>
      </c>
      <c r="F9" s="17">
        <f t="shared" si="0"/>
        <v>-100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348237</v>
      </c>
      <c r="C11" s="18">
        <v>327309</v>
      </c>
      <c r="D11" s="18">
        <v>4007706</v>
      </c>
      <c r="E11" s="18">
        <v>4195368</v>
      </c>
      <c r="F11" s="17">
        <f t="shared" si="0"/>
        <v>4.6825291076740712</v>
      </c>
      <c r="G11" s="1"/>
      <c r="H11" s="1"/>
      <c r="I11" s="1"/>
    </row>
    <row r="12" spans="1:12" x14ac:dyDescent="0.3">
      <c r="A12" s="11" t="s">
        <v>160</v>
      </c>
      <c r="B12" s="19">
        <v>0</v>
      </c>
      <c r="C12" s="19">
        <v>0</v>
      </c>
      <c r="D12" s="19">
        <v>137</v>
      </c>
      <c r="E12" s="19">
        <v>518</v>
      </c>
      <c r="F12" s="12">
        <f t="shared" si="0"/>
        <v>278.10218978102188</v>
      </c>
      <c r="G12" s="1"/>
      <c r="H12" s="1"/>
      <c r="I12" s="1"/>
    </row>
    <row r="13" spans="1:12" x14ac:dyDescent="0.3">
      <c r="A13" s="9" t="s">
        <v>32</v>
      </c>
      <c r="B13" s="18">
        <v>10</v>
      </c>
      <c r="C13" s="18">
        <v>0</v>
      </c>
      <c r="D13" s="18">
        <v>503</v>
      </c>
      <c r="E13" s="18">
        <v>33</v>
      </c>
      <c r="F13" s="10">
        <f t="shared" si="0"/>
        <v>-93.439363817097416</v>
      </c>
      <c r="G13" s="1"/>
      <c r="H13" s="1"/>
      <c r="I13" s="1"/>
    </row>
    <row r="14" spans="1:12" x14ac:dyDescent="0.3">
      <c r="A14" s="11" t="s">
        <v>33</v>
      </c>
      <c r="B14" s="19">
        <v>89924</v>
      </c>
      <c r="C14" s="19">
        <v>133479</v>
      </c>
      <c r="D14" s="19">
        <v>1068292</v>
      </c>
      <c r="E14" s="19">
        <v>1443956.3166666667</v>
      </c>
      <c r="F14" s="12">
        <f t="shared" si="0"/>
        <v>35.164947099357335</v>
      </c>
      <c r="G14" s="1"/>
      <c r="H14" s="1"/>
      <c r="I14" s="1"/>
    </row>
    <row r="15" spans="1:12" x14ac:dyDescent="0.3">
      <c r="A15" s="9" t="s">
        <v>34</v>
      </c>
      <c r="B15" s="18">
        <v>173</v>
      </c>
      <c r="C15" s="18">
        <v>115</v>
      </c>
      <c r="D15" s="18">
        <v>2626</v>
      </c>
      <c r="E15" s="18">
        <v>1495</v>
      </c>
      <c r="F15" s="10">
        <f t="shared" si="0"/>
        <v>-43.069306930693067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1</v>
      </c>
      <c r="D16" s="19">
        <v>0</v>
      </c>
      <c r="E16" s="19">
        <v>131</v>
      </c>
      <c r="F16" s="12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454</v>
      </c>
      <c r="C17" s="18">
        <v>736</v>
      </c>
      <c r="D17" s="18">
        <v>30859</v>
      </c>
      <c r="E17" s="18">
        <v>7186</v>
      </c>
      <c r="F17" s="10">
        <f t="shared" si="0"/>
        <v>-76.713438543050643</v>
      </c>
      <c r="G17" s="1"/>
      <c r="H17" s="1"/>
      <c r="I17" s="1"/>
    </row>
    <row r="18" spans="1:9" x14ac:dyDescent="0.3">
      <c r="A18" s="11" t="s">
        <v>36</v>
      </c>
      <c r="B18" s="19">
        <v>0</v>
      </c>
      <c r="C18" s="19">
        <v>0</v>
      </c>
      <c r="D18" s="19">
        <v>0</v>
      </c>
      <c r="E18" s="19">
        <v>92</v>
      </c>
      <c r="F18" s="16" t="e">
        <f t="shared" si="0"/>
        <v>#DIV/0!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0</v>
      </c>
      <c r="E19" s="18">
        <v>0</v>
      </c>
      <c r="F19" s="17" t="e">
        <f t="shared" si="0"/>
        <v>#DIV/0!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0</v>
      </c>
      <c r="E20" s="19">
        <v>0</v>
      </c>
      <c r="F20" s="16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8">
        <v>154</v>
      </c>
      <c r="C21" s="18">
        <v>0</v>
      </c>
      <c r="D21" s="18">
        <v>750</v>
      </c>
      <c r="E21" s="18">
        <v>1272</v>
      </c>
      <c r="F21" s="17">
        <f t="shared" si="0"/>
        <v>69.599999999999994</v>
      </c>
      <c r="G21" s="1"/>
      <c r="H21" s="1"/>
      <c r="I21" s="1"/>
    </row>
    <row r="22" spans="1:9" x14ac:dyDescent="0.3">
      <c r="A22" s="11" t="s">
        <v>59</v>
      </c>
      <c r="B22" s="19">
        <v>50304</v>
      </c>
      <c r="C22" s="19">
        <v>52102</v>
      </c>
      <c r="D22" s="19">
        <v>615841</v>
      </c>
      <c r="E22" s="19">
        <v>583735</v>
      </c>
      <c r="F22" s="16">
        <f t="shared" si="0"/>
        <v>-5.2133586428964662</v>
      </c>
      <c r="G22" s="1"/>
      <c r="H22" s="1"/>
      <c r="I22" s="1"/>
    </row>
    <row r="23" spans="1:9" x14ac:dyDescent="0.3">
      <c r="A23" s="9" t="s">
        <v>163</v>
      </c>
      <c r="B23" s="18">
        <v>0</v>
      </c>
      <c r="C23" s="18">
        <v>24363</v>
      </c>
      <c r="D23" s="18">
        <v>48930</v>
      </c>
      <c r="E23" s="18">
        <v>85654</v>
      </c>
      <c r="F23" s="10">
        <f t="shared" si="0"/>
        <v>75.05415900265686</v>
      </c>
      <c r="G23" s="1"/>
      <c r="H23" s="1"/>
      <c r="I23" s="1"/>
    </row>
    <row r="24" spans="1:9" x14ac:dyDescent="0.3">
      <c r="A24" s="11" t="s">
        <v>165</v>
      </c>
      <c r="B24" s="19">
        <v>1263</v>
      </c>
      <c r="C24" s="19">
        <v>272</v>
      </c>
      <c r="D24" s="19">
        <v>12504</v>
      </c>
      <c r="E24" s="19">
        <v>6952</v>
      </c>
      <c r="F24" s="12">
        <f t="shared" si="0"/>
        <v>-44.401791426743443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4</v>
      </c>
      <c r="E25" s="18">
        <v>0</v>
      </c>
      <c r="F25" s="17">
        <f t="shared" si="0"/>
        <v>-100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0</v>
      </c>
      <c r="E26" s="19">
        <v>0</v>
      </c>
      <c r="F26" s="12" t="e">
        <f t="shared" si="0"/>
        <v>#DIV/0!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7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19849</v>
      </c>
      <c r="C28" s="19">
        <v>546</v>
      </c>
      <c r="D28" s="19">
        <v>65237</v>
      </c>
      <c r="E28" s="19">
        <v>103608</v>
      </c>
      <c r="F28" s="12">
        <f t="shared" si="0"/>
        <v>58.817848766804104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0</v>
      </c>
      <c r="D29" s="18">
        <v>0</v>
      </c>
      <c r="E29" s="18">
        <v>0</v>
      </c>
      <c r="F29" s="17" t="e">
        <f t="shared" si="0"/>
        <v>#DIV/0!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0</v>
      </c>
      <c r="E30" s="19">
        <v>0</v>
      </c>
      <c r="F30" s="16" t="e">
        <f t="shared" si="0"/>
        <v>#DIV/0!</v>
      </c>
      <c r="G30" s="1"/>
      <c r="H30" s="1"/>
      <c r="I30" s="1"/>
    </row>
    <row r="31" spans="1:9" x14ac:dyDescent="0.3">
      <c r="A31" s="9" t="s">
        <v>45</v>
      </c>
      <c r="B31" s="18">
        <v>4</v>
      </c>
      <c r="C31" s="18">
        <v>2</v>
      </c>
      <c r="D31" s="18">
        <v>3845</v>
      </c>
      <c r="E31" s="18">
        <v>79</v>
      </c>
      <c r="F31" s="10">
        <f t="shared" si="0"/>
        <v>-97.945383615084523</v>
      </c>
      <c r="G31" s="1"/>
      <c r="H31" s="1"/>
      <c r="I31" s="1"/>
    </row>
    <row r="32" spans="1:9" x14ac:dyDescent="0.3">
      <c r="A32" s="11" t="s">
        <v>46</v>
      </c>
      <c r="B32" s="19">
        <v>208327</v>
      </c>
      <c r="C32" s="19">
        <v>245624</v>
      </c>
      <c r="D32" s="19">
        <v>2631748</v>
      </c>
      <c r="E32" s="19">
        <v>2826222</v>
      </c>
      <c r="F32" s="12">
        <f t="shared" si="0"/>
        <v>7.3895372961241037</v>
      </c>
      <c r="G32" s="1"/>
      <c r="H32" s="1"/>
      <c r="I32" s="1"/>
    </row>
    <row r="33" spans="1:9" x14ac:dyDescent="0.3">
      <c r="A33" s="9" t="s">
        <v>47</v>
      </c>
      <c r="B33" s="18">
        <v>480</v>
      </c>
      <c r="C33" s="18">
        <v>671</v>
      </c>
      <c r="D33" s="18">
        <v>9563</v>
      </c>
      <c r="E33" s="18">
        <v>10805</v>
      </c>
      <c r="F33" s="10">
        <f t="shared" si="0"/>
        <v>12.987556206211437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4</v>
      </c>
      <c r="D34" s="19">
        <v>18</v>
      </c>
      <c r="E34" s="19">
        <v>34</v>
      </c>
      <c r="F34" s="12">
        <f t="shared" si="0"/>
        <v>88.888888888888886</v>
      </c>
      <c r="G34" s="1"/>
      <c r="H34" s="1"/>
      <c r="I34" s="1"/>
    </row>
    <row r="35" spans="1:9" x14ac:dyDescent="0.3">
      <c r="A35" s="13" t="s">
        <v>48</v>
      </c>
      <c r="B35" s="14">
        <f>SUM(B7:B34)</f>
        <v>720357</v>
      </c>
      <c r="C35" s="14">
        <f t="shared" ref="C35:E35" si="1">SUM(C7:C34)</f>
        <v>785350</v>
      </c>
      <c r="D35" s="14">
        <f t="shared" si="1"/>
        <v>8501480</v>
      </c>
      <c r="E35" s="14">
        <f t="shared" si="1"/>
        <v>9267925.3166666664</v>
      </c>
      <c r="F35" s="15">
        <f t="shared" ref="F35" si="2">((E35*100)/D35)-100</f>
        <v>9.0154339793384963</v>
      </c>
      <c r="G35" s="1"/>
      <c r="H35" s="1"/>
      <c r="I35" s="1"/>
    </row>
    <row r="36" spans="1:9" x14ac:dyDescent="0.3">
      <c r="A36" s="47" t="s">
        <v>118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4195368</v>
      </c>
      <c r="G39" s="24">
        <f>LOOKUP(E39,$A$39:$A$66,$C$39:$C$66)</f>
        <v>4007706</v>
      </c>
    </row>
    <row r="40" spans="1:9" x14ac:dyDescent="0.3">
      <c r="A40" s="24" t="str">
        <f t="shared" si="5"/>
        <v>ALICANTE</v>
      </c>
      <c r="B40" s="25">
        <f t="shared" si="3"/>
        <v>785</v>
      </c>
      <c r="C40" s="25">
        <f t="shared" si="4"/>
        <v>2903</v>
      </c>
      <c r="D40" s="25">
        <f t="shared" ref="D40:D66" si="7">_xlfn.RANK.EQ(B40,$B$39:$B$66)+COUNTIF($B$39:$B$66,B40)-1</f>
        <v>12</v>
      </c>
      <c r="E40" s="24" t="str">
        <f t="shared" si="6"/>
        <v>VALENCIA</v>
      </c>
      <c r="F40" s="24">
        <f t="shared" ref="F40:F55" si="8">LOOKUP(E40,$A$39:$A$66,$B$39:$B$66)</f>
        <v>2826222</v>
      </c>
      <c r="G40" s="24">
        <f t="shared" ref="G40:G66" si="9">LOOKUP(E40,$A$39:$A$66,$C$39:$C$66)</f>
        <v>2631748</v>
      </c>
    </row>
    <row r="41" spans="1:9" x14ac:dyDescent="0.3">
      <c r="A41" s="24" t="str">
        <f t="shared" si="5"/>
        <v>ALMERÍA</v>
      </c>
      <c r="B41" s="25">
        <f t="shared" si="3"/>
        <v>0</v>
      </c>
      <c r="C41" s="25">
        <f t="shared" si="4"/>
        <v>14</v>
      </c>
      <c r="D41" s="25">
        <f t="shared" si="7"/>
        <v>28</v>
      </c>
      <c r="E41" s="24" t="str">
        <f t="shared" si="6"/>
        <v>BARCELONA</v>
      </c>
      <c r="F41" s="24">
        <f t="shared" si="8"/>
        <v>1443956.3166666667</v>
      </c>
      <c r="G41" s="24">
        <f t="shared" si="9"/>
        <v>1068292</v>
      </c>
    </row>
    <row r="42" spans="1:9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583735</v>
      </c>
      <c r="G42" s="24">
        <f t="shared" si="9"/>
        <v>615841</v>
      </c>
    </row>
    <row r="43" spans="1:9" x14ac:dyDescent="0.3">
      <c r="A43" s="24" t="str">
        <f t="shared" si="5"/>
        <v>BAHÍA DE ALGECIRAS</v>
      </c>
      <c r="B43" s="25">
        <f t="shared" si="3"/>
        <v>4195368</v>
      </c>
      <c r="C43" s="25">
        <f t="shared" si="4"/>
        <v>4007706</v>
      </c>
      <c r="D43" s="25">
        <f t="shared" si="7"/>
        <v>1</v>
      </c>
      <c r="E43" s="24" t="str">
        <f t="shared" si="6"/>
        <v>SANTA CRUZ DE TENERIFE</v>
      </c>
      <c r="F43" s="24">
        <f t="shared" si="8"/>
        <v>103608</v>
      </c>
      <c r="G43" s="24">
        <f t="shared" si="9"/>
        <v>65237</v>
      </c>
    </row>
    <row r="44" spans="1:9" x14ac:dyDescent="0.3">
      <c r="A44" s="24" t="str">
        <f t="shared" si="5"/>
        <v>BAHÍA DE CÁDIZ</v>
      </c>
      <c r="B44" s="25">
        <f t="shared" si="3"/>
        <v>518</v>
      </c>
      <c r="C44" s="25">
        <f t="shared" si="4"/>
        <v>137</v>
      </c>
      <c r="D44" s="25">
        <f t="shared" si="7"/>
        <v>13</v>
      </c>
      <c r="E44" s="24" t="str">
        <f t="shared" si="6"/>
        <v>MÁLAGA</v>
      </c>
      <c r="F44" s="24">
        <f t="shared" si="8"/>
        <v>85654</v>
      </c>
      <c r="G44" s="24">
        <f t="shared" si="9"/>
        <v>48930</v>
      </c>
    </row>
    <row r="45" spans="1:9" x14ac:dyDescent="0.3">
      <c r="A45" s="24" t="str">
        <f t="shared" si="5"/>
        <v>BALEARES</v>
      </c>
      <c r="B45" s="25">
        <f t="shared" si="3"/>
        <v>33</v>
      </c>
      <c r="C45" s="25">
        <f t="shared" si="4"/>
        <v>503</v>
      </c>
      <c r="D45" s="25">
        <f t="shared" si="7"/>
        <v>18</v>
      </c>
      <c r="E45" s="24" t="str">
        <f t="shared" si="6"/>
        <v>VIGO</v>
      </c>
      <c r="F45" s="24">
        <f t="shared" si="8"/>
        <v>10805</v>
      </c>
      <c r="G45" s="24">
        <f t="shared" si="9"/>
        <v>9563</v>
      </c>
    </row>
    <row r="46" spans="1:9" x14ac:dyDescent="0.3">
      <c r="A46" s="24" t="str">
        <f t="shared" si="5"/>
        <v>BARCELONA</v>
      </c>
      <c r="B46" s="25">
        <f t="shared" si="3"/>
        <v>1443956.3166666667</v>
      </c>
      <c r="C46" s="25">
        <f t="shared" si="4"/>
        <v>1068292</v>
      </c>
      <c r="D46" s="25">
        <f t="shared" si="7"/>
        <v>3</v>
      </c>
      <c r="E46" s="24" t="str">
        <f t="shared" si="6"/>
        <v>CASTELLÓN</v>
      </c>
      <c r="F46" s="24">
        <f t="shared" si="8"/>
        <v>7186</v>
      </c>
      <c r="G46" s="24">
        <f t="shared" si="9"/>
        <v>30859</v>
      </c>
    </row>
    <row r="47" spans="1:9" x14ac:dyDescent="0.3">
      <c r="A47" s="24" t="str">
        <f t="shared" si="5"/>
        <v>BILBAO</v>
      </c>
      <c r="B47" s="25">
        <f t="shared" si="3"/>
        <v>1495</v>
      </c>
      <c r="C47" s="25">
        <f t="shared" si="4"/>
        <v>2626</v>
      </c>
      <c r="D47" s="25">
        <f t="shared" si="7"/>
        <v>10</v>
      </c>
      <c r="E47" s="24" t="str">
        <f t="shared" si="6"/>
        <v>MARÍN Y RÍA DE PONTEVEDRA</v>
      </c>
      <c r="F47" s="24">
        <f t="shared" si="8"/>
        <v>6952</v>
      </c>
      <c r="G47" s="24">
        <f t="shared" si="9"/>
        <v>12504</v>
      </c>
    </row>
    <row r="48" spans="1:9" x14ac:dyDescent="0.3">
      <c r="A48" s="24" t="str">
        <f t="shared" si="5"/>
        <v>CARTAGENA</v>
      </c>
      <c r="B48" s="25">
        <f t="shared" si="3"/>
        <v>131</v>
      </c>
      <c r="C48" s="25">
        <f t="shared" si="4"/>
        <v>0</v>
      </c>
      <c r="D48" s="25">
        <f t="shared" si="7"/>
        <v>14</v>
      </c>
      <c r="E48" s="24" t="str">
        <f t="shared" si="6"/>
        <v>BILBAO</v>
      </c>
      <c r="F48" s="24">
        <f t="shared" si="8"/>
        <v>1495</v>
      </c>
      <c r="G48" s="24">
        <f t="shared" si="9"/>
        <v>2626</v>
      </c>
    </row>
    <row r="49" spans="1:7" x14ac:dyDescent="0.3">
      <c r="A49" s="24" t="str">
        <f t="shared" si="5"/>
        <v>CASTELLÓN</v>
      </c>
      <c r="B49" s="25">
        <f t="shared" si="3"/>
        <v>7186</v>
      </c>
      <c r="C49" s="25">
        <f t="shared" si="4"/>
        <v>30859</v>
      </c>
      <c r="D49" s="25">
        <f t="shared" si="7"/>
        <v>8</v>
      </c>
      <c r="E49" s="24" t="str">
        <f t="shared" si="6"/>
        <v>HUELVA</v>
      </c>
      <c r="F49" s="24">
        <f t="shared" si="8"/>
        <v>1272</v>
      </c>
      <c r="G49" s="24">
        <f t="shared" si="9"/>
        <v>750</v>
      </c>
    </row>
    <row r="50" spans="1:7" x14ac:dyDescent="0.3">
      <c r="A50" s="24" t="str">
        <f t="shared" si="5"/>
        <v>CEUTA</v>
      </c>
      <c r="B50" s="25">
        <f t="shared" si="3"/>
        <v>92</v>
      </c>
      <c r="C50" s="25">
        <f t="shared" si="4"/>
        <v>0</v>
      </c>
      <c r="D50" s="25">
        <f t="shared" si="7"/>
        <v>15</v>
      </c>
      <c r="E50" s="24" t="str">
        <f t="shared" si="6"/>
        <v>ALICANTE</v>
      </c>
      <c r="F50" s="24">
        <f t="shared" si="8"/>
        <v>785</v>
      </c>
      <c r="G50" s="24">
        <f t="shared" si="9"/>
        <v>2903</v>
      </c>
    </row>
    <row r="51" spans="1:7" x14ac:dyDescent="0.3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BAHÍA DE CÁDIZ</v>
      </c>
      <c r="F51" s="24">
        <f t="shared" si="8"/>
        <v>518</v>
      </c>
      <c r="G51" s="24">
        <f t="shared" si="9"/>
        <v>137</v>
      </c>
    </row>
    <row r="52" spans="1:7" x14ac:dyDescent="0.3">
      <c r="A52" s="24" t="str">
        <f t="shared" si="5"/>
        <v>GIJÓN</v>
      </c>
      <c r="B52" s="25">
        <f t="shared" si="3"/>
        <v>0</v>
      </c>
      <c r="C52" s="25">
        <f t="shared" si="4"/>
        <v>0</v>
      </c>
      <c r="D52" s="25">
        <f t="shared" si="7"/>
        <v>28</v>
      </c>
      <c r="E52" s="24" t="str">
        <f t="shared" si="6"/>
        <v>CARTAGENA</v>
      </c>
      <c r="F52" s="24">
        <f t="shared" si="8"/>
        <v>131</v>
      </c>
      <c r="G52" s="24">
        <f t="shared" si="9"/>
        <v>0</v>
      </c>
    </row>
    <row r="53" spans="1:7" x14ac:dyDescent="0.3">
      <c r="A53" s="24" t="str">
        <f t="shared" si="5"/>
        <v>HUELVA</v>
      </c>
      <c r="B53" s="25">
        <f t="shared" si="3"/>
        <v>1272</v>
      </c>
      <c r="C53" s="25">
        <f t="shared" si="4"/>
        <v>750</v>
      </c>
      <c r="D53" s="25">
        <f t="shared" si="7"/>
        <v>11</v>
      </c>
      <c r="E53" s="24" t="str">
        <f t="shared" si="6"/>
        <v>CEUTA</v>
      </c>
      <c r="F53" s="24">
        <f t="shared" si="8"/>
        <v>92</v>
      </c>
      <c r="G53" s="24">
        <f t="shared" si="9"/>
        <v>0</v>
      </c>
    </row>
    <row r="54" spans="1:7" x14ac:dyDescent="0.3">
      <c r="A54" s="24" t="str">
        <f t="shared" si="5"/>
        <v>LAS PALMAS</v>
      </c>
      <c r="B54" s="25">
        <f t="shared" si="3"/>
        <v>583735</v>
      </c>
      <c r="C54" s="25">
        <f t="shared" si="4"/>
        <v>615841</v>
      </c>
      <c r="D54" s="25">
        <f t="shared" si="7"/>
        <v>4</v>
      </c>
      <c r="E54" s="24" t="str">
        <f t="shared" si="6"/>
        <v>TARRAGONA</v>
      </c>
      <c r="F54" s="24">
        <f t="shared" si="8"/>
        <v>79</v>
      </c>
      <c r="G54" s="24">
        <f t="shared" si="9"/>
        <v>3845</v>
      </c>
    </row>
    <row r="55" spans="1:7" x14ac:dyDescent="0.3">
      <c r="A55" s="24" t="str">
        <f t="shared" si="5"/>
        <v>MÁLAGA</v>
      </c>
      <c r="B55" s="25">
        <f t="shared" si="3"/>
        <v>85654</v>
      </c>
      <c r="C55" s="25">
        <f t="shared" si="4"/>
        <v>48930</v>
      </c>
      <c r="D55" s="25">
        <f t="shared" si="7"/>
        <v>6</v>
      </c>
      <c r="E55" s="24" t="str">
        <f t="shared" si="6"/>
        <v>VILAGARCÍA</v>
      </c>
      <c r="F55" s="24">
        <f t="shared" si="8"/>
        <v>34</v>
      </c>
      <c r="G55" s="24">
        <f t="shared" si="9"/>
        <v>18</v>
      </c>
    </row>
    <row r="56" spans="1:7" x14ac:dyDescent="0.3">
      <c r="A56" s="24" t="str">
        <f t="shared" si="5"/>
        <v>MARÍN Y RÍA DE PONTEVEDRA</v>
      </c>
      <c r="B56" s="25">
        <f t="shared" si="3"/>
        <v>6952</v>
      </c>
      <c r="C56" s="25">
        <f t="shared" si="4"/>
        <v>12504</v>
      </c>
      <c r="D56" s="25">
        <f t="shared" si="7"/>
        <v>9</v>
      </c>
      <c r="E56" s="24" t="str">
        <f t="shared" si="6"/>
        <v>BALEARES</v>
      </c>
      <c r="F56" s="24">
        <f t="shared" ref="F56:F66" si="10">LOOKUP(E56,$A$39:$A$66,$B$39:$B$66)</f>
        <v>33</v>
      </c>
      <c r="G56" s="24">
        <f t="shared" si="9"/>
        <v>503</v>
      </c>
    </row>
    <row r="57" spans="1:7" x14ac:dyDescent="0.3">
      <c r="A57" s="24" t="str">
        <f t="shared" si="5"/>
        <v>MELILLA</v>
      </c>
      <c r="B57" s="25">
        <f t="shared" si="3"/>
        <v>0</v>
      </c>
      <c r="C57" s="25">
        <f t="shared" si="4"/>
        <v>4</v>
      </c>
      <c r="D57" s="25">
        <f t="shared" si="7"/>
        <v>28</v>
      </c>
      <c r="E57" s="24" t="e">
        <f t="shared" si="6"/>
        <v>#N/A</v>
      </c>
      <c r="F57" s="24" t="e">
        <f t="shared" si="10"/>
        <v>#N/A</v>
      </c>
      <c r="G57" s="24" t="e">
        <f t="shared" si="9"/>
        <v>#N/A</v>
      </c>
    </row>
    <row r="58" spans="1:7" x14ac:dyDescent="0.3">
      <c r="A58" s="24" t="str">
        <f t="shared" si="5"/>
        <v>MOTRIL</v>
      </c>
      <c r="B58" s="25">
        <f t="shared" si="3"/>
        <v>0</v>
      </c>
      <c r="C58" s="25">
        <f t="shared" si="4"/>
        <v>0</v>
      </c>
      <c r="D58" s="25">
        <f t="shared" si="7"/>
        <v>28</v>
      </c>
      <c r="E58" s="24" t="e">
        <f t="shared" si="6"/>
        <v>#N/A</v>
      </c>
      <c r="F58" s="24" t="e">
        <f t="shared" si="10"/>
        <v>#N/A</v>
      </c>
      <c r="G58" s="24" t="e">
        <f t="shared" si="9"/>
        <v>#N/A</v>
      </c>
    </row>
    <row r="59" spans="1:7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6"/>
        <v>#N/A</v>
      </c>
      <c r="F59" s="24" t="e">
        <f t="shared" si="10"/>
        <v>#N/A</v>
      </c>
      <c r="G59" s="24" t="e">
        <f t="shared" si="9"/>
        <v>#N/A</v>
      </c>
    </row>
    <row r="60" spans="1:7" x14ac:dyDescent="0.3">
      <c r="A60" s="24" t="str">
        <f t="shared" si="5"/>
        <v>SANTA CRUZ DE TENERIFE</v>
      </c>
      <c r="B60" s="25">
        <f t="shared" si="3"/>
        <v>103608</v>
      </c>
      <c r="C60" s="25">
        <f t="shared" si="4"/>
        <v>65237</v>
      </c>
      <c r="D60" s="25">
        <f t="shared" si="7"/>
        <v>5</v>
      </c>
      <c r="E60" s="24" t="e">
        <f t="shared" si="6"/>
        <v>#N/A</v>
      </c>
      <c r="F60" s="24" t="e">
        <f t="shared" si="10"/>
        <v>#N/A</v>
      </c>
      <c r="G60" s="24" t="e">
        <f t="shared" si="9"/>
        <v>#N/A</v>
      </c>
    </row>
    <row r="61" spans="1:7" x14ac:dyDescent="0.3">
      <c r="A61" s="24" t="str">
        <f t="shared" si="5"/>
        <v>SANTANDER</v>
      </c>
      <c r="B61" s="25">
        <f t="shared" si="3"/>
        <v>0</v>
      </c>
      <c r="C61" s="25">
        <f t="shared" si="4"/>
        <v>0</v>
      </c>
      <c r="D61" s="25">
        <f t="shared" si="7"/>
        <v>28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3">
      <c r="A62" s="24" t="str">
        <f t="shared" si="5"/>
        <v>SEVILLA</v>
      </c>
      <c r="B62" s="25">
        <f t="shared" si="3"/>
        <v>0</v>
      </c>
      <c r="C62" s="25">
        <f t="shared" si="4"/>
        <v>0</v>
      </c>
      <c r="D62" s="25">
        <f t="shared" si="7"/>
        <v>28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3">
      <c r="A63" s="24" t="str">
        <f t="shared" si="5"/>
        <v>TARRAGONA</v>
      </c>
      <c r="B63" s="25">
        <f t="shared" si="3"/>
        <v>79</v>
      </c>
      <c r="C63" s="25">
        <f t="shared" si="4"/>
        <v>3845</v>
      </c>
      <c r="D63" s="25">
        <f t="shared" si="7"/>
        <v>16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2826222</v>
      </c>
      <c r="C64" s="25">
        <f t="shared" si="4"/>
        <v>2631748</v>
      </c>
      <c r="D64" s="25">
        <f t="shared" si="7"/>
        <v>2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10805</v>
      </c>
      <c r="C65" s="25">
        <f t="shared" si="4"/>
        <v>9563</v>
      </c>
      <c r="D65" s="25">
        <f t="shared" si="7"/>
        <v>7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34</v>
      </c>
      <c r="C66" s="25">
        <f t="shared" si="4"/>
        <v>18</v>
      </c>
      <c r="D66" s="25">
        <f t="shared" si="7"/>
        <v>17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  <c r="G67" s="24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21" priority="2">
      <formula>ISERROR(F7)</formula>
    </cfRule>
  </conditionalFormatting>
  <conditionalFormatting sqref="F8 F10 F12 F14 F16 F18 F20 F22 F24 F26 F28 F30 F32 F34">
    <cfRule type="containsErrors" dxfId="2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53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1</v>
      </c>
      <c r="F7" s="10" t="e">
        <f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13151</v>
      </c>
      <c r="C8" s="19">
        <v>12225</v>
      </c>
      <c r="D8" s="19">
        <v>144431</v>
      </c>
      <c r="E8" s="19">
        <v>147907</v>
      </c>
      <c r="F8" s="12">
        <f t="shared" ref="F8:F34" si="0">((E8*100)/D8)-100</f>
        <v>2.4066855453469174</v>
      </c>
      <c r="G8" s="1"/>
      <c r="H8" s="1"/>
      <c r="I8" s="1"/>
    </row>
    <row r="9" spans="1:12" x14ac:dyDescent="0.3">
      <c r="A9" s="9" t="s">
        <v>156</v>
      </c>
      <c r="B9" s="18">
        <v>6</v>
      </c>
      <c r="C9" s="18">
        <v>309</v>
      </c>
      <c r="D9" s="18">
        <v>256</v>
      </c>
      <c r="E9" s="18">
        <v>2845</v>
      </c>
      <c r="F9" s="10">
        <f t="shared" si="0"/>
        <v>1011.328125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8</v>
      </c>
      <c r="C11" s="18">
        <v>23</v>
      </c>
      <c r="D11" s="18">
        <v>2521</v>
      </c>
      <c r="E11" s="18">
        <v>1462</v>
      </c>
      <c r="F11" s="10">
        <f t="shared" si="0"/>
        <v>-42.007140023800076</v>
      </c>
      <c r="G11" s="1"/>
      <c r="H11" s="1"/>
      <c r="I11" s="1"/>
    </row>
    <row r="12" spans="1:12" x14ac:dyDescent="0.3">
      <c r="A12" s="11" t="s">
        <v>160</v>
      </c>
      <c r="B12" s="19">
        <v>4879</v>
      </c>
      <c r="C12" s="19">
        <v>5232</v>
      </c>
      <c r="D12" s="19">
        <v>54646</v>
      </c>
      <c r="E12" s="19">
        <v>56355</v>
      </c>
      <c r="F12" s="12">
        <f t="shared" si="0"/>
        <v>3.127401822640266</v>
      </c>
      <c r="G12" s="1"/>
      <c r="H12" s="1"/>
      <c r="I12" s="1"/>
    </row>
    <row r="13" spans="1:12" x14ac:dyDescent="0.3">
      <c r="A13" s="9" t="s">
        <v>32</v>
      </c>
      <c r="B13" s="18">
        <v>7557</v>
      </c>
      <c r="C13" s="18">
        <v>7492</v>
      </c>
      <c r="D13" s="18">
        <v>120210</v>
      </c>
      <c r="E13" s="18">
        <v>121169</v>
      </c>
      <c r="F13" s="10">
        <f t="shared" si="0"/>
        <v>0.79777056817236769</v>
      </c>
      <c r="G13" s="1"/>
      <c r="H13" s="1"/>
      <c r="I13" s="1"/>
    </row>
    <row r="14" spans="1:12" x14ac:dyDescent="0.3">
      <c r="A14" s="11" t="s">
        <v>33</v>
      </c>
      <c r="B14" s="19">
        <v>19640</v>
      </c>
      <c r="C14" s="19">
        <v>17254</v>
      </c>
      <c r="D14" s="19">
        <v>249632</v>
      </c>
      <c r="E14" s="19">
        <v>236648</v>
      </c>
      <c r="F14" s="12">
        <f t="shared" si="0"/>
        <v>-5.2012562491988206</v>
      </c>
      <c r="G14" s="1"/>
      <c r="H14" s="1"/>
      <c r="I14" s="1"/>
    </row>
    <row r="15" spans="1:12" x14ac:dyDescent="0.3">
      <c r="A15" s="9" t="s">
        <v>34</v>
      </c>
      <c r="B15" s="18">
        <v>6841</v>
      </c>
      <c r="C15" s="18">
        <v>5352</v>
      </c>
      <c r="D15" s="18">
        <v>71221</v>
      </c>
      <c r="E15" s="18">
        <v>70313</v>
      </c>
      <c r="F15" s="10">
        <f t="shared" si="0"/>
        <v>-1.2749048735625763</v>
      </c>
      <c r="G15" s="1"/>
      <c r="H15" s="1"/>
      <c r="I15" s="1"/>
    </row>
    <row r="16" spans="1:12" x14ac:dyDescent="0.3">
      <c r="A16" s="11" t="s">
        <v>35</v>
      </c>
      <c r="B16" s="19">
        <v>755</v>
      </c>
      <c r="C16" s="19">
        <v>726</v>
      </c>
      <c r="D16" s="19">
        <v>15023</v>
      </c>
      <c r="E16" s="19">
        <v>16084</v>
      </c>
      <c r="F16" s="12">
        <f t="shared" si="0"/>
        <v>7.0625041602875598</v>
      </c>
      <c r="G16" s="1"/>
      <c r="H16" s="1"/>
      <c r="I16" s="1"/>
    </row>
    <row r="17" spans="1:9" x14ac:dyDescent="0.3">
      <c r="A17" s="9" t="s">
        <v>161</v>
      </c>
      <c r="B17" s="18">
        <v>676</v>
      </c>
      <c r="C17" s="18">
        <v>329</v>
      </c>
      <c r="D17" s="18">
        <v>5799</v>
      </c>
      <c r="E17" s="18">
        <v>8048</v>
      </c>
      <c r="F17" s="10">
        <f t="shared" si="0"/>
        <v>38.782548715295746</v>
      </c>
      <c r="G17" s="1"/>
      <c r="H17" s="1"/>
      <c r="I17" s="1"/>
    </row>
    <row r="18" spans="1:9" x14ac:dyDescent="0.3">
      <c r="A18" s="11" t="s">
        <v>36</v>
      </c>
      <c r="B18" s="19">
        <v>724</v>
      </c>
      <c r="C18" s="19">
        <v>684</v>
      </c>
      <c r="D18" s="19">
        <v>16023</v>
      </c>
      <c r="E18" s="19">
        <v>8539</v>
      </c>
      <c r="F18" s="12">
        <f t="shared" si="0"/>
        <v>-46.70785745490857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60</v>
      </c>
      <c r="D19" s="18">
        <v>100</v>
      </c>
      <c r="E19" s="18">
        <v>846</v>
      </c>
      <c r="F19" s="17">
        <f t="shared" si="0"/>
        <v>746</v>
      </c>
      <c r="G19" s="1"/>
      <c r="H19" s="1"/>
      <c r="I19" s="1"/>
    </row>
    <row r="20" spans="1:9" x14ac:dyDescent="0.3">
      <c r="A20" s="11" t="s">
        <v>162</v>
      </c>
      <c r="B20" s="19">
        <v>521</v>
      </c>
      <c r="C20" s="19">
        <v>491</v>
      </c>
      <c r="D20" s="19">
        <v>17639</v>
      </c>
      <c r="E20" s="19">
        <v>21077</v>
      </c>
      <c r="F20" s="12">
        <f t="shared" si="0"/>
        <v>19.490900844719093</v>
      </c>
      <c r="G20" s="1"/>
      <c r="H20" s="1"/>
      <c r="I20" s="1"/>
    </row>
    <row r="21" spans="1:9" x14ac:dyDescent="0.3">
      <c r="A21" s="9" t="s">
        <v>38</v>
      </c>
      <c r="B21" s="18">
        <v>4982</v>
      </c>
      <c r="C21" s="18">
        <v>3551</v>
      </c>
      <c r="D21" s="18">
        <v>44283</v>
      </c>
      <c r="E21" s="18">
        <v>50454</v>
      </c>
      <c r="F21" s="10">
        <f t="shared" si="0"/>
        <v>13.935370232369081</v>
      </c>
      <c r="G21" s="1"/>
      <c r="H21" s="1"/>
      <c r="I21" s="1"/>
    </row>
    <row r="22" spans="1:9" x14ac:dyDescent="0.3">
      <c r="A22" s="11" t="s">
        <v>59</v>
      </c>
      <c r="B22" s="19">
        <v>40814</v>
      </c>
      <c r="C22" s="19">
        <v>39189</v>
      </c>
      <c r="D22" s="19">
        <v>466443</v>
      </c>
      <c r="E22" s="19">
        <v>474211</v>
      </c>
      <c r="F22" s="12">
        <f t="shared" si="0"/>
        <v>1.6653696164375873</v>
      </c>
      <c r="G22" s="1"/>
      <c r="H22" s="1"/>
      <c r="I22" s="1"/>
    </row>
    <row r="23" spans="1:9" x14ac:dyDescent="0.3">
      <c r="A23" s="9" t="s">
        <v>163</v>
      </c>
      <c r="B23" s="18">
        <v>1161</v>
      </c>
      <c r="C23" s="18">
        <v>1200</v>
      </c>
      <c r="D23" s="18">
        <v>16429</v>
      </c>
      <c r="E23" s="18">
        <v>14800</v>
      </c>
      <c r="F23" s="10">
        <f t="shared" si="0"/>
        <v>-9.91539351147361</v>
      </c>
      <c r="G23" s="1"/>
      <c r="H23" s="1"/>
      <c r="I23" s="1"/>
    </row>
    <row r="24" spans="1:9" x14ac:dyDescent="0.3">
      <c r="A24" s="11" t="s">
        <v>165</v>
      </c>
      <c r="B24" s="19">
        <v>187</v>
      </c>
      <c r="C24" s="19">
        <v>580</v>
      </c>
      <c r="D24" s="19">
        <v>4424</v>
      </c>
      <c r="E24" s="19">
        <v>6075</v>
      </c>
      <c r="F24" s="12">
        <f t="shared" si="0"/>
        <v>37.319168173598541</v>
      </c>
      <c r="G24" s="1"/>
      <c r="H24" s="1"/>
      <c r="I24" s="1"/>
    </row>
    <row r="25" spans="1:9" x14ac:dyDescent="0.3">
      <c r="A25" s="9" t="s">
        <v>39</v>
      </c>
      <c r="B25" s="18">
        <v>1382</v>
      </c>
      <c r="C25" s="18">
        <v>1036</v>
      </c>
      <c r="D25" s="18">
        <v>23925</v>
      </c>
      <c r="E25" s="18">
        <v>16218</v>
      </c>
      <c r="F25" s="10">
        <f t="shared" si="0"/>
        <v>-32.213166144200628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1276</v>
      </c>
      <c r="E26" s="19">
        <v>0</v>
      </c>
      <c r="F26" s="12">
        <f t="shared" si="0"/>
        <v>-100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7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30861</v>
      </c>
      <c r="C28" s="19">
        <v>29349</v>
      </c>
      <c r="D28" s="19">
        <v>348983</v>
      </c>
      <c r="E28" s="19">
        <v>358250</v>
      </c>
      <c r="F28" s="12">
        <f t="shared" si="0"/>
        <v>2.6554302072020732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0</v>
      </c>
      <c r="D29" s="18">
        <v>0</v>
      </c>
      <c r="E29" s="18">
        <v>0</v>
      </c>
      <c r="F29" s="17" t="e">
        <f t="shared" si="0"/>
        <v>#DIV/0!</v>
      </c>
      <c r="G29" s="1"/>
      <c r="H29" s="1"/>
      <c r="I29" s="1"/>
    </row>
    <row r="30" spans="1:9" x14ac:dyDescent="0.3">
      <c r="A30" s="11" t="s">
        <v>44</v>
      </c>
      <c r="B30" s="19">
        <v>9687</v>
      </c>
      <c r="C30" s="19">
        <v>11072</v>
      </c>
      <c r="D30" s="19">
        <v>100725</v>
      </c>
      <c r="E30" s="19">
        <v>132113</v>
      </c>
      <c r="F30" s="12">
        <f t="shared" si="0"/>
        <v>31.162074956564908</v>
      </c>
      <c r="G30" s="1"/>
      <c r="H30" s="1"/>
      <c r="I30" s="1"/>
    </row>
    <row r="31" spans="1:9" x14ac:dyDescent="0.3">
      <c r="A31" s="9" t="s">
        <v>45</v>
      </c>
      <c r="B31" s="18">
        <v>849</v>
      </c>
      <c r="C31" s="18">
        <v>602</v>
      </c>
      <c r="D31" s="18">
        <v>10350</v>
      </c>
      <c r="E31" s="18">
        <v>9479</v>
      </c>
      <c r="F31" s="10">
        <f t="shared" si="0"/>
        <v>-8.4154589371980677</v>
      </c>
      <c r="G31" s="1"/>
      <c r="H31" s="1"/>
      <c r="I31" s="1"/>
    </row>
    <row r="32" spans="1:9" x14ac:dyDescent="0.3">
      <c r="A32" s="11" t="s">
        <v>46</v>
      </c>
      <c r="B32" s="19">
        <v>15237</v>
      </c>
      <c r="C32" s="19">
        <v>19190</v>
      </c>
      <c r="D32" s="19">
        <v>201209</v>
      </c>
      <c r="E32" s="19">
        <v>222075</v>
      </c>
      <c r="F32" s="12">
        <f t="shared" si="0"/>
        <v>10.370311467180898</v>
      </c>
      <c r="G32" s="1"/>
      <c r="H32" s="1"/>
      <c r="I32" s="1"/>
    </row>
    <row r="33" spans="1:9" x14ac:dyDescent="0.3">
      <c r="A33" s="9" t="s">
        <v>47</v>
      </c>
      <c r="B33" s="18">
        <v>1595</v>
      </c>
      <c r="C33" s="18">
        <v>1123</v>
      </c>
      <c r="D33" s="18">
        <v>23084</v>
      </c>
      <c r="E33" s="18">
        <v>20121</v>
      </c>
      <c r="F33" s="10">
        <f t="shared" si="0"/>
        <v>-12.83573037601802</v>
      </c>
      <c r="G33" s="1"/>
      <c r="H33" s="1"/>
      <c r="I33" s="1"/>
    </row>
    <row r="34" spans="1:9" x14ac:dyDescent="0.3">
      <c r="A34" s="11" t="s">
        <v>164</v>
      </c>
      <c r="B34" s="19">
        <v>2678</v>
      </c>
      <c r="C34" s="19">
        <v>2981</v>
      </c>
      <c r="D34" s="19">
        <v>33745</v>
      </c>
      <c r="E34" s="19">
        <v>33622</v>
      </c>
      <c r="F34" s="12">
        <f t="shared" si="0"/>
        <v>-0.36449844421396449</v>
      </c>
      <c r="G34" s="1"/>
      <c r="H34" s="1"/>
      <c r="I34" s="1"/>
    </row>
    <row r="35" spans="1:9" x14ac:dyDescent="0.3">
      <c r="A35" s="13" t="s">
        <v>48</v>
      </c>
      <c r="B35" s="14">
        <f>SUM(B7:B34)</f>
        <v>164191</v>
      </c>
      <c r="C35" s="14">
        <f t="shared" ref="C35:E35" si="1">SUM(C7:C34)</f>
        <v>160050</v>
      </c>
      <c r="D35" s="14">
        <f t="shared" si="1"/>
        <v>1972377</v>
      </c>
      <c r="E35" s="14">
        <f t="shared" si="1"/>
        <v>2028712</v>
      </c>
      <c r="F35" s="15">
        <f t="shared" ref="F35" si="2">((E35*100)/D35)-100</f>
        <v>2.8561983839803418</v>
      </c>
      <c r="G35" s="1"/>
      <c r="H35" s="1"/>
      <c r="I35" s="1"/>
    </row>
    <row r="36" spans="1:9" x14ac:dyDescent="0.3">
      <c r="A36" s="47" t="s">
        <v>119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</v>
      </c>
      <c r="C39" s="25">
        <f t="shared" si="4"/>
        <v>0</v>
      </c>
      <c r="D39" s="25">
        <f>_xlfn.RANK.EQ(B39,$B$39:$B$66)+COUNTIF($B$39:$B$66,B39)-1</f>
        <v>24</v>
      </c>
      <c r="E39" s="24" t="str">
        <f t="shared" ref="E39:E66" si="6">INDEX($A$39:$B$66,MATCH(ROW()-38,$D$39:$D$66,0),1)</f>
        <v>LAS PALMAS</v>
      </c>
      <c r="F39" s="24">
        <f>LOOKUP(E39,$A$39:$A$66,$B$39:$B$66)</f>
        <v>474211</v>
      </c>
      <c r="G39" s="24">
        <f>LOOKUP(E39,$A$39:$A$66,$C$39:$C$66)</f>
        <v>466443</v>
      </c>
    </row>
    <row r="40" spans="1:9" x14ac:dyDescent="0.3">
      <c r="A40" s="24" t="str">
        <f t="shared" si="5"/>
        <v>ALICANTE</v>
      </c>
      <c r="B40" s="25">
        <f t="shared" si="3"/>
        <v>147907</v>
      </c>
      <c r="C40" s="25">
        <f t="shared" si="4"/>
        <v>144431</v>
      </c>
      <c r="D40" s="25">
        <f t="shared" ref="D40:D66" si="7">_xlfn.RANK.EQ(B40,$B$39:$B$66)+COUNTIF($B$39:$B$66,B40)-1</f>
        <v>5</v>
      </c>
      <c r="E40" s="24" t="str">
        <f t="shared" si="6"/>
        <v>SANTA CRUZ DE TENERIFE</v>
      </c>
      <c r="F40" s="24">
        <f t="shared" ref="F40:F55" si="8">LOOKUP(E40,$A$39:$A$66,$B$39:$B$66)</f>
        <v>358250</v>
      </c>
      <c r="G40" s="24">
        <f t="shared" ref="G40:G66" si="9">LOOKUP(E40,$A$39:$A$66,$C$39:$C$66)</f>
        <v>348983</v>
      </c>
    </row>
    <row r="41" spans="1:9" x14ac:dyDescent="0.3">
      <c r="A41" s="24" t="str">
        <f t="shared" si="5"/>
        <v>ALMERÍA</v>
      </c>
      <c r="B41" s="25">
        <f t="shared" si="3"/>
        <v>2845</v>
      </c>
      <c r="C41" s="25">
        <f t="shared" si="4"/>
        <v>256</v>
      </c>
      <c r="D41" s="25">
        <f t="shared" si="7"/>
        <v>21</v>
      </c>
      <c r="E41" s="24" t="str">
        <f t="shared" si="6"/>
        <v>BARCELONA</v>
      </c>
      <c r="F41" s="24">
        <f t="shared" si="8"/>
        <v>236648</v>
      </c>
      <c r="G41" s="24">
        <f t="shared" si="9"/>
        <v>249632</v>
      </c>
    </row>
    <row r="42" spans="1:9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VALENCIA</v>
      </c>
      <c r="F42" s="24">
        <f t="shared" si="8"/>
        <v>222075</v>
      </c>
      <c r="G42" s="24">
        <f t="shared" si="9"/>
        <v>201209</v>
      </c>
    </row>
    <row r="43" spans="1:9" x14ac:dyDescent="0.3">
      <c r="A43" s="24" t="str">
        <f t="shared" si="5"/>
        <v>BAHÍA DE ALGECIRAS</v>
      </c>
      <c r="B43" s="25">
        <f t="shared" si="3"/>
        <v>1462</v>
      </c>
      <c r="C43" s="25">
        <f t="shared" si="4"/>
        <v>2521</v>
      </c>
      <c r="D43" s="25">
        <f t="shared" si="7"/>
        <v>22</v>
      </c>
      <c r="E43" s="24" t="str">
        <f t="shared" si="6"/>
        <v>ALICANTE</v>
      </c>
      <c r="F43" s="24">
        <f t="shared" si="8"/>
        <v>147907</v>
      </c>
      <c r="G43" s="24">
        <f t="shared" si="9"/>
        <v>144431</v>
      </c>
    </row>
    <row r="44" spans="1:9" x14ac:dyDescent="0.3">
      <c r="A44" s="24" t="str">
        <f t="shared" si="5"/>
        <v>BAHÍA DE CÁDIZ</v>
      </c>
      <c r="B44" s="25">
        <f t="shared" si="3"/>
        <v>56355</v>
      </c>
      <c r="C44" s="25">
        <f t="shared" si="4"/>
        <v>54646</v>
      </c>
      <c r="D44" s="25">
        <f t="shared" si="7"/>
        <v>9</v>
      </c>
      <c r="E44" s="24" t="str">
        <f t="shared" si="6"/>
        <v>SEVILLA</v>
      </c>
      <c r="F44" s="24">
        <f t="shared" si="8"/>
        <v>132113</v>
      </c>
      <c r="G44" s="24">
        <f t="shared" si="9"/>
        <v>100725</v>
      </c>
    </row>
    <row r="45" spans="1:9" x14ac:dyDescent="0.3">
      <c r="A45" s="24" t="str">
        <f t="shared" si="5"/>
        <v>BALEARES</v>
      </c>
      <c r="B45" s="25">
        <f t="shared" si="3"/>
        <v>121169</v>
      </c>
      <c r="C45" s="25">
        <f t="shared" si="4"/>
        <v>120210</v>
      </c>
      <c r="D45" s="25">
        <f t="shared" si="7"/>
        <v>7</v>
      </c>
      <c r="E45" s="24" t="str">
        <f t="shared" si="6"/>
        <v>BALEARES</v>
      </c>
      <c r="F45" s="24">
        <f t="shared" si="8"/>
        <v>121169</v>
      </c>
      <c r="G45" s="24">
        <f t="shared" si="9"/>
        <v>120210</v>
      </c>
    </row>
    <row r="46" spans="1:9" x14ac:dyDescent="0.3">
      <c r="A46" s="24" t="str">
        <f t="shared" si="5"/>
        <v>BARCELONA</v>
      </c>
      <c r="B46" s="25">
        <f t="shared" si="3"/>
        <v>236648</v>
      </c>
      <c r="C46" s="25">
        <f t="shared" si="4"/>
        <v>249632</v>
      </c>
      <c r="D46" s="25">
        <f t="shared" si="7"/>
        <v>3</v>
      </c>
      <c r="E46" s="24" t="str">
        <f t="shared" si="6"/>
        <v>BILBAO</v>
      </c>
      <c r="F46" s="24">
        <f t="shared" si="8"/>
        <v>70313</v>
      </c>
      <c r="G46" s="24">
        <f t="shared" si="9"/>
        <v>71221</v>
      </c>
    </row>
    <row r="47" spans="1:9" x14ac:dyDescent="0.3">
      <c r="A47" s="24" t="str">
        <f t="shared" si="5"/>
        <v>BILBAO</v>
      </c>
      <c r="B47" s="25">
        <f t="shared" si="3"/>
        <v>70313</v>
      </c>
      <c r="C47" s="25">
        <f t="shared" si="4"/>
        <v>71221</v>
      </c>
      <c r="D47" s="25">
        <f t="shared" si="7"/>
        <v>8</v>
      </c>
      <c r="E47" s="24" t="str">
        <f t="shared" si="6"/>
        <v>BAHÍA DE CÁDIZ</v>
      </c>
      <c r="F47" s="24">
        <f t="shared" si="8"/>
        <v>56355</v>
      </c>
      <c r="G47" s="24">
        <f t="shared" si="9"/>
        <v>54646</v>
      </c>
    </row>
    <row r="48" spans="1:9" x14ac:dyDescent="0.3">
      <c r="A48" s="24" t="str">
        <f t="shared" si="5"/>
        <v>CARTAGENA</v>
      </c>
      <c r="B48" s="25">
        <f t="shared" si="3"/>
        <v>16084</v>
      </c>
      <c r="C48" s="25">
        <f t="shared" si="4"/>
        <v>15023</v>
      </c>
      <c r="D48" s="25">
        <f t="shared" si="7"/>
        <v>15</v>
      </c>
      <c r="E48" s="24" t="str">
        <f t="shared" si="6"/>
        <v>HUELVA</v>
      </c>
      <c r="F48" s="24">
        <f t="shared" si="8"/>
        <v>50454</v>
      </c>
      <c r="G48" s="24">
        <f t="shared" si="9"/>
        <v>44283</v>
      </c>
    </row>
    <row r="49" spans="1:7" x14ac:dyDescent="0.3">
      <c r="A49" s="24" t="str">
        <f t="shared" si="5"/>
        <v>CASTELLÓN</v>
      </c>
      <c r="B49" s="25">
        <f t="shared" si="3"/>
        <v>8048</v>
      </c>
      <c r="C49" s="25">
        <f t="shared" si="4"/>
        <v>5799</v>
      </c>
      <c r="D49" s="25">
        <f t="shared" si="7"/>
        <v>19</v>
      </c>
      <c r="E49" s="24" t="str">
        <f t="shared" si="6"/>
        <v>VILAGARCÍA</v>
      </c>
      <c r="F49" s="24">
        <f t="shared" si="8"/>
        <v>33622</v>
      </c>
      <c r="G49" s="24">
        <f t="shared" si="9"/>
        <v>33745</v>
      </c>
    </row>
    <row r="50" spans="1:7" x14ac:dyDescent="0.3">
      <c r="A50" s="24" t="str">
        <f t="shared" si="5"/>
        <v>CEUTA</v>
      </c>
      <c r="B50" s="25">
        <f t="shared" si="3"/>
        <v>8539</v>
      </c>
      <c r="C50" s="25">
        <f t="shared" si="4"/>
        <v>16023</v>
      </c>
      <c r="D50" s="25">
        <f t="shared" si="7"/>
        <v>18</v>
      </c>
      <c r="E50" s="24" t="str">
        <f t="shared" si="6"/>
        <v>GIJÓN</v>
      </c>
      <c r="F50" s="24">
        <f t="shared" si="8"/>
        <v>21077</v>
      </c>
      <c r="G50" s="24">
        <f t="shared" si="9"/>
        <v>17639</v>
      </c>
    </row>
    <row r="51" spans="1:7" x14ac:dyDescent="0.3">
      <c r="A51" s="24" t="str">
        <f t="shared" si="5"/>
        <v>FERROL-SAN CIBRAO</v>
      </c>
      <c r="B51" s="25">
        <f t="shared" si="3"/>
        <v>846</v>
      </c>
      <c r="C51" s="25">
        <f t="shared" si="4"/>
        <v>100</v>
      </c>
      <c r="D51" s="25">
        <f t="shared" si="7"/>
        <v>23</v>
      </c>
      <c r="E51" s="24" t="str">
        <f t="shared" si="6"/>
        <v>VIGO</v>
      </c>
      <c r="F51" s="24">
        <f t="shared" si="8"/>
        <v>20121</v>
      </c>
      <c r="G51" s="24">
        <f t="shared" si="9"/>
        <v>23084</v>
      </c>
    </row>
    <row r="52" spans="1:7" x14ac:dyDescent="0.3">
      <c r="A52" s="24" t="str">
        <f t="shared" si="5"/>
        <v>GIJÓN</v>
      </c>
      <c r="B52" s="25">
        <f t="shared" si="3"/>
        <v>21077</v>
      </c>
      <c r="C52" s="25">
        <f t="shared" si="4"/>
        <v>17639</v>
      </c>
      <c r="D52" s="25">
        <f t="shared" si="7"/>
        <v>12</v>
      </c>
      <c r="E52" s="24" t="str">
        <f t="shared" si="6"/>
        <v>MELILLA</v>
      </c>
      <c r="F52" s="24">
        <f t="shared" si="8"/>
        <v>16218</v>
      </c>
      <c r="G52" s="24">
        <f t="shared" si="9"/>
        <v>23925</v>
      </c>
    </row>
    <row r="53" spans="1:7" x14ac:dyDescent="0.3">
      <c r="A53" s="24" t="str">
        <f t="shared" si="5"/>
        <v>HUELVA</v>
      </c>
      <c r="B53" s="25">
        <f t="shared" si="3"/>
        <v>50454</v>
      </c>
      <c r="C53" s="25">
        <f t="shared" si="4"/>
        <v>44283</v>
      </c>
      <c r="D53" s="25">
        <f t="shared" si="7"/>
        <v>10</v>
      </c>
      <c r="E53" s="24" t="str">
        <f t="shared" si="6"/>
        <v>CARTAGENA</v>
      </c>
      <c r="F53" s="24">
        <f t="shared" si="8"/>
        <v>16084</v>
      </c>
      <c r="G53" s="24">
        <f t="shared" si="9"/>
        <v>15023</v>
      </c>
    </row>
    <row r="54" spans="1:7" x14ac:dyDescent="0.3">
      <c r="A54" s="24" t="str">
        <f t="shared" si="5"/>
        <v>LAS PALMAS</v>
      </c>
      <c r="B54" s="25">
        <f t="shared" si="3"/>
        <v>474211</v>
      </c>
      <c r="C54" s="25">
        <f t="shared" si="4"/>
        <v>466443</v>
      </c>
      <c r="D54" s="25">
        <f t="shared" si="7"/>
        <v>1</v>
      </c>
      <c r="E54" s="24" t="str">
        <f t="shared" si="6"/>
        <v>MÁLAGA</v>
      </c>
      <c r="F54" s="24">
        <f t="shared" si="8"/>
        <v>14800</v>
      </c>
      <c r="G54" s="24">
        <f t="shared" si="9"/>
        <v>16429</v>
      </c>
    </row>
    <row r="55" spans="1:7" x14ac:dyDescent="0.3">
      <c r="A55" s="24" t="str">
        <f t="shared" si="5"/>
        <v>MÁLAGA</v>
      </c>
      <c r="B55" s="25">
        <f t="shared" si="3"/>
        <v>14800</v>
      </c>
      <c r="C55" s="25">
        <f t="shared" si="4"/>
        <v>16429</v>
      </c>
      <c r="D55" s="25">
        <f t="shared" si="7"/>
        <v>16</v>
      </c>
      <c r="E55" s="24" t="str">
        <f t="shared" si="6"/>
        <v>TARRAGONA</v>
      </c>
      <c r="F55" s="24">
        <f t="shared" si="8"/>
        <v>9479</v>
      </c>
      <c r="G55" s="24">
        <f t="shared" si="9"/>
        <v>10350</v>
      </c>
    </row>
    <row r="56" spans="1:7" x14ac:dyDescent="0.3">
      <c r="A56" s="24" t="str">
        <f t="shared" si="5"/>
        <v>MARÍN Y RÍA DE PONTEVEDRA</v>
      </c>
      <c r="B56" s="25">
        <f t="shared" si="3"/>
        <v>6075</v>
      </c>
      <c r="C56" s="25">
        <f t="shared" si="4"/>
        <v>4424</v>
      </c>
      <c r="D56" s="25">
        <f t="shared" si="7"/>
        <v>20</v>
      </c>
      <c r="E56" s="24" t="str">
        <f t="shared" si="6"/>
        <v>CEUTA</v>
      </c>
      <c r="F56" s="24">
        <f t="shared" ref="F56:F66" si="10">LOOKUP(E56,$A$39:$A$66,$B$39:$B$66)</f>
        <v>8539</v>
      </c>
      <c r="G56" s="24">
        <f t="shared" si="9"/>
        <v>16023</v>
      </c>
    </row>
    <row r="57" spans="1:7" x14ac:dyDescent="0.3">
      <c r="A57" s="24" t="str">
        <f t="shared" si="5"/>
        <v>MELILLA</v>
      </c>
      <c r="B57" s="25">
        <f t="shared" si="3"/>
        <v>16218</v>
      </c>
      <c r="C57" s="25">
        <f t="shared" si="4"/>
        <v>23925</v>
      </c>
      <c r="D57" s="25">
        <f t="shared" si="7"/>
        <v>14</v>
      </c>
      <c r="E57" s="24" t="str">
        <f t="shared" si="6"/>
        <v>CASTELLÓN</v>
      </c>
      <c r="F57" s="24">
        <f t="shared" si="10"/>
        <v>8048</v>
      </c>
      <c r="G57" s="24">
        <f t="shared" si="9"/>
        <v>5799</v>
      </c>
    </row>
    <row r="58" spans="1:7" x14ac:dyDescent="0.3">
      <c r="A58" s="24" t="str">
        <f t="shared" si="5"/>
        <v>MOTRIL</v>
      </c>
      <c r="B58" s="25">
        <f t="shared" si="3"/>
        <v>0</v>
      </c>
      <c r="C58" s="25">
        <f t="shared" si="4"/>
        <v>1276</v>
      </c>
      <c r="D58" s="25">
        <f t="shared" si="7"/>
        <v>28</v>
      </c>
      <c r="E58" s="24" t="str">
        <f t="shared" si="6"/>
        <v>MARÍN Y RÍA DE PONTEVEDRA</v>
      </c>
      <c r="F58" s="24">
        <f t="shared" si="10"/>
        <v>6075</v>
      </c>
      <c r="G58" s="24">
        <f t="shared" si="9"/>
        <v>4424</v>
      </c>
    </row>
    <row r="59" spans="1:7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str">
        <f t="shared" si="6"/>
        <v>ALMERÍA</v>
      </c>
      <c r="F59" s="24">
        <f t="shared" si="10"/>
        <v>2845</v>
      </c>
      <c r="G59" s="24">
        <f t="shared" si="9"/>
        <v>256</v>
      </c>
    </row>
    <row r="60" spans="1:7" x14ac:dyDescent="0.3">
      <c r="A60" s="24" t="str">
        <f t="shared" si="5"/>
        <v>SANTA CRUZ DE TENERIFE</v>
      </c>
      <c r="B60" s="25">
        <f t="shared" si="3"/>
        <v>358250</v>
      </c>
      <c r="C60" s="25">
        <f t="shared" si="4"/>
        <v>348983</v>
      </c>
      <c r="D60" s="25">
        <f t="shared" si="7"/>
        <v>2</v>
      </c>
      <c r="E60" s="24" t="str">
        <f t="shared" si="6"/>
        <v>BAHÍA DE ALGECIRAS</v>
      </c>
      <c r="F60" s="24">
        <f t="shared" si="10"/>
        <v>1462</v>
      </c>
      <c r="G60" s="24">
        <f t="shared" si="9"/>
        <v>2521</v>
      </c>
    </row>
    <row r="61" spans="1:7" x14ac:dyDescent="0.3">
      <c r="A61" s="24" t="str">
        <f t="shared" si="5"/>
        <v>SANTANDER</v>
      </c>
      <c r="B61" s="25">
        <f t="shared" si="3"/>
        <v>0</v>
      </c>
      <c r="C61" s="25">
        <f t="shared" si="4"/>
        <v>0</v>
      </c>
      <c r="D61" s="25">
        <f t="shared" si="7"/>
        <v>28</v>
      </c>
      <c r="E61" s="24" t="str">
        <f t="shared" si="6"/>
        <v>FERROL-SAN CIBRAO</v>
      </c>
      <c r="F61" s="24">
        <f t="shared" si="10"/>
        <v>846</v>
      </c>
      <c r="G61" s="24">
        <f t="shared" si="9"/>
        <v>100</v>
      </c>
    </row>
    <row r="62" spans="1:7" x14ac:dyDescent="0.3">
      <c r="A62" s="24" t="str">
        <f t="shared" si="5"/>
        <v>SEVILLA</v>
      </c>
      <c r="B62" s="25">
        <f t="shared" si="3"/>
        <v>132113</v>
      </c>
      <c r="C62" s="25">
        <f t="shared" si="4"/>
        <v>100725</v>
      </c>
      <c r="D62" s="25">
        <f t="shared" si="7"/>
        <v>6</v>
      </c>
      <c r="E62" s="24" t="str">
        <f t="shared" si="6"/>
        <v>A CORUÑA</v>
      </c>
      <c r="F62" s="24">
        <f t="shared" si="10"/>
        <v>1</v>
      </c>
      <c r="G62" s="24">
        <f t="shared" si="9"/>
        <v>0</v>
      </c>
    </row>
    <row r="63" spans="1:7" x14ac:dyDescent="0.3">
      <c r="A63" s="24" t="str">
        <f t="shared" si="5"/>
        <v>TARRAGONA</v>
      </c>
      <c r="B63" s="25">
        <f t="shared" si="3"/>
        <v>9479</v>
      </c>
      <c r="C63" s="25">
        <f t="shared" si="4"/>
        <v>10350</v>
      </c>
      <c r="D63" s="25">
        <f t="shared" si="7"/>
        <v>17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222075</v>
      </c>
      <c r="C64" s="25">
        <f t="shared" si="4"/>
        <v>201209</v>
      </c>
      <c r="D64" s="25">
        <f t="shared" si="7"/>
        <v>4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20121</v>
      </c>
      <c r="C65" s="25">
        <f t="shared" si="4"/>
        <v>23084</v>
      </c>
      <c r="D65" s="25">
        <f t="shared" si="7"/>
        <v>13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33622</v>
      </c>
      <c r="C66" s="25">
        <f t="shared" si="4"/>
        <v>33745</v>
      </c>
      <c r="D66" s="25">
        <f t="shared" si="7"/>
        <v>11</v>
      </c>
      <c r="E66" s="24" t="str">
        <f t="shared" si="6"/>
        <v>AVILÉS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9" priority="2">
      <formula>ISERROR(F7)</formula>
    </cfRule>
  </conditionalFormatting>
  <conditionalFormatting sqref="F8 F10 F12 F14 F16 F18 F20 F22 F24 F26 F28 F30 F32 F34">
    <cfRule type="containsErrors" dxfId="1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dimension ref="A1"/>
  <sheetViews>
    <sheetView workbookViewId="0"/>
  </sheetViews>
  <sheetFormatPr baseColWidth="10" defaultRowHeight="14.4" x14ac:dyDescent="0.3"/>
  <sheetData/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L68"/>
  <sheetViews>
    <sheetView topLeftCell="A10"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54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17</v>
      </c>
      <c r="D7" s="18">
        <v>3</v>
      </c>
      <c r="E7" s="18">
        <v>26</v>
      </c>
      <c r="F7" s="10">
        <f>((E7*100)/D7)-100</f>
        <v>766.66666666666663</v>
      </c>
      <c r="G7" s="1"/>
      <c r="H7" s="1"/>
      <c r="I7" s="1"/>
    </row>
    <row r="8" spans="1:12" x14ac:dyDescent="0.3">
      <c r="A8" s="11" t="s">
        <v>31</v>
      </c>
      <c r="B8" s="19">
        <v>803</v>
      </c>
      <c r="C8" s="19">
        <v>1048</v>
      </c>
      <c r="D8" s="19">
        <v>17076</v>
      </c>
      <c r="E8" s="19">
        <v>13879</v>
      </c>
      <c r="F8" s="12">
        <f t="shared" ref="F8:F34" si="0">((E8*100)/D8)-100</f>
        <v>-18.72218318107285</v>
      </c>
      <c r="G8" s="1"/>
      <c r="H8" s="1"/>
      <c r="I8" s="1"/>
    </row>
    <row r="9" spans="1:12" x14ac:dyDescent="0.3">
      <c r="A9" s="9" t="s">
        <v>156</v>
      </c>
      <c r="B9" s="18">
        <v>498</v>
      </c>
      <c r="C9" s="18">
        <v>799</v>
      </c>
      <c r="D9" s="18">
        <v>6336</v>
      </c>
      <c r="E9" s="18">
        <v>6516</v>
      </c>
      <c r="F9" s="10">
        <f t="shared" si="0"/>
        <v>2.8409090909090935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5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30823</v>
      </c>
      <c r="C11" s="18">
        <v>50286</v>
      </c>
      <c r="D11" s="18">
        <v>379659</v>
      </c>
      <c r="E11" s="18">
        <v>576352</v>
      </c>
      <c r="F11" s="10">
        <f t="shared" si="0"/>
        <v>51.807806478971912</v>
      </c>
      <c r="G11" s="1"/>
      <c r="H11" s="1"/>
      <c r="I11" s="1"/>
    </row>
    <row r="12" spans="1:12" x14ac:dyDescent="0.3">
      <c r="A12" s="11" t="s">
        <v>160</v>
      </c>
      <c r="B12" s="19">
        <v>1920</v>
      </c>
      <c r="C12" s="19">
        <v>480</v>
      </c>
      <c r="D12" s="19">
        <v>27405</v>
      </c>
      <c r="E12" s="19">
        <v>11673</v>
      </c>
      <c r="F12" s="12">
        <f t="shared" si="0"/>
        <v>-57.405582922824301</v>
      </c>
      <c r="G12" s="1"/>
      <c r="H12" s="1"/>
      <c r="I12" s="1"/>
    </row>
    <row r="13" spans="1:12" x14ac:dyDescent="0.3">
      <c r="A13" s="9" t="s">
        <v>32</v>
      </c>
      <c r="B13" s="18">
        <v>0</v>
      </c>
      <c r="C13" s="18">
        <v>2</v>
      </c>
      <c r="D13" s="18">
        <v>49</v>
      </c>
      <c r="E13" s="18">
        <v>51</v>
      </c>
      <c r="F13" s="10">
        <f t="shared" si="0"/>
        <v>4.0816326530612201</v>
      </c>
      <c r="G13" s="1"/>
      <c r="H13" s="1"/>
      <c r="I13" s="1"/>
    </row>
    <row r="14" spans="1:12" x14ac:dyDescent="0.3">
      <c r="A14" s="11" t="s">
        <v>33</v>
      </c>
      <c r="B14" s="19">
        <v>121769</v>
      </c>
      <c r="C14" s="19">
        <v>143190</v>
      </c>
      <c r="D14" s="19">
        <v>1679703</v>
      </c>
      <c r="E14" s="19">
        <v>1735258.52</v>
      </c>
      <c r="F14" s="12">
        <f t="shared" si="0"/>
        <v>3.3074609023142756</v>
      </c>
      <c r="G14" s="1"/>
      <c r="H14" s="1"/>
      <c r="I14" s="1"/>
    </row>
    <row r="15" spans="1:12" x14ac:dyDescent="0.3">
      <c r="A15" s="9" t="s">
        <v>34</v>
      </c>
      <c r="B15" s="18">
        <v>58977</v>
      </c>
      <c r="C15" s="18">
        <v>42985</v>
      </c>
      <c r="D15" s="18">
        <v>531024</v>
      </c>
      <c r="E15" s="18">
        <v>566640.25</v>
      </c>
      <c r="F15" s="10">
        <f t="shared" si="0"/>
        <v>6.7070885685016179</v>
      </c>
      <c r="G15" s="1"/>
      <c r="H15" s="1"/>
      <c r="I15" s="1"/>
    </row>
    <row r="16" spans="1:12" x14ac:dyDescent="0.3">
      <c r="A16" s="11" t="s">
        <v>35</v>
      </c>
      <c r="B16" s="19">
        <v>4908</v>
      </c>
      <c r="C16" s="19">
        <v>4003</v>
      </c>
      <c r="D16" s="19">
        <v>74908</v>
      </c>
      <c r="E16" s="19">
        <v>67928</v>
      </c>
      <c r="F16" s="12">
        <f t="shared" si="0"/>
        <v>-9.3180968654883287</v>
      </c>
      <c r="G16" s="1"/>
      <c r="H16" s="1"/>
      <c r="I16" s="1"/>
    </row>
    <row r="17" spans="1:9" x14ac:dyDescent="0.3">
      <c r="A17" s="9" t="s">
        <v>161</v>
      </c>
      <c r="B17" s="18">
        <v>17138</v>
      </c>
      <c r="C17" s="18">
        <v>13338</v>
      </c>
      <c r="D17" s="18">
        <v>204237</v>
      </c>
      <c r="E17" s="18">
        <v>213859</v>
      </c>
      <c r="F17" s="10">
        <f t="shared" si="0"/>
        <v>4.7111933684885656</v>
      </c>
      <c r="G17" s="1"/>
      <c r="H17" s="1"/>
      <c r="I17" s="1"/>
    </row>
    <row r="18" spans="1:9" x14ac:dyDescent="0.3">
      <c r="A18" s="11" t="s">
        <v>36</v>
      </c>
      <c r="B18" s="19">
        <v>4</v>
      </c>
      <c r="C18" s="19">
        <v>240</v>
      </c>
      <c r="D18" s="19">
        <v>13</v>
      </c>
      <c r="E18" s="19">
        <v>2427</v>
      </c>
      <c r="F18" s="12">
        <f t="shared" si="0"/>
        <v>18569.23076923077</v>
      </c>
      <c r="G18" s="1"/>
      <c r="H18" s="1"/>
      <c r="I18" s="1"/>
    </row>
    <row r="19" spans="1:9" x14ac:dyDescent="0.3">
      <c r="A19" s="9" t="s">
        <v>37</v>
      </c>
      <c r="B19" s="18">
        <v>48</v>
      </c>
      <c r="C19" s="18">
        <v>421</v>
      </c>
      <c r="D19" s="18">
        <v>355</v>
      </c>
      <c r="E19" s="18">
        <v>3686</v>
      </c>
      <c r="F19" s="10">
        <f t="shared" si="0"/>
        <v>938.30985915492965</v>
      </c>
      <c r="G19" s="1"/>
      <c r="H19" s="1"/>
      <c r="I19" s="1"/>
    </row>
    <row r="20" spans="1:9" x14ac:dyDescent="0.3">
      <c r="A20" s="11" t="s">
        <v>162</v>
      </c>
      <c r="B20" s="19">
        <v>4763</v>
      </c>
      <c r="C20" s="19">
        <v>4672</v>
      </c>
      <c r="D20" s="19">
        <v>58706</v>
      </c>
      <c r="E20" s="19">
        <v>58275</v>
      </c>
      <c r="F20" s="12">
        <f t="shared" si="0"/>
        <v>-0.73416686539705722</v>
      </c>
      <c r="G20" s="1"/>
      <c r="H20" s="1"/>
      <c r="I20" s="1"/>
    </row>
    <row r="21" spans="1:9" x14ac:dyDescent="0.3">
      <c r="A21" s="9" t="s">
        <v>38</v>
      </c>
      <c r="B21" s="18">
        <v>1736</v>
      </c>
      <c r="C21" s="18">
        <v>1154</v>
      </c>
      <c r="D21" s="18">
        <v>13133</v>
      </c>
      <c r="E21" s="18">
        <v>17289.900000000001</v>
      </c>
      <c r="F21" s="10">
        <f t="shared" si="0"/>
        <v>31.652326201172627</v>
      </c>
      <c r="G21" s="1"/>
      <c r="H21" s="1"/>
      <c r="I21" s="1"/>
    </row>
    <row r="22" spans="1:9" x14ac:dyDescent="0.3">
      <c r="A22" s="11" t="s">
        <v>59</v>
      </c>
      <c r="B22" s="19">
        <v>8239</v>
      </c>
      <c r="C22" s="19">
        <v>7142</v>
      </c>
      <c r="D22" s="19">
        <v>101043</v>
      </c>
      <c r="E22" s="19">
        <v>83611</v>
      </c>
      <c r="F22" s="12">
        <f t="shared" si="0"/>
        <v>-17.252061003731086</v>
      </c>
      <c r="G22" s="1"/>
      <c r="H22" s="1"/>
      <c r="I22" s="1"/>
    </row>
    <row r="23" spans="1:9" x14ac:dyDescent="0.3">
      <c r="A23" s="9" t="s">
        <v>163</v>
      </c>
      <c r="B23" s="18">
        <v>1475</v>
      </c>
      <c r="C23" s="18">
        <v>2521</v>
      </c>
      <c r="D23" s="18">
        <v>20874</v>
      </c>
      <c r="E23" s="18">
        <v>24581</v>
      </c>
      <c r="F23" s="10">
        <f t="shared" si="0"/>
        <v>17.758934559739387</v>
      </c>
      <c r="G23" s="1"/>
      <c r="H23" s="1"/>
      <c r="I23" s="1"/>
    </row>
    <row r="24" spans="1:9" x14ac:dyDescent="0.3">
      <c r="A24" s="11" t="s">
        <v>165</v>
      </c>
      <c r="B24" s="19">
        <v>6403</v>
      </c>
      <c r="C24" s="19">
        <v>6205</v>
      </c>
      <c r="D24" s="19">
        <v>72010</v>
      </c>
      <c r="E24" s="19">
        <v>74378</v>
      </c>
      <c r="F24" s="12">
        <f t="shared" si="0"/>
        <v>3.2884321621996975</v>
      </c>
      <c r="G24" s="1"/>
      <c r="H24" s="1"/>
      <c r="I24" s="1"/>
    </row>
    <row r="25" spans="1:9" x14ac:dyDescent="0.3">
      <c r="A25" s="9" t="s">
        <v>39</v>
      </c>
      <c r="B25" s="18">
        <v>678</v>
      </c>
      <c r="C25" s="18">
        <v>415</v>
      </c>
      <c r="D25" s="18">
        <v>12492</v>
      </c>
      <c r="E25" s="18">
        <v>5912</v>
      </c>
      <c r="F25" s="10">
        <f t="shared" si="0"/>
        <v>-52.6737111751521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22</v>
      </c>
      <c r="D26" s="19">
        <v>182</v>
      </c>
      <c r="E26" s="19">
        <v>343</v>
      </c>
      <c r="F26" s="12">
        <f t="shared" si="0"/>
        <v>88.461538461538453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8</v>
      </c>
      <c r="E27" s="18">
        <v>15</v>
      </c>
      <c r="F27" s="17">
        <f t="shared" si="0"/>
        <v>87.5</v>
      </c>
      <c r="G27" s="1"/>
      <c r="H27" s="1"/>
      <c r="I27" s="1"/>
    </row>
    <row r="28" spans="1:9" x14ac:dyDescent="0.3">
      <c r="A28" s="11" t="s">
        <v>42</v>
      </c>
      <c r="B28" s="19">
        <v>4610</v>
      </c>
      <c r="C28" s="19">
        <v>3674</v>
      </c>
      <c r="D28" s="19">
        <v>52636</v>
      </c>
      <c r="E28" s="19">
        <v>47011</v>
      </c>
      <c r="F28" s="12">
        <f t="shared" si="0"/>
        <v>-10.686602325404664</v>
      </c>
      <c r="G28" s="1"/>
      <c r="H28" s="1"/>
      <c r="I28" s="1"/>
    </row>
    <row r="29" spans="1:9" x14ac:dyDescent="0.3">
      <c r="A29" s="9" t="s">
        <v>43</v>
      </c>
      <c r="B29" s="18">
        <v>681</v>
      </c>
      <c r="C29" s="18">
        <v>901</v>
      </c>
      <c r="D29" s="18">
        <v>6945</v>
      </c>
      <c r="E29" s="18">
        <v>10539</v>
      </c>
      <c r="F29" s="10">
        <f t="shared" si="0"/>
        <v>51.749460043196535</v>
      </c>
      <c r="G29" s="1"/>
      <c r="H29" s="1"/>
      <c r="I29" s="1"/>
    </row>
    <row r="30" spans="1:9" x14ac:dyDescent="0.3">
      <c r="A30" s="11" t="s">
        <v>44</v>
      </c>
      <c r="B30" s="19">
        <v>266</v>
      </c>
      <c r="C30" s="19">
        <v>438</v>
      </c>
      <c r="D30" s="19">
        <v>4841</v>
      </c>
      <c r="E30" s="19">
        <v>6017</v>
      </c>
      <c r="F30" s="12">
        <f t="shared" si="0"/>
        <v>24.292501549266674</v>
      </c>
      <c r="G30" s="1"/>
      <c r="H30" s="1"/>
      <c r="I30" s="1"/>
    </row>
    <row r="31" spans="1:9" x14ac:dyDescent="0.3">
      <c r="A31" s="9" t="s">
        <v>45</v>
      </c>
      <c r="B31" s="18">
        <v>4367</v>
      </c>
      <c r="C31" s="18">
        <v>4213</v>
      </c>
      <c r="D31" s="18">
        <v>48693</v>
      </c>
      <c r="E31" s="18">
        <v>48548</v>
      </c>
      <c r="F31" s="10">
        <f t="shared" si="0"/>
        <v>-0.29778407573984111</v>
      </c>
      <c r="G31" s="1"/>
      <c r="H31" s="1"/>
      <c r="I31" s="1"/>
    </row>
    <row r="32" spans="1:9" x14ac:dyDescent="0.3">
      <c r="A32" s="11" t="s">
        <v>46</v>
      </c>
      <c r="B32" s="19">
        <v>153269</v>
      </c>
      <c r="C32" s="19">
        <v>177215</v>
      </c>
      <c r="D32" s="19">
        <v>2013472.7</v>
      </c>
      <c r="E32" s="19">
        <v>2134368</v>
      </c>
      <c r="F32" s="12">
        <f t="shared" si="0"/>
        <v>6.0043178136957067</v>
      </c>
      <c r="G32" s="1"/>
      <c r="H32" s="1"/>
      <c r="I32" s="1"/>
    </row>
    <row r="33" spans="1:9" x14ac:dyDescent="0.3">
      <c r="A33" s="9" t="s">
        <v>47</v>
      </c>
      <c r="B33" s="18">
        <v>11718</v>
      </c>
      <c r="C33" s="18">
        <v>11010</v>
      </c>
      <c r="D33" s="18">
        <v>151229</v>
      </c>
      <c r="E33" s="18">
        <v>189566</v>
      </c>
      <c r="F33" s="10">
        <f t="shared" si="0"/>
        <v>25.350296570102302</v>
      </c>
      <c r="G33" s="1"/>
      <c r="H33" s="1"/>
      <c r="I33" s="1"/>
    </row>
    <row r="34" spans="1:9" x14ac:dyDescent="0.3">
      <c r="A34" s="11" t="s">
        <v>164</v>
      </c>
      <c r="B34" s="19">
        <v>63</v>
      </c>
      <c r="C34" s="19">
        <v>148</v>
      </c>
      <c r="D34" s="19">
        <v>745</v>
      </c>
      <c r="E34" s="19">
        <v>1383</v>
      </c>
      <c r="F34" s="12">
        <f t="shared" si="0"/>
        <v>85.637583892617442</v>
      </c>
      <c r="G34" s="1"/>
      <c r="H34" s="1"/>
      <c r="I34" s="1"/>
    </row>
    <row r="35" spans="1:9" x14ac:dyDescent="0.3">
      <c r="A35" s="13" t="s">
        <v>48</v>
      </c>
      <c r="B35" s="14">
        <f>SUM(B7:B34)</f>
        <v>435156</v>
      </c>
      <c r="C35" s="14">
        <f t="shared" ref="C35:E35" si="1">SUM(C7:C34)</f>
        <v>476539</v>
      </c>
      <c r="D35" s="14">
        <f t="shared" si="1"/>
        <v>5477777.7000000002</v>
      </c>
      <c r="E35" s="14">
        <f t="shared" si="1"/>
        <v>5900137.6699999999</v>
      </c>
      <c r="F35" s="15">
        <f t="shared" ref="F35" si="2">((E35*100)/D35)-100</f>
        <v>7.7104255253001526</v>
      </c>
      <c r="G35" s="1"/>
      <c r="H35" s="1"/>
      <c r="I35" s="1"/>
    </row>
    <row r="36" spans="1:9" x14ac:dyDescent="0.3">
      <c r="A36" s="47" t="s">
        <v>120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26</v>
      </c>
      <c r="C39" s="25">
        <f t="shared" si="4"/>
        <v>3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VALENCIA</v>
      </c>
      <c r="F39" s="24">
        <f>LOOKUP(E39,$A$39:$A$66,$B$39:$B$66)</f>
        <v>2134368</v>
      </c>
      <c r="G39" s="24">
        <f>LOOKUP(E39,$A$39:$A$66,$C$39:$C$66)</f>
        <v>2013472.7</v>
      </c>
    </row>
    <row r="40" spans="1:9" x14ac:dyDescent="0.3">
      <c r="A40" s="24" t="str">
        <f t="shared" si="5"/>
        <v>ALICANTE</v>
      </c>
      <c r="B40" s="25">
        <f t="shared" si="3"/>
        <v>13879</v>
      </c>
      <c r="C40" s="25">
        <f t="shared" si="4"/>
        <v>17076</v>
      </c>
      <c r="D40" s="25">
        <f t="shared" ref="D40:D66" si="7">_xlfn.RANK.EQ(B40,$B$39:$B$66)+COUNTIF($B$39:$B$66,B40)-1</f>
        <v>15</v>
      </c>
      <c r="E40" s="24" t="str">
        <f t="shared" si="6"/>
        <v>BARCELONA</v>
      </c>
      <c r="F40" s="24">
        <f t="shared" ref="F40:F55" si="8">LOOKUP(E40,$A$39:$A$66,$B$39:$B$66)</f>
        <v>1735258.52</v>
      </c>
      <c r="G40" s="24">
        <f t="shared" ref="G40:G66" si="9">LOOKUP(E40,$A$39:$A$66,$C$39:$C$66)</f>
        <v>1679703</v>
      </c>
    </row>
    <row r="41" spans="1:9" x14ac:dyDescent="0.3">
      <c r="A41" s="24" t="str">
        <f t="shared" si="5"/>
        <v>ALMERÍA</v>
      </c>
      <c r="B41" s="25">
        <f t="shared" si="3"/>
        <v>6516</v>
      </c>
      <c r="C41" s="25">
        <f t="shared" si="4"/>
        <v>6336</v>
      </c>
      <c r="D41" s="25">
        <f t="shared" si="7"/>
        <v>18</v>
      </c>
      <c r="E41" s="24" t="str">
        <f t="shared" si="6"/>
        <v>BAHÍA DE ALGECIRAS</v>
      </c>
      <c r="F41" s="24">
        <f t="shared" si="8"/>
        <v>576352</v>
      </c>
      <c r="G41" s="24">
        <f t="shared" si="9"/>
        <v>379659</v>
      </c>
    </row>
    <row r="42" spans="1:9" x14ac:dyDescent="0.3">
      <c r="A42" s="24" t="str">
        <f t="shared" si="5"/>
        <v>AVILÉS</v>
      </c>
      <c r="B42" s="25">
        <f t="shared" si="3"/>
        <v>5</v>
      </c>
      <c r="C42" s="25">
        <f t="shared" si="4"/>
        <v>0</v>
      </c>
      <c r="D42" s="25">
        <f t="shared" si="7"/>
        <v>28</v>
      </c>
      <c r="E42" s="24" t="str">
        <f t="shared" si="6"/>
        <v>BILBAO</v>
      </c>
      <c r="F42" s="24">
        <f t="shared" si="8"/>
        <v>566640.25</v>
      </c>
      <c r="G42" s="24">
        <f t="shared" si="9"/>
        <v>531024</v>
      </c>
    </row>
    <row r="43" spans="1:9" x14ac:dyDescent="0.3">
      <c r="A43" s="24" t="str">
        <f t="shared" si="5"/>
        <v>BAHÍA DE ALGECIRAS</v>
      </c>
      <c r="B43" s="25">
        <f t="shared" si="3"/>
        <v>576352</v>
      </c>
      <c r="C43" s="25">
        <f t="shared" si="4"/>
        <v>379659</v>
      </c>
      <c r="D43" s="25">
        <f t="shared" si="7"/>
        <v>3</v>
      </c>
      <c r="E43" s="24" t="str">
        <f t="shared" si="6"/>
        <v>CASTELLÓN</v>
      </c>
      <c r="F43" s="24">
        <f t="shared" si="8"/>
        <v>213859</v>
      </c>
      <c r="G43" s="24">
        <f t="shared" si="9"/>
        <v>204237</v>
      </c>
    </row>
    <row r="44" spans="1:9" x14ac:dyDescent="0.3">
      <c r="A44" s="24" t="str">
        <f t="shared" si="5"/>
        <v>BAHÍA DE CÁDIZ</v>
      </c>
      <c r="B44" s="25">
        <f t="shared" si="3"/>
        <v>11673</v>
      </c>
      <c r="C44" s="25">
        <f t="shared" si="4"/>
        <v>27405</v>
      </c>
      <c r="D44" s="25">
        <f t="shared" si="7"/>
        <v>16</v>
      </c>
      <c r="E44" s="24" t="str">
        <f t="shared" si="6"/>
        <v>VIGO</v>
      </c>
      <c r="F44" s="24">
        <f t="shared" si="8"/>
        <v>189566</v>
      </c>
      <c r="G44" s="24">
        <f t="shared" si="9"/>
        <v>151229</v>
      </c>
    </row>
    <row r="45" spans="1:9" x14ac:dyDescent="0.3">
      <c r="A45" s="24" t="str">
        <f t="shared" si="5"/>
        <v>BALEARES</v>
      </c>
      <c r="B45" s="25">
        <f t="shared" si="3"/>
        <v>51</v>
      </c>
      <c r="C45" s="25">
        <f t="shared" si="4"/>
        <v>49</v>
      </c>
      <c r="D45" s="25">
        <f t="shared" si="7"/>
        <v>25</v>
      </c>
      <c r="E45" s="24" t="str">
        <f t="shared" si="6"/>
        <v>LAS PALMAS</v>
      </c>
      <c r="F45" s="24">
        <f t="shared" si="8"/>
        <v>83611</v>
      </c>
      <c r="G45" s="24">
        <f t="shared" si="9"/>
        <v>101043</v>
      </c>
    </row>
    <row r="46" spans="1:9" x14ac:dyDescent="0.3">
      <c r="A46" s="24" t="str">
        <f t="shared" si="5"/>
        <v>BARCELONA</v>
      </c>
      <c r="B46" s="25">
        <f t="shared" si="3"/>
        <v>1735258.52</v>
      </c>
      <c r="C46" s="25">
        <f t="shared" si="4"/>
        <v>1679703</v>
      </c>
      <c r="D46" s="25">
        <f t="shared" si="7"/>
        <v>2</v>
      </c>
      <c r="E46" s="24" t="str">
        <f t="shared" si="6"/>
        <v>MARÍN Y RÍA DE PONTEVEDRA</v>
      </c>
      <c r="F46" s="24">
        <f t="shared" si="8"/>
        <v>74378</v>
      </c>
      <c r="G46" s="24">
        <f t="shared" si="9"/>
        <v>72010</v>
      </c>
    </row>
    <row r="47" spans="1:9" x14ac:dyDescent="0.3">
      <c r="A47" s="24" t="str">
        <f t="shared" si="5"/>
        <v>BILBAO</v>
      </c>
      <c r="B47" s="25">
        <f t="shared" si="3"/>
        <v>566640.25</v>
      </c>
      <c r="C47" s="25">
        <f t="shared" si="4"/>
        <v>531024</v>
      </c>
      <c r="D47" s="25">
        <f t="shared" si="7"/>
        <v>4</v>
      </c>
      <c r="E47" s="24" t="str">
        <f t="shared" si="6"/>
        <v>CARTAGENA</v>
      </c>
      <c r="F47" s="24">
        <f t="shared" si="8"/>
        <v>67928</v>
      </c>
      <c r="G47" s="24">
        <f t="shared" si="9"/>
        <v>74908</v>
      </c>
    </row>
    <row r="48" spans="1:9" x14ac:dyDescent="0.3">
      <c r="A48" s="24" t="str">
        <f t="shared" si="5"/>
        <v>CARTAGENA</v>
      </c>
      <c r="B48" s="25">
        <f t="shared" si="3"/>
        <v>67928</v>
      </c>
      <c r="C48" s="25">
        <f t="shared" si="4"/>
        <v>74908</v>
      </c>
      <c r="D48" s="25">
        <f t="shared" si="7"/>
        <v>9</v>
      </c>
      <c r="E48" s="24" t="str">
        <f t="shared" si="6"/>
        <v>GIJÓN</v>
      </c>
      <c r="F48" s="24">
        <f t="shared" si="8"/>
        <v>58275</v>
      </c>
      <c r="G48" s="24">
        <f t="shared" si="9"/>
        <v>58706</v>
      </c>
    </row>
    <row r="49" spans="1:7" x14ac:dyDescent="0.3">
      <c r="A49" s="24" t="str">
        <f t="shared" si="5"/>
        <v>CASTELLÓN</v>
      </c>
      <c r="B49" s="25">
        <f t="shared" si="3"/>
        <v>213859</v>
      </c>
      <c r="C49" s="25">
        <f t="shared" si="4"/>
        <v>204237</v>
      </c>
      <c r="D49" s="25">
        <f t="shared" si="7"/>
        <v>5</v>
      </c>
      <c r="E49" s="24" t="str">
        <f t="shared" si="6"/>
        <v>TARRAGONA</v>
      </c>
      <c r="F49" s="24">
        <f t="shared" si="8"/>
        <v>48548</v>
      </c>
      <c r="G49" s="24">
        <f t="shared" si="9"/>
        <v>48693</v>
      </c>
    </row>
    <row r="50" spans="1:7" x14ac:dyDescent="0.3">
      <c r="A50" s="24" t="str">
        <f t="shared" si="5"/>
        <v>CEUTA</v>
      </c>
      <c r="B50" s="25">
        <f t="shared" si="3"/>
        <v>2427</v>
      </c>
      <c r="C50" s="25">
        <f t="shared" si="4"/>
        <v>13</v>
      </c>
      <c r="D50" s="25">
        <f t="shared" si="7"/>
        <v>22</v>
      </c>
      <c r="E50" s="24" t="str">
        <f t="shared" si="6"/>
        <v>SANTA CRUZ DE TENERIFE</v>
      </c>
      <c r="F50" s="24">
        <f t="shared" si="8"/>
        <v>47011</v>
      </c>
      <c r="G50" s="24">
        <f t="shared" si="9"/>
        <v>52636</v>
      </c>
    </row>
    <row r="51" spans="1:7" x14ac:dyDescent="0.3">
      <c r="A51" s="24" t="str">
        <f t="shared" si="5"/>
        <v>FERROL-SAN CIBRAO</v>
      </c>
      <c r="B51" s="25">
        <f t="shared" si="3"/>
        <v>3686</v>
      </c>
      <c r="C51" s="25">
        <f t="shared" si="4"/>
        <v>355</v>
      </c>
      <c r="D51" s="25">
        <f t="shared" si="7"/>
        <v>21</v>
      </c>
      <c r="E51" s="24" t="str">
        <f t="shared" si="6"/>
        <v>MÁLAGA</v>
      </c>
      <c r="F51" s="24">
        <f t="shared" si="8"/>
        <v>24581</v>
      </c>
      <c r="G51" s="24">
        <f t="shared" si="9"/>
        <v>20874</v>
      </c>
    </row>
    <row r="52" spans="1:7" x14ac:dyDescent="0.3">
      <c r="A52" s="24" t="str">
        <f t="shared" si="5"/>
        <v>GIJÓN</v>
      </c>
      <c r="B52" s="25">
        <f t="shared" si="3"/>
        <v>58275</v>
      </c>
      <c r="C52" s="25">
        <f t="shared" si="4"/>
        <v>58706</v>
      </c>
      <c r="D52" s="25">
        <f t="shared" si="7"/>
        <v>10</v>
      </c>
      <c r="E52" s="24" t="str">
        <f t="shared" si="6"/>
        <v>HUELVA</v>
      </c>
      <c r="F52" s="24">
        <f t="shared" si="8"/>
        <v>17289.900000000001</v>
      </c>
      <c r="G52" s="24">
        <f t="shared" si="9"/>
        <v>13133</v>
      </c>
    </row>
    <row r="53" spans="1:7" x14ac:dyDescent="0.3">
      <c r="A53" s="24" t="str">
        <f t="shared" si="5"/>
        <v>HUELVA</v>
      </c>
      <c r="B53" s="25">
        <f t="shared" si="3"/>
        <v>17289.900000000001</v>
      </c>
      <c r="C53" s="25">
        <f t="shared" si="4"/>
        <v>13133</v>
      </c>
      <c r="D53" s="25">
        <f t="shared" si="7"/>
        <v>14</v>
      </c>
      <c r="E53" s="24" t="str">
        <f t="shared" si="6"/>
        <v>ALICANTE</v>
      </c>
      <c r="F53" s="24">
        <f t="shared" si="8"/>
        <v>13879</v>
      </c>
      <c r="G53" s="24">
        <f t="shared" si="9"/>
        <v>17076</v>
      </c>
    </row>
    <row r="54" spans="1:7" x14ac:dyDescent="0.3">
      <c r="A54" s="24" t="str">
        <f t="shared" si="5"/>
        <v>LAS PALMAS</v>
      </c>
      <c r="B54" s="25">
        <f t="shared" si="3"/>
        <v>83611</v>
      </c>
      <c r="C54" s="25">
        <f t="shared" si="4"/>
        <v>101043</v>
      </c>
      <c r="D54" s="25">
        <f t="shared" si="7"/>
        <v>7</v>
      </c>
      <c r="E54" s="24" t="str">
        <f t="shared" si="6"/>
        <v>BAHÍA DE CÁDIZ</v>
      </c>
      <c r="F54" s="24">
        <f t="shared" si="8"/>
        <v>11673</v>
      </c>
      <c r="G54" s="24">
        <f t="shared" si="9"/>
        <v>27405</v>
      </c>
    </row>
    <row r="55" spans="1:7" x14ac:dyDescent="0.3">
      <c r="A55" s="24" t="str">
        <f t="shared" si="5"/>
        <v>MÁLAGA</v>
      </c>
      <c r="B55" s="25">
        <f t="shared" si="3"/>
        <v>24581</v>
      </c>
      <c r="C55" s="25">
        <f t="shared" si="4"/>
        <v>20874</v>
      </c>
      <c r="D55" s="25">
        <f t="shared" si="7"/>
        <v>13</v>
      </c>
      <c r="E55" s="24" t="str">
        <f t="shared" si="6"/>
        <v>SANTANDER</v>
      </c>
      <c r="F55" s="24">
        <f t="shared" si="8"/>
        <v>10539</v>
      </c>
      <c r="G55" s="24">
        <f t="shared" si="9"/>
        <v>6945</v>
      </c>
    </row>
    <row r="56" spans="1:7" x14ac:dyDescent="0.3">
      <c r="A56" s="24" t="str">
        <f t="shared" si="5"/>
        <v>MARÍN Y RÍA DE PONTEVEDRA</v>
      </c>
      <c r="B56" s="25">
        <f t="shared" si="3"/>
        <v>74378</v>
      </c>
      <c r="C56" s="25">
        <f t="shared" si="4"/>
        <v>72010</v>
      </c>
      <c r="D56" s="25">
        <f t="shared" si="7"/>
        <v>8</v>
      </c>
      <c r="E56" s="24" t="str">
        <f t="shared" si="6"/>
        <v>ALMERÍA</v>
      </c>
      <c r="F56" s="24">
        <f t="shared" ref="F56:F66" si="10">LOOKUP(E56,$A$39:$A$66,$B$39:$B$66)</f>
        <v>6516</v>
      </c>
      <c r="G56" s="24">
        <f t="shared" si="9"/>
        <v>6336</v>
      </c>
    </row>
    <row r="57" spans="1:7" x14ac:dyDescent="0.3">
      <c r="A57" s="24" t="str">
        <f t="shared" si="5"/>
        <v>MELILLA</v>
      </c>
      <c r="B57" s="25">
        <f t="shared" si="3"/>
        <v>5912</v>
      </c>
      <c r="C57" s="25">
        <f t="shared" si="4"/>
        <v>12492</v>
      </c>
      <c r="D57" s="25">
        <f t="shared" si="7"/>
        <v>20</v>
      </c>
      <c r="E57" s="24" t="str">
        <f t="shared" si="6"/>
        <v>SEVILLA</v>
      </c>
      <c r="F57" s="24">
        <f t="shared" si="10"/>
        <v>6017</v>
      </c>
      <c r="G57" s="24">
        <f t="shared" si="9"/>
        <v>4841</v>
      </c>
    </row>
    <row r="58" spans="1:7" x14ac:dyDescent="0.3">
      <c r="A58" s="24" t="str">
        <f t="shared" si="5"/>
        <v>MOTRIL</v>
      </c>
      <c r="B58" s="25">
        <f t="shared" si="3"/>
        <v>343</v>
      </c>
      <c r="C58" s="25">
        <f t="shared" si="4"/>
        <v>182</v>
      </c>
      <c r="D58" s="25">
        <f t="shared" si="7"/>
        <v>24</v>
      </c>
      <c r="E58" s="24" t="str">
        <f t="shared" si="6"/>
        <v>MELILLA</v>
      </c>
      <c r="F58" s="24">
        <f t="shared" si="10"/>
        <v>5912</v>
      </c>
      <c r="G58" s="24">
        <f t="shared" si="9"/>
        <v>12492</v>
      </c>
    </row>
    <row r="59" spans="1:7" x14ac:dyDescent="0.3">
      <c r="A59" s="24" t="str">
        <f t="shared" si="5"/>
        <v>PASAIA</v>
      </c>
      <c r="B59" s="25">
        <f t="shared" si="3"/>
        <v>15</v>
      </c>
      <c r="C59" s="25">
        <f t="shared" si="4"/>
        <v>8</v>
      </c>
      <c r="D59" s="25">
        <f t="shared" si="7"/>
        <v>27</v>
      </c>
      <c r="E59" s="24" t="str">
        <f t="shared" si="6"/>
        <v>FERROL-SAN CIBRAO</v>
      </c>
      <c r="F59" s="24">
        <f t="shared" si="10"/>
        <v>3686</v>
      </c>
      <c r="G59" s="24">
        <f t="shared" si="9"/>
        <v>355</v>
      </c>
    </row>
    <row r="60" spans="1:7" x14ac:dyDescent="0.3">
      <c r="A60" s="24" t="str">
        <f t="shared" si="5"/>
        <v>SANTA CRUZ DE TENERIFE</v>
      </c>
      <c r="B60" s="25">
        <f t="shared" si="3"/>
        <v>47011</v>
      </c>
      <c r="C60" s="25">
        <f t="shared" si="4"/>
        <v>52636</v>
      </c>
      <c r="D60" s="25">
        <f t="shared" si="7"/>
        <v>12</v>
      </c>
      <c r="E60" s="24" t="str">
        <f t="shared" si="6"/>
        <v>CEUTA</v>
      </c>
      <c r="F60" s="24">
        <f t="shared" si="10"/>
        <v>2427</v>
      </c>
      <c r="G60" s="24">
        <f t="shared" si="9"/>
        <v>13</v>
      </c>
    </row>
    <row r="61" spans="1:7" x14ac:dyDescent="0.3">
      <c r="A61" s="24" t="str">
        <f t="shared" si="5"/>
        <v>SANTANDER</v>
      </c>
      <c r="B61" s="25">
        <f t="shared" si="3"/>
        <v>10539</v>
      </c>
      <c r="C61" s="25">
        <f t="shared" si="4"/>
        <v>6945</v>
      </c>
      <c r="D61" s="25">
        <f t="shared" si="7"/>
        <v>17</v>
      </c>
      <c r="E61" s="24" t="str">
        <f t="shared" si="6"/>
        <v>VILAGARCÍA</v>
      </c>
      <c r="F61" s="24">
        <f t="shared" si="10"/>
        <v>1383</v>
      </c>
      <c r="G61" s="24">
        <f t="shared" si="9"/>
        <v>745</v>
      </c>
    </row>
    <row r="62" spans="1:7" x14ac:dyDescent="0.3">
      <c r="A62" s="24" t="str">
        <f t="shared" si="5"/>
        <v>SEVILLA</v>
      </c>
      <c r="B62" s="25">
        <f t="shared" si="3"/>
        <v>6017</v>
      </c>
      <c r="C62" s="25">
        <f t="shared" si="4"/>
        <v>4841</v>
      </c>
      <c r="D62" s="25">
        <f t="shared" si="7"/>
        <v>19</v>
      </c>
      <c r="E62" s="24" t="str">
        <f t="shared" si="6"/>
        <v>MOTRIL</v>
      </c>
      <c r="F62" s="24">
        <f t="shared" si="10"/>
        <v>343</v>
      </c>
      <c r="G62" s="24">
        <f t="shared" si="9"/>
        <v>182</v>
      </c>
    </row>
    <row r="63" spans="1:7" x14ac:dyDescent="0.3">
      <c r="A63" s="24" t="str">
        <f t="shared" si="5"/>
        <v>TARRAGONA</v>
      </c>
      <c r="B63" s="25">
        <f t="shared" si="3"/>
        <v>48548</v>
      </c>
      <c r="C63" s="25">
        <f t="shared" si="4"/>
        <v>48693</v>
      </c>
      <c r="D63" s="25">
        <f t="shared" si="7"/>
        <v>11</v>
      </c>
      <c r="E63" s="24" t="str">
        <f t="shared" si="6"/>
        <v>BALEARES</v>
      </c>
      <c r="F63" s="24">
        <f t="shared" si="10"/>
        <v>51</v>
      </c>
      <c r="G63" s="24">
        <f t="shared" si="9"/>
        <v>49</v>
      </c>
    </row>
    <row r="64" spans="1:7" x14ac:dyDescent="0.3">
      <c r="A64" s="24" t="str">
        <f t="shared" si="5"/>
        <v>VALENCIA</v>
      </c>
      <c r="B64" s="25">
        <f t="shared" si="3"/>
        <v>2134368</v>
      </c>
      <c r="C64" s="25">
        <f t="shared" si="4"/>
        <v>2013472.7</v>
      </c>
      <c r="D64" s="25">
        <f t="shared" si="7"/>
        <v>1</v>
      </c>
      <c r="E64" s="24" t="str">
        <f t="shared" si="6"/>
        <v>A CORUÑA</v>
      </c>
      <c r="F64" s="24">
        <f t="shared" si="10"/>
        <v>26</v>
      </c>
      <c r="G64" s="24">
        <f t="shared" si="9"/>
        <v>3</v>
      </c>
    </row>
    <row r="65" spans="1:7" x14ac:dyDescent="0.3">
      <c r="A65" s="24" t="str">
        <f t="shared" si="5"/>
        <v>VIGO</v>
      </c>
      <c r="B65" s="25">
        <f t="shared" si="3"/>
        <v>189566</v>
      </c>
      <c r="C65" s="25">
        <f t="shared" si="4"/>
        <v>151229</v>
      </c>
      <c r="D65" s="25">
        <f t="shared" si="7"/>
        <v>6</v>
      </c>
      <c r="E65" s="24" t="str">
        <f t="shared" si="6"/>
        <v>PASAIA</v>
      </c>
      <c r="F65" s="24">
        <f t="shared" si="10"/>
        <v>15</v>
      </c>
      <c r="G65" s="24">
        <f t="shared" si="9"/>
        <v>8</v>
      </c>
    </row>
    <row r="66" spans="1:7" x14ac:dyDescent="0.3">
      <c r="A66" s="24" t="str">
        <f t="shared" si="5"/>
        <v>VILAGARCÍA</v>
      </c>
      <c r="B66" s="25">
        <f t="shared" si="3"/>
        <v>1383</v>
      </c>
      <c r="C66" s="25">
        <f t="shared" si="4"/>
        <v>745</v>
      </c>
      <c r="D66" s="25">
        <f t="shared" si="7"/>
        <v>23</v>
      </c>
      <c r="E66" s="24" t="str">
        <f t="shared" si="6"/>
        <v>AVILÉS</v>
      </c>
      <c r="F66" s="24">
        <f t="shared" si="10"/>
        <v>5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7" priority="2">
      <formula>ISERROR(F7)</formula>
    </cfRule>
  </conditionalFormatting>
  <conditionalFormatting sqref="F8 F10 F12 F14 F16 F18 F20 F22 F24 F26 F28 F30 F32 F34">
    <cfRule type="containsErrors" dxfId="1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55</v>
      </c>
    </row>
    <row r="2" spans="1:12" s="2" customFormat="1" ht="21" x14ac:dyDescent="0.4">
      <c r="F2" s="3"/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17</v>
      </c>
      <c r="D7" s="18">
        <v>3</v>
      </c>
      <c r="E7" s="18">
        <v>27</v>
      </c>
      <c r="F7" s="10">
        <f>((E7*100)/D7)-100</f>
        <v>800</v>
      </c>
      <c r="G7" s="1"/>
      <c r="H7" s="1"/>
      <c r="I7" s="1"/>
    </row>
    <row r="8" spans="1:12" x14ac:dyDescent="0.3">
      <c r="A8" s="11" t="s">
        <v>31</v>
      </c>
      <c r="B8" s="19">
        <v>13954</v>
      </c>
      <c r="C8" s="19">
        <v>13273</v>
      </c>
      <c r="D8" s="19">
        <v>161507</v>
      </c>
      <c r="E8" s="19">
        <v>161786</v>
      </c>
      <c r="F8" s="12">
        <f t="shared" ref="F8:F34" si="0">((E8*100)/D8)-100</f>
        <v>0.17274793043026193</v>
      </c>
      <c r="G8" s="1"/>
      <c r="H8" s="1"/>
      <c r="I8" s="1"/>
    </row>
    <row r="9" spans="1:12" x14ac:dyDescent="0.3">
      <c r="A9" s="9" t="s">
        <v>156</v>
      </c>
      <c r="B9" s="18">
        <v>504</v>
      </c>
      <c r="C9" s="18">
        <v>1108</v>
      </c>
      <c r="D9" s="18">
        <v>6592</v>
      </c>
      <c r="E9" s="18">
        <v>9360.75</v>
      </c>
      <c r="F9" s="10">
        <f t="shared" si="0"/>
        <v>42.001668689320383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5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30831</v>
      </c>
      <c r="C11" s="18">
        <v>50309</v>
      </c>
      <c r="D11" s="18">
        <v>382180</v>
      </c>
      <c r="E11" s="18">
        <v>577814</v>
      </c>
      <c r="F11" s="10">
        <f t="shared" si="0"/>
        <v>51.188968548851335</v>
      </c>
      <c r="G11" s="1"/>
      <c r="H11" s="1"/>
      <c r="I11" s="1"/>
    </row>
    <row r="12" spans="1:12" x14ac:dyDescent="0.3">
      <c r="A12" s="11" t="s">
        <v>160</v>
      </c>
      <c r="B12" s="19">
        <v>6799</v>
      </c>
      <c r="C12" s="19">
        <v>5712</v>
      </c>
      <c r="D12" s="19">
        <v>82051</v>
      </c>
      <c r="E12" s="19">
        <v>68028</v>
      </c>
      <c r="F12" s="12">
        <f t="shared" si="0"/>
        <v>-17.090589998903127</v>
      </c>
      <c r="G12" s="1"/>
      <c r="H12" s="1"/>
      <c r="I12" s="1"/>
    </row>
    <row r="13" spans="1:12" x14ac:dyDescent="0.3">
      <c r="A13" s="9" t="s">
        <v>32</v>
      </c>
      <c r="B13" s="18">
        <v>7557</v>
      </c>
      <c r="C13" s="18">
        <v>7494</v>
      </c>
      <c r="D13" s="18">
        <v>120259</v>
      </c>
      <c r="E13" s="18">
        <v>121220</v>
      </c>
      <c r="F13" s="10">
        <f t="shared" si="0"/>
        <v>0.79910859062523798</v>
      </c>
      <c r="G13" s="1"/>
      <c r="H13" s="1"/>
      <c r="I13" s="1"/>
    </row>
    <row r="14" spans="1:12" x14ac:dyDescent="0.3">
      <c r="A14" s="11" t="s">
        <v>33</v>
      </c>
      <c r="B14" s="19">
        <v>141408</v>
      </c>
      <c r="C14" s="19">
        <v>160444</v>
      </c>
      <c r="D14" s="19">
        <v>1929335</v>
      </c>
      <c r="E14" s="19">
        <v>1971906.02</v>
      </c>
      <c r="F14" s="12">
        <f t="shared" si="0"/>
        <v>2.2065126066753606</v>
      </c>
      <c r="G14" s="1"/>
      <c r="H14" s="1"/>
      <c r="I14" s="1"/>
    </row>
    <row r="15" spans="1:12" x14ac:dyDescent="0.3">
      <c r="A15" s="9" t="s">
        <v>34</v>
      </c>
      <c r="B15" s="18">
        <v>65818</v>
      </c>
      <c r="C15" s="18">
        <v>48337</v>
      </c>
      <c r="D15" s="18">
        <v>602245</v>
      </c>
      <c r="E15" s="18">
        <v>636952.75</v>
      </c>
      <c r="F15" s="10">
        <f t="shared" si="0"/>
        <v>5.7630615447201734</v>
      </c>
      <c r="G15" s="1"/>
      <c r="H15" s="1"/>
      <c r="I15" s="1"/>
    </row>
    <row r="16" spans="1:12" x14ac:dyDescent="0.3">
      <c r="A16" s="11" t="s">
        <v>35</v>
      </c>
      <c r="B16" s="19">
        <v>5663</v>
      </c>
      <c r="C16" s="19">
        <v>4729</v>
      </c>
      <c r="D16" s="19">
        <v>89931</v>
      </c>
      <c r="E16" s="19">
        <v>84012</v>
      </c>
      <c r="F16" s="12">
        <f t="shared" si="0"/>
        <v>-6.581712646362206</v>
      </c>
      <c r="G16" s="1"/>
      <c r="H16" s="1"/>
      <c r="I16" s="1"/>
    </row>
    <row r="17" spans="1:9" x14ac:dyDescent="0.3">
      <c r="A17" s="9" t="s">
        <v>161</v>
      </c>
      <c r="B17" s="18">
        <v>17814</v>
      </c>
      <c r="C17" s="18">
        <v>13667</v>
      </c>
      <c r="D17" s="18">
        <v>210036</v>
      </c>
      <c r="E17" s="18">
        <v>221907</v>
      </c>
      <c r="F17" s="10">
        <f t="shared" si="0"/>
        <v>5.6518882477289623</v>
      </c>
      <c r="G17" s="1"/>
      <c r="H17" s="1"/>
      <c r="I17" s="1"/>
    </row>
    <row r="18" spans="1:9" x14ac:dyDescent="0.3">
      <c r="A18" s="11" t="s">
        <v>36</v>
      </c>
      <c r="B18" s="19">
        <v>728</v>
      </c>
      <c r="C18" s="19">
        <v>924</v>
      </c>
      <c r="D18" s="19">
        <v>16036</v>
      </c>
      <c r="E18" s="19">
        <v>10966</v>
      </c>
      <c r="F18" s="12">
        <f t="shared" si="0"/>
        <v>-31.616363182838612</v>
      </c>
      <c r="G18" s="1"/>
      <c r="H18" s="1"/>
      <c r="I18" s="1"/>
    </row>
    <row r="19" spans="1:9" x14ac:dyDescent="0.3">
      <c r="A19" s="9" t="s">
        <v>37</v>
      </c>
      <c r="B19" s="18">
        <v>48</v>
      </c>
      <c r="C19" s="18">
        <v>481</v>
      </c>
      <c r="D19" s="18">
        <v>455</v>
      </c>
      <c r="E19" s="18">
        <v>4532</v>
      </c>
      <c r="F19" s="10">
        <f t="shared" si="0"/>
        <v>896.04395604395609</v>
      </c>
      <c r="G19" s="1"/>
      <c r="H19" s="1"/>
      <c r="I19" s="1"/>
    </row>
    <row r="20" spans="1:9" x14ac:dyDescent="0.3">
      <c r="A20" s="11" t="s">
        <v>162</v>
      </c>
      <c r="B20" s="19">
        <v>5284</v>
      </c>
      <c r="C20" s="19">
        <v>5163</v>
      </c>
      <c r="D20" s="19">
        <v>76345</v>
      </c>
      <c r="E20" s="19">
        <v>79352</v>
      </c>
      <c r="F20" s="12">
        <f t="shared" si="0"/>
        <v>3.9386993254306049</v>
      </c>
      <c r="G20" s="1"/>
      <c r="H20" s="1"/>
      <c r="I20" s="1"/>
    </row>
    <row r="21" spans="1:9" x14ac:dyDescent="0.3">
      <c r="A21" s="9" t="s">
        <v>38</v>
      </c>
      <c r="B21" s="18">
        <v>6718</v>
      </c>
      <c r="C21" s="18">
        <v>4705</v>
      </c>
      <c r="D21" s="18">
        <v>57416</v>
      </c>
      <c r="E21" s="18">
        <v>67744.399999999994</v>
      </c>
      <c r="F21" s="10">
        <f t="shared" si="0"/>
        <v>17.988713947331732</v>
      </c>
      <c r="G21" s="1"/>
      <c r="H21" s="1"/>
      <c r="I21" s="1"/>
    </row>
    <row r="22" spans="1:9" x14ac:dyDescent="0.3">
      <c r="A22" s="11" t="s">
        <v>59</v>
      </c>
      <c r="B22" s="19">
        <v>49053</v>
      </c>
      <c r="C22" s="19">
        <v>46331</v>
      </c>
      <c r="D22" s="19">
        <v>567486</v>
      </c>
      <c r="E22" s="19">
        <v>557822</v>
      </c>
      <c r="F22" s="12">
        <f t="shared" si="0"/>
        <v>-1.7029495000757748</v>
      </c>
      <c r="G22" s="1"/>
      <c r="H22" s="1"/>
      <c r="I22" s="1"/>
    </row>
    <row r="23" spans="1:9" x14ac:dyDescent="0.3">
      <c r="A23" s="9" t="s">
        <v>163</v>
      </c>
      <c r="B23" s="18">
        <v>2636</v>
      </c>
      <c r="C23" s="18">
        <v>3721</v>
      </c>
      <c r="D23" s="18">
        <v>37303</v>
      </c>
      <c r="E23" s="18">
        <v>39381</v>
      </c>
      <c r="F23" s="10">
        <f t="shared" si="0"/>
        <v>5.570597539071926</v>
      </c>
      <c r="G23" s="1"/>
      <c r="H23" s="1"/>
      <c r="I23" s="1"/>
    </row>
    <row r="24" spans="1:9" x14ac:dyDescent="0.3">
      <c r="A24" s="11" t="s">
        <v>165</v>
      </c>
      <c r="B24" s="19">
        <v>6590</v>
      </c>
      <c r="C24" s="19">
        <v>6785</v>
      </c>
      <c r="D24" s="19">
        <v>76434</v>
      </c>
      <c r="E24" s="19">
        <v>80453</v>
      </c>
      <c r="F24" s="12">
        <f t="shared" si="0"/>
        <v>5.2581311981578835</v>
      </c>
      <c r="G24" s="1"/>
      <c r="H24" s="1"/>
      <c r="I24" s="1"/>
    </row>
    <row r="25" spans="1:9" x14ac:dyDescent="0.3">
      <c r="A25" s="9" t="s">
        <v>39</v>
      </c>
      <c r="B25" s="18">
        <v>2060</v>
      </c>
      <c r="C25" s="18">
        <v>1451</v>
      </c>
      <c r="D25" s="18">
        <v>36417</v>
      </c>
      <c r="E25" s="18">
        <v>22130</v>
      </c>
      <c r="F25" s="10">
        <f t="shared" si="0"/>
        <v>-39.231677513249309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22</v>
      </c>
      <c r="D26" s="19">
        <v>1458</v>
      </c>
      <c r="E26" s="19">
        <v>343</v>
      </c>
      <c r="F26" s="12">
        <f t="shared" si="0"/>
        <v>-76.474622770919069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8</v>
      </c>
      <c r="E27" s="18">
        <v>15</v>
      </c>
      <c r="F27" s="17">
        <f t="shared" si="0"/>
        <v>87.5</v>
      </c>
      <c r="G27" s="1"/>
      <c r="H27" s="1"/>
      <c r="I27" s="1"/>
    </row>
    <row r="28" spans="1:9" x14ac:dyDescent="0.3">
      <c r="A28" s="11" t="s">
        <v>42</v>
      </c>
      <c r="B28" s="19">
        <v>35471</v>
      </c>
      <c r="C28" s="19">
        <v>33023</v>
      </c>
      <c r="D28" s="19">
        <v>401619</v>
      </c>
      <c r="E28" s="19">
        <v>405261</v>
      </c>
      <c r="F28" s="12">
        <f t="shared" si="0"/>
        <v>0.90682960716499394</v>
      </c>
      <c r="G28" s="1"/>
      <c r="H28" s="1"/>
      <c r="I28" s="1"/>
    </row>
    <row r="29" spans="1:9" x14ac:dyDescent="0.3">
      <c r="A29" s="9" t="s">
        <v>43</v>
      </c>
      <c r="B29" s="18">
        <v>681</v>
      </c>
      <c r="C29" s="18">
        <v>901</v>
      </c>
      <c r="D29" s="18">
        <v>6945</v>
      </c>
      <c r="E29" s="18">
        <v>10539</v>
      </c>
      <c r="F29" s="10">
        <f t="shared" si="0"/>
        <v>51.749460043196535</v>
      </c>
      <c r="G29" s="1"/>
      <c r="H29" s="1"/>
      <c r="I29" s="1"/>
    </row>
    <row r="30" spans="1:9" x14ac:dyDescent="0.3">
      <c r="A30" s="11" t="s">
        <v>44</v>
      </c>
      <c r="B30" s="19">
        <v>9953</v>
      </c>
      <c r="C30" s="19">
        <v>11510</v>
      </c>
      <c r="D30" s="19">
        <v>105566</v>
      </c>
      <c r="E30" s="19">
        <v>138130</v>
      </c>
      <c r="F30" s="12">
        <f t="shared" si="0"/>
        <v>30.847053028437188</v>
      </c>
      <c r="G30" s="1"/>
      <c r="H30" s="1"/>
      <c r="I30" s="1"/>
    </row>
    <row r="31" spans="1:9" x14ac:dyDescent="0.3">
      <c r="A31" s="9" t="s">
        <v>45</v>
      </c>
      <c r="B31" s="18">
        <v>5216</v>
      </c>
      <c r="C31" s="18">
        <v>4815</v>
      </c>
      <c r="D31" s="18">
        <v>59043</v>
      </c>
      <c r="E31" s="18">
        <v>58027</v>
      </c>
      <c r="F31" s="10">
        <f t="shared" si="0"/>
        <v>-1.7207797706756054</v>
      </c>
      <c r="G31" s="1"/>
      <c r="H31" s="1"/>
      <c r="I31" s="1"/>
    </row>
    <row r="32" spans="1:9" x14ac:dyDescent="0.3">
      <c r="A32" s="11" t="s">
        <v>46</v>
      </c>
      <c r="B32" s="19">
        <v>168506</v>
      </c>
      <c r="C32" s="19">
        <v>196405</v>
      </c>
      <c r="D32" s="19">
        <v>2214681.7000000002</v>
      </c>
      <c r="E32" s="19">
        <v>2356443</v>
      </c>
      <c r="F32" s="12">
        <f t="shared" si="0"/>
        <v>6.4009785243631114</v>
      </c>
      <c r="G32" s="1"/>
      <c r="H32" s="1"/>
      <c r="I32" s="1"/>
    </row>
    <row r="33" spans="1:9" x14ac:dyDescent="0.3">
      <c r="A33" s="9" t="s">
        <v>47</v>
      </c>
      <c r="B33" s="18">
        <v>13313</v>
      </c>
      <c r="C33" s="18">
        <v>12133</v>
      </c>
      <c r="D33" s="18">
        <v>174313</v>
      </c>
      <c r="E33" s="18">
        <v>209689</v>
      </c>
      <c r="F33" s="10">
        <f t="shared" si="0"/>
        <v>20.294527660013884</v>
      </c>
      <c r="G33" s="1"/>
      <c r="H33" s="1"/>
      <c r="I33" s="1"/>
    </row>
    <row r="34" spans="1:9" x14ac:dyDescent="0.3">
      <c r="A34" s="11" t="s">
        <v>164</v>
      </c>
      <c r="B34" s="19">
        <v>2741</v>
      </c>
      <c r="C34" s="19">
        <v>3129</v>
      </c>
      <c r="D34" s="19">
        <v>34490</v>
      </c>
      <c r="E34" s="19">
        <v>35005</v>
      </c>
      <c r="F34" s="12">
        <f t="shared" si="0"/>
        <v>1.4931864308495193</v>
      </c>
      <c r="G34" s="1"/>
      <c r="H34" s="1"/>
      <c r="I34" s="1"/>
    </row>
    <row r="35" spans="1:9" x14ac:dyDescent="0.3">
      <c r="A35" s="13" t="s">
        <v>48</v>
      </c>
      <c r="B35" s="14">
        <f>SUM(B7:B34)</f>
        <v>599346</v>
      </c>
      <c r="C35" s="14">
        <f t="shared" ref="C35:E35" si="1">SUM(C7:C34)</f>
        <v>636589</v>
      </c>
      <c r="D35" s="14">
        <f t="shared" si="1"/>
        <v>7450154.7000000002</v>
      </c>
      <c r="E35" s="14">
        <f t="shared" si="1"/>
        <v>7928850.9199999999</v>
      </c>
      <c r="F35" s="15">
        <f t="shared" ref="F35" si="2">((E35*100)/D35)-100</f>
        <v>6.4253191950497381</v>
      </c>
      <c r="G35" s="1"/>
      <c r="H35" s="1"/>
      <c r="I35" s="1"/>
    </row>
    <row r="36" spans="1:9" x14ac:dyDescent="0.3">
      <c r="A36" s="47" t="s">
        <v>121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27</v>
      </c>
      <c r="C39" s="25">
        <f t="shared" si="4"/>
        <v>3</v>
      </c>
      <c r="D39" s="25">
        <f>_xlfn.RANK.EQ(B39,$B$39:$B$66)+COUNTIF($B$39:$B$66,B39)-1</f>
        <v>26</v>
      </c>
      <c r="E39" s="24" t="str">
        <f t="shared" ref="E39:E66" si="6">INDEX($A$39:$B$66,MATCH(ROW()-38,$D$39:$D$66,0),1)</f>
        <v>VALENCIA</v>
      </c>
      <c r="F39" s="24">
        <f>LOOKUP(E39,$A$39:$A$66,$B$39:$B$66)</f>
        <v>2356443</v>
      </c>
      <c r="G39" s="24">
        <f>LOOKUP(E39,$A$39:$A$66,$C$39:$C$66)</f>
        <v>2214681.7000000002</v>
      </c>
    </row>
    <row r="40" spans="1:9" x14ac:dyDescent="0.3">
      <c r="A40" s="24" t="str">
        <f t="shared" si="5"/>
        <v>ALICANTE</v>
      </c>
      <c r="B40" s="25">
        <f t="shared" si="3"/>
        <v>161786</v>
      </c>
      <c r="C40" s="25">
        <f t="shared" si="4"/>
        <v>161507</v>
      </c>
      <c r="D40" s="25">
        <f t="shared" ref="D40:D66" si="7">_xlfn.RANK.EQ(B40,$B$39:$B$66)+COUNTIF($B$39:$B$66,B40)-1</f>
        <v>9</v>
      </c>
      <c r="E40" s="24" t="str">
        <f t="shared" si="6"/>
        <v>BARCELONA</v>
      </c>
      <c r="F40" s="24">
        <f t="shared" ref="F40:F55" si="8">LOOKUP(E40,$A$39:$A$66,$B$39:$B$66)</f>
        <v>1971906.02</v>
      </c>
      <c r="G40" s="24">
        <f t="shared" ref="G40:G66" si="9">LOOKUP(E40,$A$39:$A$66,$C$39:$C$66)</f>
        <v>1929335</v>
      </c>
    </row>
    <row r="41" spans="1:9" x14ac:dyDescent="0.3">
      <c r="A41" s="24" t="str">
        <f t="shared" si="5"/>
        <v>ALMERÍA</v>
      </c>
      <c r="B41" s="25">
        <f t="shared" si="3"/>
        <v>9360.75</v>
      </c>
      <c r="C41" s="25">
        <f t="shared" si="4"/>
        <v>6592</v>
      </c>
      <c r="D41" s="25">
        <f t="shared" si="7"/>
        <v>23</v>
      </c>
      <c r="E41" s="24" t="str">
        <f t="shared" si="6"/>
        <v>BILBAO</v>
      </c>
      <c r="F41" s="24">
        <f t="shared" si="8"/>
        <v>636952.75</v>
      </c>
      <c r="G41" s="24">
        <f t="shared" si="9"/>
        <v>602245</v>
      </c>
    </row>
    <row r="42" spans="1:9" x14ac:dyDescent="0.3">
      <c r="A42" s="24" t="str">
        <f t="shared" si="5"/>
        <v>AVILÉS</v>
      </c>
      <c r="B42" s="25">
        <f t="shared" si="3"/>
        <v>5</v>
      </c>
      <c r="C42" s="25">
        <f t="shared" si="4"/>
        <v>0</v>
      </c>
      <c r="D42" s="25">
        <f t="shared" si="7"/>
        <v>28</v>
      </c>
      <c r="E42" s="24" t="str">
        <f t="shared" si="6"/>
        <v>BAHÍA DE ALGECIRAS</v>
      </c>
      <c r="F42" s="24">
        <f t="shared" si="8"/>
        <v>577814</v>
      </c>
      <c r="G42" s="24">
        <f t="shared" si="9"/>
        <v>382180</v>
      </c>
    </row>
    <row r="43" spans="1:9" x14ac:dyDescent="0.3">
      <c r="A43" s="24" t="str">
        <f t="shared" si="5"/>
        <v>BAHÍA DE ALGECIRAS</v>
      </c>
      <c r="B43" s="25">
        <f t="shared" si="3"/>
        <v>577814</v>
      </c>
      <c r="C43" s="25">
        <f t="shared" si="4"/>
        <v>382180</v>
      </c>
      <c r="D43" s="25">
        <f t="shared" si="7"/>
        <v>4</v>
      </c>
      <c r="E43" s="24" t="str">
        <f t="shared" si="6"/>
        <v>LAS PALMAS</v>
      </c>
      <c r="F43" s="24">
        <f t="shared" si="8"/>
        <v>557822</v>
      </c>
      <c r="G43" s="24">
        <f t="shared" si="9"/>
        <v>567486</v>
      </c>
    </row>
    <row r="44" spans="1:9" x14ac:dyDescent="0.3">
      <c r="A44" s="24" t="str">
        <f t="shared" si="5"/>
        <v>BAHÍA DE CÁDIZ</v>
      </c>
      <c r="B44" s="25">
        <f t="shared" si="3"/>
        <v>68028</v>
      </c>
      <c r="C44" s="25">
        <f t="shared" si="4"/>
        <v>82051</v>
      </c>
      <c r="D44" s="25">
        <f t="shared" si="7"/>
        <v>15</v>
      </c>
      <c r="E44" s="24" t="str">
        <f t="shared" si="6"/>
        <v>SANTA CRUZ DE TENERIFE</v>
      </c>
      <c r="F44" s="24">
        <f t="shared" si="8"/>
        <v>405261</v>
      </c>
      <c r="G44" s="24">
        <f t="shared" si="9"/>
        <v>401619</v>
      </c>
    </row>
    <row r="45" spans="1:9" x14ac:dyDescent="0.3">
      <c r="A45" s="24" t="str">
        <f t="shared" si="5"/>
        <v>BALEARES</v>
      </c>
      <c r="B45" s="25">
        <f t="shared" si="3"/>
        <v>121220</v>
      </c>
      <c r="C45" s="25">
        <f t="shared" si="4"/>
        <v>120259</v>
      </c>
      <c r="D45" s="25">
        <f t="shared" si="7"/>
        <v>11</v>
      </c>
      <c r="E45" s="24" t="str">
        <f t="shared" si="6"/>
        <v>CASTELLÓN</v>
      </c>
      <c r="F45" s="24">
        <f t="shared" si="8"/>
        <v>221907</v>
      </c>
      <c r="G45" s="24">
        <f t="shared" si="9"/>
        <v>210036</v>
      </c>
    </row>
    <row r="46" spans="1:9" x14ac:dyDescent="0.3">
      <c r="A46" s="24" t="str">
        <f t="shared" si="5"/>
        <v>BARCELONA</v>
      </c>
      <c r="B46" s="25">
        <f t="shared" si="3"/>
        <v>1971906.02</v>
      </c>
      <c r="C46" s="25">
        <f t="shared" si="4"/>
        <v>1929335</v>
      </c>
      <c r="D46" s="25">
        <f t="shared" si="7"/>
        <v>2</v>
      </c>
      <c r="E46" s="24" t="str">
        <f t="shared" si="6"/>
        <v>VIGO</v>
      </c>
      <c r="F46" s="24">
        <f t="shared" si="8"/>
        <v>209689</v>
      </c>
      <c r="G46" s="24">
        <f t="shared" si="9"/>
        <v>174313</v>
      </c>
    </row>
    <row r="47" spans="1:9" x14ac:dyDescent="0.3">
      <c r="A47" s="24" t="str">
        <f t="shared" si="5"/>
        <v>BILBAO</v>
      </c>
      <c r="B47" s="25">
        <f t="shared" si="3"/>
        <v>636952.75</v>
      </c>
      <c r="C47" s="25">
        <f t="shared" si="4"/>
        <v>602245</v>
      </c>
      <c r="D47" s="25">
        <f t="shared" si="7"/>
        <v>3</v>
      </c>
      <c r="E47" s="24" t="str">
        <f t="shared" si="6"/>
        <v>ALICANTE</v>
      </c>
      <c r="F47" s="24">
        <f t="shared" si="8"/>
        <v>161786</v>
      </c>
      <c r="G47" s="24">
        <f t="shared" si="9"/>
        <v>161507</v>
      </c>
    </row>
    <row r="48" spans="1:9" x14ac:dyDescent="0.3">
      <c r="A48" s="24" t="str">
        <f t="shared" si="5"/>
        <v>CARTAGENA</v>
      </c>
      <c r="B48" s="25">
        <f t="shared" si="3"/>
        <v>84012</v>
      </c>
      <c r="C48" s="25">
        <f t="shared" si="4"/>
        <v>89931</v>
      </c>
      <c r="D48" s="25">
        <f t="shared" si="7"/>
        <v>12</v>
      </c>
      <c r="E48" s="24" t="str">
        <f t="shared" si="6"/>
        <v>SEVILLA</v>
      </c>
      <c r="F48" s="24">
        <f t="shared" si="8"/>
        <v>138130</v>
      </c>
      <c r="G48" s="24">
        <f t="shared" si="9"/>
        <v>105566</v>
      </c>
    </row>
    <row r="49" spans="1:7" x14ac:dyDescent="0.3">
      <c r="A49" s="24" t="str">
        <f t="shared" si="5"/>
        <v>CASTELLÓN</v>
      </c>
      <c r="B49" s="25">
        <f t="shared" si="3"/>
        <v>221907</v>
      </c>
      <c r="C49" s="25">
        <f t="shared" si="4"/>
        <v>210036</v>
      </c>
      <c r="D49" s="25">
        <f t="shared" si="7"/>
        <v>7</v>
      </c>
      <c r="E49" s="24" t="str">
        <f t="shared" si="6"/>
        <v>BALEARES</v>
      </c>
      <c r="F49" s="24">
        <f t="shared" si="8"/>
        <v>121220</v>
      </c>
      <c r="G49" s="24">
        <f t="shared" si="9"/>
        <v>120259</v>
      </c>
    </row>
    <row r="50" spans="1:7" x14ac:dyDescent="0.3">
      <c r="A50" s="24" t="str">
        <f t="shared" si="5"/>
        <v>CEUTA</v>
      </c>
      <c r="B50" s="25">
        <f t="shared" si="3"/>
        <v>10966</v>
      </c>
      <c r="C50" s="25">
        <f t="shared" si="4"/>
        <v>16036</v>
      </c>
      <c r="D50" s="25">
        <f t="shared" si="7"/>
        <v>21</v>
      </c>
      <c r="E50" s="24" t="str">
        <f t="shared" si="6"/>
        <v>CARTAGENA</v>
      </c>
      <c r="F50" s="24">
        <f t="shared" si="8"/>
        <v>84012</v>
      </c>
      <c r="G50" s="24">
        <f t="shared" si="9"/>
        <v>89931</v>
      </c>
    </row>
    <row r="51" spans="1:7" x14ac:dyDescent="0.3">
      <c r="A51" s="24" t="str">
        <f t="shared" si="5"/>
        <v>FERROL-SAN CIBRAO</v>
      </c>
      <c r="B51" s="25">
        <f t="shared" si="3"/>
        <v>4532</v>
      </c>
      <c r="C51" s="25">
        <f t="shared" si="4"/>
        <v>455</v>
      </c>
      <c r="D51" s="25">
        <f t="shared" si="7"/>
        <v>24</v>
      </c>
      <c r="E51" s="24" t="str">
        <f t="shared" si="6"/>
        <v>MARÍN Y RÍA DE PONTEVEDRA</v>
      </c>
      <c r="F51" s="24">
        <f t="shared" si="8"/>
        <v>80453</v>
      </c>
      <c r="G51" s="24">
        <f t="shared" si="9"/>
        <v>76434</v>
      </c>
    </row>
    <row r="52" spans="1:7" x14ac:dyDescent="0.3">
      <c r="A52" s="24" t="str">
        <f t="shared" si="5"/>
        <v>GIJÓN</v>
      </c>
      <c r="B52" s="25">
        <f t="shared" si="3"/>
        <v>79352</v>
      </c>
      <c r="C52" s="25">
        <f t="shared" si="4"/>
        <v>76345</v>
      </c>
      <c r="D52" s="25">
        <f t="shared" si="7"/>
        <v>14</v>
      </c>
      <c r="E52" s="24" t="str">
        <f t="shared" si="6"/>
        <v>GIJÓN</v>
      </c>
      <c r="F52" s="24">
        <f t="shared" si="8"/>
        <v>79352</v>
      </c>
      <c r="G52" s="24">
        <f t="shared" si="9"/>
        <v>76345</v>
      </c>
    </row>
    <row r="53" spans="1:7" x14ac:dyDescent="0.3">
      <c r="A53" s="24" t="str">
        <f t="shared" si="5"/>
        <v>HUELVA</v>
      </c>
      <c r="B53" s="25">
        <f t="shared" si="3"/>
        <v>67744.399999999994</v>
      </c>
      <c r="C53" s="25">
        <f t="shared" si="4"/>
        <v>57416</v>
      </c>
      <c r="D53" s="25">
        <f t="shared" si="7"/>
        <v>16</v>
      </c>
      <c r="E53" s="24" t="str">
        <f t="shared" si="6"/>
        <v>BAHÍA DE CÁDIZ</v>
      </c>
      <c r="F53" s="24">
        <f t="shared" si="8"/>
        <v>68028</v>
      </c>
      <c r="G53" s="24">
        <f t="shared" si="9"/>
        <v>82051</v>
      </c>
    </row>
    <row r="54" spans="1:7" x14ac:dyDescent="0.3">
      <c r="A54" s="24" t="str">
        <f t="shared" si="5"/>
        <v>LAS PALMAS</v>
      </c>
      <c r="B54" s="25">
        <f t="shared" si="3"/>
        <v>557822</v>
      </c>
      <c r="C54" s="25">
        <f t="shared" si="4"/>
        <v>567486</v>
      </c>
      <c r="D54" s="25">
        <f t="shared" si="7"/>
        <v>5</v>
      </c>
      <c r="E54" s="24" t="str">
        <f t="shared" si="6"/>
        <v>HUELVA</v>
      </c>
      <c r="F54" s="24">
        <f t="shared" si="8"/>
        <v>67744.399999999994</v>
      </c>
      <c r="G54" s="24">
        <f t="shared" si="9"/>
        <v>57416</v>
      </c>
    </row>
    <row r="55" spans="1:7" x14ac:dyDescent="0.3">
      <c r="A55" s="24" t="str">
        <f t="shared" si="5"/>
        <v>MÁLAGA</v>
      </c>
      <c r="B55" s="25">
        <f t="shared" si="3"/>
        <v>39381</v>
      </c>
      <c r="C55" s="25">
        <f t="shared" si="4"/>
        <v>37303</v>
      </c>
      <c r="D55" s="25">
        <f t="shared" si="7"/>
        <v>18</v>
      </c>
      <c r="E55" s="24" t="str">
        <f t="shared" si="6"/>
        <v>TARRAGONA</v>
      </c>
      <c r="F55" s="24">
        <f t="shared" si="8"/>
        <v>58027</v>
      </c>
      <c r="G55" s="24">
        <f t="shared" si="9"/>
        <v>59043</v>
      </c>
    </row>
    <row r="56" spans="1:7" x14ac:dyDescent="0.3">
      <c r="A56" s="24" t="str">
        <f t="shared" si="5"/>
        <v>MARÍN Y RÍA DE PONTEVEDRA</v>
      </c>
      <c r="B56" s="25">
        <f t="shared" si="3"/>
        <v>80453</v>
      </c>
      <c r="C56" s="25">
        <f t="shared" si="4"/>
        <v>76434</v>
      </c>
      <c r="D56" s="25">
        <f t="shared" si="7"/>
        <v>13</v>
      </c>
      <c r="E56" s="24" t="str">
        <f t="shared" si="6"/>
        <v>MÁLAGA</v>
      </c>
      <c r="F56" s="24">
        <f t="shared" ref="F56:F66" si="10">LOOKUP(E56,$A$39:$A$66,$B$39:$B$66)</f>
        <v>39381</v>
      </c>
      <c r="G56" s="24">
        <f t="shared" si="9"/>
        <v>37303</v>
      </c>
    </row>
    <row r="57" spans="1:7" x14ac:dyDescent="0.3">
      <c r="A57" s="24" t="str">
        <f t="shared" si="5"/>
        <v>MELILLA</v>
      </c>
      <c r="B57" s="25">
        <f t="shared" si="3"/>
        <v>22130</v>
      </c>
      <c r="C57" s="25">
        <f t="shared" si="4"/>
        <v>36417</v>
      </c>
      <c r="D57" s="25">
        <f t="shared" si="7"/>
        <v>20</v>
      </c>
      <c r="E57" s="24" t="str">
        <f t="shared" si="6"/>
        <v>VILAGARCÍA</v>
      </c>
      <c r="F57" s="24">
        <f t="shared" si="10"/>
        <v>35005</v>
      </c>
      <c r="G57" s="24">
        <f t="shared" si="9"/>
        <v>34490</v>
      </c>
    </row>
    <row r="58" spans="1:7" x14ac:dyDescent="0.3">
      <c r="A58" s="24" t="str">
        <f t="shared" si="5"/>
        <v>MOTRIL</v>
      </c>
      <c r="B58" s="25">
        <f t="shared" si="3"/>
        <v>343</v>
      </c>
      <c r="C58" s="25">
        <f t="shared" si="4"/>
        <v>1458</v>
      </c>
      <c r="D58" s="25">
        <f t="shared" si="7"/>
        <v>25</v>
      </c>
      <c r="E58" s="24" t="str">
        <f t="shared" si="6"/>
        <v>MELILLA</v>
      </c>
      <c r="F58" s="24">
        <f t="shared" si="10"/>
        <v>22130</v>
      </c>
      <c r="G58" s="24">
        <f t="shared" si="9"/>
        <v>36417</v>
      </c>
    </row>
    <row r="59" spans="1:7" x14ac:dyDescent="0.3">
      <c r="A59" s="24" t="str">
        <f t="shared" si="5"/>
        <v>PASAIA</v>
      </c>
      <c r="B59" s="25">
        <f t="shared" si="3"/>
        <v>15</v>
      </c>
      <c r="C59" s="25">
        <f t="shared" si="4"/>
        <v>8</v>
      </c>
      <c r="D59" s="25">
        <f t="shared" si="7"/>
        <v>27</v>
      </c>
      <c r="E59" s="24" t="str">
        <f t="shared" si="6"/>
        <v>CEUTA</v>
      </c>
      <c r="F59" s="24">
        <f t="shared" si="10"/>
        <v>10966</v>
      </c>
      <c r="G59" s="24">
        <f t="shared" si="9"/>
        <v>16036</v>
      </c>
    </row>
    <row r="60" spans="1:7" x14ac:dyDescent="0.3">
      <c r="A60" s="24" t="str">
        <f t="shared" si="5"/>
        <v>SANTA CRUZ DE TENERIFE</v>
      </c>
      <c r="B60" s="25">
        <f t="shared" si="3"/>
        <v>405261</v>
      </c>
      <c r="C60" s="25">
        <f t="shared" si="4"/>
        <v>401619</v>
      </c>
      <c r="D60" s="25">
        <f t="shared" si="7"/>
        <v>6</v>
      </c>
      <c r="E60" s="24" t="str">
        <f t="shared" si="6"/>
        <v>SANTANDER</v>
      </c>
      <c r="F60" s="24">
        <f t="shared" si="10"/>
        <v>10539</v>
      </c>
      <c r="G60" s="24">
        <f t="shared" si="9"/>
        <v>6945</v>
      </c>
    </row>
    <row r="61" spans="1:7" x14ac:dyDescent="0.3">
      <c r="A61" s="24" t="str">
        <f t="shared" si="5"/>
        <v>SANTANDER</v>
      </c>
      <c r="B61" s="25">
        <f t="shared" si="3"/>
        <v>10539</v>
      </c>
      <c r="C61" s="25">
        <f t="shared" si="4"/>
        <v>6945</v>
      </c>
      <c r="D61" s="25">
        <f t="shared" si="7"/>
        <v>22</v>
      </c>
      <c r="E61" s="24" t="str">
        <f t="shared" si="6"/>
        <v>ALMERÍA</v>
      </c>
      <c r="F61" s="24">
        <f t="shared" si="10"/>
        <v>9360.75</v>
      </c>
      <c r="G61" s="24">
        <f t="shared" si="9"/>
        <v>6592</v>
      </c>
    </row>
    <row r="62" spans="1:7" x14ac:dyDescent="0.3">
      <c r="A62" s="24" t="str">
        <f t="shared" si="5"/>
        <v>SEVILLA</v>
      </c>
      <c r="B62" s="25">
        <f t="shared" si="3"/>
        <v>138130</v>
      </c>
      <c r="C62" s="25">
        <f t="shared" si="4"/>
        <v>105566</v>
      </c>
      <c r="D62" s="25">
        <f t="shared" si="7"/>
        <v>10</v>
      </c>
      <c r="E62" s="24" t="str">
        <f t="shared" si="6"/>
        <v>FERROL-SAN CIBRAO</v>
      </c>
      <c r="F62" s="24">
        <f t="shared" si="10"/>
        <v>4532</v>
      </c>
      <c r="G62" s="24">
        <f t="shared" si="9"/>
        <v>455</v>
      </c>
    </row>
    <row r="63" spans="1:7" x14ac:dyDescent="0.3">
      <c r="A63" s="24" t="str">
        <f t="shared" si="5"/>
        <v>TARRAGONA</v>
      </c>
      <c r="B63" s="25">
        <f t="shared" si="3"/>
        <v>58027</v>
      </c>
      <c r="C63" s="25">
        <f t="shared" si="4"/>
        <v>59043</v>
      </c>
      <c r="D63" s="25">
        <f t="shared" si="7"/>
        <v>17</v>
      </c>
      <c r="E63" s="24" t="str">
        <f t="shared" si="6"/>
        <v>MOTRIL</v>
      </c>
      <c r="F63" s="24">
        <f t="shared" si="10"/>
        <v>343</v>
      </c>
      <c r="G63" s="24">
        <f t="shared" si="9"/>
        <v>1458</v>
      </c>
    </row>
    <row r="64" spans="1:7" x14ac:dyDescent="0.3">
      <c r="A64" s="24" t="str">
        <f t="shared" si="5"/>
        <v>VALENCIA</v>
      </c>
      <c r="B64" s="25">
        <f t="shared" si="3"/>
        <v>2356443</v>
      </c>
      <c r="C64" s="25">
        <f t="shared" si="4"/>
        <v>2214681.7000000002</v>
      </c>
      <c r="D64" s="25">
        <f t="shared" si="7"/>
        <v>1</v>
      </c>
      <c r="E64" s="24" t="str">
        <f t="shared" si="6"/>
        <v>A CORUÑA</v>
      </c>
      <c r="F64" s="24">
        <f t="shared" si="10"/>
        <v>27</v>
      </c>
      <c r="G64" s="24">
        <f t="shared" si="9"/>
        <v>3</v>
      </c>
    </row>
    <row r="65" spans="1:7" x14ac:dyDescent="0.3">
      <c r="A65" s="24" t="str">
        <f t="shared" si="5"/>
        <v>VIGO</v>
      </c>
      <c r="B65" s="25">
        <f t="shared" si="3"/>
        <v>209689</v>
      </c>
      <c r="C65" s="25">
        <f t="shared" si="4"/>
        <v>174313</v>
      </c>
      <c r="D65" s="25">
        <f t="shared" si="7"/>
        <v>8</v>
      </c>
      <c r="E65" s="24" t="str">
        <f t="shared" si="6"/>
        <v>PASAIA</v>
      </c>
      <c r="F65" s="24">
        <f t="shared" si="10"/>
        <v>15</v>
      </c>
      <c r="G65" s="24">
        <f t="shared" si="9"/>
        <v>8</v>
      </c>
    </row>
    <row r="66" spans="1:7" x14ac:dyDescent="0.3">
      <c r="A66" s="24" t="str">
        <f t="shared" si="5"/>
        <v>VILAGARCÍA</v>
      </c>
      <c r="B66" s="25">
        <f t="shared" si="3"/>
        <v>35005</v>
      </c>
      <c r="C66" s="25">
        <f t="shared" si="4"/>
        <v>34490</v>
      </c>
      <c r="D66" s="25">
        <f t="shared" si="7"/>
        <v>19</v>
      </c>
      <c r="E66" s="24" t="str">
        <f t="shared" si="6"/>
        <v>AVILÉS</v>
      </c>
      <c r="F66" s="24">
        <f t="shared" si="10"/>
        <v>5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  <c r="G67" s="24"/>
    </row>
    <row r="68" spans="1:7" x14ac:dyDescent="0.3">
      <c r="A68" s="62"/>
      <c r="B68" s="63"/>
      <c r="C68" s="63"/>
      <c r="D68" s="63"/>
      <c r="E68" s="63"/>
      <c r="F68" s="64"/>
      <c r="G68" s="2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5" priority="2">
      <formula>ISERROR(F7)</formula>
    </cfRule>
  </conditionalFormatting>
  <conditionalFormatting sqref="F8 F10 F12 F14 F16 F18 F20 F22 F24 F26 F28 F30 F32 F34">
    <cfRule type="containsErrors" dxfId="1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147</v>
      </c>
    </row>
    <row r="2" spans="1:12" s="2" customFormat="1" ht="21" x14ac:dyDescent="0.4">
      <c r="I2" s="2" t="s">
        <v>171</v>
      </c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9606</v>
      </c>
      <c r="C7" s="18">
        <v>3002</v>
      </c>
      <c r="D7" s="18">
        <v>184069</v>
      </c>
      <c r="E7" s="18">
        <v>178965</v>
      </c>
      <c r="F7" s="10">
        <f>((E7*100)/D7)-100</f>
        <v>-2.7728732160222478</v>
      </c>
      <c r="G7" s="1"/>
      <c r="H7" s="1"/>
      <c r="I7" s="1"/>
    </row>
    <row r="8" spans="1:12" x14ac:dyDescent="0.3">
      <c r="A8" s="11" t="s">
        <v>31</v>
      </c>
      <c r="B8" s="19">
        <v>10886</v>
      </c>
      <c r="C8" s="19">
        <v>12171</v>
      </c>
      <c r="D8" s="19">
        <v>227208</v>
      </c>
      <c r="E8" s="19">
        <v>227297</v>
      </c>
      <c r="F8" s="12">
        <f t="shared" ref="F8:F34" si="0">((E8*100)/D8)-100</f>
        <v>3.9171155945211922E-2</v>
      </c>
      <c r="G8" s="1"/>
      <c r="H8" s="1"/>
      <c r="I8" s="1"/>
    </row>
    <row r="9" spans="1:12" x14ac:dyDescent="0.3">
      <c r="A9" s="9" t="s">
        <v>156</v>
      </c>
      <c r="B9" s="18">
        <v>49808</v>
      </c>
      <c r="C9" s="18">
        <v>52165</v>
      </c>
      <c r="D9" s="18">
        <v>951468</v>
      </c>
      <c r="E9" s="18">
        <v>963907</v>
      </c>
      <c r="F9" s="10">
        <f t="shared" si="0"/>
        <v>1.3073482240075407</v>
      </c>
      <c r="G9" s="1"/>
      <c r="H9" s="1"/>
      <c r="I9" s="1"/>
    </row>
    <row r="10" spans="1:12" x14ac:dyDescent="0.3">
      <c r="A10" s="11" t="s">
        <v>158</v>
      </c>
      <c r="B10" s="19">
        <v>305</v>
      </c>
      <c r="C10" s="19">
        <v>0</v>
      </c>
      <c r="D10" s="19">
        <v>2512</v>
      </c>
      <c r="E10" s="19">
        <v>1986</v>
      </c>
      <c r="F10" s="16">
        <f t="shared" si="0"/>
        <v>-20.939490445859875</v>
      </c>
      <c r="G10" s="1"/>
      <c r="H10" s="1"/>
      <c r="I10" s="1"/>
    </row>
    <row r="11" spans="1:12" x14ac:dyDescent="0.3">
      <c r="A11" s="9" t="s">
        <v>159</v>
      </c>
      <c r="B11" s="18">
        <v>359222</v>
      </c>
      <c r="C11" s="18">
        <v>376264</v>
      </c>
      <c r="D11" s="18">
        <v>5539129</v>
      </c>
      <c r="E11" s="18">
        <v>5952840</v>
      </c>
      <c r="F11" s="10">
        <f t="shared" si="0"/>
        <v>7.4688818404482049</v>
      </c>
      <c r="G11" s="1"/>
      <c r="H11" s="1"/>
      <c r="I11" s="1"/>
    </row>
    <row r="12" spans="1:12" x14ac:dyDescent="0.3">
      <c r="A12" s="11" t="s">
        <v>160</v>
      </c>
      <c r="B12" s="19">
        <v>27735</v>
      </c>
      <c r="C12" s="19">
        <v>26648</v>
      </c>
      <c r="D12" s="19">
        <v>408255</v>
      </c>
      <c r="E12" s="19">
        <v>447545</v>
      </c>
      <c r="F12" s="12">
        <f t="shared" si="0"/>
        <v>9.6238870313896996</v>
      </c>
      <c r="G12" s="1"/>
      <c r="H12" s="1"/>
      <c r="I12" s="1"/>
    </row>
    <row r="13" spans="1:12" x14ac:dyDescent="0.3">
      <c r="A13" s="9" t="s">
        <v>32</v>
      </c>
      <c r="B13" s="18">
        <v>273314</v>
      </c>
      <c r="C13" s="18">
        <v>308609</v>
      </c>
      <c r="D13" s="18">
        <v>8248346</v>
      </c>
      <c r="E13" s="18">
        <v>8942434</v>
      </c>
      <c r="F13" s="10">
        <f t="shared" si="0"/>
        <v>8.414874933713989</v>
      </c>
      <c r="G13" s="1"/>
      <c r="H13" s="1"/>
      <c r="I13" s="1"/>
    </row>
    <row r="14" spans="1:12" x14ac:dyDescent="0.3">
      <c r="A14" s="11" t="s">
        <v>33</v>
      </c>
      <c r="B14" s="19">
        <v>187070</v>
      </c>
      <c r="C14" s="19">
        <v>173576</v>
      </c>
      <c r="D14" s="19">
        <v>4136999</v>
      </c>
      <c r="E14" s="19">
        <v>4493646</v>
      </c>
      <c r="F14" s="12">
        <f t="shared" si="0"/>
        <v>8.6209109550183598</v>
      </c>
      <c r="G14" s="1"/>
      <c r="H14" s="1"/>
      <c r="I14" s="1"/>
    </row>
    <row r="15" spans="1:12" x14ac:dyDescent="0.3">
      <c r="A15" s="9" t="s">
        <v>34</v>
      </c>
      <c r="B15" s="18">
        <v>4698</v>
      </c>
      <c r="C15" s="18">
        <v>4655</v>
      </c>
      <c r="D15" s="18">
        <v>186546</v>
      </c>
      <c r="E15" s="18">
        <v>200631</v>
      </c>
      <c r="F15" s="10">
        <f t="shared" si="0"/>
        <v>7.5504165192499499</v>
      </c>
      <c r="G15" s="1"/>
      <c r="H15" s="1"/>
      <c r="I15" s="1"/>
    </row>
    <row r="16" spans="1:12" x14ac:dyDescent="0.3">
      <c r="A16" s="11" t="s">
        <v>35</v>
      </c>
      <c r="B16" s="19">
        <v>3826</v>
      </c>
      <c r="C16" s="19">
        <v>11664</v>
      </c>
      <c r="D16" s="19">
        <v>236279</v>
      </c>
      <c r="E16" s="19">
        <v>229313</v>
      </c>
      <c r="F16" s="12">
        <f t="shared" si="0"/>
        <v>-2.9482095319516333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411</v>
      </c>
      <c r="E17" s="18">
        <v>568</v>
      </c>
      <c r="F17" s="10">
        <f t="shared" si="0"/>
        <v>38.199513381995132</v>
      </c>
      <c r="G17" s="1"/>
      <c r="H17" s="1"/>
      <c r="I17" s="1"/>
    </row>
    <row r="18" spans="1:9" x14ac:dyDescent="0.3">
      <c r="A18" s="11" t="s">
        <v>36</v>
      </c>
      <c r="B18" s="19">
        <v>159908</v>
      </c>
      <c r="C18" s="19">
        <v>159909</v>
      </c>
      <c r="D18" s="19">
        <v>1900403</v>
      </c>
      <c r="E18" s="19">
        <v>2012467</v>
      </c>
      <c r="F18" s="12">
        <f t="shared" si="0"/>
        <v>5.8968545092804021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20379</v>
      </c>
      <c r="E19" s="18">
        <v>17534</v>
      </c>
      <c r="F19" s="10">
        <f t="shared" si="0"/>
        <v>-13.960449482310224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21813</v>
      </c>
      <c r="E20" s="19">
        <v>28771</v>
      </c>
      <c r="F20" s="12">
        <f t="shared" si="0"/>
        <v>31.898409205519641</v>
      </c>
      <c r="G20" s="1"/>
      <c r="H20" s="1"/>
      <c r="I20" s="1"/>
    </row>
    <row r="21" spans="1:9" x14ac:dyDescent="0.3">
      <c r="A21" s="9" t="s">
        <v>38</v>
      </c>
      <c r="B21" s="18">
        <v>2810</v>
      </c>
      <c r="C21" s="18">
        <v>2536</v>
      </c>
      <c r="D21" s="18">
        <v>44117</v>
      </c>
      <c r="E21" s="18">
        <v>49038</v>
      </c>
      <c r="F21" s="10">
        <f t="shared" si="0"/>
        <v>11.154430264977222</v>
      </c>
      <c r="G21" s="1"/>
      <c r="H21" s="1"/>
      <c r="I21" s="1"/>
    </row>
    <row r="22" spans="1:9" x14ac:dyDescent="0.3">
      <c r="A22" s="11" t="s">
        <v>59</v>
      </c>
      <c r="B22" s="19">
        <v>349752</v>
      </c>
      <c r="C22" s="19">
        <v>323115</v>
      </c>
      <c r="D22" s="19">
        <v>2574972</v>
      </c>
      <c r="E22" s="19">
        <v>2704456</v>
      </c>
      <c r="F22" s="12">
        <f t="shared" si="0"/>
        <v>5.0285595338512366</v>
      </c>
      <c r="G22" s="1"/>
      <c r="H22" s="1"/>
      <c r="I22" s="1"/>
    </row>
    <row r="23" spans="1:9" x14ac:dyDescent="0.3">
      <c r="A23" s="9" t="s">
        <v>163</v>
      </c>
      <c r="B23" s="18">
        <v>45196</v>
      </c>
      <c r="C23" s="18">
        <v>55425</v>
      </c>
      <c r="D23" s="18">
        <v>808530</v>
      </c>
      <c r="E23" s="18">
        <v>873866</v>
      </c>
      <c r="F23" s="10">
        <f t="shared" si="0"/>
        <v>8.0808380641410906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143</v>
      </c>
      <c r="E24" s="19">
        <v>0</v>
      </c>
      <c r="F24" s="16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8">
        <v>64556</v>
      </c>
      <c r="C25" s="18">
        <v>64979</v>
      </c>
      <c r="D25" s="18">
        <v>833033</v>
      </c>
      <c r="E25" s="18">
        <v>828659</v>
      </c>
      <c r="F25" s="10">
        <f t="shared" si="0"/>
        <v>-0.52506923495228364</v>
      </c>
      <c r="G25" s="1"/>
      <c r="H25" s="1"/>
      <c r="I25" s="1"/>
    </row>
    <row r="26" spans="1:9" x14ac:dyDescent="0.3">
      <c r="A26" s="11" t="s">
        <v>40</v>
      </c>
      <c r="B26" s="19">
        <v>21615</v>
      </c>
      <c r="C26" s="19">
        <v>9621</v>
      </c>
      <c r="D26" s="19">
        <v>349126</v>
      </c>
      <c r="E26" s="19">
        <v>263183</v>
      </c>
      <c r="F26" s="12">
        <f t="shared" si="0"/>
        <v>-24.616614059107604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815</v>
      </c>
      <c r="E27" s="18">
        <v>1371</v>
      </c>
      <c r="F27" s="17">
        <f t="shared" si="0"/>
        <v>68.220858895705533</v>
      </c>
      <c r="G27" s="1"/>
      <c r="H27" s="1"/>
      <c r="I27" s="1"/>
    </row>
    <row r="28" spans="1:9" x14ac:dyDescent="0.3">
      <c r="A28" s="11" t="s">
        <v>42</v>
      </c>
      <c r="B28" s="19">
        <v>608510</v>
      </c>
      <c r="C28" s="19">
        <v>564646</v>
      </c>
      <c r="D28" s="19">
        <v>5884404</v>
      </c>
      <c r="E28" s="19">
        <v>6084062</v>
      </c>
      <c r="F28" s="12">
        <f t="shared" si="0"/>
        <v>3.3930029277391611</v>
      </c>
      <c r="G28" s="1"/>
      <c r="H28" s="1"/>
      <c r="I28" s="1"/>
    </row>
    <row r="29" spans="1:9" x14ac:dyDescent="0.3">
      <c r="A29" s="9" t="s">
        <v>43</v>
      </c>
      <c r="B29" s="18">
        <v>5832</v>
      </c>
      <c r="C29" s="18">
        <v>8668</v>
      </c>
      <c r="D29" s="18">
        <v>234214</v>
      </c>
      <c r="E29" s="18">
        <v>252622</v>
      </c>
      <c r="F29" s="10">
        <f t="shared" si="0"/>
        <v>7.8594789380651946</v>
      </c>
      <c r="G29" s="1"/>
      <c r="H29" s="1"/>
      <c r="I29" s="1"/>
    </row>
    <row r="30" spans="1:9" x14ac:dyDescent="0.3">
      <c r="A30" s="11" t="s">
        <v>44</v>
      </c>
      <c r="B30" s="19">
        <v>433</v>
      </c>
      <c r="C30" s="19">
        <v>522</v>
      </c>
      <c r="D30" s="19">
        <v>23916</v>
      </c>
      <c r="E30" s="19">
        <v>15813</v>
      </c>
      <c r="F30" s="12">
        <f t="shared" si="0"/>
        <v>-33.881083793276474</v>
      </c>
      <c r="G30" s="1"/>
      <c r="H30" s="1"/>
      <c r="I30" s="1"/>
    </row>
    <row r="31" spans="1:9" x14ac:dyDescent="0.3">
      <c r="A31" s="9" t="s">
        <v>45</v>
      </c>
      <c r="B31" s="18">
        <v>0</v>
      </c>
      <c r="C31" s="18">
        <v>0</v>
      </c>
      <c r="D31" s="18">
        <v>51394</v>
      </c>
      <c r="E31" s="18">
        <v>98141</v>
      </c>
      <c r="F31" s="10">
        <f t="shared" si="0"/>
        <v>90.958088492820167</v>
      </c>
      <c r="G31" s="1"/>
      <c r="H31" s="1"/>
      <c r="I31" s="1"/>
    </row>
    <row r="32" spans="1:9" x14ac:dyDescent="0.3">
      <c r="A32" s="11" t="s">
        <v>46</v>
      </c>
      <c r="B32" s="19">
        <v>60360</v>
      </c>
      <c r="C32" s="19">
        <v>67278</v>
      </c>
      <c r="D32" s="19">
        <v>1062580</v>
      </c>
      <c r="E32" s="19">
        <v>1071963</v>
      </c>
      <c r="F32" s="12">
        <f t="shared" si="0"/>
        <v>0.88303939468086412</v>
      </c>
      <c r="G32" s="1"/>
      <c r="H32" s="1"/>
      <c r="I32" s="1"/>
    </row>
    <row r="33" spans="1:9" x14ac:dyDescent="0.3">
      <c r="A33" s="9" t="s">
        <v>47</v>
      </c>
      <c r="B33" s="18">
        <v>1164</v>
      </c>
      <c r="C33" s="18">
        <v>3899</v>
      </c>
      <c r="D33" s="18">
        <v>140188</v>
      </c>
      <c r="E33" s="18">
        <v>158449</v>
      </c>
      <c r="F33" s="10">
        <f t="shared" si="0"/>
        <v>13.026079264987018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1596</v>
      </c>
      <c r="E34" s="19">
        <v>1158</v>
      </c>
      <c r="F34" s="12">
        <f t="shared" si="0"/>
        <v>-27.443609022556387</v>
      </c>
      <c r="G34" s="1"/>
      <c r="H34" s="1"/>
      <c r="I34" s="1"/>
    </row>
    <row r="35" spans="1:9" x14ac:dyDescent="0.3">
      <c r="A35" s="13" t="s">
        <v>48</v>
      </c>
      <c r="B35" s="14">
        <f>SUM(B7:B34)</f>
        <v>2246606</v>
      </c>
      <c r="C35" s="14">
        <f t="shared" ref="C35:E35" si="1">SUM(C7:C34)</f>
        <v>2229352</v>
      </c>
      <c r="D35" s="14">
        <f t="shared" si="1"/>
        <v>34072845</v>
      </c>
      <c r="E35" s="14">
        <f t="shared" si="1"/>
        <v>36100685</v>
      </c>
      <c r="F35" s="15">
        <f t="shared" ref="F35" si="2">((E35*100)/D35)-100</f>
        <v>5.9514842391352971</v>
      </c>
      <c r="G35" s="1"/>
      <c r="H35" s="1"/>
      <c r="I35" s="1"/>
    </row>
    <row r="36" spans="1:9" x14ac:dyDescent="0.3">
      <c r="A36" s="47" t="s">
        <v>122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178965</v>
      </c>
      <c r="C39" s="25">
        <f t="shared" si="4"/>
        <v>184069</v>
      </c>
      <c r="D39" s="25">
        <f>_xlfn.RANK.EQ(B39,$B$39:$B$66)+COUNTIF($B$39:$B$66,B39)-1</f>
        <v>17</v>
      </c>
      <c r="E39" s="24" t="str">
        <f t="shared" ref="E39:E66" si="6">INDEX($A$39:$B$66,MATCH(ROW()-38,$D$39:$D$66,0),1)</f>
        <v>BALEARES</v>
      </c>
      <c r="F39" s="24">
        <f>LOOKUP(E39,$A$39:$A$66,$B$39:$B$66)</f>
        <v>8942434</v>
      </c>
      <c r="G39" s="24">
        <f>LOOKUP(E39,$A$39:$A$66,$C$39:$C$66)</f>
        <v>8248346</v>
      </c>
    </row>
    <row r="40" spans="1:9" x14ac:dyDescent="0.3">
      <c r="A40" s="24" t="str">
        <f t="shared" si="5"/>
        <v>ALICANTE</v>
      </c>
      <c r="B40" s="25">
        <f t="shared" si="3"/>
        <v>227297</v>
      </c>
      <c r="C40" s="25">
        <f t="shared" si="4"/>
        <v>227208</v>
      </c>
      <c r="D40" s="25">
        <f t="shared" ref="D40:D66" si="7">_xlfn.RANK.EQ(B40,$B$39:$B$66)+COUNTIF($B$39:$B$66,B40)-1</f>
        <v>15</v>
      </c>
      <c r="E40" s="24" t="str">
        <f t="shared" si="6"/>
        <v>SANTA CRUZ DE TENERIFE</v>
      </c>
      <c r="F40" s="24">
        <f t="shared" ref="F40:F55" si="8">LOOKUP(E40,$A$39:$A$66,$B$39:$B$66)</f>
        <v>6084062</v>
      </c>
      <c r="G40" s="24">
        <f t="shared" ref="G40:G66" si="9">LOOKUP(E40,$A$39:$A$66,$C$39:$C$66)</f>
        <v>5884404</v>
      </c>
    </row>
    <row r="41" spans="1:9" x14ac:dyDescent="0.3">
      <c r="A41" s="24" t="str">
        <f t="shared" si="5"/>
        <v>ALMERÍA</v>
      </c>
      <c r="B41" s="25">
        <f t="shared" si="3"/>
        <v>963907</v>
      </c>
      <c r="C41" s="25">
        <f t="shared" si="4"/>
        <v>951468</v>
      </c>
      <c r="D41" s="25">
        <f t="shared" si="7"/>
        <v>8</v>
      </c>
      <c r="E41" s="24" t="str">
        <f t="shared" si="6"/>
        <v>BAHÍA DE ALGECIRAS</v>
      </c>
      <c r="F41" s="24">
        <f t="shared" si="8"/>
        <v>5952840</v>
      </c>
      <c r="G41" s="24">
        <f t="shared" si="9"/>
        <v>5539129</v>
      </c>
    </row>
    <row r="42" spans="1:9" x14ac:dyDescent="0.3">
      <c r="A42" s="24" t="str">
        <f t="shared" si="5"/>
        <v>AVILÉS</v>
      </c>
      <c r="B42" s="25">
        <f t="shared" si="3"/>
        <v>1986</v>
      </c>
      <c r="C42" s="25">
        <f t="shared" si="4"/>
        <v>2512</v>
      </c>
      <c r="D42" s="25">
        <f t="shared" si="7"/>
        <v>24</v>
      </c>
      <c r="E42" s="24" t="str">
        <f t="shared" si="6"/>
        <v>BARCELONA</v>
      </c>
      <c r="F42" s="24">
        <f t="shared" si="8"/>
        <v>4493646</v>
      </c>
      <c r="G42" s="24">
        <f t="shared" si="9"/>
        <v>4136999</v>
      </c>
    </row>
    <row r="43" spans="1:9" x14ac:dyDescent="0.3">
      <c r="A43" s="24" t="str">
        <f t="shared" si="5"/>
        <v>BAHÍA DE ALGECIRAS</v>
      </c>
      <c r="B43" s="25">
        <f t="shared" si="3"/>
        <v>5952840</v>
      </c>
      <c r="C43" s="25">
        <f t="shared" si="4"/>
        <v>5539129</v>
      </c>
      <c r="D43" s="25">
        <f t="shared" si="7"/>
        <v>3</v>
      </c>
      <c r="E43" s="24" t="str">
        <f t="shared" si="6"/>
        <v>LAS PALMAS</v>
      </c>
      <c r="F43" s="24">
        <f t="shared" si="8"/>
        <v>2704456</v>
      </c>
      <c r="G43" s="24">
        <f t="shared" si="9"/>
        <v>2574972</v>
      </c>
    </row>
    <row r="44" spans="1:9" x14ac:dyDescent="0.3">
      <c r="A44" s="24" t="str">
        <f t="shared" si="5"/>
        <v>BAHÍA DE CÁDIZ</v>
      </c>
      <c r="B44" s="25">
        <f t="shared" si="3"/>
        <v>447545</v>
      </c>
      <c r="C44" s="25">
        <f t="shared" si="4"/>
        <v>408255</v>
      </c>
      <c r="D44" s="25">
        <f t="shared" si="7"/>
        <v>11</v>
      </c>
      <c r="E44" s="24" t="str">
        <f t="shared" si="6"/>
        <v>CEUTA</v>
      </c>
      <c r="F44" s="24">
        <f t="shared" si="8"/>
        <v>2012467</v>
      </c>
      <c r="G44" s="24">
        <f t="shared" si="9"/>
        <v>1900403</v>
      </c>
    </row>
    <row r="45" spans="1:9" x14ac:dyDescent="0.3">
      <c r="A45" s="24" t="str">
        <f t="shared" si="5"/>
        <v>BALEARES</v>
      </c>
      <c r="B45" s="25">
        <f t="shared" si="3"/>
        <v>8942434</v>
      </c>
      <c r="C45" s="25">
        <f t="shared" si="4"/>
        <v>8248346</v>
      </c>
      <c r="D45" s="25">
        <f t="shared" si="7"/>
        <v>1</v>
      </c>
      <c r="E45" s="24" t="str">
        <f t="shared" si="6"/>
        <v>VALENCIA</v>
      </c>
      <c r="F45" s="24">
        <f t="shared" si="8"/>
        <v>1071963</v>
      </c>
      <c r="G45" s="24">
        <f t="shared" si="9"/>
        <v>1062580</v>
      </c>
    </row>
    <row r="46" spans="1:9" x14ac:dyDescent="0.3">
      <c r="A46" s="24" t="str">
        <f t="shared" si="5"/>
        <v>BARCELONA</v>
      </c>
      <c r="B46" s="25">
        <f t="shared" si="3"/>
        <v>4493646</v>
      </c>
      <c r="C46" s="25">
        <f t="shared" si="4"/>
        <v>4136999</v>
      </c>
      <c r="D46" s="25">
        <f t="shared" si="7"/>
        <v>4</v>
      </c>
      <c r="E46" s="24" t="str">
        <f t="shared" si="6"/>
        <v>ALMERÍA</v>
      </c>
      <c r="F46" s="24">
        <f t="shared" si="8"/>
        <v>963907</v>
      </c>
      <c r="G46" s="24">
        <f t="shared" si="9"/>
        <v>951468</v>
      </c>
    </row>
    <row r="47" spans="1:9" x14ac:dyDescent="0.3">
      <c r="A47" s="24" t="str">
        <f t="shared" si="5"/>
        <v>BILBAO</v>
      </c>
      <c r="B47" s="25">
        <f t="shared" si="3"/>
        <v>200631</v>
      </c>
      <c r="C47" s="25">
        <f t="shared" si="4"/>
        <v>186546</v>
      </c>
      <c r="D47" s="25">
        <f t="shared" si="7"/>
        <v>16</v>
      </c>
      <c r="E47" s="24" t="str">
        <f t="shared" si="6"/>
        <v>MÁLAGA</v>
      </c>
      <c r="F47" s="24">
        <f t="shared" si="8"/>
        <v>873866</v>
      </c>
      <c r="G47" s="24">
        <f t="shared" si="9"/>
        <v>808530</v>
      </c>
    </row>
    <row r="48" spans="1:9" x14ac:dyDescent="0.3">
      <c r="A48" s="24" t="str">
        <f t="shared" si="5"/>
        <v>CARTAGENA</v>
      </c>
      <c r="B48" s="25">
        <f t="shared" si="3"/>
        <v>229313</v>
      </c>
      <c r="C48" s="25">
        <f t="shared" si="4"/>
        <v>236279</v>
      </c>
      <c r="D48" s="25">
        <f t="shared" si="7"/>
        <v>14</v>
      </c>
      <c r="E48" s="24" t="str">
        <f t="shared" si="6"/>
        <v>MELILLA</v>
      </c>
      <c r="F48" s="24">
        <f t="shared" si="8"/>
        <v>828659</v>
      </c>
      <c r="G48" s="24">
        <f t="shared" si="9"/>
        <v>833033</v>
      </c>
    </row>
    <row r="49" spans="1:7" x14ac:dyDescent="0.3">
      <c r="A49" s="24" t="str">
        <f t="shared" si="5"/>
        <v>CASTELLÓN</v>
      </c>
      <c r="B49" s="25">
        <f t="shared" si="3"/>
        <v>568</v>
      </c>
      <c r="C49" s="25">
        <f t="shared" si="4"/>
        <v>411</v>
      </c>
      <c r="D49" s="25">
        <f t="shared" si="7"/>
        <v>27</v>
      </c>
      <c r="E49" s="24" t="str">
        <f t="shared" si="6"/>
        <v>BAHÍA DE CÁDIZ</v>
      </c>
      <c r="F49" s="24">
        <f t="shared" si="8"/>
        <v>447545</v>
      </c>
      <c r="G49" s="24">
        <f t="shared" si="9"/>
        <v>408255</v>
      </c>
    </row>
    <row r="50" spans="1:7" x14ac:dyDescent="0.3">
      <c r="A50" s="24" t="str">
        <f t="shared" si="5"/>
        <v>CEUTA</v>
      </c>
      <c r="B50" s="25">
        <f t="shared" si="3"/>
        <v>2012467</v>
      </c>
      <c r="C50" s="25">
        <f t="shared" si="4"/>
        <v>1900403</v>
      </c>
      <c r="D50" s="25">
        <f t="shared" si="7"/>
        <v>6</v>
      </c>
      <c r="E50" s="24" t="str">
        <f t="shared" si="6"/>
        <v>MOTRIL</v>
      </c>
      <c r="F50" s="24">
        <f t="shared" si="8"/>
        <v>263183</v>
      </c>
      <c r="G50" s="24">
        <f t="shared" si="9"/>
        <v>349126</v>
      </c>
    </row>
    <row r="51" spans="1:7" x14ac:dyDescent="0.3">
      <c r="A51" s="24" t="str">
        <f t="shared" si="5"/>
        <v>FERROL-SAN CIBRAO</v>
      </c>
      <c r="B51" s="25">
        <f t="shared" si="3"/>
        <v>17534</v>
      </c>
      <c r="C51" s="25">
        <f t="shared" si="4"/>
        <v>20379</v>
      </c>
      <c r="D51" s="25">
        <f t="shared" si="7"/>
        <v>22</v>
      </c>
      <c r="E51" s="24" t="str">
        <f t="shared" si="6"/>
        <v>SANTANDER</v>
      </c>
      <c r="F51" s="24">
        <f t="shared" si="8"/>
        <v>252622</v>
      </c>
      <c r="G51" s="24">
        <f t="shared" si="9"/>
        <v>234214</v>
      </c>
    </row>
    <row r="52" spans="1:7" x14ac:dyDescent="0.3">
      <c r="A52" s="24" t="str">
        <f t="shared" si="5"/>
        <v>GIJÓN</v>
      </c>
      <c r="B52" s="25">
        <f t="shared" si="3"/>
        <v>28771</v>
      </c>
      <c r="C52" s="25">
        <f t="shared" si="4"/>
        <v>21813</v>
      </c>
      <c r="D52" s="25">
        <f t="shared" si="7"/>
        <v>21</v>
      </c>
      <c r="E52" s="24" t="str">
        <f t="shared" si="6"/>
        <v>CARTAGENA</v>
      </c>
      <c r="F52" s="24">
        <f t="shared" si="8"/>
        <v>229313</v>
      </c>
      <c r="G52" s="24">
        <f t="shared" si="9"/>
        <v>236279</v>
      </c>
    </row>
    <row r="53" spans="1:7" x14ac:dyDescent="0.3">
      <c r="A53" s="24" t="str">
        <f t="shared" si="5"/>
        <v>HUELVA</v>
      </c>
      <c r="B53" s="25">
        <f t="shared" si="3"/>
        <v>49038</v>
      </c>
      <c r="C53" s="25">
        <f t="shared" si="4"/>
        <v>44117</v>
      </c>
      <c r="D53" s="25">
        <f t="shared" si="7"/>
        <v>20</v>
      </c>
      <c r="E53" s="24" t="str">
        <f t="shared" si="6"/>
        <v>ALICANTE</v>
      </c>
      <c r="F53" s="24">
        <f t="shared" si="8"/>
        <v>227297</v>
      </c>
      <c r="G53" s="24">
        <f t="shared" si="9"/>
        <v>227208</v>
      </c>
    </row>
    <row r="54" spans="1:7" x14ac:dyDescent="0.3">
      <c r="A54" s="24" t="str">
        <f t="shared" si="5"/>
        <v>LAS PALMAS</v>
      </c>
      <c r="B54" s="25">
        <f t="shared" si="3"/>
        <v>2704456</v>
      </c>
      <c r="C54" s="25">
        <f t="shared" si="4"/>
        <v>2574972</v>
      </c>
      <c r="D54" s="25">
        <f t="shared" si="7"/>
        <v>5</v>
      </c>
      <c r="E54" s="24" t="str">
        <f t="shared" si="6"/>
        <v>BILBAO</v>
      </c>
      <c r="F54" s="24">
        <f t="shared" si="8"/>
        <v>200631</v>
      </c>
      <c r="G54" s="24">
        <f t="shared" si="9"/>
        <v>186546</v>
      </c>
    </row>
    <row r="55" spans="1:7" x14ac:dyDescent="0.3">
      <c r="A55" s="24" t="str">
        <f t="shared" si="5"/>
        <v>MÁLAGA</v>
      </c>
      <c r="B55" s="25">
        <f t="shared" si="3"/>
        <v>873866</v>
      </c>
      <c r="C55" s="25">
        <f t="shared" si="4"/>
        <v>808530</v>
      </c>
      <c r="D55" s="25">
        <f t="shared" si="7"/>
        <v>9</v>
      </c>
      <c r="E55" s="24" t="str">
        <f t="shared" si="6"/>
        <v>A CORUÑA</v>
      </c>
      <c r="F55" s="24">
        <f t="shared" si="8"/>
        <v>178965</v>
      </c>
      <c r="G55" s="24">
        <f t="shared" si="9"/>
        <v>184069</v>
      </c>
    </row>
    <row r="56" spans="1:7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143</v>
      </c>
      <c r="D56" s="25">
        <f t="shared" si="7"/>
        <v>28</v>
      </c>
      <c r="E56" s="24" t="str">
        <f t="shared" si="6"/>
        <v>VIGO</v>
      </c>
      <c r="F56" s="24">
        <f t="shared" ref="F56:F66" si="10">LOOKUP(E56,$A$39:$A$66,$B$39:$B$66)</f>
        <v>158449</v>
      </c>
      <c r="G56" s="24">
        <f t="shared" si="9"/>
        <v>140188</v>
      </c>
    </row>
    <row r="57" spans="1:7" x14ac:dyDescent="0.3">
      <c r="A57" s="24" t="str">
        <f t="shared" si="5"/>
        <v>MELILLA</v>
      </c>
      <c r="B57" s="25">
        <f t="shared" si="3"/>
        <v>828659</v>
      </c>
      <c r="C57" s="25">
        <f t="shared" si="4"/>
        <v>833033</v>
      </c>
      <c r="D57" s="25">
        <f t="shared" si="7"/>
        <v>10</v>
      </c>
      <c r="E57" s="24" t="str">
        <f t="shared" si="6"/>
        <v>TARRAGONA</v>
      </c>
      <c r="F57" s="24">
        <f t="shared" si="10"/>
        <v>98141</v>
      </c>
      <c r="G57" s="24">
        <f t="shared" si="9"/>
        <v>51394</v>
      </c>
    </row>
    <row r="58" spans="1:7" x14ac:dyDescent="0.3">
      <c r="A58" s="24" t="str">
        <f t="shared" si="5"/>
        <v>MOTRIL</v>
      </c>
      <c r="B58" s="25">
        <f t="shared" si="3"/>
        <v>263183</v>
      </c>
      <c r="C58" s="25">
        <f t="shared" si="4"/>
        <v>349126</v>
      </c>
      <c r="D58" s="25">
        <f t="shared" si="7"/>
        <v>12</v>
      </c>
      <c r="E58" s="24" t="str">
        <f t="shared" si="6"/>
        <v>HUELVA</v>
      </c>
      <c r="F58" s="24">
        <f t="shared" si="10"/>
        <v>49038</v>
      </c>
      <c r="G58" s="24">
        <f t="shared" si="9"/>
        <v>44117</v>
      </c>
    </row>
    <row r="59" spans="1:7" x14ac:dyDescent="0.3">
      <c r="A59" s="24" t="str">
        <f t="shared" si="5"/>
        <v>PASAIA</v>
      </c>
      <c r="B59" s="25">
        <f t="shared" si="3"/>
        <v>1371</v>
      </c>
      <c r="C59" s="25">
        <f t="shared" si="4"/>
        <v>815</v>
      </c>
      <c r="D59" s="25">
        <f t="shared" si="7"/>
        <v>25</v>
      </c>
      <c r="E59" s="24" t="str">
        <f t="shared" si="6"/>
        <v>GIJÓN</v>
      </c>
      <c r="F59" s="24">
        <f t="shared" si="10"/>
        <v>28771</v>
      </c>
      <c r="G59" s="24">
        <f t="shared" si="9"/>
        <v>21813</v>
      </c>
    </row>
    <row r="60" spans="1:7" x14ac:dyDescent="0.3">
      <c r="A60" s="24" t="str">
        <f t="shared" si="5"/>
        <v>SANTA CRUZ DE TENERIFE</v>
      </c>
      <c r="B60" s="25">
        <f t="shared" si="3"/>
        <v>6084062</v>
      </c>
      <c r="C60" s="25">
        <f t="shared" si="4"/>
        <v>5884404</v>
      </c>
      <c r="D60" s="25">
        <f t="shared" si="7"/>
        <v>2</v>
      </c>
      <c r="E60" s="24" t="str">
        <f t="shared" si="6"/>
        <v>FERROL-SAN CIBRAO</v>
      </c>
      <c r="F60" s="24">
        <f t="shared" si="10"/>
        <v>17534</v>
      </c>
      <c r="G60" s="24">
        <f t="shared" si="9"/>
        <v>20379</v>
      </c>
    </row>
    <row r="61" spans="1:7" x14ac:dyDescent="0.3">
      <c r="A61" s="24" t="str">
        <f t="shared" si="5"/>
        <v>SANTANDER</v>
      </c>
      <c r="B61" s="25">
        <f t="shared" si="3"/>
        <v>252622</v>
      </c>
      <c r="C61" s="25">
        <f t="shared" si="4"/>
        <v>234214</v>
      </c>
      <c r="D61" s="25">
        <f t="shared" si="7"/>
        <v>13</v>
      </c>
      <c r="E61" s="24" t="str">
        <f t="shared" si="6"/>
        <v>SEVILLA</v>
      </c>
      <c r="F61" s="24">
        <f t="shared" si="10"/>
        <v>15813</v>
      </c>
      <c r="G61" s="24">
        <f t="shared" si="9"/>
        <v>23916</v>
      </c>
    </row>
    <row r="62" spans="1:7" x14ac:dyDescent="0.3">
      <c r="A62" s="24" t="str">
        <f t="shared" si="5"/>
        <v>SEVILLA</v>
      </c>
      <c r="B62" s="25">
        <f t="shared" si="3"/>
        <v>15813</v>
      </c>
      <c r="C62" s="25">
        <f t="shared" si="4"/>
        <v>23916</v>
      </c>
      <c r="D62" s="25">
        <f t="shared" si="7"/>
        <v>23</v>
      </c>
      <c r="E62" s="24" t="str">
        <f t="shared" si="6"/>
        <v>AVILÉS</v>
      </c>
      <c r="F62" s="24">
        <f t="shared" si="10"/>
        <v>1986</v>
      </c>
      <c r="G62" s="24">
        <f t="shared" si="9"/>
        <v>2512</v>
      </c>
    </row>
    <row r="63" spans="1:7" x14ac:dyDescent="0.3">
      <c r="A63" s="24" t="str">
        <f t="shared" si="5"/>
        <v>TARRAGONA</v>
      </c>
      <c r="B63" s="25">
        <f t="shared" si="3"/>
        <v>98141</v>
      </c>
      <c r="C63" s="25">
        <f t="shared" si="4"/>
        <v>51394</v>
      </c>
      <c r="D63" s="25">
        <f t="shared" si="7"/>
        <v>19</v>
      </c>
      <c r="E63" s="24" t="str">
        <f t="shared" si="6"/>
        <v>PASAIA</v>
      </c>
      <c r="F63" s="24">
        <f t="shared" si="10"/>
        <v>1371</v>
      </c>
      <c r="G63" s="24">
        <f t="shared" si="9"/>
        <v>815</v>
      </c>
    </row>
    <row r="64" spans="1:7" x14ac:dyDescent="0.3">
      <c r="A64" s="24" t="str">
        <f t="shared" si="5"/>
        <v>VALENCIA</v>
      </c>
      <c r="B64" s="25">
        <f t="shared" si="3"/>
        <v>1071963</v>
      </c>
      <c r="C64" s="25">
        <f t="shared" si="4"/>
        <v>1062580</v>
      </c>
      <c r="D64" s="25">
        <f t="shared" si="7"/>
        <v>7</v>
      </c>
      <c r="E64" s="24" t="str">
        <f t="shared" si="6"/>
        <v>VILAGARCÍA</v>
      </c>
      <c r="F64" s="24">
        <f t="shared" si="10"/>
        <v>1158</v>
      </c>
      <c r="G64" s="24">
        <f t="shared" si="9"/>
        <v>1596</v>
      </c>
    </row>
    <row r="65" spans="1:7" x14ac:dyDescent="0.3">
      <c r="A65" s="24" t="str">
        <f t="shared" si="5"/>
        <v>VIGO</v>
      </c>
      <c r="B65" s="25">
        <f t="shared" si="3"/>
        <v>158449</v>
      </c>
      <c r="C65" s="25">
        <f t="shared" si="4"/>
        <v>140188</v>
      </c>
      <c r="D65" s="25">
        <f t="shared" si="7"/>
        <v>18</v>
      </c>
      <c r="E65" s="24" t="str">
        <f t="shared" si="6"/>
        <v>CASTELLÓN</v>
      </c>
      <c r="F65" s="24">
        <f t="shared" si="10"/>
        <v>568</v>
      </c>
      <c r="G65" s="24">
        <f t="shared" si="9"/>
        <v>411</v>
      </c>
    </row>
    <row r="66" spans="1:7" x14ac:dyDescent="0.3">
      <c r="A66" s="24" t="str">
        <f t="shared" si="5"/>
        <v>VILAGARCÍA</v>
      </c>
      <c r="B66" s="25">
        <f t="shared" si="3"/>
        <v>1158</v>
      </c>
      <c r="C66" s="25">
        <f t="shared" si="4"/>
        <v>1596</v>
      </c>
      <c r="D66" s="25">
        <f t="shared" si="7"/>
        <v>26</v>
      </c>
      <c r="E66" s="24" t="str">
        <f t="shared" si="6"/>
        <v>MARÍN Y RÍA DE PONTEVEDRA</v>
      </c>
      <c r="F66" s="24">
        <f t="shared" si="10"/>
        <v>0</v>
      </c>
      <c r="G66" s="24">
        <f t="shared" si="9"/>
        <v>143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3" priority="2">
      <formula>ISERROR(F7)</formula>
    </cfRule>
  </conditionalFormatting>
  <conditionalFormatting sqref="F8 F10 F12 F14 F16 F18 F20 F22 F24 F26 F28 F30 F32 F34">
    <cfRule type="containsErrors" dxfId="1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5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172</v>
      </c>
    </row>
    <row r="2" spans="1:12" s="2" customFormat="1" ht="21" x14ac:dyDescent="0.4"/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9606</v>
      </c>
      <c r="C7" s="18">
        <v>3002</v>
      </c>
      <c r="D7" s="18">
        <v>184069</v>
      </c>
      <c r="E7" s="18">
        <v>178965</v>
      </c>
      <c r="F7" s="10">
        <f>((E7*100)/D7)-100</f>
        <v>-2.7728732160222478</v>
      </c>
      <c r="G7" s="1"/>
      <c r="H7" s="1"/>
      <c r="I7" s="1"/>
    </row>
    <row r="8" spans="1:12" x14ac:dyDescent="0.3">
      <c r="A8" s="11" t="s">
        <v>31</v>
      </c>
      <c r="B8" s="19">
        <v>6652</v>
      </c>
      <c r="C8" s="19">
        <v>7514</v>
      </c>
      <c r="D8" s="19">
        <v>86482</v>
      </c>
      <c r="E8" s="19">
        <v>100752</v>
      </c>
      <c r="F8" s="12">
        <f t="shared" ref="F8:F34" si="0">((E8*100)/D8)-100</f>
        <v>16.500543465692289</v>
      </c>
      <c r="G8" s="1"/>
      <c r="H8" s="1"/>
      <c r="I8" s="1"/>
    </row>
    <row r="9" spans="1:12" x14ac:dyDescent="0.3">
      <c r="A9" s="9" t="s">
        <v>156</v>
      </c>
      <c r="B9" s="18">
        <v>1053</v>
      </c>
      <c r="C9" s="18">
        <v>581</v>
      </c>
      <c r="D9" s="18">
        <v>25975</v>
      </c>
      <c r="E9" s="18">
        <v>29384</v>
      </c>
      <c r="F9" s="10">
        <f t="shared" si="0"/>
        <v>13.124157844080841</v>
      </c>
      <c r="G9" s="1"/>
      <c r="H9" s="1"/>
      <c r="I9" s="1"/>
    </row>
    <row r="10" spans="1:12" x14ac:dyDescent="0.3">
      <c r="A10" s="11" t="s">
        <v>158</v>
      </c>
      <c r="B10" s="19">
        <v>305</v>
      </c>
      <c r="C10" s="19">
        <v>0</v>
      </c>
      <c r="D10" s="19">
        <v>2512</v>
      </c>
      <c r="E10" s="19">
        <v>1986</v>
      </c>
      <c r="F10" s="16">
        <f t="shared" si="0"/>
        <v>-20.939490445859875</v>
      </c>
      <c r="G10" s="1"/>
      <c r="H10" s="1"/>
      <c r="I10" s="1"/>
    </row>
    <row r="11" spans="1:12" x14ac:dyDescent="0.3">
      <c r="A11" s="9" t="s">
        <v>159</v>
      </c>
      <c r="B11" s="18">
        <v>0</v>
      </c>
      <c r="C11" s="18">
        <v>0</v>
      </c>
      <c r="D11" s="18">
        <v>381</v>
      </c>
      <c r="E11" s="18">
        <v>0</v>
      </c>
      <c r="F11" s="10">
        <f t="shared" si="0"/>
        <v>-100</v>
      </c>
      <c r="G11" s="1"/>
      <c r="H11" s="1"/>
      <c r="I11" s="1"/>
    </row>
    <row r="12" spans="1:12" x14ac:dyDescent="0.3">
      <c r="A12" s="11" t="s">
        <v>160</v>
      </c>
      <c r="B12" s="19">
        <v>26361</v>
      </c>
      <c r="C12" s="19">
        <v>24942</v>
      </c>
      <c r="D12" s="19">
        <v>387109</v>
      </c>
      <c r="E12" s="19">
        <v>424900</v>
      </c>
      <c r="F12" s="12">
        <f t="shared" si="0"/>
        <v>9.7623666719192812</v>
      </c>
      <c r="G12" s="1"/>
      <c r="H12" s="1"/>
      <c r="I12" s="1"/>
    </row>
    <row r="13" spans="1:12" x14ac:dyDescent="0.3">
      <c r="A13" s="9" t="s">
        <v>32</v>
      </c>
      <c r="B13" s="18">
        <v>60068</v>
      </c>
      <c r="C13" s="18">
        <v>49517</v>
      </c>
      <c r="D13" s="18">
        <v>2130517</v>
      </c>
      <c r="E13" s="18">
        <v>2430149</v>
      </c>
      <c r="F13" s="10">
        <f t="shared" si="0"/>
        <v>14.063816435165734</v>
      </c>
      <c r="G13" s="1"/>
      <c r="H13" s="1"/>
      <c r="I13" s="1"/>
    </row>
    <row r="14" spans="1:12" x14ac:dyDescent="0.3">
      <c r="A14" s="11" t="s">
        <v>33</v>
      </c>
      <c r="B14" s="19">
        <v>116315</v>
      </c>
      <c r="C14" s="19">
        <v>97406</v>
      </c>
      <c r="D14" s="19">
        <v>2712247</v>
      </c>
      <c r="E14" s="19">
        <v>3041963</v>
      </c>
      <c r="F14" s="12">
        <f t="shared" si="0"/>
        <v>12.15656243697569</v>
      </c>
      <c r="G14" s="1"/>
      <c r="H14" s="1"/>
      <c r="I14" s="1"/>
    </row>
    <row r="15" spans="1:12" x14ac:dyDescent="0.3">
      <c r="A15" s="9" t="s">
        <v>34</v>
      </c>
      <c r="B15" s="18">
        <v>0</v>
      </c>
      <c r="C15" s="18">
        <v>0</v>
      </c>
      <c r="D15" s="18">
        <v>84209</v>
      </c>
      <c r="E15" s="18">
        <v>84157</v>
      </c>
      <c r="F15" s="10">
        <f t="shared" si="0"/>
        <v>-6.1751119239033869E-2</v>
      </c>
      <c r="G15" s="1"/>
      <c r="H15" s="1"/>
      <c r="I15" s="1"/>
    </row>
    <row r="16" spans="1:12" x14ac:dyDescent="0.3">
      <c r="A16" s="11" t="s">
        <v>35</v>
      </c>
      <c r="B16" s="19">
        <v>3826</v>
      </c>
      <c r="C16" s="19">
        <v>11664</v>
      </c>
      <c r="D16" s="19">
        <v>236279</v>
      </c>
      <c r="E16" s="19">
        <v>229313</v>
      </c>
      <c r="F16" s="12">
        <f t="shared" si="0"/>
        <v>-2.9482095319516333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411</v>
      </c>
      <c r="E17" s="18">
        <v>568</v>
      </c>
      <c r="F17" s="10">
        <f t="shared" si="0"/>
        <v>38.199513381995132</v>
      </c>
      <c r="G17" s="1"/>
      <c r="H17" s="1"/>
      <c r="I17" s="1"/>
    </row>
    <row r="18" spans="1:9" x14ac:dyDescent="0.3">
      <c r="A18" s="11" t="s">
        <v>36</v>
      </c>
      <c r="B18" s="19">
        <v>1769</v>
      </c>
      <c r="C18" s="19">
        <v>0</v>
      </c>
      <c r="D18" s="19">
        <v>17045</v>
      </c>
      <c r="E18" s="19">
        <v>15861</v>
      </c>
      <c r="F18" s="12">
        <f t="shared" si="0"/>
        <v>-6.9463185684951583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20379</v>
      </c>
      <c r="E19" s="18">
        <v>17534</v>
      </c>
      <c r="F19" s="10">
        <f t="shared" si="0"/>
        <v>-13.960449482310224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21813</v>
      </c>
      <c r="E20" s="19">
        <v>28771</v>
      </c>
      <c r="F20" s="12">
        <f t="shared" si="0"/>
        <v>31.898409205519641</v>
      </c>
      <c r="G20" s="1"/>
      <c r="H20" s="1"/>
      <c r="I20" s="1"/>
    </row>
    <row r="21" spans="1:9" x14ac:dyDescent="0.3">
      <c r="A21" s="9" t="s">
        <v>38</v>
      </c>
      <c r="B21" s="18">
        <v>0</v>
      </c>
      <c r="C21" s="18">
        <v>0</v>
      </c>
      <c r="D21" s="18">
        <v>6359</v>
      </c>
      <c r="E21" s="18">
        <v>11533</v>
      </c>
      <c r="F21" s="17">
        <f t="shared" si="0"/>
        <v>81.364994495989947</v>
      </c>
      <c r="G21" s="1"/>
      <c r="H21" s="1"/>
      <c r="I21" s="1"/>
    </row>
    <row r="22" spans="1:9" x14ac:dyDescent="0.3">
      <c r="A22" s="11" t="s">
        <v>59</v>
      </c>
      <c r="B22" s="19">
        <v>253136</v>
      </c>
      <c r="C22" s="19">
        <v>219066</v>
      </c>
      <c r="D22" s="19">
        <v>1243114</v>
      </c>
      <c r="E22" s="19">
        <v>1332556</v>
      </c>
      <c r="F22" s="12">
        <f t="shared" si="0"/>
        <v>7.1949957928235051</v>
      </c>
      <c r="G22" s="1"/>
      <c r="H22" s="1"/>
      <c r="I22" s="1"/>
    </row>
    <row r="23" spans="1:9" x14ac:dyDescent="0.3">
      <c r="A23" s="9" t="s">
        <v>163</v>
      </c>
      <c r="B23" s="18">
        <v>20622</v>
      </c>
      <c r="C23" s="18">
        <v>21191</v>
      </c>
      <c r="D23" s="18">
        <v>509644</v>
      </c>
      <c r="E23" s="18">
        <v>507421</v>
      </c>
      <c r="F23" s="10">
        <f t="shared" si="0"/>
        <v>-0.43618682845280432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143</v>
      </c>
      <c r="E24" s="19">
        <v>0</v>
      </c>
      <c r="F24" s="16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0</v>
      </c>
      <c r="E25" s="18">
        <v>368</v>
      </c>
      <c r="F25" s="10" t="e">
        <f t="shared" si="0"/>
        <v>#DIV/0!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4005</v>
      </c>
      <c r="E26" s="19">
        <v>5313</v>
      </c>
      <c r="F26" s="12">
        <f t="shared" si="0"/>
        <v>32.659176029962538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809</v>
      </c>
      <c r="E27" s="18">
        <v>1371</v>
      </c>
      <c r="F27" s="17">
        <f t="shared" si="0"/>
        <v>69.468479604449925</v>
      </c>
      <c r="G27" s="1"/>
      <c r="H27" s="1"/>
      <c r="I27" s="1"/>
    </row>
    <row r="28" spans="1:9" x14ac:dyDescent="0.3">
      <c r="A28" s="11" t="s">
        <v>42</v>
      </c>
      <c r="B28" s="19">
        <v>191362</v>
      </c>
      <c r="C28" s="19">
        <v>153803</v>
      </c>
      <c r="D28" s="19">
        <v>964336</v>
      </c>
      <c r="E28" s="19">
        <v>1020128</v>
      </c>
      <c r="F28" s="12">
        <f t="shared" si="0"/>
        <v>5.7855353320834269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2</v>
      </c>
      <c r="D29" s="18">
        <v>14663</v>
      </c>
      <c r="E29" s="18">
        <v>12307</v>
      </c>
      <c r="F29" s="10">
        <f t="shared" si="0"/>
        <v>-16.067653276955596</v>
      </c>
      <c r="G29" s="1"/>
      <c r="H29" s="1"/>
      <c r="I29" s="1"/>
    </row>
    <row r="30" spans="1:9" x14ac:dyDescent="0.3">
      <c r="A30" s="11" t="s">
        <v>44</v>
      </c>
      <c r="B30" s="19">
        <v>433</v>
      </c>
      <c r="C30" s="19">
        <v>522</v>
      </c>
      <c r="D30" s="19">
        <v>23916</v>
      </c>
      <c r="E30" s="19">
        <v>15813</v>
      </c>
      <c r="F30" s="12">
        <f t="shared" si="0"/>
        <v>-33.881083793276474</v>
      </c>
      <c r="G30" s="1"/>
      <c r="H30" s="1"/>
      <c r="I30" s="1"/>
    </row>
    <row r="31" spans="1:9" x14ac:dyDescent="0.3">
      <c r="A31" s="9" t="s">
        <v>45</v>
      </c>
      <c r="B31" s="18">
        <v>0</v>
      </c>
      <c r="C31" s="18">
        <v>0</v>
      </c>
      <c r="D31" s="18">
        <v>51394</v>
      </c>
      <c r="E31" s="18">
        <v>98141</v>
      </c>
      <c r="F31" s="10">
        <f t="shared" si="0"/>
        <v>90.958088492820167</v>
      </c>
      <c r="G31" s="1"/>
      <c r="H31" s="1"/>
      <c r="I31" s="1"/>
    </row>
    <row r="32" spans="1:9" x14ac:dyDescent="0.3">
      <c r="A32" s="11" t="s">
        <v>46</v>
      </c>
      <c r="B32" s="19">
        <v>12286</v>
      </c>
      <c r="C32" s="19">
        <v>17429</v>
      </c>
      <c r="D32" s="19">
        <v>412328</v>
      </c>
      <c r="E32" s="19">
        <v>421518</v>
      </c>
      <c r="F32" s="12">
        <f t="shared" si="0"/>
        <v>2.2288081333307446</v>
      </c>
      <c r="G32" s="1"/>
      <c r="H32" s="1"/>
      <c r="I32" s="1"/>
    </row>
    <row r="33" spans="1:9" x14ac:dyDescent="0.3">
      <c r="A33" s="9" t="s">
        <v>47</v>
      </c>
      <c r="B33" s="18">
        <v>1164</v>
      </c>
      <c r="C33" s="18">
        <v>3899</v>
      </c>
      <c r="D33" s="18">
        <v>140188</v>
      </c>
      <c r="E33" s="18">
        <v>158449</v>
      </c>
      <c r="F33" s="10">
        <f t="shared" si="0"/>
        <v>13.026079264987018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1596</v>
      </c>
      <c r="E34" s="19">
        <v>1158</v>
      </c>
      <c r="F34" s="12">
        <f t="shared" si="0"/>
        <v>-27.443609022556387</v>
      </c>
      <c r="G34" s="1"/>
      <c r="H34" s="1"/>
      <c r="I34" s="1"/>
    </row>
    <row r="35" spans="1:9" x14ac:dyDescent="0.3">
      <c r="A35" s="13" t="s">
        <v>48</v>
      </c>
      <c r="B35" s="14">
        <f>SUM(B7:B34)</f>
        <v>704958</v>
      </c>
      <c r="C35" s="14">
        <f t="shared" ref="C35:E35" si="1">SUM(C7:C34)</f>
        <v>610538</v>
      </c>
      <c r="D35" s="14">
        <f t="shared" si="1"/>
        <v>9281923</v>
      </c>
      <c r="E35" s="14">
        <f t="shared" si="1"/>
        <v>10170379</v>
      </c>
      <c r="F35" s="15">
        <f t="shared" ref="F35" si="2">((E35*100)/D35)-100</f>
        <v>9.5718958237425653</v>
      </c>
      <c r="G35" s="1"/>
      <c r="H35" s="1"/>
      <c r="I35" s="1"/>
    </row>
    <row r="36" spans="1:9" x14ac:dyDescent="0.3">
      <c r="A36" s="47" t="s">
        <v>123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178965</v>
      </c>
      <c r="C39" s="25">
        <f t="shared" si="4"/>
        <v>184069</v>
      </c>
      <c r="D39" s="25">
        <f>_xlfn.RANK.EQ(B39,$B$39:$B$66)+COUNTIF($B$39:$B$66,B39)-1</f>
        <v>9</v>
      </c>
      <c r="E39" s="24" t="str">
        <f t="shared" ref="E39:E66" si="6">INDEX($A$39:$B$66,MATCH(ROW()-38,$D$39:$D$66,0),1)</f>
        <v>BARCELONA</v>
      </c>
      <c r="F39" s="24">
        <f>LOOKUP(E39,$A$39:$A$66,$B$39:$B$66)</f>
        <v>3041963</v>
      </c>
      <c r="G39" s="24">
        <f>LOOKUP(E39,$A$39:$A$66,$C$39:$C$66)</f>
        <v>2712247</v>
      </c>
    </row>
    <row r="40" spans="1:9" x14ac:dyDescent="0.3">
      <c r="A40" s="24" t="str">
        <f t="shared" si="5"/>
        <v>ALICANTE</v>
      </c>
      <c r="B40" s="25">
        <f t="shared" si="3"/>
        <v>100752</v>
      </c>
      <c r="C40" s="25">
        <f t="shared" si="4"/>
        <v>86482</v>
      </c>
      <c r="D40" s="25">
        <f t="shared" ref="D40:D66" si="7">_xlfn.RANK.EQ(B40,$B$39:$B$66)+COUNTIF($B$39:$B$66,B40)-1</f>
        <v>11</v>
      </c>
      <c r="E40" s="24" t="str">
        <f t="shared" si="6"/>
        <v>BALEARES</v>
      </c>
      <c r="F40" s="24">
        <f t="shared" ref="F40:F55" si="8">LOOKUP(E40,$A$39:$A$66,$B$39:$B$66)</f>
        <v>2430149</v>
      </c>
      <c r="G40" s="24">
        <f t="shared" ref="G40:G66" si="9">LOOKUP(E40,$A$39:$A$66,$C$39:$C$66)</f>
        <v>2130517</v>
      </c>
    </row>
    <row r="41" spans="1:9" x14ac:dyDescent="0.3">
      <c r="A41" s="24" t="str">
        <f t="shared" si="5"/>
        <v>ALMERÍA</v>
      </c>
      <c r="B41" s="25">
        <f t="shared" si="3"/>
        <v>29384</v>
      </c>
      <c r="C41" s="25">
        <f t="shared" si="4"/>
        <v>25975</v>
      </c>
      <c r="D41" s="25">
        <f t="shared" si="7"/>
        <v>14</v>
      </c>
      <c r="E41" s="24" t="str">
        <f t="shared" si="6"/>
        <v>LAS PALMAS</v>
      </c>
      <c r="F41" s="24">
        <f t="shared" si="8"/>
        <v>1332556</v>
      </c>
      <c r="G41" s="24">
        <f t="shared" si="9"/>
        <v>1243114</v>
      </c>
    </row>
    <row r="42" spans="1:9" x14ac:dyDescent="0.3">
      <c r="A42" s="24" t="str">
        <f t="shared" si="5"/>
        <v>AVILÉS</v>
      </c>
      <c r="B42" s="25">
        <f t="shared" si="3"/>
        <v>1986</v>
      </c>
      <c r="C42" s="25">
        <f t="shared" si="4"/>
        <v>2512</v>
      </c>
      <c r="D42" s="25">
        <f t="shared" si="7"/>
        <v>22</v>
      </c>
      <c r="E42" s="24" t="str">
        <f t="shared" si="6"/>
        <v>SANTA CRUZ DE TENERIFE</v>
      </c>
      <c r="F42" s="24">
        <f t="shared" si="8"/>
        <v>1020128</v>
      </c>
      <c r="G42" s="24">
        <f t="shared" si="9"/>
        <v>964336</v>
      </c>
    </row>
    <row r="43" spans="1:9" x14ac:dyDescent="0.3">
      <c r="A43" s="24" t="str">
        <f t="shared" si="5"/>
        <v>BAHÍA DE ALGECIRAS</v>
      </c>
      <c r="B43" s="25">
        <f t="shared" si="3"/>
        <v>0</v>
      </c>
      <c r="C43" s="25">
        <f t="shared" si="4"/>
        <v>381</v>
      </c>
      <c r="D43" s="25">
        <f t="shared" si="7"/>
        <v>28</v>
      </c>
      <c r="E43" s="24" t="str">
        <f t="shared" si="6"/>
        <v>MÁLAGA</v>
      </c>
      <c r="F43" s="24">
        <f t="shared" si="8"/>
        <v>507421</v>
      </c>
      <c r="G43" s="24">
        <f t="shared" si="9"/>
        <v>509644</v>
      </c>
    </row>
    <row r="44" spans="1:9" x14ac:dyDescent="0.3">
      <c r="A44" s="24" t="str">
        <f t="shared" si="5"/>
        <v>BAHÍA DE CÁDIZ</v>
      </c>
      <c r="B44" s="25">
        <f t="shared" si="3"/>
        <v>424900</v>
      </c>
      <c r="C44" s="25">
        <f t="shared" si="4"/>
        <v>387109</v>
      </c>
      <c r="D44" s="25">
        <f t="shared" si="7"/>
        <v>6</v>
      </c>
      <c r="E44" s="24" t="str">
        <f t="shared" si="6"/>
        <v>BAHÍA DE CÁDIZ</v>
      </c>
      <c r="F44" s="24">
        <f t="shared" si="8"/>
        <v>424900</v>
      </c>
      <c r="G44" s="24">
        <f t="shared" si="9"/>
        <v>387109</v>
      </c>
    </row>
    <row r="45" spans="1:9" x14ac:dyDescent="0.3">
      <c r="A45" s="24" t="str">
        <f t="shared" si="5"/>
        <v>BALEARES</v>
      </c>
      <c r="B45" s="25">
        <f t="shared" si="3"/>
        <v>2430149</v>
      </c>
      <c r="C45" s="25">
        <f t="shared" si="4"/>
        <v>2130517</v>
      </c>
      <c r="D45" s="25">
        <f t="shared" si="7"/>
        <v>2</v>
      </c>
      <c r="E45" s="24" t="str">
        <f t="shared" si="6"/>
        <v>VALENCIA</v>
      </c>
      <c r="F45" s="24">
        <f t="shared" si="8"/>
        <v>421518</v>
      </c>
      <c r="G45" s="24">
        <f t="shared" si="9"/>
        <v>412328</v>
      </c>
    </row>
    <row r="46" spans="1:9" x14ac:dyDescent="0.3">
      <c r="A46" s="24" t="str">
        <f t="shared" si="5"/>
        <v>BARCELONA</v>
      </c>
      <c r="B46" s="25">
        <f t="shared" si="3"/>
        <v>3041963</v>
      </c>
      <c r="C46" s="25">
        <f t="shared" si="4"/>
        <v>2712247</v>
      </c>
      <c r="D46" s="25">
        <f t="shared" si="7"/>
        <v>1</v>
      </c>
      <c r="E46" s="24" t="str">
        <f t="shared" si="6"/>
        <v>CARTAGENA</v>
      </c>
      <c r="F46" s="24">
        <f t="shared" si="8"/>
        <v>229313</v>
      </c>
      <c r="G46" s="24">
        <f t="shared" si="9"/>
        <v>236279</v>
      </c>
    </row>
    <row r="47" spans="1:9" x14ac:dyDescent="0.3">
      <c r="A47" s="24" t="str">
        <f t="shared" si="5"/>
        <v>BILBAO</v>
      </c>
      <c r="B47" s="25">
        <f t="shared" si="3"/>
        <v>84157</v>
      </c>
      <c r="C47" s="25">
        <f t="shared" si="4"/>
        <v>84209</v>
      </c>
      <c r="D47" s="25">
        <f t="shared" si="7"/>
        <v>13</v>
      </c>
      <c r="E47" s="24" t="str">
        <f t="shared" si="6"/>
        <v>A CORUÑA</v>
      </c>
      <c r="F47" s="24">
        <f t="shared" si="8"/>
        <v>178965</v>
      </c>
      <c r="G47" s="24">
        <f t="shared" si="9"/>
        <v>184069</v>
      </c>
    </row>
    <row r="48" spans="1:9" x14ac:dyDescent="0.3">
      <c r="A48" s="24" t="str">
        <f t="shared" si="5"/>
        <v>CARTAGENA</v>
      </c>
      <c r="B48" s="25">
        <f t="shared" si="3"/>
        <v>229313</v>
      </c>
      <c r="C48" s="25">
        <f t="shared" si="4"/>
        <v>236279</v>
      </c>
      <c r="D48" s="25">
        <f t="shared" si="7"/>
        <v>8</v>
      </c>
      <c r="E48" s="24" t="str">
        <f t="shared" si="6"/>
        <v>VIGO</v>
      </c>
      <c r="F48" s="24">
        <f t="shared" si="8"/>
        <v>158449</v>
      </c>
      <c r="G48" s="24">
        <f t="shared" si="9"/>
        <v>140188</v>
      </c>
    </row>
    <row r="49" spans="1:7" x14ac:dyDescent="0.3">
      <c r="A49" s="24" t="str">
        <f t="shared" si="5"/>
        <v>CASTELLÓN</v>
      </c>
      <c r="B49" s="25">
        <f t="shared" si="3"/>
        <v>568</v>
      </c>
      <c r="C49" s="25">
        <f t="shared" si="4"/>
        <v>411</v>
      </c>
      <c r="D49" s="25">
        <f t="shared" si="7"/>
        <v>25</v>
      </c>
      <c r="E49" s="24" t="str">
        <f t="shared" si="6"/>
        <v>ALICANTE</v>
      </c>
      <c r="F49" s="24">
        <f t="shared" si="8"/>
        <v>100752</v>
      </c>
      <c r="G49" s="24">
        <f t="shared" si="9"/>
        <v>86482</v>
      </c>
    </row>
    <row r="50" spans="1:7" x14ac:dyDescent="0.3">
      <c r="A50" s="24" t="str">
        <f t="shared" si="5"/>
        <v>CEUTA</v>
      </c>
      <c r="B50" s="25">
        <f t="shared" si="3"/>
        <v>15861</v>
      </c>
      <c r="C50" s="25">
        <f t="shared" si="4"/>
        <v>17045</v>
      </c>
      <c r="D50" s="25">
        <f t="shared" si="7"/>
        <v>17</v>
      </c>
      <c r="E50" s="24" t="str">
        <f t="shared" si="6"/>
        <v>TARRAGONA</v>
      </c>
      <c r="F50" s="24">
        <f t="shared" si="8"/>
        <v>98141</v>
      </c>
      <c r="G50" s="24">
        <f t="shared" si="9"/>
        <v>51394</v>
      </c>
    </row>
    <row r="51" spans="1:7" x14ac:dyDescent="0.3">
      <c r="A51" s="24" t="str">
        <f t="shared" si="5"/>
        <v>FERROL-SAN CIBRAO</v>
      </c>
      <c r="B51" s="25">
        <f t="shared" si="3"/>
        <v>17534</v>
      </c>
      <c r="C51" s="25">
        <f t="shared" si="4"/>
        <v>20379</v>
      </c>
      <c r="D51" s="25">
        <f t="shared" si="7"/>
        <v>16</v>
      </c>
      <c r="E51" s="24" t="str">
        <f t="shared" si="6"/>
        <v>BILBAO</v>
      </c>
      <c r="F51" s="24">
        <f t="shared" si="8"/>
        <v>84157</v>
      </c>
      <c r="G51" s="24">
        <f t="shared" si="9"/>
        <v>84209</v>
      </c>
    </row>
    <row r="52" spans="1:7" x14ac:dyDescent="0.3">
      <c r="A52" s="24" t="str">
        <f t="shared" si="5"/>
        <v>GIJÓN</v>
      </c>
      <c r="B52" s="25">
        <f t="shared" si="3"/>
        <v>28771</v>
      </c>
      <c r="C52" s="25">
        <f t="shared" si="4"/>
        <v>21813</v>
      </c>
      <c r="D52" s="25">
        <f t="shared" si="7"/>
        <v>15</v>
      </c>
      <c r="E52" s="24" t="str">
        <f t="shared" si="6"/>
        <v>ALMERÍA</v>
      </c>
      <c r="F52" s="24">
        <f t="shared" si="8"/>
        <v>29384</v>
      </c>
      <c r="G52" s="24">
        <f t="shared" si="9"/>
        <v>25975</v>
      </c>
    </row>
    <row r="53" spans="1:7" x14ac:dyDescent="0.3">
      <c r="A53" s="24" t="str">
        <f t="shared" si="5"/>
        <v>HUELVA</v>
      </c>
      <c r="B53" s="25">
        <f t="shared" si="3"/>
        <v>11533</v>
      </c>
      <c r="C53" s="25">
        <f t="shared" si="4"/>
        <v>6359</v>
      </c>
      <c r="D53" s="25">
        <f t="shared" si="7"/>
        <v>20</v>
      </c>
      <c r="E53" s="24" t="str">
        <f t="shared" si="6"/>
        <v>GIJÓN</v>
      </c>
      <c r="F53" s="24">
        <f t="shared" si="8"/>
        <v>28771</v>
      </c>
      <c r="G53" s="24">
        <f t="shared" si="9"/>
        <v>21813</v>
      </c>
    </row>
    <row r="54" spans="1:7" x14ac:dyDescent="0.3">
      <c r="A54" s="24" t="str">
        <f t="shared" si="5"/>
        <v>LAS PALMAS</v>
      </c>
      <c r="B54" s="25">
        <f t="shared" si="3"/>
        <v>1332556</v>
      </c>
      <c r="C54" s="25">
        <f t="shared" si="4"/>
        <v>1243114</v>
      </c>
      <c r="D54" s="25">
        <f t="shared" si="7"/>
        <v>3</v>
      </c>
      <c r="E54" s="24" t="str">
        <f t="shared" si="6"/>
        <v>FERROL-SAN CIBRAO</v>
      </c>
      <c r="F54" s="24">
        <f t="shared" si="8"/>
        <v>17534</v>
      </c>
      <c r="G54" s="24">
        <f t="shared" si="9"/>
        <v>20379</v>
      </c>
    </row>
    <row r="55" spans="1:7" x14ac:dyDescent="0.3">
      <c r="A55" s="24" t="str">
        <f t="shared" si="5"/>
        <v>MÁLAGA</v>
      </c>
      <c r="B55" s="25">
        <f t="shared" si="3"/>
        <v>507421</v>
      </c>
      <c r="C55" s="25">
        <f t="shared" si="4"/>
        <v>509644</v>
      </c>
      <c r="D55" s="25">
        <f t="shared" si="7"/>
        <v>5</v>
      </c>
      <c r="E55" s="24" t="str">
        <f t="shared" si="6"/>
        <v>CEUTA</v>
      </c>
      <c r="F55" s="24">
        <f t="shared" si="8"/>
        <v>15861</v>
      </c>
      <c r="G55" s="24">
        <f t="shared" si="9"/>
        <v>17045</v>
      </c>
    </row>
    <row r="56" spans="1:7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143</v>
      </c>
      <c r="D56" s="25">
        <f t="shared" si="7"/>
        <v>28</v>
      </c>
      <c r="E56" s="24" t="str">
        <f t="shared" si="6"/>
        <v>SEVILLA</v>
      </c>
      <c r="F56" s="24">
        <f t="shared" ref="F56:F66" si="10">LOOKUP(E56,$A$39:$A$66,$B$39:$B$66)</f>
        <v>15813</v>
      </c>
      <c r="G56" s="24">
        <f t="shared" si="9"/>
        <v>23916</v>
      </c>
    </row>
    <row r="57" spans="1:7" x14ac:dyDescent="0.3">
      <c r="A57" s="24" t="str">
        <f t="shared" si="5"/>
        <v>MELILLA</v>
      </c>
      <c r="B57" s="25">
        <f t="shared" si="3"/>
        <v>368</v>
      </c>
      <c r="C57" s="25">
        <f t="shared" si="4"/>
        <v>0</v>
      </c>
      <c r="D57" s="25">
        <f t="shared" si="7"/>
        <v>26</v>
      </c>
      <c r="E57" s="24" t="str">
        <f t="shared" si="6"/>
        <v>SANTANDER</v>
      </c>
      <c r="F57" s="24">
        <f t="shared" si="10"/>
        <v>12307</v>
      </c>
      <c r="G57" s="24">
        <f t="shared" si="9"/>
        <v>14663</v>
      </c>
    </row>
    <row r="58" spans="1:7" x14ac:dyDescent="0.3">
      <c r="A58" s="24" t="str">
        <f t="shared" si="5"/>
        <v>MOTRIL</v>
      </c>
      <c r="B58" s="25">
        <f t="shared" si="3"/>
        <v>5313</v>
      </c>
      <c r="C58" s="25">
        <f t="shared" si="4"/>
        <v>4005</v>
      </c>
      <c r="D58" s="25">
        <f t="shared" si="7"/>
        <v>21</v>
      </c>
      <c r="E58" s="24" t="str">
        <f t="shared" si="6"/>
        <v>HUELVA</v>
      </c>
      <c r="F58" s="24">
        <f t="shared" si="10"/>
        <v>11533</v>
      </c>
      <c r="G58" s="24">
        <f t="shared" si="9"/>
        <v>6359</v>
      </c>
    </row>
    <row r="59" spans="1:7" x14ac:dyDescent="0.3">
      <c r="A59" s="24" t="str">
        <f t="shared" si="5"/>
        <v>PASAIA</v>
      </c>
      <c r="B59" s="25">
        <f t="shared" si="3"/>
        <v>1371</v>
      </c>
      <c r="C59" s="25">
        <f t="shared" si="4"/>
        <v>809</v>
      </c>
      <c r="D59" s="25">
        <f t="shared" si="7"/>
        <v>23</v>
      </c>
      <c r="E59" s="24" t="str">
        <f t="shared" si="6"/>
        <v>MOTRIL</v>
      </c>
      <c r="F59" s="24">
        <f t="shared" si="10"/>
        <v>5313</v>
      </c>
      <c r="G59" s="24">
        <f t="shared" si="9"/>
        <v>4005</v>
      </c>
    </row>
    <row r="60" spans="1:7" x14ac:dyDescent="0.3">
      <c r="A60" s="24" t="str">
        <f t="shared" si="5"/>
        <v>SANTA CRUZ DE TENERIFE</v>
      </c>
      <c r="B60" s="25">
        <f t="shared" si="3"/>
        <v>1020128</v>
      </c>
      <c r="C60" s="25">
        <f t="shared" si="4"/>
        <v>964336</v>
      </c>
      <c r="D60" s="25">
        <f t="shared" si="7"/>
        <v>4</v>
      </c>
      <c r="E60" s="24" t="str">
        <f t="shared" si="6"/>
        <v>AVILÉS</v>
      </c>
      <c r="F60" s="24">
        <f t="shared" si="10"/>
        <v>1986</v>
      </c>
      <c r="G60" s="24">
        <f t="shared" si="9"/>
        <v>2512</v>
      </c>
    </row>
    <row r="61" spans="1:7" x14ac:dyDescent="0.3">
      <c r="A61" s="24" t="str">
        <f t="shared" si="5"/>
        <v>SANTANDER</v>
      </c>
      <c r="B61" s="25">
        <f t="shared" si="3"/>
        <v>12307</v>
      </c>
      <c r="C61" s="25">
        <f t="shared" si="4"/>
        <v>14663</v>
      </c>
      <c r="D61" s="25">
        <f t="shared" si="7"/>
        <v>19</v>
      </c>
      <c r="E61" s="24" t="str">
        <f t="shared" si="6"/>
        <v>PASAIA</v>
      </c>
      <c r="F61" s="24">
        <f t="shared" si="10"/>
        <v>1371</v>
      </c>
      <c r="G61" s="24">
        <f t="shared" si="9"/>
        <v>809</v>
      </c>
    </row>
    <row r="62" spans="1:7" x14ac:dyDescent="0.3">
      <c r="A62" s="24" t="str">
        <f t="shared" si="5"/>
        <v>SEVILLA</v>
      </c>
      <c r="B62" s="25">
        <f t="shared" si="3"/>
        <v>15813</v>
      </c>
      <c r="C62" s="25">
        <f t="shared" si="4"/>
        <v>23916</v>
      </c>
      <c r="D62" s="25">
        <f t="shared" si="7"/>
        <v>18</v>
      </c>
      <c r="E62" s="24" t="str">
        <f t="shared" si="6"/>
        <v>VILAGARCÍA</v>
      </c>
      <c r="F62" s="24">
        <f t="shared" si="10"/>
        <v>1158</v>
      </c>
      <c r="G62" s="24">
        <f t="shared" si="9"/>
        <v>1596</v>
      </c>
    </row>
    <row r="63" spans="1:7" x14ac:dyDescent="0.3">
      <c r="A63" s="24" t="str">
        <f t="shared" si="5"/>
        <v>TARRAGONA</v>
      </c>
      <c r="B63" s="25">
        <f t="shared" si="3"/>
        <v>98141</v>
      </c>
      <c r="C63" s="25">
        <f t="shared" si="4"/>
        <v>51394</v>
      </c>
      <c r="D63" s="25">
        <f t="shared" si="7"/>
        <v>12</v>
      </c>
      <c r="E63" s="24" t="str">
        <f t="shared" si="6"/>
        <v>CASTELLÓN</v>
      </c>
      <c r="F63" s="24">
        <f t="shared" si="10"/>
        <v>568</v>
      </c>
      <c r="G63" s="24">
        <f t="shared" si="9"/>
        <v>411</v>
      </c>
    </row>
    <row r="64" spans="1:7" x14ac:dyDescent="0.3">
      <c r="A64" s="24" t="str">
        <f t="shared" si="5"/>
        <v>VALENCIA</v>
      </c>
      <c r="B64" s="25">
        <f t="shared" si="3"/>
        <v>421518</v>
      </c>
      <c r="C64" s="25">
        <f t="shared" si="4"/>
        <v>412328</v>
      </c>
      <c r="D64" s="25">
        <f t="shared" si="7"/>
        <v>7</v>
      </c>
      <c r="E64" s="24" t="str">
        <f t="shared" si="6"/>
        <v>MELILLA</v>
      </c>
      <c r="F64" s="24">
        <f t="shared" si="10"/>
        <v>368</v>
      </c>
      <c r="G64" s="24">
        <f t="shared" si="9"/>
        <v>0</v>
      </c>
    </row>
    <row r="65" spans="1:7" x14ac:dyDescent="0.3">
      <c r="A65" s="24" t="str">
        <f t="shared" si="5"/>
        <v>VIGO</v>
      </c>
      <c r="B65" s="25">
        <f t="shared" si="3"/>
        <v>158449</v>
      </c>
      <c r="C65" s="25">
        <f t="shared" si="4"/>
        <v>140188</v>
      </c>
      <c r="D65" s="25">
        <f t="shared" si="7"/>
        <v>10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1158</v>
      </c>
      <c r="C66" s="25">
        <f t="shared" si="4"/>
        <v>1596</v>
      </c>
      <c r="D66" s="25">
        <f t="shared" si="7"/>
        <v>24</v>
      </c>
      <c r="E66" s="24" t="str">
        <f t="shared" si="6"/>
        <v>BAHÍA DE ALGECIRAS</v>
      </c>
      <c r="F66" s="24">
        <f t="shared" si="10"/>
        <v>0</v>
      </c>
      <c r="G66" s="24">
        <f t="shared" si="9"/>
        <v>381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1" priority="2">
      <formula>ISERROR(F7)</formula>
    </cfRule>
  </conditionalFormatting>
  <conditionalFormatting sqref="F8 F10 F12 F14 F16 F18 F20 F22 F24 F26 F28 F30 F32 F34">
    <cfRule type="containsErrors" dxfId="1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153</v>
      </c>
    </row>
    <row r="2" spans="1:12" s="2" customFormat="1" ht="21" x14ac:dyDescent="0.4">
      <c r="F2" s="3"/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7" t="e">
        <f t="shared" ref="F7:F34" si="0"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1390</v>
      </c>
      <c r="C8" s="19">
        <v>1432</v>
      </c>
      <c r="D8" s="19">
        <v>39297</v>
      </c>
      <c r="E8" s="19">
        <v>34978</v>
      </c>
      <c r="F8" s="12">
        <f t="shared" si="0"/>
        <v>-10.990660864697048</v>
      </c>
      <c r="G8" s="1"/>
      <c r="H8" s="1"/>
      <c r="I8" s="1"/>
    </row>
    <row r="9" spans="1:12" x14ac:dyDescent="0.3">
      <c r="A9" s="9" t="s">
        <v>156</v>
      </c>
      <c r="B9" s="18">
        <v>11136</v>
      </c>
      <c r="C9" s="18">
        <v>13254</v>
      </c>
      <c r="D9" s="18">
        <v>204745</v>
      </c>
      <c r="E9" s="18">
        <v>216658</v>
      </c>
      <c r="F9" s="10">
        <f t="shared" si="0"/>
        <v>5.8184571051796183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6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71802</v>
      </c>
      <c r="C11" s="18">
        <v>75986</v>
      </c>
      <c r="D11" s="18">
        <v>1194299</v>
      </c>
      <c r="E11" s="18">
        <v>1213451</v>
      </c>
      <c r="F11" s="10">
        <f t="shared" si="0"/>
        <v>1.6036185243393817</v>
      </c>
      <c r="G11" s="1"/>
      <c r="H11" s="1"/>
      <c r="I11" s="1"/>
    </row>
    <row r="12" spans="1:12" x14ac:dyDescent="0.3">
      <c r="A12" s="11" t="s">
        <v>160</v>
      </c>
      <c r="B12" s="19">
        <v>825</v>
      </c>
      <c r="C12" s="19">
        <v>996</v>
      </c>
      <c r="D12" s="19">
        <v>11200</v>
      </c>
      <c r="E12" s="19">
        <v>12081</v>
      </c>
      <c r="F12" s="12">
        <f t="shared" si="0"/>
        <v>7.8660714285714306</v>
      </c>
      <c r="G12" s="1"/>
      <c r="H12" s="1"/>
      <c r="I12" s="1"/>
    </row>
    <row r="13" spans="1:12" x14ac:dyDescent="0.3">
      <c r="A13" s="9" t="s">
        <v>32</v>
      </c>
      <c r="B13" s="18">
        <v>40408</v>
      </c>
      <c r="C13" s="18">
        <v>52229</v>
      </c>
      <c r="D13" s="18">
        <v>633133</v>
      </c>
      <c r="E13" s="18">
        <v>730953</v>
      </c>
      <c r="F13" s="10">
        <f t="shared" si="0"/>
        <v>15.450150284379433</v>
      </c>
      <c r="G13" s="1"/>
      <c r="H13" s="1"/>
      <c r="I13" s="1"/>
    </row>
    <row r="14" spans="1:12" x14ac:dyDescent="0.3">
      <c r="A14" s="11" t="s">
        <v>33</v>
      </c>
      <c r="B14" s="19">
        <v>20668</v>
      </c>
      <c r="C14" s="19">
        <v>22295</v>
      </c>
      <c r="D14" s="19">
        <v>370549</v>
      </c>
      <c r="E14" s="19">
        <v>395643</v>
      </c>
      <c r="F14" s="12">
        <f t="shared" si="0"/>
        <v>6.7721138095096762</v>
      </c>
      <c r="G14" s="1"/>
      <c r="H14" s="1"/>
      <c r="I14" s="1"/>
    </row>
    <row r="15" spans="1:12" x14ac:dyDescent="0.3">
      <c r="A15" s="9" t="s">
        <v>34</v>
      </c>
      <c r="B15" s="18">
        <v>2153</v>
      </c>
      <c r="C15" s="18">
        <v>2147</v>
      </c>
      <c r="D15" s="18">
        <v>44964</v>
      </c>
      <c r="E15" s="18">
        <v>51493</v>
      </c>
      <c r="F15" s="10">
        <f t="shared" si="0"/>
        <v>14.520505293123392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0</v>
      </c>
      <c r="D16" s="19">
        <v>0</v>
      </c>
      <c r="E16" s="19">
        <v>0</v>
      </c>
      <c r="F16" s="16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0</v>
      </c>
      <c r="E17" s="18">
        <v>0</v>
      </c>
      <c r="F17" s="17" t="e">
        <f t="shared" si="0"/>
        <v>#DIV/0!</v>
      </c>
      <c r="G17" s="1"/>
      <c r="H17" s="1"/>
      <c r="I17" s="1"/>
    </row>
    <row r="18" spans="1:9" x14ac:dyDescent="0.3">
      <c r="A18" s="11" t="s">
        <v>36</v>
      </c>
      <c r="B18" s="19">
        <v>33954</v>
      </c>
      <c r="C18" s="19">
        <v>34039</v>
      </c>
      <c r="D18" s="19">
        <v>378111</v>
      </c>
      <c r="E18" s="19">
        <v>427892</v>
      </c>
      <c r="F18" s="12">
        <f t="shared" si="0"/>
        <v>13.16571059821058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0</v>
      </c>
      <c r="E19" s="18">
        <v>0</v>
      </c>
      <c r="F19" s="17" t="e">
        <f t="shared" si="0"/>
        <v>#DIV/0!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0</v>
      </c>
      <c r="E20" s="19">
        <v>0</v>
      </c>
      <c r="F20" s="12" t="e">
        <f t="shared" si="0"/>
        <v>#DIV/0!</v>
      </c>
      <c r="G20" s="1"/>
      <c r="H20" s="1"/>
      <c r="I20" s="1"/>
    </row>
    <row r="21" spans="1:9" x14ac:dyDescent="0.3">
      <c r="A21" s="9" t="s">
        <v>38</v>
      </c>
      <c r="B21" s="18">
        <v>1730</v>
      </c>
      <c r="C21" s="18">
        <v>1540</v>
      </c>
      <c r="D21" s="18">
        <v>20717</v>
      </c>
      <c r="E21" s="18">
        <v>21719</v>
      </c>
      <c r="F21" s="10">
        <f t="shared" si="0"/>
        <v>4.8366076169329517</v>
      </c>
      <c r="G21" s="1"/>
      <c r="H21" s="1"/>
      <c r="I21" s="1"/>
    </row>
    <row r="22" spans="1:9" x14ac:dyDescent="0.3">
      <c r="A22" s="11" t="s">
        <v>59</v>
      </c>
      <c r="B22" s="19">
        <v>36399</v>
      </c>
      <c r="C22" s="19">
        <v>42290</v>
      </c>
      <c r="D22" s="19">
        <v>466203</v>
      </c>
      <c r="E22" s="19">
        <v>515605</v>
      </c>
      <c r="F22" s="12">
        <f t="shared" si="0"/>
        <v>10.596671407090909</v>
      </c>
      <c r="G22" s="1"/>
      <c r="H22" s="1"/>
      <c r="I22" s="1"/>
    </row>
    <row r="23" spans="1:9" x14ac:dyDescent="0.3">
      <c r="A23" s="9" t="s">
        <v>163</v>
      </c>
      <c r="B23" s="18">
        <v>3048</v>
      </c>
      <c r="C23" s="18">
        <v>5222</v>
      </c>
      <c r="D23" s="18">
        <v>37925</v>
      </c>
      <c r="E23" s="18">
        <v>53488</v>
      </c>
      <c r="F23" s="10">
        <f t="shared" si="0"/>
        <v>41.036255767963098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0</v>
      </c>
      <c r="E24" s="19">
        <v>0</v>
      </c>
      <c r="F24" s="16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8">
        <v>11877</v>
      </c>
      <c r="C25" s="18">
        <v>11833</v>
      </c>
      <c r="D25" s="18">
        <v>151579</v>
      </c>
      <c r="E25" s="18">
        <v>155188</v>
      </c>
      <c r="F25" s="10">
        <f t="shared" si="0"/>
        <v>2.3809366732858734</v>
      </c>
      <c r="G25" s="1"/>
      <c r="H25" s="1"/>
      <c r="I25" s="1"/>
    </row>
    <row r="26" spans="1:9" x14ac:dyDescent="0.3">
      <c r="A26" s="11" t="s">
        <v>40</v>
      </c>
      <c r="B26" s="19">
        <v>4860</v>
      </c>
      <c r="C26" s="19">
        <v>1902</v>
      </c>
      <c r="D26" s="19">
        <v>78149</v>
      </c>
      <c r="E26" s="19">
        <v>56070</v>
      </c>
      <c r="F26" s="12">
        <f t="shared" si="0"/>
        <v>-28.252440850170828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0</v>
      </c>
      <c r="E27" s="18">
        <v>0</v>
      </c>
      <c r="F27" s="17" t="e">
        <f t="shared" si="0"/>
        <v>#DIV/0!</v>
      </c>
      <c r="G27" s="1"/>
      <c r="H27" s="1"/>
      <c r="I27" s="1"/>
    </row>
    <row r="28" spans="1:9" x14ac:dyDescent="0.3">
      <c r="A28" s="11" t="s">
        <v>42</v>
      </c>
      <c r="B28" s="19">
        <v>112854</v>
      </c>
      <c r="C28" s="19">
        <v>114556</v>
      </c>
      <c r="D28" s="19">
        <v>1271313</v>
      </c>
      <c r="E28" s="19">
        <v>1366723</v>
      </c>
      <c r="F28" s="12">
        <f t="shared" si="0"/>
        <v>7.504839484847551</v>
      </c>
      <c r="G28" s="1"/>
      <c r="H28" s="1"/>
      <c r="I28" s="1"/>
    </row>
    <row r="29" spans="1:9" x14ac:dyDescent="0.3">
      <c r="A29" s="9" t="s">
        <v>43</v>
      </c>
      <c r="B29" s="18">
        <v>2565</v>
      </c>
      <c r="C29" s="18">
        <v>3776</v>
      </c>
      <c r="D29" s="18">
        <v>0</v>
      </c>
      <c r="E29" s="18">
        <v>101333</v>
      </c>
      <c r="F29" s="10" t="e">
        <f t="shared" si="0"/>
        <v>#DIV/0!</v>
      </c>
      <c r="G29" s="1"/>
      <c r="H29" s="1"/>
      <c r="I29" s="1"/>
    </row>
    <row r="30" spans="1:9" x14ac:dyDescent="0.3">
      <c r="A30" s="11" t="s">
        <v>44</v>
      </c>
      <c r="B30" s="19">
        <v>0</v>
      </c>
      <c r="C30" s="19">
        <v>0</v>
      </c>
      <c r="D30" s="19">
        <v>588</v>
      </c>
      <c r="E30" s="19">
        <v>340</v>
      </c>
      <c r="F30" s="16">
        <f t="shared" si="0"/>
        <v>-42.176870748299322</v>
      </c>
      <c r="G30" s="1"/>
      <c r="H30" s="1"/>
      <c r="I30" s="1"/>
    </row>
    <row r="31" spans="1:9" x14ac:dyDescent="0.3">
      <c r="A31" s="9" t="s">
        <v>45</v>
      </c>
      <c r="B31" s="18">
        <v>0</v>
      </c>
      <c r="C31" s="18">
        <v>0</v>
      </c>
      <c r="D31" s="18">
        <v>0</v>
      </c>
      <c r="E31" s="18">
        <v>0</v>
      </c>
      <c r="F31" s="10" t="e">
        <f t="shared" si="0"/>
        <v>#DIV/0!</v>
      </c>
      <c r="G31" s="1"/>
      <c r="H31" s="1"/>
      <c r="I31" s="1"/>
    </row>
    <row r="32" spans="1:9" x14ac:dyDescent="0.3">
      <c r="A32" s="11" t="s">
        <v>46</v>
      </c>
      <c r="B32" s="19">
        <v>13325</v>
      </c>
      <c r="C32" s="19">
        <v>14814</v>
      </c>
      <c r="D32" s="19">
        <v>157927</v>
      </c>
      <c r="E32" s="19">
        <v>158475</v>
      </c>
      <c r="F32" s="12">
        <f t="shared" si="0"/>
        <v>0.34699576386557851</v>
      </c>
      <c r="G32" s="1"/>
      <c r="H32" s="1"/>
      <c r="I32" s="1"/>
    </row>
    <row r="33" spans="1:9" x14ac:dyDescent="0.3">
      <c r="A33" s="9" t="s">
        <v>47</v>
      </c>
      <c r="B33" s="18">
        <v>0</v>
      </c>
      <c r="C33" s="18">
        <v>0</v>
      </c>
      <c r="D33" s="18">
        <v>0</v>
      </c>
      <c r="E33" s="18">
        <v>0</v>
      </c>
      <c r="F33" s="17" t="e">
        <f t="shared" si="0"/>
        <v>#DIV/0!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0</v>
      </c>
      <c r="E34" s="19">
        <v>0</v>
      </c>
      <c r="F34" s="16" t="e">
        <f t="shared" si="0"/>
        <v>#DIV/0!</v>
      </c>
      <c r="G34" s="1"/>
      <c r="H34" s="1"/>
      <c r="I34" s="1"/>
    </row>
    <row r="35" spans="1:9" x14ac:dyDescent="0.3">
      <c r="A35" s="13" t="s">
        <v>48</v>
      </c>
      <c r="B35" s="14">
        <f>SUM(B7:B34)</f>
        <v>368994</v>
      </c>
      <c r="C35" s="14">
        <f t="shared" ref="C35:E35" si="1">SUM(C7:C34)</f>
        <v>398311</v>
      </c>
      <c r="D35" s="14">
        <f t="shared" si="1"/>
        <v>5060699</v>
      </c>
      <c r="E35" s="14">
        <f t="shared" si="1"/>
        <v>5512090</v>
      </c>
      <c r="F35" s="15">
        <f t="shared" ref="F35" si="2">((E35*100)/D35)-100</f>
        <v>8.9195385854799838</v>
      </c>
      <c r="G35" s="1"/>
      <c r="H35" s="1"/>
      <c r="I35" s="1"/>
    </row>
    <row r="36" spans="1:9" x14ac:dyDescent="0.3">
      <c r="A36" s="47" t="s">
        <v>122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SANTA CRUZ DE TENERIFE</v>
      </c>
      <c r="F39" s="24">
        <f>LOOKUP(E39,$A$39:$A$66,$B$39:$B$66)</f>
        <v>1366723</v>
      </c>
      <c r="G39" s="24">
        <f>LOOKUP(E39,$A$39:$A$66,$C$39:$C$66)</f>
        <v>1271313</v>
      </c>
    </row>
    <row r="40" spans="1:9" x14ac:dyDescent="0.3">
      <c r="A40" s="24" t="str">
        <f t="shared" si="5"/>
        <v>ALICANTE</v>
      </c>
      <c r="B40" s="25">
        <f t="shared" si="3"/>
        <v>34978</v>
      </c>
      <c r="C40" s="25">
        <f t="shared" si="4"/>
        <v>39297</v>
      </c>
      <c r="D40" s="25">
        <f t="shared" ref="D40:D66" si="7">_xlfn.RANK.EQ(B40,$B$39:$B$66)+COUNTIF($B$39:$B$66,B40)-1</f>
        <v>14</v>
      </c>
      <c r="E40" s="24" t="str">
        <f t="shared" si="6"/>
        <v>BAHÍA DE ALGECIRAS</v>
      </c>
      <c r="F40" s="24">
        <f t="shared" ref="F40:F55" si="8">LOOKUP(E40,$A$39:$A$66,$B$39:$B$66)</f>
        <v>1213451</v>
      </c>
      <c r="G40" s="24">
        <f t="shared" ref="G40:G66" si="9">LOOKUP(E40,$A$39:$A$66,$C$39:$C$66)</f>
        <v>1194299</v>
      </c>
    </row>
    <row r="41" spans="1:9" x14ac:dyDescent="0.3">
      <c r="A41" s="24" t="str">
        <f t="shared" si="5"/>
        <v>ALMERÍA</v>
      </c>
      <c r="B41" s="25">
        <f t="shared" si="3"/>
        <v>216658</v>
      </c>
      <c r="C41" s="25">
        <f t="shared" si="4"/>
        <v>204745</v>
      </c>
      <c r="D41" s="25">
        <f t="shared" si="7"/>
        <v>7</v>
      </c>
      <c r="E41" s="24" t="str">
        <f t="shared" si="6"/>
        <v>BALEARES</v>
      </c>
      <c r="F41" s="24">
        <f t="shared" si="8"/>
        <v>730953</v>
      </c>
      <c r="G41" s="24">
        <f t="shared" si="9"/>
        <v>633133</v>
      </c>
    </row>
    <row r="42" spans="1:9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LAS PALMAS</v>
      </c>
      <c r="F42" s="24">
        <f t="shared" si="8"/>
        <v>515605</v>
      </c>
      <c r="G42" s="24">
        <f t="shared" si="9"/>
        <v>466203</v>
      </c>
    </row>
    <row r="43" spans="1:9" x14ac:dyDescent="0.3">
      <c r="A43" s="24" t="str">
        <f t="shared" si="5"/>
        <v>BAHÍA DE ALGECIRAS</v>
      </c>
      <c r="B43" s="25">
        <f t="shared" si="3"/>
        <v>1213451</v>
      </c>
      <c r="C43" s="25">
        <f t="shared" si="4"/>
        <v>1194299</v>
      </c>
      <c r="D43" s="25">
        <f t="shared" si="7"/>
        <v>2</v>
      </c>
      <c r="E43" s="24" t="str">
        <f t="shared" si="6"/>
        <v>CEUTA</v>
      </c>
      <c r="F43" s="24">
        <f t="shared" si="8"/>
        <v>427892</v>
      </c>
      <c r="G43" s="24">
        <f t="shared" si="9"/>
        <v>378111</v>
      </c>
    </row>
    <row r="44" spans="1:9" x14ac:dyDescent="0.3">
      <c r="A44" s="24" t="str">
        <f t="shared" si="5"/>
        <v>BAHÍA DE CÁDIZ</v>
      </c>
      <c r="B44" s="25">
        <f t="shared" si="3"/>
        <v>12081</v>
      </c>
      <c r="C44" s="25">
        <f t="shared" si="4"/>
        <v>11200</v>
      </c>
      <c r="D44" s="25">
        <f t="shared" si="7"/>
        <v>16</v>
      </c>
      <c r="E44" s="24" t="str">
        <f t="shared" si="6"/>
        <v>BARCELONA</v>
      </c>
      <c r="F44" s="24">
        <f t="shared" si="8"/>
        <v>395643</v>
      </c>
      <c r="G44" s="24">
        <f t="shared" si="9"/>
        <v>370549</v>
      </c>
    </row>
    <row r="45" spans="1:9" x14ac:dyDescent="0.3">
      <c r="A45" s="24" t="str">
        <f t="shared" si="5"/>
        <v>BALEARES</v>
      </c>
      <c r="B45" s="25">
        <f t="shared" si="3"/>
        <v>730953</v>
      </c>
      <c r="C45" s="25">
        <f t="shared" si="4"/>
        <v>633133</v>
      </c>
      <c r="D45" s="25">
        <f t="shared" si="7"/>
        <v>3</v>
      </c>
      <c r="E45" s="24" t="str">
        <f t="shared" si="6"/>
        <v>ALMERÍA</v>
      </c>
      <c r="F45" s="24">
        <f t="shared" si="8"/>
        <v>216658</v>
      </c>
      <c r="G45" s="24">
        <f t="shared" si="9"/>
        <v>204745</v>
      </c>
    </row>
    <row r="46" spans="1:9" x14ac:dyDescent="0.3">
      <c r="A46" s="24" t="str">
        <f t="shared" si="5"/>
        <v>BARCELONA</v>
      </c>
      <c r="B46" s="25">
        <f t="shared" si="3"/>
        <v>395643</v>
      </c>
      <c r="C46" s="25">
        <f t="shared" si="4"/>
        <v>370549</v>
      </c>
      <c r="D46" s="25">
        <f t="shared" si="7"/>
        <v>6</v>
      </c>
      <c r="E46" s="24" t="str">
        <f t="shared" si="6"/>
        <v>VALENCIA</v>
      </c>
      <c r="F46" s="24">
        <f t="shared" si="8"/>
        <v>158475</v>
      </c>
      <c r="G46" s="24">
        <f t="shared" si="9"/>
        <v>157927</v>
      </c>
    </row>
    <row r="47" spans="1:9" x14ac:dyDescent="0.3">
      <c r="A47" s="24" t="str">
        <f t="shared" si="5"/>
        <v>BILBAO</v>
      </c>
      <c r="B47" s="25">
        <f t="shared" si="3"/>
        <v>51493</v>
      </c>
      <c r="C47" s="25">
        <f t="shared" si="4"/>
        <v>44964</v>
      </c>
      <c r="D47" s="25">
        <f t="shared" si="7"/>
        <v>13</v>
      </c>
      <c r="E47" s="24" t="str">
        <f t="shared" si="6"/>
        <v>MELILLA</v>
      </c>
      <c r="F47" s="24">
        <f t="shared" si="8"/>
        <v>155188</v>
      </c>
      <c r="G47" s="24">
        <f t="shared" si="9"/>
        <v>151579</v>
      </c>
    </row>
    <row r="48" spans="1:9" x14ac:dyDescent="0.3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SANTANDER</v>
      </c>
      <c r="F48" s="24">
        <f t="shared" si="8"/>
        <v>101333</v>
      </c>
      <c r="G48" s="24">
        <f t="shared" si="9"/>
        <v>0</v>
      </c>
    </row>
    <row r="49" spans="1:7" x14ac:dyDescent="0.3">
      <c r="A49" s="24" t="str">
        <f t="shared" si="5"/>
        <v>CASTELLÓN</v>
      </c>
      <c r="B49" s="25">
        <f t="shared" si="3"/>
        <v>0</v>
      </c>
      <c r="C49" s="25">
        <f t="shared" si="4"/>
        <v>0</v>
      </c>
      <c r="D49" s="25">
        <f t="shared" si="7"/>
        <v>28</v>
      </c>
      <c r="E49" s="24" t="str">
        <f t="shared" si="6"/>
        <v>MOTRIL</v>
      </c>
      <c r="F49" s="24">
        <f t="shared" si="8"/>
        <v>56070</v>
      </c>
      <c r="G49" s="24">
        <f t="shared" si="9"/>
        <v>78149</v>
      </c>
    </row>
    <row r="50" spans="1:7" x14ac:dyDescent="0.3">
      <c r="A50" s="24" t="str">
        <f t="shared" si="5"/>
        <v>CEUTA</v>
      </c>
      <c r="B50" s="25">
        <f t="shared" si="3"/>
        <v>427892</v>
      </c>
      <c r="C50" s="25">
        <f t="shared" si="4"/>
        <v>378111</v>
      </c>
      <c r="D50" s="25">
        <f t="shared" si="7"/>
        <v>5</v>
      </c>
      <c r="E50" s="24" t="str">
        <f t="shared" si="6"/>
        <v>MÁLAGA</v>
      </c>
      <c r="F50" s="24">
        <f t="shared" si="8"/>
        <v>53488</v>
      </c>
      <c r="G50" s="24">
        <f t="shared" si="9"/>
        <v>37925</v>
      </c>
    </row>
    <row r="51" spans="1:7" x14ac:dyDescent="0.3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BILBAO</v>
      </c>
      <c r="F51" s="24">
        <f t="shared" si="8"/>
        <v>51493</v>
      </c>
      <c r="G51" s="24">
        <f t="shared" si="9"/>
        <v>44964</v>
      </c>
    </row>
    <row r="52" spans="1:7" x14ac:dyDescent="0.3">
      <c r="A52" s="24" t="str">
        <f t="shared" si="5"/>
        <v>GIJÓN</v>
      </c>
      <c r="B52" s="25">
        <f t="shared" si="3"/>
        <v>0</v>
      </c>
      <c r="C52" s="25">
        <f t="shared" si="4"/>
        <v>0</v>
      </c>
      <c r="D52" s="25">
        <f t="shared" si="7"/>
        <v>28</v>
      </c>
      <c r="E52" s="24" t="str">
        <f t="shared" si="6"/>
        <v>ALICANTE</v>
      </c>
      <c r="F52" s="24">
        <f t="shared" si="8"/>
        <v>34978</v>
      </c>
      <c r="G52" s="24">
        <f t="shared" si="9"/>
        <v>39297</v>
      </c>
    </row>
    <row r="53" spans="1:7" x14ac:dyDescent="0.3">
      <c r="A53" s="24" t="str">
        <f t="shared" si="5"/>
        <v>HUELVA</v>
      </c>
      <c r="B53" s="25">
        <f t="shared" si="3"/>
        <v>21719</v>
      </c>
      <c r="C53" s="25">
        <f t="shared" si="4"/>
        <v>20717</v>
      </c>
      <c r="D53" s="25">
        <f t="shared" si="7"/>
        <v>15</v>
      </c>
      <c r="E53" s="24" t="str">
        <f t="shared" si="6"/>
        <v>HUELVA</v>
      </c>
      <c r="F53" s="24">
        <f t="shared" si="8"/>
        <v>21719</v>
      </c>
      <c r="G53" s="24">
        <f t="shared" si="9"/>
        <v>20717</v>
      </c>
    </row>
    <row r="54" spans="1:7" x14ac:dyDescent="0.3">
      <c r="A54" s="24" t="str">
        <f t="shared" si="5"/>
        <v>LAS PALMAS</v>
      </c>
      <c r="B54" s="25">
        <f t="shared" si="3"/>
        <v>515605</v>
      </c>
      <c r="C54" s="25">
        <f t="shared" si="4"/>
        <v>466203</v>
      </c>
      <c r="D54" s="25">
        <f t="shared" si="7"/>
        <v>4</v>
      </c>
      <c r="E54" s="24" t="str">
        <f t="shared" si="6"/>
        <v>BAHÍA DE CÁDIZ</v>
      </c>
      <c r="F54" s="24">
        <f t="shared" si="8"/>
        <v>12081</v>
      </c>
      <c r="G54" s="24">
        <f t="shared" si="9"/>
        <v>11200</v>
      </c>
    </row>
    <row r="55" spans="1:7" x14ac:dyDescent="0.3">
      <c r="A55" s="24" t="str">
        <f t="shared" si="5"/>
        <v>MÁLAGA</v>
      </c>
      <c r="B55" s="25">
        <f t="shared" si="3"/>
        <v>53488</v>
      </c>
      <c r="C55" s="25">
        <f t="shared" si="4"/>
        <v>37925</v>
      </c>
      <c r="D55" s="25">
        <f t="shared" si="7"/>
        <v>12</v>
      </c>
      <c r="E55" s="24" t="str">
        <f t="shared" si="6"/>
        <v>SEVILLA</v>
      </c>
      <c r="F55" s="24">
        <f t="shared" si="8"/>
        <v>340</v>
      </c>
      <c r="G55" s="24">
        <f t="shared" si="9"/>
        <v>588</v>
      </c>
    </row>
    <row r="56" spans="1:7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e">
        <f t="shared" si="6"/>
        <v>#N/A</v>
      </c>
      <c r="F56" s="24" t="e">
        <f t="shared" ref="F56:F66" si="10">LOOKUP(E56,$A$39:$A$66,$B$39:$B$66)</f>
        <v>#N/A</v>
      </c>
      <c r="G56" s="24" t="e">
        <f t="shared" si="9"/>
        <v>#N/A</v>
      </c>
    </row>
    <row r="57" spans="1:7" x14ac:dyDescent="0.3">
      <c r="A57" s="24" t="str">
        <f t="shared" si="5"/>
        <v>MELILLA</v>
      </c>
      <c r="B57" s="25">
        <f t="shared" si="3"/>
        <v>155188</v>
      </c>
      <c r="C57" s="25">
        <f t="shared" si="4"/>
        <v>151579</v>
      </c>
      <c r="D57" s="25">
        <f t="shared" si="7"/>
        <v>9</v>
      </c>
      <c r="E57" s="24" t="e">
        <f t="shared" si="6"/>
        <v>#N/A</v>
      </c>
      <c r="F57" s="24" t="e">
        <f t="shared" si="10"/>
        <v>#N/A</v>
      </c>
      <c r="G57" s="24" t="e">
        <f t="shared" si="9"/>
        <v>#N/A</v>
      </c>
    </row>
    <row r="58" spans="1:7" x14ac:dyDescent="0.3">
      <c r="A58" s="24" t="str">
        <f t="shared" si="5"/>
        <v>MOTRIL</v>
      </c>
      <c r="B58" s="25">
        <f t="shared" si="3"/>
        <v>56070</v>
      </c>
      <c r="C58" s="25">
        <f t="shared" si="4"/>
        <v>78149</v>
      </c>
      <c r="D58" s="25">
        <f t="shared" si="7"/>
        <v>11</v>
      </c>
      <c r="E58" s="24" t="e">
        <f t="shared" si="6"/>
        <v>#N/A</v>
      </c>
      <c r="F58" s="24" t="e">
        <f t="shared" si="10"/>
        <v>#N/A</v>
      </c>
      <c r="G58" s="24" t="e">
        <f t="shared" si="9"/>
        <v>#N/A</v>
      </c>
    </row>
    <row r="59" spans="1:7" x14ac:dyDescent="0.3">
      <c r="A59" s="24" t="str">
        <f t="shared" si="5"/>
        <v>PASAIA</v>
      </c>
      <c r="B59" s="25">
        <f t="shared" si="3"/>
        <v>0</v>
      </c>
      <c r="C59" s="25">
        <f t="shared" si="4"/>
        <v>0</v>
      </c>
      <c r="D59" s="25">
        <f t="shared" si="7"/>
        <v>28</v>
      </c>
      <c r="E59" s="24" t="e">
        <f t="shared" si="6"/>
        <v>#N/A</v>
      </c>
      <c r="F59" s="24" t="e">
        <f t="shared" si="10"/>
        <v>#N/A</v>
      </c>
      <c r="G59" s="24" t="e">
        <f t="shared" si="9"/>
        <v>#N/A</v>
      </c>
    </row>
    <row r="60" spans="1:7" x14ac:dyDescent="0.3">
      <c r="A60" s="24" t="str">
        <f t="shared" si="5"/>
        <v>SANTA CRUZ DE TENERIFE</v>
      </c>
      <c r="B60" s="25">
        <f t="shared" si="3"/>
        <v>1366723</v>
      </c>
      <c r="C60" s="25">
        <f t="shared" si="4"/>
        <v>1271313</v>
      </c>
      <c r="D60" s="25">
        <f t="shared" si="7"/>
        <v>1</v>
      </c>
      <c r="E60" s="24" t="e">
        <f t="shared" si="6"/>
        <v>#N/A</v>
      </c>
      <c r="F60" s="24" t="e">
        <f t="shared" si="10"/>
        <v>#N/A</v>
      </c>
      <c r="G60" s="24" t="e">
        <f t="shared" si="9"/>
        <v>#N/A</v>
      </c>
    </row>
    <row r="61" spans="1:7" x14ac:dyDescent="0.3">
      <c r="A61" s="24" t="str">
        <f t="shared" si="5"/>
        <v>SANTANDER</v>
      </c>
      <c r="B61" s="25">
        <f t="shared" si="3"/>
        <v>101333</v>
      </c>
      <c r="C61" s="25">
        <f t="shared" si="4"/>
        <v>0</v>
      </c>
      <c r="D61" s="25">
        <f t="shared" si="7"/>
        <v>10</v>
      </c>
      <c r="E61" s="24" t="e">
        <f t="shared" si="6"/>
        <v>#N/A</v>
      </c>
      <c r="F61" s="24" t="e">
        <f t="shared" si="10"/>
        <v>#N/A</v>
      </c>
      <c r="G61" s="24" t="e">
        <f t="shared" si="9"/>
        <v>#N/A</v>
      </c>
    </row>
    <row r="62" spans="1:7" x14ac:dyDescent="0.3">
      <c r="A62" s="24" t="str">
        <f t="shared" si="5"/>
        <v>SEVILLA</v>
      </c>
      <c r="B62" s="25">
        <f t="shared" si="3"/>
        <v>340</v>
      </c>
      <c r="C62" s="25">
        <f t="shared" si="4"/>
        <v>588</v>
      </c>
      <c r="D62" s="25">
        <f t="shared" si="7"/>
        <v>17</v>
      </c>
      <c r="E62" s="24" t="e">
        <f t="shared" si="6"/>
        <v>#N/A</v>
      </c>
      <c r="F62" s="24" t="e">
        <f t="shared" si="10"/>
        <v>#N/A</v>
      </c>
      <c r="G62" s="24" t="e">
        <f t="shared" si="9"/>
        <v>#N/A</v>
      </c>
    </row>
    <row r="63" spans="1:7" x14ac:dyDescent="0.3">
      <c r="A63" s="24" t="str">
        <f t="shared" si="5"/>
        <v>TARRAGONA</v>
      </c>
      <c r="B63" s="25">
        <f t="shared" si="3"/>
        <v>0</v>
      </c>
      <c r="C63" s="25">
        <f t="shared" si="4"/>
        <v>0</v>
      </c>
      <c r="D63" s="25">
        <f t="shared" si="7"/>
        <v>28</v>
      </c>
      <c r="E63" s="24" t="e">
        <f t="shared" si="6"/>
        <v>#N/A</v>
      </c>
      <c r="F63" s="24" t="e">
        <f t="shared" si="10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158475</v>
      </c>
      <c r="C64" s="25">
        <f t="shared" si="4"/>
        <v>157927</v>
      </c>
      <c r="D64" s="25">
        <f t="shared" si="7"/>
        <v>8</v>
      </c>
      <c r="E64" s="24" t="e">
        <f t="shared" si="6"/>
        <v>#N/A</v>
      </c>
      <c r="F64" s="24" t="e">
        <f t="shared" si="10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0</v>
      </c>
      <c r="C65" s="25">
        <f t="shared" si="4"/>
        <v>0</v>
      </c>
      <c r="D65" s="25">
        <f t="shared" si="7"/>
        <v>28</v>
      </c>
      <c r="E65" s="24" t="e">
        <f t="shared" si="6"/>
        <v>#N/A</v>
      </c>
      <c r="F65" s="24" t="e">
        <f t="shared" si="10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10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9" priority="2">
      <formula>ISERROR(F7)</formula>
    </cfRule>
  </conditionalFormatting>
  <conditionalFormatting sqref="F8 F10 F12 F14 F16 F18 F20 F22 F24 F26 F28 F30 F32 F34">
    <cfRule type="containsErrors" dxfId="8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L69"/>
  <sheetViews>
    <sheetView zoomScaleNormal="100"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E1" s="22" t="s">
        <v>115</v>
      </c>
    </row>
    <row r="2" spans="1:12" s="2" customFormat="1" ht="21" x14ac:dyDescent="0.4">
      <c r="F2" s="3"/>
      <c r="H2" s="23" t="s">
        <v>58</v>
      </c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0</v>
      </c>
      <c r="C7" s="18">
        <v>0</v>
      </c>
      <c r="D7" s="18">
        <v>0</v>
      </c>
      <c r="E7" s="18">
        <v>0</v>
      </c>
      <c r="F7" s="10" t="e">
        <f t="shared" ref="F7:F34" si="0">((E7*100)/D7)-100</f>
        <v>#DIV/0!</v>
      </c>
      <c r="G7" s="1"/>
      <c r="H7" s="1"/>
      <c r="I7" s="1"/>
    </row>
    <row r="8" spans="1:12" x14ac:dyDescent="0.3">
      <c r="A8" s="11" t="s">
        <v>31</v>
      </c>
      <c r="B8" s="19">
        <v>0</v>
      </c>
      <c r="C8" s="19">
        <v>0</v>
      </c>
      <c r="D8" s="19">
        <v>142</v>
      </c>
      <c r="E8" s="19">
        <v>3115</v>
      </c>
      <c r="F8" s="12">
        <f t="shared" si="0"/>
        <v>2093.6619718309857</v>
      </c>
      <c r="G8" s="1"/>
      <c r="H8" s="1"/>
      <c r="I8" s="1"/>
    </row>
    <row r="9" spans="1:12" x14ac:dyDescent="0.3">
      <c r="A9" s="9" t="s">
        <v>156</v>
      </c>
      <c r="B9" s="18">
        <v>31</v>
      </c>
      <c r="C9" s="18">
        <v>51</v>
      </c>
      <c r="D9" s="18">
        <v>360</v>
      </c>
      <c r="E9" s="18">
        <v>321</v>
      </c>
      <c r="F9" s="10">
        <f t="shared" si="0"/>
        <v>-10.833333333333329</v>
      </c>
      <c r="G9" s="1"/>
      <c r="H9" s="1"/>
      <c r="I9" s="1"/>
    </row>
    <row r="10" spans="1:12" x14ac:dyDescent="0.3">
      <c r="A10" s="11" t="s">
        <v>158</v>
      </c>
      <c r="B10" s="19">
        <v>0</v>
      </c>
      <c r="C10" s="19">
        <v>0</v>
      </c>
      <c r="D10" s="19">
        <v>0</v>
      </c>
      <c r="E10" s="19">
        <v>0</v>
      </c>
      <c r="F10" s="12" t="e">
        <f t="shared" si="0"/>
        <v>#DIV/0!</v>
      </c>
      <c r="G10" s="1"/>
      <c r="H10" s="1"/>
      <c r="I10" s="1"/>
    </row>
    <row r="11" spans="1:12" x14ac:dyDescent="0.3">
      <c r="A11" s="9" t="s">
        <v>159</v>
      </c>
      <c r="B11" s="18">
        <v>828</v>
      </c>
      <c r="C11" s="18">
        <v>538</v>
      </c>
      <c r="D11" s="18">
        <v>2165</v>
      </c>
      <c r="E11" s="18">
        <v>4077</v>
      </c>
      <c r="F11" s="10">
        <f t="shared" si="0"/>
        <v>88.314087759815237</v>
      </c>
      <c r="G11" s="1"/>
      <c r="H11" s="1"/>
      <c r="I11" s="1"/>
    </row>
    <row r="12" spans="1:12" x14ac:dyDescent="0.3">
      <c r="A12" s="11" t="s">
        <v>160</v>
      </c>
      <c r="B12" s="19">
        <v>1590</v>
      </c>
      <c r="C12" s="19">
        <v>1261</v>
      </c>
      <c r="D12" s="19">
        <v>16002</v>
      </c>
      <c r="E12" s="19">
        <v>16599</v>
      </c>
      <c r="F12" s="12">
        <f t="shared" si="0"/>
        <v>3.7307836520434989</v>
      </c>
      <c r="G12" s="1"/>
      <c r="H12" s="1"/>
      <c r="I12" s="1"/>
    </row>
    <row r="13" spans="1:12" x14ac:dyDescent="0.3">
      <c r="A13" s="9" t="s">
        <v>32</v>
      </c>
      <c r="B13" s="18">
        <v>9323</v>
      </c>
      <c r="C13" s="18">
        <v>8536</v>
      </c>
      <c r="D13" s="18">
        <v>172695</v>
      </c>
      <c r="E13" s="18">
        <v>184426</v>
      </c>
      <c r="F13" s="10">
        <f t="shared" si="0"/>
        <v>6.7929007788297326</v>
      </c>
      <c r="G13" s="1"/>
      <c r="H13" s="1"/>
      <c r="I13" s="1"/>
    </row>
    <row r="14" spans="1:12" x14ac:dyDescent="0.3">
      <c r="A14" s="11" t="s">
        <v>33</v>
      </c>
      <c r="B14" s="19">
        <v>68954</v>
      </c>
      <c r="C14" s="19">
        <v>60616</v>
      </c>
      <c r="D14" s="19">
        <v>836465</v>
      </c>
      <c r="E14" s="19">
        <v>809354</v>
      </c>
      <c r="F14" s="12">
        <f t="shared" si="0"/>
        <v>-3.2411397966442053</v>
      </c>
      <c r="G14" s="1"/>
      <c r="H14" s="1"/>
      <c r="I14" s="1"/>
    </row>
    <row r="15" spans="1:12" x14ac:dyDescent="0.3">
      <c r="A15" s="9" t="s">
        <v>34</v>
      </c>
      <c r="B15" s="18">
        <v>1608</v>
      </c>
      <c r="C15" s="18">
        <v>690</v>
      </c>
      <c r="D15" s="18">
        <v>7107</v>
      </c>
      <c r="E15" s="18">
        <v>12472</v>
      </c>
      <c r="F15" s="10">
        <f t="shared" si="0"/>
        <v>75.488954551850298</v>
      </c>
      <c r="G15" s="1"/>
      <c r="H15" s="1"/>
      <c r="I15" s="1"/>
    </row>
    <row r="16" spans="1:12" x14ac:dyDescent="0.3">
      <c r="A16" s="11" t="s">
        <v>35</v>
      </c>
      <c r="B16" s="19">
        <v>0</v>
      </c>
      <c r="C16" s="19">
        <v>0</v>
      </c>
      <c r="D16" s="19">
        <v>0</v>
      </c>
      <c r="E16" s="19">
        <v>0</v>
      </c>
      <c r="F16" s="12" t="e">
        <f t="shared" si="0"/>
        <v>#DIV/0!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2</v>
      </c>
      <c r="D17" s="18">
        <v>563</v>
      </c>
      <c r="E17" s="18">
        <v>489</v>
      </c>
      <c r="F17" s="10">
        <f t="shared" si="0"/>
        <v>-13.143872113676736</v>
      </c>
      <c r="G17" s="1"/>
      <c r="H17" s="1"/>
      <c r="I17" s="1"/>
    </row>
    <row r="18" spans="1:9" x14ac:dyDescent="0.3">
      <c r="A18" s="11" t="s">
        <v>36</v>
      </c>
      <c r="B18" s="19">
        <v>96</v>
      </c>
      <c r="C18" s="19">
        <v>116</v>
      </c>
      <c r="D18" s="19">
        <v>43</v>
      </c>
      <c r="E18" s="19">
        <v>1156</v>
      </c>
      <c r="F18" s="12">
        <f t="shared" si="0"/>
        <v>2588.3720930232557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0</v>
      </c>
      <c r="E19" s="18">
        <v>0</v>
      </c>
      <c r="F19" s="10" t="e">
        <f t="shared" si="0"/>
        <v>#DIV/0!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2</v>
      </c>
      <c r="E20" s="19">
        <v>0</v>
      </c>
      <c r="F20" s="12">
        <f t="shared" si="0"/>
        <v>-100</v>
      </c>
      <c r="G20" s="1"/>
      <c r="H20" s="1"/>
      <c r="I20" s="1"/>
    </row>
    <row r="21" spans="1:9" x14ac:dyDescent="0.3">
      <c r="A21" s="9" t="s">
        <v>38</v>
      </c>
      <c r="B21" s="18">
        <v>0</v>
      </c>
      <c r="C21" s="18">
        <v>0</v>
      </c>
      <c r="D21" s="18">
        <v>15</v>
      </c>
      <c r="E21" s="18">
        <v>2282</v>
      </c>
      <c r="F21" s="10">
        <f t="shared" si="0"/>
        <v>15113.333333333334</v>
      </c>
      <c r="G21" s="1"/>
      <c r="H21" s="1"/>
      <c r="I21" s="1"/>
    </row>
    <row r="22" spans="1:9" x14ac:dyDescent="0.3">
      <c r="A22" s="11" t="s">
        <v>59</v>
      </c>
      <c r="B22" s="19">
        <v>9175</v>
      </c>
      <c r="C22" s="19">
        <v>9513</v>
      </c>
      <c r="D22" s="19">
        <v>103245</v>
      </c>
      <c r="E22" s="19">
        <v>106589</v>
      </c>
      <c r="F22" s="12">
        <f t="shared" si="0"/>
        <v>3.2388977674463604</v>
      </c>
      <c r="G22" s="1"/>
      <c r="H22" s="1"/>
      <c r="I22" s="1"/>
    </row>
    <row r="23" spans="1:9" x14ac:dyDescent="0.3">
      <c r="A23" s="9" t="s">
        <v>163</v>
      </c>
      <c r="B23" s="18">
        <v>0</v>
      </c>
      <c r="C23" s="18">
        <v>0</v>
      </c>
      <c r="D23" s="18">
        <v>54751</v>
      </c>
      <c r="E23" s="18">
        <v>64315</v>
      </c>
      <c r="F23" s="10">
        <f t="shared" si="0"/>
        <v>17.468174097276759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0</v>
      </c>
      <c r="E24" s="19">
        <v>0</v>
      </c>
      <c r="F24" s="12" t="e">
        <f t="shared" si="0"/>
        <v>#DIV/0!</v>
      </c>
      <c r="G24" s="1"/>
      <c r="H24" s="1"/>
      <c r="I24" s="1"/>
    </row>
    <row r="25" spans="1:9" x14ac:dyDescent="0.3">
      <c r="A25" s="9" t="s">
        <v>39</v>
      </c>
      <c r="B25" s="18">
        <v>142</v>
      </c>
      <c r="C25" s="18">
        <v>100</v>
      </c>
      <c r="D25" s="18">
        <v>1639</v>
      </c>
      <c r="E25" s="18">
        <v>1610</v>
      </c>
      <c r="F25" s="10">
        <f t="shared" si="0"/>
        <v>-1.7693715680292854</v>
      </c>
      <c r="G25" s="1"/>
      <c r="H25" s="1"/>
      <c r="I25" s="1"/>
    </row>
    <row r="26" spans="1:9" x14ac:dyDescent="0.3">
      <c r="A26" s="11" t="s">
        <v>40</v>
      </c>
      <c r="B26" s="19">
        <v>7</v>
      </c>
      <c r="C26" s="19">
        <v>3</v>
      </c>
      <c r="D26" s="19">
        <v>453</v>
      </c>
      <c r="E26" s="19">
        <v>2220</v>
      </c>
      <c r="F26" s="12">
        <f t="shared" si="0"/>
        <v>390.06622516556291</v>
      </c>
      <c r="G26" s="1"/>
      <c r="H26" s="1"/>
      <c r="I26" s="1"/>
    </row>
    <row r="27" spans="1:9" x14ac:dyDescent="0.3">
      <c r="A27" s="9" t="s">
        <v>41</v>
      </c>
      <c r="B27" s="18">
        <v>19648</v>
      </c>
      <c r="C27" s="18">
        <v>13575</v>
      </c>
      <c r="D27" s="18">
        <v>234705</v>
      </c>
      <c r="E27" s="18">
        <v>254673</v>
      </c>
      <c r="F27" s="10">
        <f t="shared" si="0"/>
        <v>8.5077011567712617</v>
      </c>
      <c r="G27" s="1"/>
      <c r="H27" s="1"/>
      <c r="I27" s="1"/>
    </row>
    <row r="28" spans="1:9" x14ac:dyDescent="0.3">
      <c r="A28" s="11" t="s">
        <v>42</v>
      </c>
      <c r="B28" s="19">
        <v>6535</v>
      </c>
      <c r="C28" s="19">
        <v>7146</v>
      </c>
      <c r="D28" s="19">
        <v>74283</v>
      </c>
      <c r="E28" s="19">
        <v>75418</v>
      </c>
      <c r="F28" s="12">
        <f t="shared" si="0"/>
        <v>1.5279404439777551</v>
      </c>
      <c r="G28" s="1"/>
      <c r="H28" s="1"/>
      <c r="I28" s="1"/>
    </row>
    <row r="29" spans="1:9" x14ac:dyDescent="0.3">
      <c r="A29" s="9" t="s">
        <v>43</v>
      </c>
      <c r="B29" s="18">
        <v>34207</v>
      </c>
      <c r="C29" s="18">
        <v>44832</v>
      </c>
      <c r="D29" s="18">
        <v>497303</v>
      </c>
      <c r="E29" s="18">
        <v>489641</v>
      </c>
      <c r="F29" s="10">
        <f t="shared" si="0"/>
        <v>-1.5407105929383107</v>
      </c>
      <c r="G29" s="1"/>
      <c r="H29" s="1"/>
      <c r="I29" s="1"/>
    </row>
    <row r="30" spans="1:9" x14ac:dyDescent="0.3">
      <c r="A30" s="11" t="s">
        <v>44</v>
      </c>
      <c r="B30" s="19">
        <v>145</v>
      </c>
      <c r="C30" s="19">
        <v>95</v>
      </c>
      <c r="D30" s="19">
        <v>3860</v>
      </c>
      <c r="E30" s="19">
        <v>1586</v>
      </c>
      <c r="F30" s="12">
        <f t="shared" si="0"/>
        <v>-58.911917098445599</v>
      </c>
      <c r="G30" s="1"/>
      <c r="H30" s="1"/>
      <c r="I30" s="1"/>
    </row>
    <row r="31" spans="1:9" x14ac:dyDescent="0.3">
      <c r="A31" s="9" t="s">
        <v>45</v>
      </c>
      <c r="B31" s="18">
        <v>18716</v>
      </c>
      <c r="C31" s="18">
        <v>18103</v>
      </c>
      <c r="D31" s="18">
        <v>200360</v>
      </c>
      <c r="E31" s="18">
        <v>194738</v>
      </c>
      <c r="F31" s="10">
        <f t="shared" si="0"/>
        <v>-2.8059492912757094</v>
      </c>
      <c r="G31" s="1"/>
      <c r="H31" s="1"/>
      <c r="I31" s="1"/>
    </row>
    <row r="32" spans="1:9" x14ac:dyDescent="0.3">
      <c r="A32" s="11" t="s">
        <v>46</v>
      </c>
      <c r="B32" s="19">
        <v>59460</v>
      </c>
      <c r="C32" s="19">
        <v>67641</v>
      </c>
      <c r="D32" s="19">
        <v>793093</v>
      </c>
      <c r="E32" s="19">
        <v>818225</v>
      </c>
      <c r="F32" s="12">
        <f t="shared" si="0"/>
        <v>3.1688591375790764</v>
      </c>
      <c r="G32" s="1"/>
      <c r="H32" s="1"/>
      <c r="I32" s="1"/>
    </row>
    <row r="33" spans="1:9" x14ac:dyDescent="0.3">
      <c r="A33" s="9" t="s">
        <v>47</v>
      </c>
      <c r="B33" s="18">
        <v>37365</v>
      </c>
      <c r="C33" s="18">
        <v>44216</v>
      </c>
      <c r="D33" s="18">
        <v>484961</v>
      </c>
      <c r="E33" s="18">
        <v>450350</v>
      </c>
      <c r="F33" s="10">
        <f t="shared" si="0"/>
        <v>-7.1368625518340707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0</v>
      </c>
      <c r="E34" s="19">
        <v>0</v>
      </c>
      <c r="F34" s="12" t="e">
        <f t="shared" si="0"/>
        <v>#DIV/0!</v>
      </c>
      <c r="G34" s="1"/>
      <c r="H34" s="1"/>
      <c r="I34" s="1"/>
    </row>
    <row r="35" spans="1:9" x14ac:dyDescent="0.3">
      <c r="A35" s="13" t="s">
        <v>48</v>
      </c>
      <c r="B35" s="14">
        <f t="shared" ref="B35:E35" si="1">SUM(B7:B34)</f>
        <v>267830</v>
      </c>
      <c r="C35" s="14">
        <f t="shared" si="1"/>
        <v>277034</v>
      </c>
      <c r="D35" s="14">
        <f t="shared" si="1"/>
        <v>3484212</v>
      </c>
      <c r="E35" s="14">
        <f t="shared" si="1"/>
        <v>3493656</v>
      </c>
      <c r="F35" s="15">
        <f t="shared" ref="F35" si="2">((E35*100)/D35)-100</f>
        <v>0.27105124487258081</v>
      </c>
      <c r="G35" s="1"/>
      <c r="H35" s="1"/>
      <c r="I35" s="1"/>
    </row>
    <row r="36" spans="1:9" x14ac:dyDescent="0.3">
      <c r="A36" s="47" t="s">
        <v>124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0</v>
      </c>
      <c r="C39" s="25">
        <f t="shared" si="4"/>
        <v>0</v>
      </c>
      <c r="D39" s="25">
        <f>_xlfn.RANK.EQ(B39,$B$39:$B$66)+COUNTIF($B$39:$B$66,B39)-1</f>
        <v>28</v>
      </c>
      <c r="E39" s="24" t="str">
        <f t="shared" ref="E39:E66" si="6">INDEX($A$39:$B$66,MATCH(ROW()-38,$D$39:$D$66,0),1)</f>
        <v>VALENCIA</v>
      </c>
      <c r="F39" s="24">
        <f>LOOKUP(E39,$A$39:$A$66,$B$39:$B$66)</f>
        <v>818225</v>
      </c>
      <c r="G39" s="24">
        <f>LOOKUP(E39,$A$39:$A$66,$C$39:$C$66)</f>
        <v>793093</v>
      </c>
    </row>
    <row r="40" spans="1:9" x14ac:dyDescent="0.3">
      <c r="A40" s="24" t="str">
        <f t="shared" si="5"/>
        <v>ALICANTE</v>
      </c>
      <c r="B40" s="25">
        <f t="shared" si="3"/>
        <v>3115</v>
      </c>
      <c r="C40" s="25">
        <f t="shared" si="4"/>
        <v>142</v>
      </c>
      <c r="D40" s="25">
        <f t="shared" ref="D40:D66" si="7">_xlfn.RANK.EQ(B40,$B$39:$B$66)+COUNTIF($B$39:$B$66,B40)-1</f>
        <v>14</v>
      </c>
      <c r="E40" s="24" t="str">
        <f t="shared" si="6"/>
        <v>BARCELONA</v>
      </c>
      <c r="F40" s="24">
        <f t="shared" ref="F40:F66" si="8">LOOKUP(E40,$A$39:$A$66,$B$39:$B$66)</f>
        <v>809354</v>
      </c>
      <c r="G40" s="24">
        <f t="shared" ref="G40:G66" si="9">LOOKUP(E40,$A$39:$A$66,$C$39:$C$66)</f>
        <v>836465</v>
      </c>
    </row>
    <row r="41" spans="1:9" x14ac:dyDescent="0.3">
      <c r="A41" s="24" t="str">
        <f t="shared" si="5"/>
        <v>ALMERÍA</v>
      </c>
      <c r="B41" s="25">
        <f t="shared" si="3"/>
        <v>321</v>
      </c>
      <c r="C41" s="25">
        <f t="shared" si="4"/>
        <v>360</v>
      </c>
      <c r="D41" s="25">
        <f t="shared" si="7"/>
        <v>21</v>
      </c>
      <c r="E41" s="24" t="str">
        <f t="shared" si="6"/>
        <v>SANTANDER</v>
      </c>
      <c r="F41" s="24">
        <f t="shared" si="8"/>
        <v>489641</v>
      </c>
      <c r="G41" s="24">
        <f t="shared" si="9"/>
        <v>497303</v>
      </c>
    </row>
    <row r="42" spans="1:9" x14ac:dyDescent="0.3">
      <c r="A42" s="24" t="str">
        <f t="shared" si="5"/>
        <v>AVILÉS</v>
      </c>
      <c r="B42" s="25">
        <f t="shared" si="3"/>
        <v>0</v>
      </c>
      <c r="C42" s="25">
        <f t="shared" si="4"/>
        <v>0</v>
      </c>
      <c r="D42" s="25">
        <f t="shared" si="7"/>
        <v>28</v>
      </c>
      <c r="E42" s="24" t="str">
        <f t="shared" si="6"/>
        <v>VIGO</v>
      </c>
      <c r="F42" s="24">
        <f t="shared" si="8"/>
        <v>450350</v>
      </c>
      <c r="G42" s="24">
        <f t="shared" si="9"/>
        <v>484961</v>
      </c>
    </row>
    <row r="43" spans="1:9" x14ac:dyDescent="0.3">
      <c r="A43" s="24" t="str">
        <f t="shared" si="5"/>
        <v>BAHÍA DE ALGECIRAS</v>
      </c>
      <c r="B43" s="25">
        <f t="shared" si="3"/>
        <v>4077</v>
      </c>
      <c r="C43" s="25">
        <f t="shared" si="4"/>
        <v>2165</v>
      </c>
      <c r="D43" s="25">
        <f t="shared" si="7"/>
        <v>13</v>
      </c>
      <c r="E43" s="24" t="str">
        <f t="shared" si="6"/>
        <v>PASAIA</v>
      </c>
      <c r="F43" s="24">
        <f t="shared" si="8"/>
        <v>254673</v>
      </c>
      <c r="G43" s="24">
        <f t="shared" si="9"/>
        <v>234705</v>
      </c>
    </row>
    <row r="44" spans="1:9" x14ac:dyDescent="0.3">
      <c r="A44" s="24" t="str">
        <f t="shared" si="5"/>
        <v>BAHÍA DE CÁDIZ</v>
      </c>
      <c r="B44" s="25">
        <f t="shared" si="3"/>
        <v>16599</v>
      </c>
      <c r="C44" s="25">
        <f t="shared" si="4"/>
        <v>16002</v>
      </c>
      <c r="D44" s="25">
        <f t="shared" si="7"/>
        <v>11</v>
      </c>
      <c r="E44" s="24" t="str">
        <f t="shared" si="6"/>
        <v>TARRAGONA</v>
      </c>
      <c r="F44" s="24">
        <f t="shared" si="8"/>
        <v>194738</v>
      </c>
      <c r="G44" s="24">
        <f t="shared" si="9"/>
        <v>200360</v>
      </c>
    </row>
    <row r="45" spans="1:9" x14ac:dyDescent="0.3">
      <c r="A45" s="24" t="str">
        <f t="shared" si="5"/>
        <v>BALEARES</v>
      </c>
      <c r="B45" s="25">
        <f t="shared" si="3"/>
        <v>184426</v>
      </c>
      <c r="C45" s="25">
        <f t="shared" si="4"/>
        <v>172695</v>
      </c>
      <c r="D45" s="25">
        <f t="shared" si="7"/>
        <v>7</v>
      </c>
      <c r="E45" s="24" t="str">
        <f t="shared" si="6"/>
        <v>BALEARES</v>
      </c>
      <c r="F45" s="24">
        <f t="shared" si="8"/>
        <v>184426</v>
      </c>
      <c r="G45" s="24">
        <f t="shared" si="9"/>
        <v>172695</v>
      </c>
    </row>
    <row r="46" spans="1:9" x14ac:dyDescent="0.3">
      <c r="A46" s="24" t="str">
        <f t="shared" si="5"/>
        <v>BARCELONA</v>
      </c>
      <c r="B46" s="25">
        <f t="shared" si="3"/>
        <v>809354</v>
      </c>
      <c r="C46" s="25">
        <f t="shared" si="4"/>
        <v>836465</v>
      </c>
      <c r="D46" s="25">
        <f t="shared" si="7"/>
        <v>2</v>
      </c>
      <c r="E46" s="24" t="str">
        <f t="shared" si="6"/>
        <v>LAS PALMAS</v>
      </c>
      <c r="F46" s="24">
        <f t="shared" si="8"/>
        <v>106589</v>
      </c>
      <c r="G46" s="24">
        <f t="shared" si="9"/>
        <v>103245</v>
      </c>
    </row>
    <row r="47" spans="1:9" x14ac:dyDescent="0.3">
      <c r="A47" s="24" t="str">
        <f t="shared" si="5"/>
        <v>BILBAO</v>
      </c>
      <c r="B47" s="25">
        <f t="shared" si="3"/>
        <v>12472</v>
      </c>
      <c r="C47" s="25">
        <f t="shared" si="4"/>
        <v>7107</v>
      </c>
      <c r="D47" s="25">
        <f t="shared" si="7"/>
        <v>12</v>
      </c>
      <c r="E47" s="24" t="str">
        <f t="shared" si="6"/>
        <v>SANTA CRUZ DE TENERIFE</v>
      </c>
      <c r="F47" s="24">
        <f t="shared" si="8"/>
        <v>75418</v>
      </c>
      <c r="G47" s="24">
        <f t="shared" si="9"/>
        <v>74283</v>
      </c>
    </row>
    <row r="48" spans="1:9" x14ac:dyDescent="0.3">
      <c r="A48" s="24" t="str">
        <f t="shared" si="5"/>
        <v>CARTAGENA</v>
      </c>
      <c r="B48" s="25">
        <f t="shared" si="3"/>
        <v>0</v>
      </c>
      <c r="C48" s="25">
        <f t="shared" si="4"/>
        <v>0</v>
      </c>
      <c r="D48" s="25">
        <f t="shared" si="7"/>
        <v>28</v>
      </c>
      <c r="E48" s="24" t="str">
        <f t="shared" si="6"/>
        <v>MÁLAGA</v>
      </c>
      <c r="F48" s="24">
        <f t="shared" si="8"/>
        <v>64315</v>
      </c>
      <c r="G48" s="24">
        <f t="shared" si="9"/>
        <v>54751</v>
      </c>
    </row>
    <row r="49" spans="1:7" x14ac:dyDescent="0.3">
      <c r="A49" s="24" t="str">
        <f t="shared" si="5"/>
        <v>CASTELLÓN</v>
      </c>
      <c r="B49" s="25">
        <f t="shared" si="3"/>
        <v>489</v>
      </c>
      <c r="C49" s="25">
        <f t="shared" si="4"/>
        <v>563</v>
      </c>
      <c r="D49" s="25">
        <f t="shared" si="7"/>
        <v>20</v>
      </c>
      <c r="E49" s="24" t="str">
        <f t="shared" si="6"/>
        <v>BAHÍA DE CÁDIZ</v>
      </c>
      <c r="F49" s="24">
        <f t="shared" si="8"/>
        <v>16599</v>
      </c>
      <c r="G49" s="24">
        <f t="shared" si="9"/>
        <v>16002</v>
      </c>
    </row>
    <row r="50" spans="1:7" x14ac:dyDescent="0.3">
      <c r="A50" s="24" t="str">
        <f t="shared" si="5"/>
        <v>CEUTA</v>
      </c>
      <c r="B50" s="25">
        <f t="shared" si="3"/>
        <v>1156</v>
      </c>
      <c r="C50" s="25">
        <f t="shared" si="4"/>
        <v>43</v>
      </c>
      <c r="D50" s="25">
        <f t="shared" si="7"/>
        <v>19</v>
      </c>
      <c r="E50" s="24" t="str">
        <f t="shared" si="6"/>
        <v>BILBAO</v>
      </c>
      <c r="F50" s="24">
        <f t="shared" si="8"/>
        <v>12472</v>
      </c>
      <c r="G50" s="24">
        <f t="shared" si="9"/>
        <v>7107</v>
      </c>
    </row>
    <row r="51" spans="1:7" x14ac:dyDescent="0.3">
      <c r="A51" s="24" t="str">
        <f t="shared" si="5"/>
        <v>FERROL-SAN CIBRAO</v>
      </c>
      <c r="B51" s="25">
        <f t="shared" si="3"/>
        <v>0</v>
      </c>
      <c r="C51" s="25">
        <f t="shared" si="4"/>
        <v>0</v>
      </c>
      <c r="D51" s="25">
        <f t="shared" si="7"/>
        <v>28</v>
      </c>
      <c r="E51" s="24" t="str">
        <f t="shared" si="6"/>
        <v>BAHÍA DE ALGECIRAS</v>
      </c>
      <c r="F51" s="24">
        <f t="shared" si="8"/>
        <v>4077</v>
      </c>
      <c r="G51" s="24">
        <f t="shared" si="9"/>
        <v>2165</v>
      </c>
    </row>
    <row r="52" spans="1:7" x14ac:dyDescent="0.3">
      <c r="A52" s="24" t="str">
        <f t="shared" si="5"/>
        <v>GIJÓN</v>
      </c>
      <c r="B52" s="25">
        <f t="shared" si="3"/>
        <v>0</v>
      </c>
      <c r="C52" s="25">
        <f t="shared" si="4"/>
        <v>2</v>
      </c>
      <c r="D52" s="25">
        <f t="shared" si="7"/>
        <v>28</v>
      </c>
      <c r="E52" s="24" t="str">
        <f t="shared" si="6"/>
        <v>ALICANTE</v>
      </c>
      <c r="F52" s="24">
        <f t="shared" si="8"/>
        <v>3115</v>
      </c>
      <c r="G52" s="24">
        <f t="shared" si="9"/>
        <v>142</v>
      </c>
    </row>
    <row r="53" spans="1:7" x14ac:dyDescent="0.3">
      <c r="A53" s="24" t="str">
        <f t="shared" si="5"/>
        <v>HUELVA</v>
      </c>
      <c r="B53" s="25">
        <f t="shared" si="3"/>
        <v>2282</v>
      </c>
      <c r="C53" s="25">
        <f t="shared" si="4"/>
        <v>15</v>
      </c>
      <c r="D53" s="25">
        <f t="shared" si="7"/>
        <v>15</v>
      </c>
      <c r="E53" s="24" t="str">
        <f t="shared" si="6"/>
        <v>HUELVA</v>
      </c>
      <c r="F53" s="24">
        <f t="shared" si="8"/>
        <v>2282</v>
      </c>
      <c r="G53" s="24">
        <f t="shared" si="9"/>
        <v>15</v>
      </c>
    </row>
    <row r="54" spans="1:7" x14ac:dyDescent="0.3">
      <c r="A54" s="24" t="str">
        <f t="shared" si="5"/>
        <v>LAS PALMAS</v>
      </c>
      <c r="B54" s="25">
        <f t="shared" si="3"/>
        <v>106589</v>
      </c>
      <c r="C54" s="25">
        <f t="shared" si="4"/>
        <v>103245</v>
      </c>
      <c r="D54" s="25">
        <f t="shared" si="7"/>
        <v>8</v>
      </c>
      <c r="E54" s="24" t="str">
        <f t="shared" si="6"/>
        <v>MOTRIL</v>
      </c>
      <c r="F54" s="24">
        <f t="shared" si="8"/>
        <v>2220</v>
      </c>
      <c r="G54" s="24">
        <f t="shared" si="9"/>
        <v>453</v>
      </c>
    </row>
    <row r="55" spans="1:7" x14ac:dyDescent="0.3">
      <c r="A55" s="24" t="str">
        <f t="shared" si="5"/>
        <v>MÁLAGA</v>
      </c>
      <c r="B55" s="25">
        <f t="shared" si="3"/>
        <v>64315</v>
      </c>
      <c r="C55" s="25">
        <f t="shared" si="4"/>
        <v>54751</v>
      </c>
      <c r="D55" s="25">
        <f t="shared" si="7"/>
        <v>10</v>
      </c>
      <c r="E55" s="24" t="str">
        <f t="shared" si="6"/>
        <v>MELILLA</v>
      </c>
      <c r="F55" s="24">
        <f t="shared" si="8"/>
        <v>1610</v>
      </c>
      <c r="G55" s="24">
        <f t="shared" si="9"/>
        <v>1639</v>
      </c>
    </row>
    <row r="56" spans="1:7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0</v>
      </c>
      <c r="D56" s="25">
        <f t="shared" si="7"/>
        <v>28</v>
      </c>
      <c r="E56" s="24" t="str">
        <f t="shared" si="6"/>
        <v>SEVILLA</v>
      </c>
      <c r="F56" s="24">
        <f t="shared" si="8"/>
        <v>1586</v>
      </c>
      <c r="G56" s="24">
        <f t="shared" si="9"/>
        <v>3860</v>
      </c>
    </row>
    <row r="57" spans="1:7" x14ac:dyDescent="0.3">
      <c r="A57" s="24" t="str">
        <f t="shared" si="5"/>
        <v>MELILLA</v>
      </c>
      <c r="B57" s="25">
        <f t="shared" si="3"/>
        <v>1610</v>
      </c>
      <c r="C57" s="25">
        <f t="shared" si="4"/>
        <v>1639</v>
      </c>
      <c r="D57" s="25">
        <f t="shared" si="7"/>
        <v>17</v>
      </c>
      <c r="E57" s="24" t="str">
        <f t="shared" si="6"/>
        <v>CEUTA</v>
      </c>
      <c r="F57" s="24">
        <f t="shared" si="8"/>
        <v>1156</v>
      </c>
      <c r="G57" s="24">
        <f t="shared" si="9"/>
        <v>43</v>
      </c>
    </row>
    <row r="58" spans="1:7" x14ac:dyDescent="0.3">
      <c r="A58" s="24" t="str">
        <f t="shared" si="5"/>
        <v>MOTRIL</v>
      </c>
      <c r="B58" s="25">
        <f t="shared" si="3"/>
        <v>2220</v>
      </c>
      <c r="C58" s="25">
        <f t="shared" si="4"/>
        <v>453</v>
      </c>
      <c r="D58" s="25">
        <f t="shared" si="7"/>
        <v>16</v>
      </c>
      <c r="E58" s="24" t="str">
        <f t="shared" si="6"/>
        <v>CASTELLÓN</v>
      </c>
      <c r="F58" s="24">
        <f t="shared" si="8"/>
        <v>489</v>
      </c>
      <c r="G58" s="24">
        <f t="shared" si="9"/>
        <v>563</v>
      </c>
    </row>
    <row r="59" spans="1:7" x14ac:dyDescent="0.3">
      <c r="A59" s="24" t="str">
        <f t="shared" si="5"/>
        <v>PASAIA</v>
      </c>
      <c r="B59" s="25">
        <f t="shared" si="3"/>
        <v>254673</v>
      </c>
      <c r="C59" s="25">
        <f t="shared" si="4"/>
        <v>234705</v>
      </c>
      <c r="D59" s="25">
        <f t="shared" si="7"/>
        <v>5</v>
      </c>
      <c r="E59" s="24" t="str">
        <f t="shared" si="6"/>
        <v>ALMERÍA</v>
      </c>
      <c r="F59" s="24">
        <f t="shared" si="8"/>
        <v>321</v>
      </c>
      <c r="G59" s="24">
        <f t="shared" si="9"/>
        <v>360</v>
      </c>
    </row>
    <row r="60" spans="1:7" x14ac:dyDescent="0.3">
      <c r="A60" s="24" t="str">
        <f t="shared" si="5"/>
        <v>SANTA CRUZ DE TENERIFE</v>
      </c>
      <c r="B60" s="25">
        <f t="shared" si="3"/>
        <v>75418</v>
      </c>
      <c r="C60" s="25">
        <f t="shared" si="4"/>
        <v>74283</v>
      </c>
      <c r="D60" s="25">
        <f t="shared" si="7"/>
        <v>9</v>
      </c>
      <c r="E60" s="24" t="e">
        <f t="shared" si="6"/>
        <v>#N/A</v>
      </c>
      <c r="F60" s="24" t="e">
        <f t="shared" si="8"/>
        <v>#N/A</v>
      </c>
      <c r="G60" s="24" t="e">
        <f t="shared" si="9"/>
        <v>#N/A</v>
      </c>
    </row>
    <row r="61" spans="1:7" x14ac:dyDescent="0.3">
      <c r="A61" s="24" t="str">
        <f t="shared" si="5"/>
        <v>SANTANDER</v>
      </c>
      <c r="B61" s="25">
        <f t="shared" si="3"/>
        <v>489641</v>
      </c>
      <c r="C61" s="25">
        <f t="shared" si="4"/>
        <v>497303</v>
      </c>
      <c r="D61" s="25">
        <f t="shared" si="7"/>
        <v>3</v>
      </c>
      <c r="E61" s="24" t="e">
        <f t="shared" si="6"/>
        <v>#N/A</v>
      </c>
      <c r="F61" s="24" t="e">
        <f t="shared" si="8"/>
        <v>#N/A</v>
      </c>
      <c r="G61" s="24" t="e">
        <f t="shared" si="9"/>
        <v>#N/A</v>
      </c>
    </row>
    <row r="62" spans="1:7" x14ac:dyDescent="0.3">
      <c r="A62" s="24" t="str">
        <f t="shared" si="5"/>
        <v>SEVILLA</v>
      </c>
      <c r="B62" s="25">
        <f t="shared" si="3"/>
        <v>1586</v>
      </c>
      <c r="C62" s="25">
        <f t="shared" si="4"/>
        <v>3860</v>
      </c>
      <c r="D62" s="25">
        <f t="shared" si="7"/>
        <v>18</v>
      </c>
      <c r="E62" s="24" t="e">
        <f t="shared" si="6"/>
        <v>#N/A</v>
      </c>
      <c r="F62" s="24" t="e">
        <f t="shared" si="8"/>
        <v>#N/A</v>
      </c>
      <c r="G62" s="24" t="e">
        <f t="shared" si="9"/>
        <v>#N/A</v>
      </c>
    </row>
    <row r="63" spans="1:7" x14ac:dyDescent="0.3">
      <c r="A63" s="24" t="str">
        <f t="shared" si="5"/>
        <v>TARRAGONA</v>
      </c>
      <c r="B63" s="25">
        <f t="shared" si="3"/>
        <v>194738</v>
      </c>
      <c r="C63" s="25">
        <f t="shared" si="4"/>
        <v>200360</v>
      </c>
      <c r="D63" s="25">
        <f t="shared" si="7"/>
        <v>6</v>
      </c>
      <c r="E63" s="24" t="e">
        <f t="shared" si="6"/>
        <v>#N/A</v>
      </c>
      <c r="F63" s="24" t="e">
        <f t="shared" si="8"/>
        <v>#N/A</v>
      </c>
      <c r="G63" s="24" t="e">
        <f t="shared" si="9"/>
        <v>#N/A</v>
      </c>
    </row>
    <row r="64" spans="1:7" x14ac:dyDescent="0.3">
      <c r="A64" s="24" t="str">
        <f t="shared" si="5"/>
        <v>VALENCIA</v>
      </c>
      <c r="B64" s="25">
        <f t="shared" si="3"/>
        <v>818225</v>
      </c>
      <c r="C64" s="25">
        <f t="shared" si="4"/>
        <v>793093</v>
      </c>
      <c r="D64" s="25">
        <f t="shared" si="7"/>
        <v>1</v>
      </c>
      <c r="E64" s="24" t="e">
        <f t="shared" si="6"/>
        <v>#N/A</v>
      </c>
      <c r="F64" s="24" t="e">
        <f t="shared" si="8"/>
        <v>#N/A</v>
      </c>
      <c r="G64" s="24" t="e">
        <f t="shared" si="9"/>
        <v>#N/A</v>
      </c>
    </row>
    <row r="65" spans="1:7" x14ac:dyDescent="0.3">
      <c r="A65" s="24" t="str">
        <f t="shared" si="5"/>
        <v>VIGO</v>
      </c>
      <c r="B65" s="25">
        <f t="shared" si="3"/>
        <v>450350</v>
      </c>
      <c r="C65" s="25">
        <f t="shared" si="4"/>
        <v>484961</v>
      </c>
      <c r="D65" s="25">
        <f t="shared" si="7"/>
        <v>4</v>
      </c>
      <c r="E65" s="24" t="e">
        <f t="shared" si="6"/>
        <v>#N/A</v>
      </c>
      <c r="F65" s="24" t="e">
        <f t="shared" si="8"/>
        <v>#N/A</v>
      </c>
      <c r="G65" s="24" t="e">
        <f t="shared" si="9"/>
        <v>#N/A</v>
      </c>
    </row>
    <row r="66" spans="1:7" x14ac:dyDescent="0.3">
      <c r="A66" s="24" t="str">
        <f t="shared" si="5"/>
        <v>VILAGARCÍA</v>
      </c>
      <c r="B66" s="25">
        <f t="shared" si="3"/>
        <v>0</v>
      </c>
      <c r="C66" s="25">
        <f t="shared" si="4"/>
        <v>0</v>
      </c>
      <c r="D66" s="25">
        <f t="shared" si="7"/>
        <v>28</v>
      </c>
      <c r="E66" s="24" t="str">
        <f t="shared" si="6"/>
        <v>A CORUÑA</v>
      </c>
      <c r="F66" s="24">
        <f t="shared" si="8"/>
        <v>0</v>
      </c>
      <c r="G66" s="24">
        <f t="shared" si="9"/>
        <v>0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1"/>
      <c r="B68" s="61"/>
      <c r="C68" s="61"/>
      <c r="D68" s="61"/>
      <c r="E68" s="61"/>
      <c r="F68" s="61"/>
    </row>
    <row r="69" spans="1:7" x14ac:dyDescent="0.3">
      <c r="A69" s="5"/>
      <c r="B69" s="6"/>
      <c r="C69" s="6"/>
      <c r="D69" s="6"/>
      <c r="E69" s="6"/>
      <c r="F69" s="7"/>
    </row>
  </sheetData>
  <mergeCells count="3">
    <mergeCell ref="A5:A6"/>
    <mergeCell ref="B5:C5"/>
    <mergeCell ref="D5:F5"/>
  </mergeCells>
  <conditionalFormatting sqref="F9 F11 F13 F15 F17 F19 F21 F23 F25 F27 F29 F31 F33 F7">
    <cfRule type="containsErrors" dxfId="7" priority="2">
      <formula>ISERROR(F7)</formula>
    </cfRule>
  </conditionalFormatting>
  <conditionalFormatting sqref="F10 F12 F14 F16 F18 F20 F22 F24 F26 F28 F30 F32 F34 F8">
    <cfRule type="containsErrors" dxfId="6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148</v>
      </c>
    </row>
    <row r="2" spans="1:12" s="2" customFormat="1" ht="21" x14ac:dyDescent="0.4">
      <c r="F2" s="3"/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96</v>
      </c>
      <c r="C7" s="18">
        <v>97</v>
      </c>
      <c r="D7" s="18">
        <v>1195</v>
      </c>
      <c r="E7" s="18">
        <v>1221</v>
      </c>
      <c r="F7" s="10">
        <f>((E7*100)/D7)-100</f>
        <v>2.175732217573227</v>
      </c>
      <c r="G7" s="1"/>
      <c r="H7" s="1"/>
      <c r="I7" s="1"/>
    </row>
    <row r="8" spans="1:12" x14ac:dyDescent="0.3">
      <c r="A8" s="11" t="s">
        <v>31</v>
      </c>
      <c r="B8" s="19">
        <v>63</v>
      </c>
      <c r="C8" s="19">
        <v>55</v>
      </c>
      <c r="D8" s="19">
        <v>838</v>
      </c>
      <c r="E8" s="19">
        <v>732</v>
      </c>
      <c r="F8" s="12">
        <f t="shared" ref="F8:F34" si="0">((E8*100)/D8)-100</f>
        <v>-12.649164677804293</v>
      </c>
      <c r="G8" s="1"/>
      <c r="H8" s="1"/>
      <c r="I8" s="1"/>
    </row>
    <row r="9" spans="1:12" x14ac:dyDescent="0.3">
      <c r="A9" s="9" t="s">
        <v>156</v>
      </c>
      <c r="B9" s="18">
        <v>144</v>
      </c>
      <c r="C9" s="18">
        <v>132</v>
      </c>
      <c r="D9" s="18">
        <v>2074</v>
      </c>
      <c r="E9" s="18">
        <v>1972</v>
      </c>
      <c r="F9" s="10">
        <f t="shared" si="0"/>
        <v>-4.9180327868852487</v>
      </c>
      <c r="G9" s="1"/>
      <c r="H9" s="1"/>
      <c r="I9" s="1"/>
    </row>
    <row r="10" spans="1:12" x14ac:dyDescent="0.3">
      <c r="A10" s="11" t="s">
        <v>158</v>
      </c>
      <c r="B10" s="19">
        <v>59</v>
      </c>
      <c r="C10" s="19">
        <v>63</v>
      </c>
      <c r="D10" s="19">
        <v>829</v>
      </c>
      <c r="E10" s="19">
        <v>823</v>
      </c>
      <c r="F10" s="12">
        <f t="shared" si="0"/>
        <v>-0.72376357056694474</v>
      </c>
      <c r="G10" s="1"/>
      <c r="H10" s="1"/>
      <c r="I10" s="1"/>
    </row>
    <row r="11" spans="1:12" x14ac:dyDescent="0.3">
      <c r="A11" s="9" t="s">
        <v>159</v>
      </c>
      <c r="B11" s="18">
        <v>2177</v>
      </c>
      <c r="C11" s="18">
        <v>2412</v>
      </c>
      <c r="D11" s="18">
        <v>28249</v>
      </c>
      <c r="E11" s="18">
        <v>28913</v>
      </c>
      <c r="F11" s="10">
        <f t="shared" si="0"/>
        <v>2.350525682325042</v>
      </c>
      <c r="G11" s="1"/>
      <c r="H11" s="1"/>
      <c r="I11" s="1"/>
    </row>
    <row r="12" spans="1:12" x14ac:dyDescent="0.3">
      <c r="A12" s="11" t="s">
        <v>160</v>
      </c>
      <c r="B12" s="19">
        <v>88</v>
      </c>
      <c r="C12" s="19">
        <v>82</v>
      </c>
      <c r="D12" s="19">
        <v>1149</v>
      </c>
      <c r="E12" s="19">
        <v>1197</v>
      </c>
      <c r="F12" s="12">
        <f t="shared" si="0"/>
        <v>4.1775456919060048</v>
      </c>
      <c r="G12" s="1"/>
      <c r="H12" s="1"/>
      <c r="I12" s="1"/>
    </row>
    <row r="13" spans="1:12" x14ac:dyDescent="0.3">
      <c r="A13" s="9" t="s">
        <v>32</v>
      </c>
      <c r="B13" s="18">
        <v>2011</v>
      </c>
      <c r="C13" s="18">
        <v>2665</v>
      </c>
      <c r="D13" s="18">
        <v>44214</v>
      </c>
      <c r="E13" s="18">
        <v>50366</v>
      </c>
      <c r="F13" s="10">
        <f t="shared" si="0"/>
        <v>13.914144841000592</v>
      </c>
      <c r="G13" s="1"/>
      <c r="H13" s="1"/>
      <c r="I13" s="1"/>
    </row>
    <row r="14" spans="1:12" x14ac:dyDescent="0.3">
      <c r="A14" s="11" t="s">
        <v>33</v>
      </c>
      <c r="B14" s="19">
        <v>688</v>
      </c>
      <c r="C14" s="19">
        <v>665</v>
      </c>
      <c r="D14" s="19">
        <v>8974</v>
      </c>
      <c r="E14" s="19">
        <v>9038</v>
      </c>
      <c r="F14" s="12">
        <f t="shared" si="0"/>
        <v>0.71317138399821545</v>
      </c>
      <c r="G14" s="1"/>
      <c r="H14" s="1"/>
      <c r="I14" s="1"/>
    </row>
    <row r="15" spans="1:12" x14ac:dyDescent="0.3">
      <c r="A15" s="9" t="s">
        <v>34</v>
      </c>
      <c r="B15" s="18">
        <v>236</v>
      </c>
      <c r="C15" s="18">
        <v>218</v>
      </c>
      <c r="D15" s="18">
        <v>2855</v>
      </c>
      <c r="E15" s="18">
        <v>2925</v>
      </c>
      <c r="F15" s="10">
        <f t="shared" si="0"/>
        <v>2.4518388791593679</v>
      </c>
      <c r="G15" s="1"/>
      <c r="H15" s="1"/>
      <c r="I15" s="1"/>
    </row>
    <row r="16" spans="1:12" x14ac:dyDescent="0.3">
      <c r="A16" s="11" t="s">
        <v>35</v>
      </c>
      <c r="B16" s="19">
        <v>179</v>
      </c>
      <c r="C16" s="19">
        <v>185</v>
      </c>
      <c r="D16" s="19">
        <v>2127</v>
      </c>
      <c r="E16" s="19">
        <v>2203</v>
      </c>
      <c r="F16" s="12">
        <f t="shared" si="0"/>
        <v>3.5731076633756516</v>
      </c>
      <c r="G16" s="1"/>
      <c r="H16" s="1"/>
      <c r="I16" s="1"/>
    </row>
    <row r="17" spans="1:9" x14ac:dyDescent="0.3">
      <c r="A17" s="9" t="s">
        <v>161</v>
      </c>
      <c r="B17" s="18">
        <v>130</v>
      </c>
      <c r="C17" s="18">
        <v>135</v>
      </c>
      <c r="D17" s="18">
        <v>1705</v>
      </c>
      <c r="E17" s="18">
        <v>1856</v>
      </c>
      <c r="F17" s="10">
        <f t="shared" si="0"/>
        <v>8.8563049853372462</v>
      </c>
      <c r="G17" s="1"/>
      <c r="H17" s="1"/>
      <c r="I17" s="1"/>
    </row>
    <row r="18" spans="1:9" x14ac:dyDescent="0.3">
      <c r="A18" s="11" t="s">
        <v>36</v>
      </c>
      <c r="B18" s="19">
        <v>941</v>
      </c>
      <c r="C18" s="19">
        <v>875</v>
      </c>
      <c r="D18" s="19">
        <v>10772</v>
      </c>
      <c r="E18" s="19">
        <v>11147</v>
      </c>
      <c r="F18" s="12">
        <f t="shared" si="0"/>
        <v>3.4812476791682201</v>
      </c>
      <c r="G18" s="1"/>
      <c r="H18" s="1"/>
      <c r="I18" s="1"/>
    </row>
    <row r="19" spans="1:9" x14ac:dyDescent="0.3">
      <c r="A19" s="9" t="s">
        <v>37</v>
      </c>
      <c r="B19" s="18">
        <v>101</v>
      </c>
      <c r="C19" s="18">
        <v>91</v>
      </c>
      <c r="D19" s="18">
        <v>1108</v>
      </c>
      <c r="E19" s="18">
        <v>1130</v>
      </c>
      <c r="F19" s="10">
        <f t="shared" si="0"/>
        <v>1.9855595667870034</v>
      </c>
      <c r="G19" s="1"/>
      <c r="H19" s="1"/>
      <c r="I19" s="1"/>
    </row>
    <row r="20" spans="1:9" x14ac:dyDescent="0.3">
      <c r="A20" s="11" t="s">
        <v>162</v>
      </c>
      <c r="B20" s="19">
        <v>101</v>
      </c>
      <c r="C20" s="19">
        <v>100</v>
      </c>
      <c r="D20" s="19">
        <v>1298</v>
      </c>
      <c r="E20" s="19">
        <v>1229</v>
      </c>
      <c r="F20" s="12">
        <f t="shared" si="0"/>
        <v>-5.3158705701078617</v>
      </c>
      <c r="G20" s="1"/>
      <c r="H20" s="1"/>
      <c r="I20" s="1"/>
    </row>
    <row r="21" spans="1:9" x14ac:dyDescent="0.3">
      <c r="A21" s="9" t="s">
        <v>38</v>
      </c>
      <c r="B21" s="18">
        <v>207</v>
      </c>
      <c r="C21" s="18">
        <v>224</v>
      </c>
      <c r="D21" s="18">
        <v>2291</v>
      </c>
      <c r="E21" s="18">
        <v>2396</v>
      </c>
      <c r="F21" s="10">
        <f t="shared" si="0"/>
        <v>4.5831514622435634</v>
      </c>
      <c r="G21" s="1"/>
      <c r="H21" s="1"/>
      <c r="I21" s="1"/>
    </row>
    <row r="22" spans="1:9" x14ac:dyDescent="0.3">
      <c r="A22" s="11" t="s">
        <v>59</v>
      </c>
      <c r="B22" s="19">
        <v>1028</v>
      </c>
      <c r="C22" s="19">
        <v>1181</v>
      </c>
      <c r="D22" s="19">
        <v>11446</v>
      </c>
      <c r="E22" s="19">
        <v>12283</v>
      </c>
      <c r="F22" s="12">
        <f t="shared" si="0"/>
        <v>7.3125982876113937</v>
      </c>
      <c r="G22" s="1"/>
      <c r="H22" s="1"/>
      <c r="I22" s="1"/>
    </row>
    <row r="23" spans="1:9" x14ac:dyDescent="0.3">
      <c r="A23" s="9" t="s">
        <v>163</v>
      </c>
      <c r="B23" s="18">
        <v>111</v>
      </c>
      <c r="C23" s="18">
        <v>167</v>
      </c>
      <c r="D23" s="18">
        <v>1551</v>
      </c>
      <c r="E23" s="18">
        <v>1764</v>
      </c>
      <c r="F23" s="10">
        <f t="shared" si="0"/>
        <v>13.733075435203091</v>
      </c>
      <c r="G23" s="1"/>
      <c r="H23" s="1"/>
      <c r="I23" s="1"/>
    </row>
    <row r="24" spans="1:9" x14ac:dyDescent="0.3">
      <c r="A24" s="11" t="s">
        <v>165</v>
      </c>
      <c r="B24" s="19">
        <v>55</v>
      </c>
      <c r="C24" s="19">
        <v>38</v>
      </c>
      <c r="D24" s="19">
        <v>549</v>
      </c>
      <c r="E24" s="19">
        <v>500</v>
      </c>
      <c r="F24" s="12">
        <f t="shared" si="0"/>
        <v>-8.9253187613843323</v>
      </c>
      <c r="G24" s="1"/>
      <c r="H24" s="1"/>
      <c r="I24" s="1"/>
    </row>
    <row r="25" spans="1:9" x14ac:dyDescent="0.3">
      <c r="A25" s="9" t="s">
        <v>39</v>
      </c>
      <c r="B25" s="18">
        <v>132</v>
      </c>
      <c r="C25" s="18">
        <v>130</v>
      </c>
      <c r="D25" s="18">
        <v>1869</v>
      </c>
      <c r="E25" s="18">
        <v>1776</v>
      </c>
      <c r="F25" s="10">
        <f t="shared" si="0"/>
        <v>-4.9759229534510467</v>
      </c>
      <c r="G25" s="1"/>
      <c r="H25" s="1"/>
      <c r="I25" s="1"/>
    </row>
    <row r="26" spans="1:9" x14ac:dyDescent="0.3">
      <c r="A26" s="11" t="s">
        <v>40</v>
      </c>
      <c r="B26" s="19">
        <v>107</v>
      </c>
      <c r="C26" s="19">
        <v>105</v>
      </c>
      <c r="D26" s="19">
        <v>1345</v>
      </c>
      <c r="E26" s="19">
        <v>1357</v>
      </c>
      <c r="F26" s="12">
        <f t="shared" si="0"/>
        <v>0.89219330855019052</v>
      </c>
      <c r="G26" s="1"/>
      <c r="H26" s="1"/>
      <c r="I26" s="1"/>
    </row>
    <row r="27" spans="1:9" x14ac:dyDescent="0.3">
      <c r="A27" s="9" t="s">
        <v>41</v>
      </c>
      <c r="B27" s="18">
        <v>73</v>
      </c>
      <c r="C27" s="18">
        <v>69</v>
      </c>
      <c r="D27" s="18">
        <v>865</v>
      </c>
      <c r="E27" s="18">
        <v>911</v>
      </c>
      <c r="F27" s="10">
        <f t="shared" si="0"/>
        <v>5.317919075144502</v>
      </c>
      <c r="G27" s="1"/>
      <c r="H27" s="1"/>
      <c r="I27" s="1"/>
    </row>
    <row r="28" spans="1:9" x14ac:dyDescent="0.3">
      <c r="A28" s="11" t="s">
        <v>42</v>
      </c>
      <c r="B28" s="19">
        <v>1302</v>
      </c>
      <c r="C28" s="19">
        <v>1414</v>
      </c>
      <c r="D28" s="19">
        <v>13359</v>
      </c>
      <c r="E28" s="19">
        <v>16400</v>
      </c>
      <c r="F28" s="12">
        <f t="shared" si="0"/>
        <v>22.763679916161394</v>
      </c>
      <c r="G28" s="1"/>
      <c r="H28" s="1"/>
      <c r="I28" s="1"/>
    </row>
    <row r="29" spans="1:9" x14ac:dyDescent="0.3">
      <c r="A29" s="9" t="s">
        <v>43</v>
      </c>
      <c r="B29" s="18">
        <v>110</v>
      </c>
      <c r="C29" s="18">
        <v>139</v>
      </c>
      <c r="D29" s="18">
        <v>1522</v>
      </c>
      <c r="E29" s="18">
        <v>1626</v>
      </c>
      <c r="F29" s="10">
        <f t="shared" si="0"/>
        <v>6.8331143232588687</v>
      </c>
      <c r="G29" s="1"/>
      <c r="H29" s="1"/>
      <c r="I29" s="1"/>
    </row>
    <row r="30" spans="1:9" x14ac:dyDescent="0.3">
      <c r="A30" s="11" t="s">
        <v>44</v>
      </c>
      <c r="B30" s="19">
        <v>86</v>
      </c>
      <c r="C30" s="19">
        <v>96</v>
      </c>
      <c r="D30" s="19">
        <v>1030</v>
      </c>
      <c r="E30" s="19">
        <v>1016</v>
      </c>
      <c r="F30" s="12">
        <f t="shared" si="0"/>
        <v>-1.3592233009708679</v>
      </c>
      <c r="G30" s="1"/>
      <c r="H30" s="1"/>
      <c r="I30" s="1"/>
    </row>
    <row r="31" spans="1:9" x14ac:dyDescent="0.3">
      <c r="A31" s="9" t="s">
        <v>45</v>
      </c>
      <c r="B31" s="18">
        <v>217</v>
      </c>
      <c r="C31" s="18">
        <v>201</v>
      </c>
      <c r="D31" s="18">
        <v>2655</v>
      </c>
      <c r="E31" s="18">
        <v>2554</v>
      </c>
      <c r="F31" s="10">
        <f t="shared" si="0"/>
        <v>-3.8041431261770242</v>
      </c>
      <c r="G31" s="1"/>
      <c r="H31" s="1"/>
      <c r="I31" s="1"/>
    </row>
    <row r="32" spans="1:9" x14ac:dyDescent="0.3">
      <c r="A32" s="11" t="s">
        <v>46</v>
      </c>
      <c r="B32" s="19">
        <v>617</v>
      </c>
      <c r="C32" s="19">
        <v>636</v>
      </c>
      <c r="D32" s="19">
        <v>7715</v>
      </c>
      <c r="E32" s="19">
        <v>7722</v>
      </c>
      <c r="F32" s="12">
        <f t="shared" si="0"/>
        <v>9.0732339598190492E-2</v>
      </c>
      <c r="G32" s="1"/>
      <c r="H32" s="1"/>
      <c r="I32" s="1"/>
    </row>
    <row r="33" spans="1:9" x14ac:dyDescent="0.3">
      <c r="A33" s="9" t="s">
        <v>47</v>
      </c>
      <c r="B33" s="18">
        <v>145</v>
      </c>
      <c r="C33" s="18">
        <v>141</v>
      </c>
      <c r="D33" s="18">
        <v>1724</v>
      </c>
      <c r="E33" s="18">
        <v>1726</v>
      </c>
      <c r="F33" s="10">
        <f t="shared" si="0"/>
        <v>0.11600928074246042</v>
      </c>
      <c r="G33" s="1"/>
      <c r="H33" s="1"/>
      <c r="I33" s="1"/>
    </row>
    <row r="34" spans="1:9" x14ac:dyDescent="0.3">
      <c r="A34" s="11" t="s">
        <v>164</v>
      </c>
      <c r="B34" s="19">
        <v>23</v>
      </c>
      <c r="C34" s="19">
        <v>24</v>
      </c>
      <c r="D34" s="19">
        <v>323</v>
      </c>
      <c r="E34" s="19">
        <v>336</v>
      </c>
      <c r="F34" s="12">
        <f t="shared" si="0"/>
        <v>4.0247678018575783</v>
      </c>
      <c r="G34" s="1"/>
      <c r="H34" s="1"/>
      <c r="I34" s="1"/>
    </row>
    <row r="35" spans="1:9" x14ac:dyDescent="0.3">
      <c r="A35" s="13" t="s">
        <v>48</v>
      </c>
      <c r="B35" s="14">
        <f>SUM(B7:B34)</f>
        <v>11227</v>
      </c>
      <c r="C35" s="14">
        <f t="shared" ref="C35:E35" si="1">SUM(C7:C34)</f>
        <v>12340</v>
      </c>
      <c r="D35" s="14">
        <f t="shared" si="1"/>
        <v>155631</v>
      </c>
      <c r="E35" s="14">
        <f t="shared" si="1"/>
        <v>167119</v>
      </c>
      <c r="F35" s="15">
        <f t="shared" ref="F35" si="2">((E35*100)/D35)-100</f>
        <v>7.3815627991852466</v>
      </c>
      <c r="G35" s="1"/>
      <c r="H35" s="1"/>
      <c r="I35" s="1"/>
    </row>
    <row r="36" spans="1:9" x14ac:dyDescent="0.3">
      <c r="A36" s="47" t="s">
        <v>125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1221</v>
      </c>
      <c r="C39" s="25">
        <f t="shared" si="4"/>
        <v>1195</v>
      </c>
      <c r="D39" s="25">
        <f>_xlfn.RANK.EQ(B39,$B$39:$B$66)+COUNTIF($B$39:$B$66,B39)-1</f>
        <v>20</v>
      </c>
      <c r="E39" s="24" t="str">
        <f t="shared" ref="E39:E66" si="6">INDEX($A$39:$B$66,MATCH(ROW()-38,$D$39:$D$66,0),1)</f>
        <v>BALEARES</v>
      </c>
      <c r="F39" s="24">
        <f>LOOKUP(E39,$A$39:$A$66,$B$39:$B$66)</f>
        <v>50366</v>
      </c>
      <c r="G39" s="24">
        <f>LOOKUP(E39,$A$39:$A$66,$C$39:$C$66)</f>
        <v>44214</v>
      </c>
    </row>
    <row r="40" spans="1:9" x14ac:dyDescent="0.3">
      <c r="A40" s="24" t="str">
        <f t="shared" si="5"/>
        <v>ALICANTE</v>
      </c>
      <c r="B40" s="25">
        <f t="shared" si="3"/>
        <v>732</v>
      </c>
      <c r="C40" s="25">
        <f t="shared" si="4"/>
        <v>838</v>
      </c>
      <c r="D40" s="25">
        <f t="shared" ref="D40:D66" si="7">_xlfn.RANK.EQ(B40,$B$39:$B$66)+COUNTIF($B$39:$B$66,B40)-1</f>
        <v>26</v>
      </c>
      <c r="E40" s="24" t="str">
        <f t="shared" si="6"/>
        <v>BAHÍA DE ALGECIRAS</v>
      </c>
      <c r="F40" s="24">
        <f t="shared" ref="F40:F55" si="8">LOOKUP(E40,$A$39:$A$66,$B$39:$B$66)</f>
        <v>28913</v>
      </c>
      <c r="G40" s="24">
        <f t="shared" ref="G40:G66" si="9">LOOKUP(E40,$A$39:$A$66,$C$39:$C$66)</f>
        <v>28249</v>
      </c>
    </row>
    <row r="41" spans="1:9" x14ac:dyDescent="0.3">
      <c r="A41" s="24" t="str">
        <f t="shared" si="5"/>
        <v>ALMERÍA</v>
      </c>
      <c r="B41" s="25">
        <f t="shared" si="3"/>
        <v>1972</v>
      </c>
      <c r="C41" s="25">
        <f t="shared" si="4"/>
        <v>2074</v>
      </c>
      <c r="D41" s="25">
        <f t="shared" si="7"/>
        <v>12</v>
      </c>
      <c r="E41" s="24" t="str">
        <f t="shared" si="6"/>
        <v>SANTA CRUZ DE TENERIFE</v>
      </c>
      <c r="F41" s="24">
        <f t="shared" si="8"/>
        <v>16400</v>
      </c>
      <c r="G41" s="24">
        <f t="shared" si="9"/>
        <v>13359</v>
      </c>
    </row>
    <row r="42" spans="1:9" x14ac:dyDescent="0.3">
      <c r="A42" s="24" t="str">
        <f t="shared" si="5"/>
        <v>AVILÉS</v>
      </c>
      <c r="B42" s="25">
        <f t="shared" si="3"/>
        <v>823</v>
      </c>
      <c r="C42" s="25">
        <f t="shared" si="4"/>
        <v>829</v>
      </c>
      <c r="D42" s="25">
        <f t="shared" si="7"/>
        <v>25</v>
      </c>
      <c r="E42" s="24" t="str">
        <f t="shared" si="6"/>
        <v>LAS PALMAS</v>
      </c>
      <c r="F42" s="24">
        <f t="shared" si="8"/>
        <v>12283</v>
      </c>
      <c r="G42" s="24">
        <f t="shared" si="9"/>
        <v>11446</v>
      </c>
    </row>
    <row r="43" spans="1:9" x14ac:dyDescent="0.3">
      <c r="A43" s="24" t="str">
        <f t="shared" si="5"/>
        <v>BAHÍA DE ALGECIRAS</v>
      </c>
      <c r="B43" s="25">
        <f t="shared" si="3"/>
        <v>28913</v>
      </c>
      <c r="C43" s="25">
        <f t="shared" si="4"/>
        <v>28249</v>
      </c>
      <c r="D43" s="25">
        <f t="shared" si="7"/>
        <v>2</v>
      </c>
      <c r="E43" s="24" t="str">
        <f t="shared" si="6"/>
        <v>CEUTA</v>
      </c>
      <c r="F43" s="24">
        <f t="shared" si="8"/>
        <v>11147</v>
      </c>
      <c r="G43" s="24">
        <f t="shared" si="9"/>
        <v>10772</v>
      </c>
    </row>
    <row r="44" spans="1:9" x14ac:dyDescent="0.3">
      <c r="A44" s="24" t="str">
        <f t="shared" si="5"/>
        <v>BAHÍA DE CÁDIZ</v>
      </c>
      <c r="B44" s="25">
        <f t="shared" si="3"/>
        <v>1197</v>
      </c>
      <c r="C44" s="25">
        <f t="shared" si="4"/>
        <v>1149</v>
      </c>
      <c r="D44" s="25">
        <f t="shared" si="7"/>
        <v>21</v>
      </c>
      <c r="E44" s="24" t="str">
        <f t="shared" si="6"/>
        <v>BARCELONA</v>
      </c>
      <c r="F44" s="24">
        <f t="shared" si="8"/>
        <v>9038</v>
      </c>
      <c r="G44" s="24">
        <f t="shared" si="9"/>
        <v>8974</v>
      </c>
    </row>
    <row r="45" spans="1:9" x14ac:dyDescent="0.3">
      <c r="A45" s="24" t="str">
        <f t="shared" si="5"/>
        <v>BALEARES</v>
      </c>
      <c r="B45" s="25">
        <f t="shared" si="3"/>
        <v>50366</v>
      </c>
      <c r="C45" s="25">
        <f t="shared" si="4"/>
        <v>44214</v>
      </c>
      <c r="D45" s="25">
        <f t="shared" si="7"/>
        <v>1</v>
      </c>
      <c r="E45" s="24" t="str">
        <f t="shared" si="6"/>
        <v>VALENCIA</v>
      </c>
      <c r="F45" s="24">
        <f t="shared" si="8"/>
        <v>7722</v>
      </c>
      <c r="G45" s="24">
        <f t="shared" si="9"/>
        <v>7715</v>
      </c>
    </row>
    <row r="46" spans="1:9" x14ac:dyDescent="0.3">
      <c r="A46" s="24" t="str">
        <f t="shared" si="5"/>
        <v>BARCELONA</v>
      </c>
      <c r="B46" s="25">
        <f t="shared" si="3"/>
        <v>9038</v>
      </c>
      <c r="C46" s="25">
        <f t="shared" si="4"/>
        <v>8974</v>
      </c>
      <c r="D46" s="25">
        <f t="shared" si="7"/>
        <v>6</v>
      </c>
      <c r="E46" s="24" t="str">
        <f t="shared" si="6"/>
        <v>BILBAO</v>
      </c>
      <c r="F46" s="24">
        <f t="shared" si="8"/>
        <v>2925</v>
      </c>
      <c r="G46" s="24">
        <f t="shared" si="9"/>
        <v>2855</v>
      </c>
    </row>
    <row r="47" spans="1:9" x14ac:dyDescent="0.3">
      <c r="A47" s="24" t="str">
        <f t="shared" si="5"/>
        <v>BILBAO</v>
      </c>
      <c r="B47" s="25">
        <f t="shared" si="3"/>
        <v>2925</v>
      </c>
      <c r="C47" s="25">
        <f t="shared" si="4"/>
        <v>2855</v>
      </c>
      <c r="D47" s="25">
        <f t="shared" si="7"/>
        <v>8</v>
      </c>
      <c r="E47" s="24" t="str">
        <f t="shared" si="6"/>
        <v>TARRAGONA</v>
      </c>
      <c r="F47" s="24">
        <f t="shared" si="8"/>
        <v>2554</v>
      </c>
      <c r="G47" s="24">
        <f t="shared" si="9"/>
        <v>2655</v>
      </c>
    </row>
    <row r="48" spans="1:9" x14ac:dyDescent="0.3">
      <c r="A48" s="24" t="str">
        <f t="shared" si="5"/>
        <v>CARTAGENA</v>
      </c>
      <c r="B48" s="25">
        <f t="shared" si="3"/>
        <v>2203</v>
      </c>
      <c r="C48" s="25">
        <f t="shared" si="4"/>
        <v>2127</v>
      </c>
      <c r="D48" s="25">
        <f t="shared" si="7"/>
        <v>11</v>
      </c>
      <c r="E48" s="24" t="str">
        <f t="shared" si="6"/>
        <v>HUELVA</v>
      </c>
      <c r="F48" s="24">
        <f t="shared" si="8"/>
        <v>2396</v>
      </c>
      <c r="G48" s="24">
        <f t="shared" si="9"/>
        <v>2291</v>
      </c>
    </row>
    <row r="49" spans="1:7" x14ac:dyDescent="0.3">
      <c r="A49" s="24" t="str">
        <f t="shared" si="5"/>
        <v>CASTELLÓN</v>
      </c>
      <c r="B49" s="25">
        <f t="shared" si="3"/>
        <v>1856</v>
      </c>
      <c r="C49" s="25">
        <f t="shared" si="4"/>
        <v>1705</v>
      </c>
      <c r="D49" s="25">
        <f t="shared" si="7"/>
        <v>13</v>
      </c>
      <c r="E49" s="24" t="str">
        <f t="shared" si="6"/>
        <v>CARTAGENA</v>
      </c>
      <c r="F49" s="24">
        <f t="shared" si="8"/>
        <v>2203</v>
      </c>
      <c r="G49" s="24">
        <f t="shared" si="9"/>
        <v>2127</v>
      </c>
    </row>
    <row r="50" spans="1:7" x14ac:dyDescent="0.3">
      <c r="A50" s="24" t="str">
        <f t="shared" si="5"/>
        <v>CEUTA</v>
      </c>
      <c r="B50" s="25">
        <f t="shared" si="3"/>
        <v>11147</v>
      </c>
      <c r="C50" s="25">
        <f t="shared" si="4"/>
        <v>10772</v>
      </c>
      <c r="D50" s="25">
        <f t="shared" si="7"/>
        <v>5</v>
      </c>
      <c r="E50" s="24" t="str">
        <f t="shared" si="6"/>
        <v>ALMERÍA</v>
      </c>
      <c r="F50" s="24">
        <f t="shared" si="8"/>
        <v>1972</v>
      </c>
      <c r="G50" s="24">
        <f t="shared" si="9"/>
        <v>2074</v>
      </c>
    </row>
    <row r="51" spans="1:7" x14ac:dyDescent="0.3">
      <c r="A51" s="24" t="str">
        <f t="shared" si="5"/>
        <v>FERROL-SAN CIBRAO</v>
      </c>
      <c r="B51" s="25">
        <f t="shared" si="3"/>
        <v>1130</v>
      </c>
      <c r="C51" s="25">
        <f t="shared" si="4"/>
        <v>1108</v>
      </c>
      <c r="D51" s="25">
        <f t="shared" si="7"/>
        <v>22</v>
      </c>
      <c r="E51" s="24" t="str">
        <f t="shared" si="6"/>
        <v>CASTELLÓN</v>
      </c>
      <c r="F51" s="24">
        <f t="shared" si="8"/>
        <v>1856</v>
      </c>
      <c r="G51" s="24">
        <f t="shared" si="9"/>
        <v>1705</v>
      </c>
    </row>
    <row r="52" spans="1:7" x14ac:dyDescent="0.3">
      <c r="A52" s="24" t="str">
        <f t="shared" si="5"/>
        <v>GIJÓN</v>
      </c>
      <c r="B52" s="25">
        <f t="shared" si="3"/>
        <v>1229</v>
      </c>
      <c r="C52" s="25">
        <f t="shared" si="4"/>
        <v>1298</v>
      </c>
      <c r="D52" s="25">
        <f t="shared" si="7"/>
        <v>19</v>
      </c>
      <c r="E52" s="24" t="str">
        <f t="shared" si="6"/>
        <v>MELILLA</v>
      </c>
      <c r="F52" s="24">
        <f t="shared" si="8"/>
        <v>1776</v>
      </c>
      <c r="G52" s="24">
        <f t="shared" si="9"/>
        <v>1869</v>
      </c>
    </row>
    <row r="53" spans="1:7" x14ac:dyDescent="0.3">
      <c r="A53" s="24" t="str">
        <f t="shared" si="5"/>
        <v>HUELVA</v>
      </c>
      <c r="B53" s="25">
        <f t="shared" si="3"/>
        <v>2396</v>
      </c>
      <c r="C53" s="25">
        <f t="shared" si="4"/>
        <v>2291</v>
      </c>
      <c r="D53" s="25">
        <f t="shared" si="7"/>
        <v>10</v>
      </c>
      <c r="E53" s="24" t="str">
        <f t="shared" si="6"/>
        <v>MÁLAGA</v>
      </c>
      <c r="F53" s="24">
        <f t="shared" si="8"/>
        <v>1764</v>
      </c>
      <c r="G53" s="24">
        <f t="shared" si="9"/>
        <v>1551</v>
      </c>
    </row>
    <row r="54" spans="1:7" x14ac:dyDescent="0.3">
      <c r="A54" s="24" t="str">
        <f t="shared" si="5"/>
        <v>LAS PALMAS</v>
      </c>
      <c r="B54" s="25">
        <f t="shared" si="3"/>
        <v>12283</v>
      </c>
      <c r="C54" s="25">
        <f t="shared" si="4"/>
        <v>11446</v>
      </c>
      <c r="D54" s="25">
        <f t="shared" si="7"/>
        <v>4</v>
      </c>
      <c r="E54" s="24" t="str">
        <f t="shared" si="6"/>
        <v>VIGO</v>
      </c>
      <c r="F54" s="24">
        <f t="shared" si="8"/>
        <v>1726</v>
      </c>
      <c r="G54" s="24">
        <f t="shared" si="9"/>
        <v>1724</v>
      </c>
    </row>
    <row r="55" spans="1:7" x14ac:dyDescent="0.3">
      <c r="A55" s="24" t="str">
        <f t="shared" si="5"/>
        <v>MÁLAGA</v>
      </c>
      <c r="B55" s="25">
        <f t="shared" si="3"/>
        <v>1764</v>
      </c>
      <c r="C55" s="25">
        <f t="shared" si="4"/>
        <v>1551</v>
      </c>
      <c r="D55" s="25">
        <f t="shared" si="7"/>
        <v>15</v>
      </c>
      <c r="E55" s="24" t="str">
        <f t="shared" si="6"/>
        <v>SANTANDER</v>
      </c>
      <c r="F55" s="24">
        <f t="shared" si="8"/>
        <v>1626</v>
      </c>
      <c r="G55" s="24">
        <f t="shared" si="9"/>
        <v>1522</v>
      </c>
    </row>
    <row r="56" spans="1:7" x14ac:dyDescent="0.3">
      <c r="A56" s="24" t="str">
        <f t="shared" si="5"/>
        <v>MARÍN Y RÍA DE PONTEVEDRA</v>
      </c>
      <c r="B56" s="25">
        <f t="shared" si="3"/>
        <v>500</v>
      </c>
      <c r="C56" s="25">
        <f t="shared" si="4"/>
        <v>549</v>
      </c>
      <c r="D56" s="25">
        <f t="shared" si="7"/>
        <v>27</v>
      </c>
      <c r="E56" s="24" t="str">
        <f t="shared" si="6"/>
        <v>MOTRIL</v>
      </c>
      <c r="F56" s="24">
        <f t="shared" ref="F56:F66" si="10">LOOKUP(E56,$A$39:$A$66,$B$39:$B$66)</f>
        <v>1357</v>
      </c>
      <c r="G56" s="24">
        <f t="shared" si="9"/>
        <v>1345</v>
      </c>
    </row>
    <row r="57" spans="1:7" x14ac:dyDescent="0.3">
      <c r="A57" s="24" t="str">
        <f t="shared" si="5"/>
        <v>MELILLA</v>
      </c>
      <c r="B57" s="25">
        <f t="shared" si="3"/>
        <v>1776</v>
      </c>
      <c r="C57" s="25">
        <f t="shared" si="4"/>
        <v>1869</v>
      </c>
      <c r="D57" s="25">
        <f t="shared" si="7"/>
        <v>14</v>
      </c>
      <c r="E57" s="24" t="str">
        <f t="shared" si="6"/>
        <v>GIJÓN</v>
      </c>
      <c r="F57" s="24">
        <f t="shared" si="10"/>
        <v>1229</v>
      </c>
      <c r="G57" s="24">
        <f t="shared" si="9"/>
        <v>1298</v>
      </c>
    </row>
    <row r="58" spans="1:7" x14ac:dyDescent="0.3">
      <c r="A58" s="24" t="str">
        <f t="shared" si="5"/>
        <v>MOTRIL</v>
      </c>
      <c r="B58" s="25">
        <f t="shared" si="3"/>
        <v>1357</v>
      </c>
      <c r="C58" s="25">
        <f t="shared" si="4"/>
        <v>1345</v>
      </c>
      <c r="D58" s="25">
        <f t="shared" si="7"/>
        <v>18</v>
      </c>
      <c r="E58" s="24" t="str">
        <f t="shared" si="6"/>
        <v>A CORUÑA</v>
      </c>
      <c r="F58" s="24">
        <f t="shared" si="10"/>
        <v>1221</v>
      </c>
      <c r="G58" s="24">
        <f t="shared" si="9"/>
        <v>1195</v>
      </c>
    </row>
    <row r="59" spans="1:7" x14ac:dyDescent="0.3">
      <c r="A59" s="24" t="str">
        <f t="shared" si="5"/>
        <v>PASAIA</v>
      </c>
      <c r="B59" s="25">
        <f t="shared" si="3"/>
        <v>911</v>
      </c>
      <c r="C59" s="25">
        <f t="shared" si="4"/>
        <v>865</v>
      </c>
      <c r="D59" s="25">
        <f t="shared" si="7"/>
        <v>24</v>
      </c>
      <c r="E59" s="24" t="str">
        <f t="shared" si="6"/>
        <v>BAHÍA DE CÁDIZ</v>
      </c>
      <c r="F59" s="24">
        <f t="shared" si="10"/>
        <v>1197</v>
      </c>
      <c r="G59" s="24">
        <f t="shared" si="9"/>
        <v>1149</v>
      </c>
    </row>
    <row r="60" spans="1:7" x14ac:dyDescent="0.3">
      <c r="A60" s="24" t="str">
        <f t="shared" si="5"/>
        <v>SANTA CRUZ DE TENERIFE</v>
      </c>
      <c r="B60" s="25">
        <f t="shared" si="3"/>
        <v>16400</v>
      </c>
      <c r="C60" s="25">
        <f t="shared" si="4"/>
        <v>13359</v>
      </c>
      <c r="D60" s="25">
        <f t="shared" si="7"/>
        <v>3</v>
      </c>
      <c r="E60" s="24" t="str">
        <f t="shared" si="6"/>
        <v>FERROL-SAN CIBRAO</v>
      </c>
      <c r="F60" s="24">
        <f t="shared" si="10"/>
        <v>1130</v>
      </c>
      <c r="G60" s="24">
        <f t="shared" si="9"/>
        <v>1108</v>
      </c>
    </row>
    <row r="61" spans="1:7" x14ac:dyDescent="0.3">
      <c r="A61" s="24" t="str">
        <f t="shared" si="5"/>
        <v>SANTANDER</v>
      </c>
      <c r="B61" s="25">
        <f t="shared" si="3"/>
        <v>1626</v>
      </c>
      <c r="C61" s="25">
        <f t="shared" si="4"/>
        <v>1522</v>
      </c>
      <c r="D61" s="25">
        <f t="shared" si="7"/>
        <v>17</v>
      </c>
      <c r="E61" s="24" t="str">
        <f t="shared" si="6"/>
        <v>SEVILLA</v>
      </c>
      <c r="F61" s="24">
        <f t="shared" si="10"/>
        <v>1016</v>
      </c>
      <c r="G61" s="24">
        <f t="shared" si="9"/>
        <v>1030</v>
      </c>
    </row>
    <row r="62" spans="1:7" x14ac:dyDescent="0.3">
      <c r="A62" s="24" t="str">
        <f t="shared" si="5"/>
        <v>SEVILLA</v>
      </c>
      <c r="B62" s="25">
        <f t="shared" si="3"/>
        <v>1016</v>
      </c>
      <c r="C62" s="25">
        <f t="shared" si="4"/>
        <v>1030</v>
      </c>
      <c r="D62" s="25">
        <f t="shared" si="7"/>
        <v>23</v>
      </c>
      <c r="E62" s="24" t="str">
        <f t="shared" si="6"/>
        <v>PASAIA</v>
      </c>
      <c r="F62" s="24">
        <f t="shared" si="10"/>
        <v>911</v>
      </c>
      <c r="G62" s="24">
        <f t="shared" si="9"/>
        <v>865</v>
      </c>
    </row>
    <row r="63" spans="1:7" x14ac:dyDescent="0.3">
      <c r="A63" s="24" t="str">
        <f t="shared" si="5"/>
        <v>TARRAGONA</v>
      </c>
      <c r="B63" s="25">
        <f t="shared" si="3"/>
        <v>2554</v>
      </c>
      <c r="C63" s="25">
        <f t="shared" si="4"/>
        <v>2655</v>
      </c>
      <c r="D63" s="25">
        <f t="shared" si="7"/>
        <v>9</v>
      </c>
      <c r="E63" s="24" t="str">
        <f t="shared" si="6"/>
        <v>AVILÉS</v>
      </c>
      <c r="F63" s="24">
        <f t="shared" si="10"/>
        <v>823</v>
      </c>
      <c r="G63" s="24">
        <f t="shared" si="9"/>
        <v>829</v>
      </c>
    </row>
    <row r="64" spans="1:7" x14ac:dyDescent="0.3">
      <c r="A64" s="24" t="str">
        <f t="shared" si="5"/>
        <v>VALENCIA</v>
      </c>
      <c r="B64" s="25">
        <f t="shared" si="3"/>
        <v>7722</v>
      </c>
      <c r="C64" s="25">
        <f t="shared" si="4"/>
        <v>7715</v>
      </c>
      <c r="D64" s="25">
        <f t="shared" si="7"/>
        <v>7</v>
      </c>
      <c r="E64" s="24" t="str">
        <f t="shared" si="6"/>
        <v>ALICANTE</v>
      </c>
      <c r="F64" s="24">
        <f t="shared" si="10"/>
        <v>732</v>
      </c>
      <c r="G64" s="24">
        <f t="shared" si="9"/>
        <v>838</v>
      </c>
    </row>
    <row r="65" spans="1:7" x14ac:dyDescent="0.3">
      <c r="A65" s="24" t="str">
        <f t="shared" si="5"/>
        <v>VIGO</v>
      </c>
      <c r="B65" s="25">
        <f t="shared" si="3"/>
        <v>1726</v>
      </c>
      <c r="C65" s="25">
        <f t="shared" si="4"/>
        <v>1724</v>
      </c>
      <c r="D65" s="25">
        <f t="shared" si="7"/>
        <v>16</v>
      </c>
      <c r="E65" s="24" t="str">
        <f t="shared" si="6"/>
        <v>MARÍN Y RÍA DE PONTEVEDRA</v>
      </c>
      <c r="F65" s="24">
        <f t="shared" si="10"/>
        <v>500</v>
      </c>
      <c r="G65" s="24">
        <f t="shared" si="9"/>
        <v>549</v>
      </c>
    </row>
    <row r="66" spans="1:7" x14ac:dyDescent="0.3">
      <c r="A66" s="24" t="str">
        <f t="shared" si="5"/>
        <v>VILAGARCÍA</v>
      </c>
      <c r="B66" s="25">
        <f t="shared" si="3"/>
        <v>336</v>
      </c>
      <c r="C66" s="25">
        <f t="shared" si="4"/>
        <v>323</v>
      </c>
      <c r="D66" s="25">
        <f t="shared" si="7"/>
        <v>28</v>
      </c>
      <c r="E66" s="24" t="str">
        <f t="shared" si="6"/>
        <v>VILAGARCÍA</v>
      </c>
      <c r="F66" s="24">
        <f t="shared" si="10"/>
        <v>336</v>
      </c>
      <c r="G66" s="24">
        <f t="shared" si="9"/>
        <v>323</v>
      </c>
    </row>
    <row r="67" spans="1:7" x14ac:dyDescent="0.3">
      <c r="A67" s="61"/>
      <c r="B67" s="61"/>
      <c r="C67" s="61"/>
      <c r="D67" s="61"/>
      <c r="E67" s="61"/>
      <c r="F67" s="61"/>
    </row>
    <row r="68" spans="1:7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5" priority="2">
      <formula>ISERROR(F7)</formula>
    </cfRule>
  </conditionalFormatting>
  <conditionalFormatting sqref="F8 F10 F12 F14 F16 F18 F20 F22 F24 F26 F28 F30 F32 F34">
    <cfRule type="containsErrors" dxfId="4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2" max="4" width="11.5546875" bestFit="1" customWidth="1"/>
    <col min="6" max="6" width="7.109375" customWidth="1"/>
    <col min="7" max="7" width="11.5546875" bestFit="1" customWidth="1"/>
  </cols>
  <sheetData>
    <row r="1" spans="1:12" s="2" customFormat="1" ht="22.5" customHeight="1" x14ac:dyDescent="0.4">
      <c r="F1" s="3" t="s">
        <v>137</v>
      </c>
    </row>
    <row r="2" spans="1:12" s="2" customFormat="1" ht="21" x14ac:dyDescent="0.4">
      <c r="F2" s="3"/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1714599</v>
      </c>
      <c r="C7" s="18">
        <v>1171835</v>
      </c>
      <c r="D7" s="18">
        <v>21753225</v>
      </c>
      <c r="E7" s="18">
        <v>21996116</v>
      </c>
      <c r="F7" s="10">
        <f>((E7*100)/D7)-100</f>
        <v>1.1165746688134703</v>
      </c>
      <c r="G7" s="1"/>
      <c r="H7" s="1"/>
      <c r="I7" s="1"/>
    </row>
    <row r="8" spans="1:12" x14ac:dyDescent="0.3">
      <c r="A8" s="11" t="s">
        <v>31</v>
      </c>
      <c r="B8" s="19">
        <v>857739</v>
      </c>
      <c r="C8" s="19">
        <v>819747</v>
      </c>
      <c r="D8" s="19">
        <v>12163393</v>
      </c>
      <c r="E8" s="19">
        <v>11752887</v>
      </c>
      <c r="F8" s="12">
        <f t="shared" ref="F8:F34" si="0">((E8*100)/D8)-100</f>
        <v>-3.3749300051391913</v>
      </c>
      <c r="G8" s="1"/>
      <c r="H8" s="1"/>
      <c r="I8" s="1"/>
    </row>
    <row r="9" spans="1:12" x14ac:dyDescent="0.3">
      <c r="A9" s="9" t="s">
        <v>156</v>
      </c>
      <c r="B9" s="18">
        <v>2506792</v>
      </c>
      <c r="C9" s="18">
        <v>2438950</v>
      </c>
      <c r="D9" s="18">
        <v>33671744</v>
      </c>
      <c r="E9" s="18">
        <v>35858425</v>
      </c>
      <c r="F9" s="10">
        <f t="shared" si="0"/>
        <v>6.4941126898565216</v>
      </c>
      <c r="G9" s="1"/>
      <c r="H9" s="1"/>
      <c r="I9" s="1"/>
    </row>
    <row r="10" spans="1:12" x14ac:dyDescent="0.3">
      <c r="A10" s="11" t="s">
        <v>158</v>
      </c>
      <c r="B10" s="19">
        <v>457361</v>
      </c>
      <c r="C10" s="19">
        <v>496045</v>
      </c>
      <c r="D10" s="19">
        <v>5912947</v>
      </c>
      <c r="E10" s="19">
        <v>5734788</v>
      </c>
      <c r="F10" s="12">
        <f t="shared" si="0"/>
        <v>-3.0130322494011921</v>
      </c>
      <c r="G10" s="1"/>
      <c r="H10" s="1"/>
      <c r="I10" s="1"/>
    </row>
    <row r="11" spans="1:12" x14ac:dyDescent="0.3">
      <c r="A11" s="9" t="s">
        <v>159</v>
      </c>
      <c r="B11" s="18">
        <v>32134437</v>
      </c>
      <c r="C11" s="18">
        <v>34888913</v>
      </c>
      <c r="D11" s="18">
        <v>406252774</v>
      </c>
      <c r="E11" s="18">
        <v>410703181</v>
      </c>
      <c r="F11" s="10">
        <f t="shared" si="0"/>
        <v>1.095477319743793</v>
      </c>
      <c r="G11" s="1"/>
      <c r="H11" s="1"/>
      <c r="I11" s="1"/>
    </row>
    <row r="12" spans="1:12" x14ac:dyDescent="0.3">
      <c r="A12" s="11" t="s">
        <v>160</v>
      </c>
      <c r="B12" s="19">
        <v>1823963</v>
      </c>
      <c r="C12" s="19">
        <v>1646635</v>
      </c>
      <c r="D12" s="19">
        <v>26686705</v>
      </c>
      <c r="E12" s="19">
        <v>26763560</v>
      </c>
      <c r="F12" s="12">
        <f t="shared" si="0"/>
        <v>0.28798984363187685</v>
      </c>
      <c r="G12" s="1"/>
      <c r="H12" s="1"/>
      <c r="I12" s="1"/>
    </row>
    <row r="13" spans="1:12" x14ac:dyDescent="0.3">
      <c r="A13" s="9" t="s">
        <v>32</v>
      </c>
      <c r="B13" s="18">
        <v>13003940</v>
      </c>
      <c r="C13" s="18">
        <v>15109651</v>
      </c>
      <c r="D13" s="18">
        <v>222818378</v>
      </c>
      <c r="E13" s="18">
        <v>241035323</v>
      </c>
      <c r="F13" s="10">
        <f t="shared" si="0"/>
        <v>8.175692312058743</v>
      </c>
      <c r="G13" s="1"/>
      <c r="H13" s="1"/>
      <c r="I13" s="1"/>
    </row>
    <row r="14" spans="1:12" x14ac:dyDescent="0.3">
      <c r="A14" s="11" t="s">
        <v>33</v>
      </c>
      <c r="B14" s="19">
        <v>24114789</v>
      </c>
      <c r="C14" s="19">
        <v>23250477</v>
      </c>
      <c r="D14" s="19">
        <v>329412544</v>
      </c>
      <c r="E14" s="19">
        <v>344143018</v>
      </c>
      <c r="F14" s="12">
        <f t="shared" si="0"/>
        <v>4.4717404568540076</v>
      </c>
      <c r="G14" s="1"/>
      <c r="H14" s="1"/>
      <c r="I14" s="1"/>
    </row>
    <row r="15" spans="1:12" x14ac:dyDescent="0.3">
      <c r="A15" s="9" t="s">
        <v>34</v>
      </c>
      <c r="B15" s="18">
        <v>3845733</v>
      </c>
      <c r="C15" s="18">
        <v>3365998</v>
      </c>
      <c r="D15" s="18">
        <v>46789495</v>
      </c>
      <c r="E15" s="18">
        <v>47997435</v>
      </c>
      <c r="F15" s="10">
        <f t="shared" si="0"/>
        <v>2.5816478677532189</v>
      </c>
      <c r="G15" s="1"/>
      <c r="H15" s="1"/>
      <c r="I15" s="1"/>
    </row>
    <row r="16" spans="1:12" x14ac:dyDescent="0.3">
      <c r="A16" s="11" t="s">
        <v>35</v>
      </c>
      <c r="B16" s="19">
        <v>2809479</v>
      </c>
      <c r="C16" s="19">
        <v>3535764</v>
      </c>
      <c r="D16" s="19">
        <v>42134157</v>
      </c>
      <c r="E16" s="19">
        <v>43509822</v>
      </c>
      <c r="F16" s="12">
        <f t="shared" si="0"/>
        <v>3.2649638629295481</v>
      </c>
      <c r="G16" s="1"/>
      <c r="H16" s="1"/>
      <c r="I16" s="1"/>
    </row>
    <row r="17" spans="1:9" x14ac:dyDescent="0.3">
      <c r="A17" s="9" t="s">
        <v>161</v>
      </c>
      <c r="B17" s="18">
        <v>1869833</v>
      </c>
      <c r="C17" s="18">
        <v>2361893</v>
      </c>
      <c r="D17" s="18">
        <v>24777843</v>
      </c>
      <c r="E17" s="18">
        <v>29054321</v>
      </c>
      <c r="F17" s="10">
        <f t="shared" si="0"/>
        <v>17.259282819735361</v>
      </c>
      <c r="G17" s="1"/>
      <c r="H17" s="1"/>
      <c r="I17" s="1"/>
    </row>
    <row r="18" spans="1:9" x14ac:dyDescent="0.3">
      <c r="A18" s="11" t="s">
        <v>36</v>
      </c>
      <c r="B18" s="19">
        <v>6084267</v>
      </c>
      <c r="C18" s="19">
        <v>5436633</v>
      </c>
      <c r="D18" s="19">
        <v>64123650</v>
      </c>
      <c r="E18" s="19">
        <v>70169573</v>
      </c>
      <c r="F18" s="12">
        <f t="shared" si="0"/>
        <v>9.4285384565601049</v>
      </c>
      <c r="G18" s="1"/>
      <c r="H18" s="1"/>
      <c r="I18" s="1"/>
    </row>
    <row r="19" spans="1:9" x14ac:dyDescent="0.3">
      <c r="A19" s="9" t="s">
        <v>37</v>
      </c>
      <c r="B19" s="18">
        <v>1505613</v>
      </c>
      <c r="C19" s="18">
        <v>1451319</v>
      </c>
      <c r="D19" s="18">
        <v>15329923</v>
      </c>
      <c r="E19" s="18">
        <v>16308223</v>
      </c>
      <c r="F19" s="10">
        <f t="shared" si="0"/>
        <v>6.3816367505564102</v>
      </c>
      <c r="G19" s="1"/>
      <c r="H19" s="1"/>
      <c r="I19" s="1"/>
    </row>
    <row r="20" spans="1:9" x14ac:dyDescent="0.3">
      <c r="A20" s="11" t="s">
        <v>162</v>
      </c>
      <c r="B20" s="19">
        <v>1277553</v>
      </c>
      <c r="C20" s="19">
        <v>1625553</v>
      </c>
      <c r="D20" s="19">
        <v>19606955</v>
      </c>
      <c r="E20" s="19">
        <v>18226103</v>
      </c>
      <c r="F20" s="12">
        <f t="shared" si="0"/>
        <v>-7.0426641974748208</v>
      </c>
      <c r="G20" s="1"/>
      <c r="H20" s="1"/>
      <c r="I20" s="1"/>
    </row>
    <row r="21" spans="1:9" x14ac:dyDescent="0.3">
      <c r="A21" s="9" t="s">
        <v>38</v>
      </c>
      <c r="B21" s="18">
        <v>3264108</v>
      </c>
      <c r="C21" s="18">
        <v>3575301</v>
      </c>
      <c r="D21" s="18">
        <v>35441146</v>
      </c>
      <c r="E21" s="18">
        <v>36843807</v>
      </c>
      <c r="F21" s="10">
        <f t="shared" si="0"/>
        <v>3.95771908730039</v>
      </c>
      <c r="G21" s="1"/>
      <c r="H21" s="1"/>
      <c r="I21" s="1"/>
    </row>
    <row r="22" spans="1:9" x14ac:dyDescent="0.3">
      <c r="A22" s="11" t="s">
        <v>59</v>
      </c>
      <c r="B22" s="19">
        <v>24712601</v>
      </c>
      <c r="C22" s="19">
        <v>24954817</v>
      </c>
      <c r="D22" s="19">
        <v>241050065</v>
      </c>
      <c r="E22" s="19">
        <v>248917445</v>
      </c>
      <c r="F22" s="12">
        <f t="shared" si="0"/>
        <v>3.2637950128741977</v>
      </c>
      <c r="G22" s="1"/>
      <c r="H22" s="1"/>
      <c r="I22" s="1"/>
    </row>
    <row r="23" spans="1:9" x14ac:dyDescent="0.3">
      <c r="A23" s="9" t="s">
        <v>163</v>
      </c>
      <c r="B23" s="18">
        <v>2393249</v>
      </c>
      <c r="C23" s="18">
        <v>4523353</v>
      </c>
      <c r="D23" s="18">
        <v>38049983</v>
      </c>
      <c r="E23" s="18">
        <v>44831999</v>
      </c>
      <c r="F23" s="10">
        <f t="shared" si="0"/>
        <v>17.823965913467035</v>
      </c>
      <c r="G23" s="1"/>
      <c r="H23" s="1"/>
      <c r="I23" s="1"/>
    </row>
    <row r="24" spans="1:9" x14ac:dyDescent="0.3">
      <c r="A24" s="11" t="s">
        <v>165</v>
      </c>
      <c r="B24" s="19">
        <v>344727</v>
      </c>
      <c r="C24" s="19">
        <v>416508</v>
      </c>
      <c r="D24" s="19">
        <v>4799960</v>
      </c>
      <c r="E24" s="19">
        <v>4486226.4000000004</v>
      </c>
      <c r="F24" s="12">
        <f t="shared" si="0"/>
        <v>-6.5361711347594422</v>
      </c>
      <c r="G24" s="1"/>
      <c r="H24" s="1"/>
      <c r="I24" s="1"/>
    </row>
    <row r="25" spans="1:9" x14ac:dyDescent="0.3">
      <c r="A25" s="9" t="s">
        <v>39</v>
      </c>
      <c r="B25" s="18">
        <v>2995142</v>
      </c>
      <c r="C25" s="18">
        <v>2623119</v>
      </c>
      <c r="D25" s="18">
        <v>37819321</v>
      </c>
      <c r="E25" s="18">
        <v>35409920</v>
      </c>
      <c r="F25" s="10">
        <f t="shared" si="0"/>
        <v>-6.3708203539666926</v>
      </c>
      <c r="G25" s="1"/>
      <c r="H25" s="1"/>
      <c r="I25" s="1"/>
    </row>
    <row r="26" spans="1:9" x14ac:dyDescent="0.3">
      <c r="A26" s="11" t="s">
        <v>40</v>
      </c>
      <c r="B26" s="19">
        <v>1799403</v>
      </c>
      <c r="C26" s="19">
        <v>1218998</v>
      </c>
      <c r="D26" s="19">
        <v>21561246</v>
      </c>
      <c r="E26" s="19">
        <v>18918326</v>
      </c>
      <c r="F26" s="12">
        <f t="shared" si="0"/>
        <v>-12.257733156979896</v>
      </c>
      <c r="G26" s="1"/>
      <c r="H26" s="1"/>
      <c r="I26" s="1"/>
    </row>
    <row r="27" spans="1:9" x14ac:dyDescent="0.3">
      <c r="A27" s="9" t="s">
        <v>41</v>
      </c>
      <c r="B27" s="18">
        <v>496184</v>
      </c>
      <c r="C27" s="18">
        <v>451890</v>
      </c>
      <c r="D27" s="18">
        <v>6320422</v>
      </c>
      <c r="E27" s="18">
        <v>6568348</v>
      </c>
      <c r="F27" s="10">
        <f t="shared" si="0"/>
        <v>3.9226178252021811</v>
      </c>
      <c r="G27" s="1"/>
      <c r="H27" s="1"/>
      <c r="I27" s="1"/>
    </row>
    <row r="28" spans="1:9" x14ac:dyDescent="0.3">
      <c r="A28" s="11" t="s">
        <v>42</v>
      </c>
      <c r="B28" s="19">
        <v>19962168</v>
      </c>
      <c r="C28" s="19">
        <v>19411036</v>
      </c>
      <c r="D28" s="19">
        <v>185585177</v>
      </c>
      <c r="E28" s="19">
        <v>198822227</v>
      </c>
      <c r="F28" s="12">
        <f t="shared" si="0"/>
        <v>7.1326008973227459</v>
      </c>
      <c r="G28" s="1"/>
      <c r="H28" s="1"/>
      <c r="I28" s="1"/>
    </row>
    <row r="29" spans="1:9" x14ac:dyDescent="0.3">
      <c r="A29" s="9" t="s">
        <v>43</v>
      </c>
      <c r="B29" s="18">
        <v>1629430</v>
      </c>
      <c r="C29" s="18">
        <v>2430061</v>
      </c>
      <c r="D29" s="18">
        <v>28424727</v>
      </c>
      <c r="E29" s="18">
        <v>30880067</v>
      </c>
      <c r="F29" s="10">
        <f t="shared" si="0"/>
        <v>8.6380425043308264</v>
      </c>
      <c r="G29" s="1"/>
      <c r="H29" s="1"/>
      <c r="I29" s="1"/>
    </row>
    <row r="30" spans="1:9" x14ac:dyDescent="0.3">
      <c r="A30" s="11" t="s">
        <v>44</v>
      </c>
      <c r="B30" s="19">
        <v>425186</v>
      </c>
      <c r="C30" s="19">
        <v>508059</v>
      </c>
      <c r="D30" s="19">
        <v>5419409</v>
      </c>
      <c r="E30" s="19">
        <v>5175378</v>
      </c>
      <c r="F30" s="12">
        <f t="shared" si="0"/>
        <v>-4.5029079739137643</v>
      </c>
      <c r="G30" s="1"/>
      <c r="H30" s="1"/>
      <c r="I30" s="1"/>
    </row>
    <row r="31" spans="1:9" x14ac:dyDescent="0.3">
      <c r="A31" s="9" t="s">
        <v>45</v>
      </c>
      <c r="B31" s="18">
        <v>3592237</v>
      </c>
      <c r="C31" s="18">
        <v>3854802</v>
      </c>
      <c r="D31" s="18">
        <v>48043269</v>
      </c>
      <c r="E31" s="18">
        <v>46336398</v>
      </c>
      <c r="F31" s="10">
        <f t="shared" si="0"/>
        <v>-3.5527786421028082</v>
      </c>
      <c r="G31" s="1"/>
      <c r="H31" s="1"/>
      <c r="I31" s="1"/>
    </row>
    <row r="32" spans="1:9" x14ac:dyDescent="0.3">
      <c r="A32" s="11" t="s">
        <v>46</v>
      </c>
      <c r="B32" s="19">
        <v>20955957</v>
      </c>
      <c r="C32" s="19">
        <v>22117583</v>
      </c>
      <c r="D32" s="19">
        <v>256175377</v>
      </c>
      <c r="E32" s="19">
        <v>262922154</v>
      </c>
      <c r="F32" s="12">
        <f t="shared" si="0"/>
        <v>2.6336555366911796</v>
      </c>
      <c r="G32" s="1"/>
      <c r="H32" s="1"/>
      <c r="I32" s="1"/>
    </row>
    <row r="33" spans="1:9" x14ac:dyDescent="0.3">
      <c r="A33" s="9" t="s">
        <v>47</v>
      </c>
      <c r="B33" s="18">
        <v>2576397</v>
      </c>
      <c r="C33" s="18">
        <v>2962552</v>
      </c>
      <c r="D33" s="18">
        <v>36471209</v>
      </c>
      <c r="E33" s="18">
        <v>37218103</v>
      </c>
      <c r="F33" s="10">
        <f t="shared" si="0"/>
        <v>2.0479003040453136</v>
      </c>
      <c r="G33" s="1"/>
      <c r="H33" s="1"/>
      <c r="I33" s="1"/>
    </row>
    <row r="34" spans="1:9" x14ac:dyDescent="0.3">
      <c r="A34" s="11" t="s">
        <v>164</v>
      </c>
      <c r="B34" s="19">
        <v>212237</v>
      </c>
      <c r="C34" s="19">
        <v>190351</v>
      </c>
      <c r="D34" s="19">
        <v>2310409</v>
      </c>
      <c r="E34" s="19">
        <v>2698826</v>
      </c>
      <c r="F34" s="12">
        <f t="shared" si="0"/>
        <v>16.81161214313137</v>
      </c>
      <c r="G34" s="1"/>
      <c r="H34" s="1"/>
      <c r="I34" s="1"/>
    </row>
    <row r="35" spans="1:9" x14ac:dyDescent="0.3">
      <c r="A35" s="13" t="s">
        <v>48</v>
      </c>
      <c r="B35" s="14">
        <f>SUM(B7:B34)</f>
        <v>179365124</v>
      </c>
      <c r="C35" s="14">
        <f t="shared" ref="C35:E35" si="1">SUM(C7:C34)</f>
        <v>186837843</v>
      </c>
      <c r="D35" s="14">
        <f t="shared" si="1"/>
        <v>2218905453</v>
      </c>
      <c r="E35" s="14">
        <f t="shared" si="1"/>
        <v>2303281999.4000001</v>
      </c>
      <c r="F35" s="15">
        <f t="shared" ref="F35" si="2">((E35*100)/D35)-100</f>
        <v>3.8026201741007668</v>
      </c>
      <c r="G35" s="1"/>
      <c r="H35" s="1"/>
      <c r="I35" s="1"/>
    </row>
    <row r="36" spans="1:9" x14ac:dyDescent="0.3">
      <c r="A36" s="47" t="s">
        <v>126</v>
      </c>
    </row>
    <row r="37" spans="1:9" x14ac:dyDescent="0.3">
      <c r="A37" s="26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</row>
    <row r="39" spans="1:9" x14ac:dyDescent="0.3">
      <c r="A39" s="24" t="str">
        <f t="shared" ref="A39:A66" si="5">A7</f>
        <v>A CORUÑA</v>
      </c>
      <c r="B39" s="25">
        <f t="shared" si="3"/>
        <v>21996116</v>
      </c>
      <c r="C39" s="25">
        <f t="shared" si="4"/>
        <v>21753225</v>
      </c>
      <c r="D39" s="25">
        <f>_xlfn.RANK.EQ(B39,$B$39:$B$66)+COUNTIF($B$39:$B$66,B39)-1</f>
        <v>19</v>
      </c>
      <c r="E39" s="24" t="str">
        <f t="shared" ref="E39:E66" si="6">INDEX($A$39:$B$66,MATCH(ROW()-38,$D$39:$D$66,0),1)</f>
        <v>BAHÍA DE ALGECIRAS</v>
      </c>
      <c r="F39" s="24">
        <f>LOOKUP(E39,$A$39:$A$66,$B$39:$B$66)</f>
        <v>410703181</v>
      </c>
      <c r="G39" s="24">
        <f>LOOKUP(E39,$A$39:$A$66,$C$39:$C$66)</f>
        <v>406252774</v>
      </c>
    </row>
    <row r="40" spans="1:9" x14ac:dyDescent="0.3">
      <c r="A40" s="24" t="str">
        <f t="shared" si="5"/>
        <v>ALICANTE</v>
      </c>
      <c r="B40" s="25">
        <f t="shared" si="3"/>
        <v>11752887</v>
      </c>
      <c r="C40" s="25">
        <f t="shared" si="4"/>
        <v>12163393</v>
      </c>
      <c r="D40" s="25">
        <f t="shared" ref="D40:D66" si="7">_xlfn.RANK.EQ(B40,$B$39:$B$66)+COUNTIF($B$39:$B$66,B40)-1</f>
        <v>23</v>
      </c>
      <c r="E40" s="24" t="str">
        <f t="shared" si="6"/>
        <v>BARCELONA</v>
      </c>
      <c r="F40" s="24">
        <f t="shared" ref="F40:F55" si="8">LOOKUP(E40,$A$39:$A$66,$B$39:$B$66)</f>
        <v>344143018</v>
      </c>
      <c r="G40" s="24">
        <f t="shared" ref="G40:G66" si="9">LOOKUP(E40,$A$39:$A$66,$C$39:$C$66)</f>
        <v>329412544</v>
      </c>
    </row>
    <row r="41" spans="1:9" x14ac:dyDescent="0.3">
      <c r="A41" s="24" t="str">
        <f t="shared" si="5"/>
        <v>ALMERÍA</v>
      </c>
      <c r="B41" s="25">
        <f t="shared" si="3"/>
        <v>35858425</v>
      </c>
      <c r="C41" s="25">
        <f t="shared" si="4"/>
        <v>33671744</v>
      </c>
      <c r="D41" s="25">
        <f t="shared" si="7"/>
        <v>14</v>
      </c>
      <c r="E41" s="24" t="str">
        <f t="shared" si="6"/>
        <v>VALENCIA</v>
      </c>
      <c r="F41" s="24">
        <f t="shared" si="8"/>
        <v>262922154</v>
      </c>
      <c r="G41" s="24">
        <f t="shared" si="9"/>
        <v>256175377</v>
      </c>
    </row>
    <row r="42" spans="1:9" x14ac:dyDescent="0.3">
      <c r="A42" s="24" t="str">
        <f t="shared" si="5"/>
        <v>AVILÉS</v>
      </c>
      <c r="B42" s="25">
        <f t="shared" si="3"/>
        <v>5734788</v>
      </c>
      <c r="C42" s="25">
        <f t="shared" si="4"/>
        <v>5912947</v>
      </c>
      <c r="D42" s="25">
        <f t="shared" si="7"/>
        <v>25</v>
      </c>
      <c r="E42" s="24" t="str">
        <f t="shared" si="6"/>
        <v>LAS PALMAS</v>
      </c>
      <c r="F42" s="24">
        <f t="shared" si="8"/>
        <v>248917445</v>
      </c>
      <c r="G42" s="24">
        <f t="shared" si="9"/>
        <v>241050065</v>
      </c>
    </row>
    <row r="43" spans="1:9" x14ac:dyDescent="0.3">
      <c r="A43" s="24" t="str">
        <f t="shared" si="5"/>
        <v>BAHÍA DE ALGECIRAS</v>
      </c>
      <c r="B43" s="25">
        <f t="shared" si="3"/>
        <v>410703181</v>
      </c>
      <c r="C43" s="25">
        <f t="shared" si="4"/>
        <v>406252774</v>
      </c>
      <c r="D43" s="25">
        <f t="shared" si="7"/>
        <v>1</v>
      </c>
      <c r="E43" s="24" t="str">
        <f t="shared" si="6"/>
        <v>BALEARES</v>
      </c>
      <c r="F43" s="24">
        <f t="shared" si="8"/>
        <v>241035323</v>
      </c>
      <c r="G43" s="24">
        <f t="shared" si="9"/>
        <v>222818378</v>
      </c>
    </row>
    <row r="44" spans="1:9" x14ac:dyDescent="0.3">
      <c r="A44" s="24" t="str">
        <f t="shared" si="5"/>
        <v>BAHÍA DE CÁDIZ</v>
      </c>
      <c r="B44" s="25">
        <f t="shared" si="3"/>
        <v>26763560</v>
      </c>
      <c r="C44" s="25">
        <f t="shared" si="4"/>
        <v>26686705</v>
      </c>
      <c r="D44" s="25">
        <f t="shared" si="7"/>
        <v>18</v>
      </c>
      <c r="E44" s="24" t="str">
        <f t="shared" si="6"/>
        <v>SANTA CRUZ DE TENERIFE</v>
      </c>
      <c r="F44" s="24">
        <f t="shared" si="8"/>
        <v>198822227</v>
      </c>
      <c r="G44" s="24">
        <f t="shared" si="9"/>
        <v>185585177</v>
      </c>
    </row>
    <row r="45" spans="1:9" x14ac:dyDescent="0.3">
      <c r="A45" s="24" t="str">
        <f t="shared" si="5"/>
        <v>BALEARES</v>
      </c>
      <c r="B45" s="25">
        <f t="shared" si="3"/>
        <v>241035323</v>
      </c>
      <c r="C45" s="25">
        <f t="shared" si="4"/>
        <v>222818378</v>
      </c>
      <c r="D45" s="25">
        <f t="shared" si="7"/>
        <v>5</v>
      </c>
      <c r="E45" s="24" t="str">
        <f t="shared" si="6"/>
        <v>CEUTA</v>
      </c>
      <c r="F45" s="24">
        <f t="shared" si="8"/>
        <v>70169573</v>
      </c>
      <c r="G45" s="24">
        <f t="shared" si="9"/>
        <v>64123650</v>
      </c>
    </row>
    <row r="46" spans="1:9" x14ac:dyDescent="0.3">
      <c r="A46" s="24" t="str">
        <f t="shared" si="5"/>
        <v>BARCELONA</v>
      </c>
      <c r="B46" s="25">
        <f t="shared" si="3"/>
        <v>344143018</v>
      </c>
      <c r="C46" s="25">
        <f t="shared" si="4"/>
        <v>329412544</v>
      </c>
      <c r="D46" s="25">
        <f t="shared" si="7"/>
        <v>2</v>
      </c>
      <c r="E46" s="24" t="str">
        <f t="shared" si="6"/>
        <v>BILBAO</v>
      </c>
      <c r="F46" s="24">
        <f t="shared" si="8"/>
        <v>47997435</v>
      </c>
      <c r="G46" s="24">
        <f t="shared" si="9"/>
        <v>46789495</v>
      </c>
    </row>
    <row r="47" spans="1:9" x14ac:dyDescent="0.3">
      <c r="A47" s="24" t="str">
        <f t="shared" si="5"/>
        <v>BILBAO</v>
      </c>
      <c r="B47" s="25">
        <f t="shared" si="3"/>
        <v>47997435</v>
      </c>
      <c r="C47" s="25">
        <f t="shared" si="4"/>
        <v>46789495</v>
      </c>
      <c r="D47" s="25">
        <f t="shared" si="7"/>
        <v>8</v>
      </c>
      <c r="E47" s="24" t="str">
        <f t="shared" si="6"/>
        <v>TARRAGONA</v>
      </c>
      <c r="F47" s="24">
        <f t="shared" si="8"/>
        <v>46336398</v>
      </c>
      <c r="G47" s="24">
        <f t="shared" si="9"/>
        <v>48043269</v>
      </c>
    </row>
    <row r="48" spans="1:9" x14ac:dyDescent="0.3">
      <c r="A48" s="24" t="str">
        <f t="shared" si="5"/>
        <v>CARTAGENA</v>
      </c>
      <c r="B48" s="25">
        <f t="shared" si="3"/>
        <v>43509822</v>
      </c>
      <c r="C48" s="25">
        <f t="shared" si="4"/>
        <v>42134157</v>
      </c>
      <c r="D48" s="25">
        <f t="shared" si="7"/>
        <v>11</v>
      </c>
      <c r="E48" s="24" t="str">
        <f t="shared" si="6"/>
        <v>MÁLAGA</v>
      </c>
      <c r="F48" s="24">
        <f t="shared" si="8"/>
        <v>44831999</v>
      </c>
      <c r="G48" s="24">
        <f t="shared" si="9"/>
        <v>38049983</v>
      </c>
    </row>
    <row r="49" spans="1:7" x14ac:dyDescent="0.3">
      <c r="A49" s="24" t="str">
        <f t="shared" si="5"/>
        <v>CASTELLÓN</v>
      </c>
      <c r="B49" s="25">
        <f t="shared" si="3"/>
        <v>29054321</v>
      </c>
      <c r="C49" s="25">
        <f t="shared" si="4"/>
        <v>24777843</v>
      </c>
      <c r="D49" s="25">
        <f t="shared" si="7"/>
        <v>17</v>
      </c>
      <c r="E49" s="24" t="str">
        <f t="shared" si="6"/>
        <v>CARTAGENA</v>
      </c>
      <c r="F49" s="24">
        <f t="shared" si="8"/>
        <v>43509822</v>
      </c>
      <c r="G49" s="24">
        <f t="shared" si="9"/>
        <v>42134157</v>
      </c>
    </row>
    <row r="50" spans="1:7" x14ac:dyDescent="0.3">
      <c r="A50" s="24" t="str">
        <f t="shared" si="5"/>
        <v>CEUTA</v>
      </c>
      <c r="B50" s="25">
        <f t="shared" si="3"/>
        <v>70169573</v>
      </c>
      <c r="C50" s="25">
        <f t="shared" si="4"/>
        <v>64123650</v>
      </c>
      <c r="D50" s="25">
        <f t="shared" si="7"/>
        <v>7</v>
      </c>
      <c r="E50" s="24" t="str">
        <f t="shared" si="6"/>
        <v>VIGO</v>
      </c>
      <c r="F50" s="24">
        <f t="shared" si="8"/>
        <v>37218103</v>
      </c>
      <c r="G50" s="24">
        <f t="shared" si="9"/>
        <v>36471209</v>
      </c>
    </row>
    <row r="51" spans="1:7" x14ac:dyDescent="0.3">
      <c r="A51" s="24" t="str">
        <f t="shared" si="5"/>
        <v>FERROL-SAN CIBRAO</v>
      </c>
      <c r="B51" s="25">
        <f t="shared" si="3"/>
        <v>16308223</v>
      </c>
      <c r="C51" s="25">
        <f t="shared" si="4"/>
        <v>15329923</v>
      </c>
      <c r="D51" s="25">
        <f t="shared" si="7"/>
        <v>22</v>
      </c>
      <c r="E51" s="24" t="str">
        <f t="shared" si="6"/>
        <v>HUELVA</v>
      </c>
      <c r="F51" s="24">
        <f t="shared" si="8"/>
        <v>36843807</v>
      </c>
      <c r="G51" s="24">
        <f t="shared" si="9"/>
        <v>35441146</v>
      </c>
    </row>
    <row r="52" spans="1:7" x14ac:dyDescent="0.3">
      <c r="A52" s="24" t="str">
        <f t="shared" si="5"/>
        <v>GIJÓN</v>
      </c>
      <c r="B52" s="25">
        <f t="shared" si="3"/>
        <v>18226103</v>
      </c>
      <c r="C52" s="25">
        <f t="shared" si="4"/>
        <v>19606955</v>
      </c>
      <c r="D52" s="25">
        <f t="shared" si="7"/>
        <v>21</v>
      </c>
      <c r="E52" s="24" t="str">
        <f t="shared" si="6"/>
        <v>ALMERÍA</v>
      </c>
      <c r="F52" s="24">
        <f t="shared" si="8"/>
        <v>35858425</v>
      </c>
      <c r="G52" s="24">
        <f t="shared" si="9"/>
        <v>33671744</v>
      </c>
    </row>
    <row r="53" spans="1:7" x14ac:dyDescent="0.3">
      <c r="A53" s="24" t="str">
        <f t="shared" si="5"/>
        <v>HUELVA</v>
      </c>
      <c r="B53" s="25">
        <f t="shared" si="3"/>
        <v>36843807</v>
      </c>
      <c r="C53" s="25">
        <f t="shared" si="4"/>
        <v>35441146</v>
      </c>
      <c r="D53" s="25">
        <f t="shared" si="7"/>
        <v>13</v>
      </c>
      <c r="E53" s="24" t="str">
        <f t="shared" si="6"/>
        <v>MELILLA</v>
      </c>
      <c r="F53" s="24">
        <f t="shared" si="8"/>
        <v>35409920</v>
      </c>
      <c r="G53" s="24">
        <f t="shared" si="9"/>
        <v>37819321</v>
      </c>
    </row>
    <row r="54" spans="1:7" x14ac:dyDescent="0.3">
      <c r="A54" s="24" t="str">
        <f t="shared" si="5"/>
        <v>LAS PALMAS</v>
      </c>
      <c r="B54" s="25">
        <f t="shared" si="3"/>
        <v>248917445</v>
      </c>
      <c r="C54" s="25">
        <f t="shared" si="4"/>
        <v>241050065</v>
      </c>
      <c r="D54" s="25">
        <f t="shared" si="7"/>
        <v>4</v>
      </c>
      <c r="E54" s="24" t="str">
        <f t="shared" si="6"/>
        <v>SANTANDER</v>
      </c>
      <c r="F54" s="24">
        <f t="shared" si="8"/>
        <v>30880067</v>
      </c>
      <c r="G54" s="24">
        <f t="shared" si="9"/>
        <v>28424727</v>
      </c>
    </row>
    <row r="55" spans="1:7" x14ac:dyDescent="0.3">
      <c r="A55" s="24" t="str">
        <f t="shared" si="5"/>
        <v>MÁLAGA</v>
      </c>
      <c r="B55" s="25">
        <f t="shared" si="3"/>
        <v>44831999</v>
      </c>
      <c r="C55" s="25">
        <f t="shared" si="4"/>
        <v>38049983</v>
      </c>
      <c r="D55" s="25">
        <f t="shared" si="7"/>
        <v>10</v>
      </c>
      <c r="E55" s="24" t="str">
        <f t="shared" si="6"/>
        <v>CASTELLÓN</v>
      </c>
      <c r="F55" s="24">
        <f t="shared" si="8"/>
        <v>29054321</v>
      </c>
      <c r="G55" s="24">
        <f t="shared" si="9"/>
        <v>24777843</v>
      </c>
    </row>
    <row r="56" spans="1:7" x14ac:dyDescent="0.3">
      <c r="A56" s="24" t="str">
        <f t="shared" si="5"/>
        <v>MARÍN Y RÍA DE PONTEVEDRA</v>
      </c>
      <c r="B56" s="25">
        <f t="shared" si="3"/>
        <v>4486226.4000000004</v>
      </c>
      <c r="C56" s="25">
        <f t="shared" si="4"/>
        <v>4799960</v>
      </c>
      <c r="D56" s="25">
        <f t="shared" si="7"/>
        <v>27</v>
      </c>
      <c r="E56" s="24" t="str">
        <f t="shared" si="6"/>
        <v>BAHÍA DE CÁDIZ</v>
      </c>
      <c r="F56" s="24">
        <f t="shared" ref="F56:F66" si="10">LOOKUP(E56,$A$39:$A$66,$B$39:$B$66)</f>
        <v>26763560</v>
      </c>
      <c r="G56" s="24">
        <f t="shared" si="9"/>
        <v>26686705</v>
      </c>
    </row>
    <row r="57" spans="1:7" x14ac:dyDescent="0.3">
      <c r="A57" s="24" t="str">
        <f t="shared" si="5"/>
        <v>MELILLA</v>
      </c>
      <c r="B57" s="25">
        <f t="shared" si="3"/>
        <v>35409920</v>
      </c>
      <c r="C57" s="25">
        <f t="shared" si="4"/>
        <v>37819321</v>
      </c>
      <c r="D57" s="25">
        <f t="shared" si="7"/>
        <v>15</v>
      </c>
      <c r="E57" s="24" t="str">
        <f t="shared" si="6"/>
        <v>A CORUÑA</v>
      </c>
      <c r="F57" s="24">
        <f t="shared" si="10"/>
        <v>21996116</v>
      </c>
      <c r="G57" s="24">
        <f t="shared" si="9"/>
        <v>21753225</v>
      </c>
    </row>
    <row r="58" spans="1:7" x14ac:dyDescent="0.3">
      <c r="A58" s="24" t="str">
        <f t="shared" si="5"/>
        <v>MOTRIL</v>
      </c>
      <c r="B58" s="25">
        <f t="shared" si="3"/>
        <v>18918326</v>
      </c>
      <c r="C58" s="25">
        <f t="shared" si="4"/>
        <v>21561246</v>
      </c>
      <c r="D58" s="25">
        <f t="shared" si="7"/>
        <v>20</v>
      </c>
      <c r="E58" s="24" t="str">
        <f t="shared" si="6"/>
        <v>MOTRIL</v>
      </c>
      <c r="F58" s="24">
        <f t="shared" si="10"/>
        <v>18918326</v>
      </c>
      <c r="G58" s="24">
        <f t="shared" si="9"/>
        <v>21561246</v>
      </c>
    </row>
    <row r="59" spans="1:7" x14ac:dyDescent="0.3">
      <c r="A59" s="24" t="str">
        <f t="shared" si="5"/>
        <v>PASAIA</v>
      </c>
      <c r="B59" s="25">
        <f t="shared" si="3"/>
        <v>6568348</v>
      </c>
      <c r="C59" s="25">
        <f t="shared" si="4"/>
        <v>6320422</v>
      </c>
      <c r="D59" s="25">
        <f t="shared" si="7"/>
        <v>24</v>
      </c>
      <c r="E59" s="24" t="str">
        <f t="shared" si="6"/>
        <v>GIJÓN</v>
      </c>
      <c r="F59" s="24">
        <f t="shared" si="10"/>
        <v>18226103</v>
      </c>
      <c r="G59" s="24">
        <f t="shared" si="9"/>
        <v>19606955</v>
      </c>
    </row>
    <row r="60" spans="1:7" x14ac:dyDescent="0.3">
      <c r="A60" s="24" t="str">
        <f t="shared" si="5"/>
        <v>SANTA CRUZ DE TENERIFE</v>
      </c>
      <c r="B60" s="25">
        <f t="shared" si="3"/>
        <v>198822227</v>
      </c>
      <c r="C60" s="25">
        <f t="shared" si="4"/>
        <v>185585177</v>
      </c>
      <c r="D60" s="25">
        <f t="shared" si="7"/>
        <v>6</v>
      </c>
      <c r="E60" s="24" t="str">
        <f t="shared" si="6"/>
        <v>FERROL-SAN CIBRAO</v>
      </c>
      <c r="F60" s="24">
        <f t="shared" si="10"/>
        <v>16308223</v>
      </c>
      <c r="G60" s="24">
        <f t="shared" si="9"/>
        <v>15329923</v>
      </c>
    </row>
    <row r="61" spans="1:7" x14ac:dyDescent="0.3">
      <c r="A61" s="24" t="str">
        <f t="shared" si="5"/>
        <v>SANTANDER</v>
      </c>
      <c r="B61" s="25">
        <f t="shared" si="3"/>
        <v>30880067</v>
      </c>
      <c r="C61" s="25">
        <f t="shared" si="4"/>
        <v>28424727</v>
      </c>
      <c r="D61" s="25">
        <f t="shared" si="7"/>
        <v>16</v>
      </c>
      <c r="E61" s="24" t="str">
        <f t="shared" si="6"/>
        <v>ALICANTE</v>
      </c>
      <c r="F61" s="24">
        <f t="shared" si="10"/>
        <v>11752887</v>
      </c>
      <c r="G61" s="24">
        <f t="shared" si="9"/>
        <v>12163393</v>
      </c>
    </row>
    <row r="62" spans="1:7" x14ac:dyDescent="0.3">
      <c r="A62" s="24" t="str">
        <f t="shared" si="5"/>
        <v>SEVILLA</v>
      </c>
      <c r="B62" s="25">
        <f t="shared" si="3"/>
        <v>5175378</v>
      </c>
      <c r="C62" s="25">
        <f t="shared" si="4"/>
        <v>5419409</v>
      </c>
      <c r="D62" s="25">
        <f t="shared" si="7"/>
        <v>26</v>
      </c>
      <c r="E62" s="24" t="str">
        <f t="shared" si="6"/>
        <v>PASAIA</v>
      </c>
      <c r="F62" s="24">
        <f t="shared" si="10"/>
        <v>6568348</v>
      </c>
      <c r="G62" s="24">
        <f t="shared" si="9"/>
        <v>6320422</v>
      </c>
    </row>
    <row r="63" spans="1:7" x14ac:dyDescent="0.3">
      <c r="A63" s="24" t="str">
        <f t="shared" si="5"/>
        <v>TARRAGONA</v>
      </c>
      <c r="B63" s="25">
        <f t="shared" si="3"/>
        <v>46336398</v>
      </c>
      <c r="C63" s="25">
        <f t="shared" si="4"/>
        <v>48043269</v>
      </c>
      <c r="D63" s="25">
        <f t="shared" si="7"/>
        <v>9</v>
      </c>
      <c r="E63" s="24" t="str">
        <f t="shared" si="6"/>
        <v>AVILÉS</v>
      </c>
      <c r="F63" s="24">
        <f t="shared" si="10"/>
        <v>5734788</v>
      </c>
      <c r="G63" s="24">
        <f t="shared" si="9"/>
        <v>5912947</v>
      </c>
    </row>
    <row r="64" spans="1:7" x14ac:dyDescent="0.3">
      <c r="A64" s="24" t="str">
        <f t="shared" si="5"/>
        <v>VALENCIA</v>
      </c>
      <c r="B64" s="25">
        <f t="shared" si="3"/>
        <v>262922154</v>
      </c>
      <c r="C64" s="25">
        <f t="shared" si="4"/>
        <v>256175377</v>
      </c>
      <c r="D64" s="25">
        <f t="shared" si="7"/>
        <v>3</v>
      </c>
      <c r="E64" s="24" t="str">
        <f t="shared" si="6"/>
        <v>SEVILLA</v>
      </c>
      <c r="F64" s="24">
        <f t="shared" si="10"/>
        <v>5175378</v>
      </c>
      <c r="G64" s="24">
        <f t="shared" si="9"/>
        <v>5419409</v>
      </c>
    </row>
    <row r="65" spans="1:7" x14ac:dyDescent="0.3">
      <c r="A65" s="24" t="str">
        <f t="shared" si="5"/>
        <v>VIGO</v>
      </c>
      <c r="B65" s="25">
        <f t="shared" si="3"/>
        <v>37218103</v>
      </c>
      <c r="C65" s="25">
        <f t="shared" si="4"/>
        <v>36471209</v>
      </c>
      <c r="D65" s="25">
        <f t="shared" si="7"/>
        <v>12</v>
      </c>
      <c r="E65" s="24" t="str">
        <f t="shared" si="6"/>
        <v>MARÍN Y RÍA DE PONTEVEDRA</v>
      </c>
      <c r="F65" s="24">
        <f t="shared" si="10"/>
        <v>4486226.4000000004</v>
      </c>
      <c r="G65" s="24">
        <f t="shared" si="9"/>
        <v>4799960</v>
      </c>
    </row>
    <row r="66" spans="1:7" x14ac:dyDescent="0.3">
      <c r="A66" s="24" t="str">
        <f t="shared" si="5"/>
        <v>VILAGARCÍA</v>
      </c>
      <c r="B66" s="25">
        <f t="shared" si="3"/>
        <v>2698826</v>
      </c>
      <c r="C66" s="25">
        <f t="shared" si="4"/>
        <v>2310409</v>
      </c>
      <c r="D66" s="25">
        <f t="shared" si="7"/>
        <v>28</v>
      </c>
      <c r="E66" s="24" t="str">
        <f t="shared" si="6"/>
        <v>VILAGARCÍA</v>
      </c>
      <c r="F66" s="24">
        <f t="shared" si="10"/>
        <v>2698826</v>
      </c>
      <c r="G66" s="24">
        <f t="shared" si="9"/>
        <v>2310409</v>
      </c>
    </row>
    <row r="67" spans="1:7" x14ac:dyDescent="0.3">
      <c r="A67" s="61"/>
      <c r="B67" s="61"/>
      <c r="C67" s="61"/>
      <c r="D67" s="61"/>
      <c r="E67" s="61"/>
      <c r="F67" s="61"/>
      <c r="G67" s="24"/>
    </row>
    <row r="68" spans="1:7" x14ac:dyDescent="0.3">
      <c r="A68" s="62"/>
      <c r="B68" s="63"/>
      <c r="C68" s="63"/>
      <c r="D68" s="63"/>
      <c r="E68" s="63"/>
      <c r="F68" s="64"/>
      <c r="G68" s="2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3" priority="2">
      <formula>ISERROR(F7)</formula>
    </cfRule>
  </conditionalFormatting>
  <conditionalFormatting sqref="F8 F10 F12 F14 F16 F18 F20 F22 F24 F26 F28 F30 F32 F34">
    <cfRule type="containsErrors" dxfId="2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L68"/>
  <sheetViews>
    <sheetView workbookViewId="0"/>
  </sheetViews>
  <sheetFormatPr baseColWidth="10" defaultRowHeight="14.4" x14ac:dyDescent="0.3"/>
  <cols>
    <col min="1" max="1" width="21.33203125" bestFit="1" customWidth="1"/>
    <col min="6" max="6" width="7.109375" customWidth="1"/>
  </cols>
  <sheetData>
    <row r="1" spans="1:12" s="2" customFormat="1" ht="22.5" customHeight="1" x14ac:dyDescent="0.4">
      <c r="F1" s="3" t="s">
        <v>149</v>
      </c>
    </row>
    <row r="2" spans="1:12" s="2" customFormat="1" ht="21" x14ac:dyDescent="0.4">
      <c r="F2" s="3"/>
    </row>
    <row r="5" spans="1:12" x14ac:dyDescent="0.3">
      <c r="A5" s="89" t="s">
        <v>49</v>
      </c>
      <c r="B5" s="87" t="str">
        <f>'Resumen general'!D6</f>
        <v>Mes diciembre</v>
      </c>
      <c r="C5" s="88"/>
      <c r="D5" s="87" t="str">
        <f>'Resumen general'!F6</f>
        <v>Acumulado desde enero</v>
      </c>
      <c r="E5" s="88"/>
      <c r="F5" s="88"/>
      <c r="L5" s="4" t="str">
        <f>'Resumen general'!I4</f>
        <v>Fecha: 29/10/2019</v>
      </c>
    </row>
    <row r="6" spans="1:12" x14ac:dyDescent="0.3">
      <c r="A6" s="90"/>
      <c r="B6" s="8">
        <f>'Resumen general'!D7</f>
        <v>2017</v>
      </c>
      <c r="C6" s="8">
        <f>'Resumen general'!E7</f>
        <v>2018</v>
      </c>
      <c r="D6" s="8">
        <f>'Resumen general'!F7</f>
        <v>2017</v>
      </c>
      <c r="E6" s="8">
        <f>'Resumen general'!G7</f>
        <v>2018</v>
      </c>
      <c r="F6" s="8" t="s">
        <v>29</v>
      </c>
    </row>
    <row r="7" spans="1:12" x14ac:dyDescent="0.3">
      <c r="A7" s="9" t="s">
        <v>30</v>
      </c>
      <c r="B7" s="18">
        <v>8</v>
      </c>
      <c r="C7" s="18">
        <v>1</v>
      </c>
      <c r="D7" s="18">
        <v>124</v>
      </c>
      <c r="E7" s="18">
        <v>94</v>
      </c>
      <c r="F7" s="10">
        <f>((E7*100)/D7)-100</f>
        <v>-24.193548387096769</v>
      </c>
      <c r="G7" s="1"/>
      <c r="H7" s="1"/>
      <c r="I7" s="1"/>
    </row>
    <row r="8" spans="1:12" x14ac:dyDescent="0.3">
      <c r="A8" s="11" t="s">
        <v>31</v>
      </c>
      <c r="B8" s="19">
        <v>4</v>
      </c>
      <c r="C8" s="19">
        <v>4</v>
      </c>
      <c r="D8" s="19">
        <v>56</v>
      </c>
      <c r="E8" s="19">
        <v>54</v>
      </c>
      <c r="F8" s="12">
        <f t="shared" ref="F8:F34" si="0">((E8*100)/D8)-100</f>
        <v>-3.5714285714285694</v>
      </c>
      <c r="G8" s="1"/>
      <c r="H8" s="1"/>
      <c r="I8" s="1"/>
    </row>
    <row r="9" spans="1:12" x14ac:dyDescent="0.3">
      <c r="A9" s="9" t="s">
        <v>156</v>
      </c>
      <c r="B9" s="18">
        <v>1</v>
      </c>
      <c r="C9" s="18">
        <v>1</v>
      </c>
      <c r="D9" s="18">
        <v>38</v>
      </c>
      <c r="E9" s="18">
        <v>38</v>
      </c>
      <c r="F9" s="10">
        <f t="shared" si="0"/>
        <v>0</v>
      </c>
      <c r="G9" s="1"/>
      <c r="H9" s="1"/>
      <c r="I9" s="1"/>
    </row>
    <row r="10" spans="1:12" x14ac:dyDescent="0.3">
      <c r="A10" s="11" t="s">
        <v>158</v>
      </c>
      <c r="B10" s="19">
        <v>1</v>
      </c>
      <c r="C10" s="19">
        <v>0</v>
      </c>
      <c r="D10" s="19">
        <v>4</v>
      </c>
      <c r="E10" s="19">
        <v>4</v>
      </c>
      <c r="F10" s="12">
        <f t="shared" si="0"/>
        <v>0</v>
      </c>
      <c r="G10" s="1"/>
      <c r="H10" s="1"/>
      <c r="I10" s="1"/>
    </row>
    <row r="11" spans="1:12" x14ac:dyDescent="0.3">
      <c r="A11" s="9" t="s">
        <v>159</v>
      </c>
      <c r="B11" s="18">
        <v>0</v>
      </c>
      <c r="C11" s="18">
        <v>0</v>
      </c>
      <c r="D11" s="18">
        <v>2</v>
      </c>
      <c r="E11" s="18">
        <v>0</v>
      </c>
      <c r="F11" s="10">
        <f t="shared" si="0"/>
        <v>-100</v>
      </c>
      <c r="G11" s="1"/>
      <c r="H11" s="1"/>
      <c r="I11" s="1"/>
    </row>
    <row r="12" spans="1:12" x14ac:dyDescent="0.3">
      <c r="A12" s="11" t="s">
        <v>160</v>
      </c>
      <c r="B12" s="19">
        <v>18</v>
      </c>
      <c r="C12" s="19">
        <v>18</v>
      </c>
      <c r="D12" s="19">
        <v>291</v>
      </c>
      <c r="E12" s="19">
        <v>334</v>
      </c>
      <c r="F12" s="12">
        <f t="shared" si="0"/>
        <v>14.776632302405503</v>
      </c>
      <c r="G12" s="1"/>
      <c r="H12" s="1"/>
      <c r="I12" s="1"/>
    </row>
    <row r="13" spans="1:12" x14ac:dyDescent="0.3">
      <c r="A13" s="9" t="s">
        <v>32</v>
      </c>
      <c r="B13" s="18">
        <v>14</v>
      </c>
      <c r="C13" s="18">
        <v>14</v>
      </c>
      <c r="D13" s="18">
        <v>825</v>
      </c>
      <c r="E13" s="18">
        <v>860</v>
      </c>
      <c r="F13" s="10">
        <f t="shared" si="0"/>
        <v>4.2424242424242493</v>
      </c>
      <c r="G13" s="1"/>
      <c r="H13" s="1"/>
      <c r="I13" s="1"/>
    </row>
    <row r="14" spans="1:12" x14ac:dyDescent="0.3">
      <c r="A14" s="11" t="s">
        <v>33</v>
      </c>
      <c r="B14" s="19">
        <v>32</v>
      </c>
      <c r="C14" s="19">
        <v>28</v>
      </c>
      <c r="D14" s="19">
        <v>775</v>
      </c>
      <c r="E14" s="19">
        <v>829</v>
      </c>
      <c r="F14" s="12">
        <f t="shared" si="0"/>
        <v>6.9677419354838719</v>
      </c>
      <c r="G14" s="1"/>
      <c r="H14" s="1"/>
      <c r="I14" s="1"/>
    </row>
    <row r="15" spans="1:12" x14ac:dyDescent="0.3">
      <c r="A15" s="9" t="s">
        <v>34</v>
      </c>
      <c r="B15" s="18">
        <v>0</v>
      </c>
      <c r="C15" s="18">
        <v>0</v>
      </c>
      <c r="D15" s="18">
        <v>61</v>
      </c>
      <c r="E15" s="18">
        <v>59</v>
      </c>
      <c r="F15" s="10">
        <f t="shared" si="0"/>
        <v>-3.2786885245901658</v>
      </c>
      <c r="G15" s="1"/>
      <c r="H15" s="1"/>
      <c r="I15" s="1"/>
    </row>
    <row r="16" spans="1:12" x14ac:dyDescent="0.3">
      <c r="A16" s="11" t="s">
        <v>35</v>
      </c>
      <c r="B16" s="19">
        <v>3</v>
      </c>
      <c r="C16" s="19">
        <v>7</v>
      </c>
      <c r="D16" s="19">
        <v>152</v>
      </c>
      <c r="E16" s="19">
        <v>151</v>
      </c>
      <c r="F16" s="12">
        <f t="shared" si="0"/>
        <v>-0.65789473684210975</v>
      </c>
      <c r="G16" s="1"/>
      <c r="H16" s="1"/>
      <c r="I16" s="1"/>
    </row>
    <row r="17" spans="1:9" x14ac:dyDescent="0.3">
      <c r="A17" s="9" t="s">
        <v>161</v>
      </c>
      <c r="B17" s="18">
        <v>0</v>
      </c>
      <c r="C17" s="18">
        <v>0</v>
      </c>
      <c r="D17" s="18">
        <v>1</v>
      </c>
      <c r="E17" s="18">
        <v>1</v>
      </c>
      <c r="F17" s="10">
        <f t="shared" si="0"/>
        <v>0</v>
      </c>
      <c r="G17" s="1"/>
      <c r="H17" s="1"/>
      <c r="I17" s="1"/>
    </row>
    <row r="18" spans="1:9" x14ac:dyDescent="0.3">
      <c r="A18" s="11" t="s">
        <v>36</v>
      </c>
      <c r="B18" s="19">
        <v>1</v>
      </c>
      <c r="C18" s="19">
        <v>25</v>
      </c>
      <c r="D18" s="19">
        <v>10</v>
      </c>
      <c r="E18" s="19">
        <v>11</v>
      </c>
      <c r="F18" s="12">
        <f t="shared" si="0"/>
        <v>10</v>
      </c>
      <c r="G18" s="1"/>
      <c r="H18" s="1"/>
      <c r="I18" s="1"/>
    </row>
    <row r="19" spans="1:9" x14ac:dyDescent="0.3">
      <c r="A19" s="9" t="s">
        <v>37</v>
      </c>
      <c r="B19" s="18">
        <v>0</v>
      </c>
      <c r="C19" s="18">
        <v>0</v>
      </c>
      <c r="D19" s="18">
        <v>23</v>
      </c>
      <c r="E19" s="18">
        <v>15</v>
      </c>
      <c r="F19" s="10">
        <f t="shared" si="0"/>
        <v>-34.782608695652172</v>
      </c>
      <c r="G19" s="1"/>
      <c r="H19" s="1"/>
      <c r="I19" s="1"/>
    </row>
    <row r="20" spans="1:9" x14ac:dyDescent="0.3">
      <c r="A20" s="11" t="s">
        <v>162</v>
      </c>
      <c r="B20" s="19">
        <v>0</v>
      </c>
      <c r="C20" s="19">
        <v>0</v>
      </c>
      <c r="D20" s="19">
        <v>17</v>
      </c>
      <c r="E20" s="19">
        <v>17</v>
      </c>
      <c r="F20" s="12">
        <f t="shared" si="0"/>
        <v>0</v>
      </c>
      <c r="G20" s="1"/>
      <c r="H20" s="1"/>
      <c r="I20" s="1"/>
    </row>
    <row r="21" spans="1:9" x14ac:dyDescent="0.3">
      <c r="A21" s="9" t="s">
        <v>38</v>
      </c>
      <c r="B21" s="18">
        <v>0</v>
      </c>
      <c r="C21" s="18">
        <v>0</v>
      </c>
      <c r="D21" s="18">
        <v>6</v>
      </c>
      <c r="E21" s="18">
        <v>16</v>
      </c>
      <c r="F21" s="17">
        <f t="shared" si="0"/>
        <v>166.66666666666669</v>
      </c>
      <c r="G21" s="1"/>
      <c r="H21" s="1"/>
      <c r="I21" s="1"/>
    </row>
    <row r="22" spans="1:9" x14ac:dyDescent="0.3">
      <c r="A22" s="11" t="s">
        <v>59</v>
      </c>
      <c r="B22" s="19">
        <v>117</v>
      </c>
      <c r="C22" s="19">
        <v>95</v>
      </c>
      <c r="D22" s="19">
        <v>565</v>
      </c>
      <c r="E22" s="19">
        <v>586</v>
      </c>
      <c r="F22" s="12">
        <f t="shared" si="0"/>
        <v>3.7168141592920421</v>
      </c>
      <c r="G22" s="1"/>
      <c r="H22" s="1"/>
      <c r="I22" s="1"/>
    </row>
    <row r="23" spans="1:9" x14ac:dyDescent="0.3">
      <c r="A23" s="9" t="s">
        <v>163</v>
      </c>
      <c r="B23" s="18">
        <v>10</v>
      </c>
      <c r="C23" s="18">
        <v>12</v>
      </c>
      <c r="D23" s="18">
        <v>299</v>
      </c>
      <c r="E23" s="18">
        <v>299</v>
      </c>
      <c r="F23" s="10">
        <f t="shared" si="0"/>
        <v>0</v>
      </c>
      <c r="G23" s="1"/>
      <c r="H23" s="1"/>
      <c r="I23" s="1"/>
    </row>
    <row r="24" spans="1:9" x14ac:dyDescent="0.3">
      <c r="A24" s="11" t="s">
        <v>165</v>
      </c>
      <c r="B24" s="19">
        <v>0</v>
      </c>
      <c r="C24" s="19">
        <v>0</v>
      </c>
      <c r="D24" s="19">
        <v>1</v>
      </c>
      <c r="E24" s="19">
        <v>0</v>
      </c>
      <c r="F24" s="16">
        <f t="shared" si="0"/>
        <v>-100</v>
      </c>
      <c r="G24" s="1"/>
      <c r="H24" s="1"/>
      <c r="I24" s="1"/>
    </row>
    <row r="25" spans="1:9" x14ac:dyDescent="0.3">
      <c r="A25" s="9" t="s">
        <v>39</v>
      </c>
      <c r="B25" s="18">
        <v>0</v>
      </c>
      <c r="C25" s="18">
        <v>0</v>
      </c>
      <c r="D25" s="18">
        <v>0</v>
      </c>
      <c r="E25" s="18">
        <v>1</v>
      </c>
      <c r="F25" s="10" t="e">
        <f t="shared" si="0"/>
        <v>#DIV/0!</v>
      </c>
      <c r="G25" s="1"/>
      <c r="H25" s="1"/>
      <c r="I25" s="1"/>
    </row>
    <row r="26" spans="1:9" x14ac:dyDescent="0.3">
      <c r="A26" s="11" t="s">
        <v>40</v>
      </c>
      <c r="B26" s="19">
        <v>0</v>
      </c>
      <c r="C26" s="19">
        <v>0</v>
      </c>
      <c r="D26" s="19">
        <v>31</v>
      </c>
      <c r="E26" s="19">
        <v>29</v>
      </c>
      <c r="F26" s="12">
        <f t="shared" si="0"/>
        <v>-6.4516129032258078</v>
      </c>
      <c r="G26" s="1"/>
      <c r="H26" s="1"/>
      <c r="I26" s="1"/>
    </row>
    <row r="27" spans="1:9" x14ac:dyDescent="0.3">
      <c r="A27" s="9" t="s">
        <v>41</v>
      </c>
      <c r="B27" s="18">
        <v>0</v>
      </c>
      <c r="C27" s="18">
        <v>0</v>
      </c>
      <c r="D27" s="18">
        <v>9</v>
      </c>
      <c r="E27" s="18">
        <v>5</v>
      </c>
      <c r="F27" s="17">
        <f t="shared" si="0"/>
        <v>-44.444444444444443</v>
      </c>
      <c r="G27" s="1"/>
      <c r="H27" s="1"/>
      <c r="I27" s="1"/>
    </row>
    <row r="28" spans="1:9" x14ac:dyDescent="0.3">
      <c r="A28" s="11" t="s">
        <v>42</v>
      </c>
      <c r="B28" s="19">
        <v>110</v>
      </c>
      <c r="C28" s="19">
        <v>82</v>
      </c>
      <c r="D28" s="19">
        <v>539</v>
      </c>
      <c r="E28" s="19">
        <v>549</v>
      </c>
      <c r="F28" s="12">
        <f t="shared" si="0"/>
        <v>1.855287569573278</v>
      </c>
      <c r="G28" s="1"/>
      <c r="H28" s="1"/>
      <c r="I28" s="1"/>
    </row>
    <row r="29" spans="1:9" x14ac:dyDescent="0.3">
      <c r="A29" s="9" t="s">
        <v>43</v>
      </c>
      <c r="B29" s="18">
        <v>0</v>
      </c>
      <c r="C29" s="18">
        <v>0</v>
      </c>
      <c r="D29" s="18">
        <v>11</v>
      </c>
      <c r="E29" s="18">
        <v>8</v>
      </c>
      <c r="F29" s="10">
        <f t="shared" si="0"/>
        <v>-27.272727272727266</v>
      </c>
      <c r="G29" s="1"/>
      <c r="H29" s="1"/>
      <c r="I29" s="1"/>
    </row>
    <row r="30" spans="1:9" x14ac:dyDescent="0.3">
      <c r="A30" s="11" t="s">
        <v>44</v>
      </c>
      <c r="B30" s="19">
        <v>3</v>
      </c>
      <c r="C30" s="19">
        <v>2</v>
      </c>
      <c r="D30" s="19">
        <v>80</v>
      </c>
      <c r="E30" s="19">
        <v>75</v>
      </c>
      <c r="F30" s="12">
        <f t="shared" si="0"/>
        <v>-6.25</v>
      </c>
      <c r="G30" s="1"/>
      <c r="H30" s="1"/>
      <c r="I30" s="1"/>
    </row>
    <row r="31" spans="1:9" x14ac:dyDescent="0.3">
      <c r="A31" s="9" t="s">
        <v>45</v>
      </c>
      <c r="B31" s="18">
        <v>0</v>
      </c>
      <c r="C31" s="18">
        <v>0</v>
      </c>
      <c r="D31" s="18">
        <v>36</v>
      </c>
      <c r="E31" s="18">
        <v>57</v>
      </c>
      <c r="F31" s="10">
        <f t="shared" si="0"/>
        <v>58.333333333333343</v>
      </c>
      <c r="G31" s="1"/>
      <c r="H31" s="1"/>
      <c r="I31" s="1"/>
    </row>
    <row r="32" spans="1:9" x14ac:dyDescent="0.3">
      <c r="A32" s="11" t="s">
        <v>46</v>
      </c>
      <c r="B32" s="19">
        <v>7</v>
      </c>
      <c r="C32" s="19">
        <v>9</v>
      </c>
      <c r="D32" s="19">
        <v>203</v>
      </c>
      <c r="E32" s="19">
        <v>194</v>
      </c>
      <c r="F32" s="12">
        <f t="shared" si="0"/>
        <v>-4.4334975369458078</v>
      </c>
      <c r="G32" s="1"/>
      <c r="H32" s="1"/>
      <c r="I32" s="1"/>
    </row>
    <row r="33" spans="1:9" x14ac:dyDescent="0.3">
      <c r="A33" s="9" t="s">
        <v>47</v>
      </c>
      <c r="B33" s="18">
        <v>2</v>
      </c>
      <c r="C33" s="18">
        <v>1</v>
      </c>
      <c r="D33" s="18">
        <v>73</v>
      </c>
      <c r="E33" s="18">
        <v>70</v>
      </c>
      <c r="F33" s="10">
        <f t="shared" si="0"/>
        <v>-4.1095890410958873</v>
      </c>
      <c r="G33" s="1"/>
      <c r="H33" s="1"/>
      <c r="I33" s="1"/>
    </row>
    <row r="34" spans="1:9" x14ac:dyDescent="0.3">
      <c r="A34" s="11" t="s">
        <v>164</v>
      </c>
      <c r="B34" s="19">
        <v>0</v>
      </c>
      <c r="C34" s="19">
        <v>0</v>
      </c>
      <c r="D34" s="19">
        <v>6</v>
      </c>
      <c r="E34" s="19">
        <v>5</v>
      </c>
      <c r="F34" s="12">
        <f t="shared" si="0"/>
        <v>-16.666666666666671</v>
      </c>
      <c r="G34" s="1"/>
      <c r="H34" s="1"/>
      <c r="I34" s="1"/>
    </row>
    <row r="35" spans="1:9" x14ac:dyDescent="0.3">
      <c r="A35" s="13" t="s">
        <v>48</v>
      </c>
      <c r="B35" s="14">
        <f>SUM(B7:B34)</f>
        <v>331</v>
      </c>
      <c r="C35" s="14">
        <f t="shared" ref="C35:E35" si="1">SUM(C7:C34)</f>
        <v>299</v>
      </c>
      <c r="D35" s="14">
        <f t="shared" si="1"/>
        <v>4238</v>
      </c>
      <c r="E35" s="14">
        <f t="shared" si="1"/>
        <v>4361</v>
      </c>
      <c r="F35" s="15">
        <f t="shared" ref="F35" si="2">((E35*100)/D35)-100</f>
        <v>2.9023124115148704</v>
      </c>
      <c r="G35" s="1"/>
      <c r="H35" s="1"/>
      <c r="I35" s="1"/>
    </row>
    <row r="37" spans="1:9" x14ac:dyDescent="0.3">
      <c r="A37" s="68"/>
      <c r="B37" s="24"/>
      <c r="C37" s="24"/>
      <c r="D37" s="24"/>
      <c r="E37" s="24"/>
      <c r="F37" s="24"/>
      <c r="G37" s="24"/>
      <c r="H37" s="24"/>
    </row>
    <row r="38" spans="1:9" x14ac:dyDescent="0.3">
      <c r="A38" s="24"/>
      <c r="B38" s="24">
        <f t="shared" ref="B38:B66" si="3">E6</f>
        <v>2018</v>
      </c>
      <c r="C38" s="24">
        <f t="shared" ref="C38:C66" si="4">D6</f>
        <v>2017</v>
      </c>
      <c r="D38" s="24"/>
      <c r="E38" s="24"/>
      <c r="F38" s="24">
        <f>B38</f>
        <v>2018</v>
      </c>
      <c r="G38" s="24">
        <f>C38</f>
        <v>2017</v>
      </c>
      <c r="H38" s="24"/>
      <c r="I38" s="65"/>
    </row>
    <row r="39" spans="1:9" x14ac:dyDescent="0.3">
      <c r="A39" s="24" t="str">
        <f t="shared" ref="A39:A66" si="5">A7</f>
        <v>A CORUÑA</v>
      </c>
      <c r="B39" s="25">
        <f t="shared" si="3"/>
        <v>94</v>
      </c>
      <c r="C39" s="25">
        <f t="shared" si="4"/>
        <v>124</v>
      </c>
      <c r="D39" s="25">
        <f>_xlfn.RANK.EQ(B39,$B$39:$B$66)+COUNTIF($B$39:$B$66,B39)-1</f>
        <v>9</v>
      </c>
      <c r="E39" s="24" t="str">
        <f t="shared" ref="E39:E48" si="6">INDEX($A$39:$B$66,MATCH(ROW()-38,$D$39:$D$66,0),1)</f>
        <v>BALEARES</v>
      </c>
      <c r="F39" s="24">
        <f>LOOKUP(E39,$A$39:$A$66,$B$39:$B$66)</f>
        <v>860</v>
      </c>
      <c r="G39" s="24">
        <f>LOOKUP(E39,$A$39:$A$66,$C$39:$C$66)</f>
        <v>825</v>
      </c>
      <c r="H39" s="24"/>
      <c r="I39" s="65"/>
    </row>
    <row r="40" spans="1:9" x14ac:dyDescent="0.3">
      <c r="A40" s="24" t="str">
        <f t="shared" si="5"/>
        <v>ALICANTE</v>
      </c>
      <c r="B40" s="25">
        <f t="shared" si="3"/>
        <v>54</v>
      </c>
      <c r="C40" s="25">
        <f t="shared" si="4"/>
        <v>56</v>
      </c>
      <c r="D40" s="25">
        <f t="shared" ref="D40:D66" si="7">_xlfn.RANK.EQ(B40,$B$39:$B$66)+COUNTIF($B$39:$B$66,B40)-1</f>
        <v>14</v>
      </c>
      <c r="E40" s="24" t="str">
        <f t="shared" si="6"/>
        <v>BARCELONA</v>
      </c>
      <c r="F40" s="24">
        <f t="shared" ref="F40:F55" si="8">LOOKUP(E40,$A$39:$A$66,$B$39:$B$66)</f>
        <v>829</v>
      </c>
      <c r="G40" s="24">
        <f t="shared" ref="G40:G66" si="9">LOOKUP(E40,$A$39:$A$66,$C$39:$C$66)</f>
        <v>775</v>
      </c>
      <c r="H40" s="24"/>
      <c r="I40" s="65"/>
    </row>
    <row r="41" spans="1:9" x14ac:dyDescent="0.3">
      <c r="A41" s="24" t="str">
        <f t="shared" si="5"/>
        <v>ALMERÍA</v>
      </c>
      <c r="B41" s="25">
        <f t="shared" si="3"/>
        <v>38</v>
      </c>
      <c r="C41" s="25">
        <f t="shared" si="4"/>
        <v>38</v>
      </c>
      <c r="D41" s="25">
        <f t="shared" si="7"/>
        <v>15</v>
      </c>
      <c r="E41" s="24" t="str">
        <f t="shared" si="6"/>
        <v>LAS PALMAS</v>
      </c>
      <c r="F41" s="24">
        <f t="shared" si="8"/>
        <v>586</v>
      </c>
      <c r="G41" s="24">
        <f t="shared" si="9"/>
        <v>565</v>
      </c>
      <c r="H41" s="24"/>
      <c r="I41" s="65"/>
    </row>
    <row r="42" spans="1:9" x14ac:dyDescent="0.3">
      <c r="A42" s="24" t="str">
        <f t="shared" si="5"/>
        <v>AVILÉS</v>
      </c>
      <c r="B42" s="25">
        <f t="shared" si="3"/>
        <v>4</v>
      </c>
      <c r="C42" s="25">
        <f t="shared" si="4"/>
        <v>4</v>
      </c>
      <c r="D42" s="25">
        <f t="shared" si="7"/>
        <v>24</v>
      </c>
      <c r="E42" s="24" t="str">
        <f t="shared" si="6"/>
        <v>SANTA CRUZ DE TENERIFE</v>
      </c>
      <c r="F42" s="24">
        <f t="shared" si="8"/>
        <v>549</v>
      </c>
      <c r="G42" s="24">
        <f t="shared" si="9"/>
        <v>539</v>
      </c>
      <c r="H42" s="24"/>
      <c r="I42" s="65"/>
    </row>
    <row r="43" spans="1:9" x14ac:dyDescent="0.3">
      <c r="A43" s="24" t="str">
        <f t="shared" si="5"/>
        <v>BAHÍA DE ALGECIRAS</v>
      </c>
      <c r="B43" s="25">
        <f t="shared" si="3"/>
        <v>0</v>
      </c>
      <c r="C43" s="25">
        <f t="shared" si="4"/>
        <v>2</v>
      </c>
      <c r="D43" s="25">
        <f t="shared" si="7"/>
        <v>28</v>
      </c>
      <c r="E43" s="24" t="str">
        <f t="shared" si="6"/>
        <v>BAHÍA DE CÁDIZ</v>
      </c>
      <c r="F43" s="24">
        <f t="shared" si="8"/>
        <v>334</v>
      </c>
      <c r="G43" s="24">
        <f t="shared" si="9"/>
        <v>291</v>
      </c>
      <c r="H43" s="24"/>
      <c r="I43" s="65"/>
    </row>
    <row r="44" spans="1:9" x14ac:dyDescent="0.3">
      <c r="A44" s="24" t="str">
        <f t="shared" si="5"/>
        <v>BAHÍA DE CÁDIZ</v>
      </c>
      <c r="B44" s="25">
        <f t="shared" si="3"/>
        <v>334</v>
      </c>
      <c r="C44" s="25">
        <f t="shared" si="4"/>
        <v>291</v>
      </c>
      <c r="D44" s="25">
        <f t="shared" si="7"/>
        <v>5</v>
      </c>
      <c r="E44" s="24" t="str">
        <f t="shared" si="6"/>
        <v>MÁLAGA</v>
      </c>
      <c r="F44" s="24">
        <f t="shared" si="8"/>
        <v>299</v>
      </c>
      <c r="G44" s="24">
        <f t="shared" si="9"/>
        <v>299</v>
      </c>
      <c r="H44" s="24"/>
      <c r="I44" s="65"/>
    </row>
    <row r="45" spans="1:9" x14ac:dyDescent="0.3">
      <c r="A45" s="24" t="str">
        <f t="shared" si="5"/>
        <v>BALEARES</v>
      </c>
      <c r="B45" s="25">
        <f t="shared" si="3"/>
        <v>860</v>
      </c>
      <c r="C45" s="25">
        <f t="shared" si="4"/>
        <v>825</v>
      </c>
      <c r="D45" s="25">
        <f t="shared" si="7"/>
        <v>1</v>
      </c>
      <c r="E45" s="24" t="str">
        <f t="shared" si="6"/>
        <v>VALENCIA</v>
      </c>
      <c r="F45" s="24">
        <f t="shared" si="8"/>
        <v>194</v>
      </c>
      <c r="G45" s="24">
        <f t="shared" si="9"/>
        <v>203</v>
      </c>
      <c r="H45" s="24"/>
      <c r="I45" s="65"/>
    </row>
    <row r="46" spans="1:9" x14ac:dyDescent="0.3">
      <c r="A46" s="24" t="str">
        <f t="shared" si="5"/>
        <v>BARCELONA</v>
      </c>
      <c r="B46" s="25">
        <f t="shared" si="3"/>
        <v>829</v>
      </c>
      <c r="C46" s="25">
        <f t="shared" si="4"/>
        <v>775</v>
      </c>
      <c r="D46" s="25">
        <f t="shared" si="7"/>
        <v>2</v>
      </c>
      <c r="E46" s="24" t="str">
        <f t="shared" si="6"/>
        <v>CARTAGENA</v>
      </c>
      <c r="F46" s="24">
        <f t="shared" si="8"/>
        <v>151</v>
      </c>
      <c r="G46" s="24">
        <f t="shared" si="9"/>
        <v>152</v>
      </c>
      <c r="H46" s="24"/>
      <c r="I46" s="65"/>
    </row>
    <row r="47" spans="1:9" x14ac:dyDescent="0.3">
      <c r="A47" s="24" t="str">
        <f t="shared" si="5"/>
        <v>BILBAO</v>
      </c>
      <c r="B47" s="25">
        <f t="shared" si="3"/>
        <v>59</v>
      </c>
      <c r="C47" s="25">
        <f t="shared" si="4"/>
        <v>61</v>
      </c>
      <c r="D47" s="25">
        <f t="shared" si="7"/>
        <v>12</v>
      </c>
      <c r="E47" s="24" t="str">
        <f t="shared" si="6"/>
        <v>A CORUÑA</v>
      </c>
      <c r="F47" s="24">
        <f t="shared" si="8"/>
        <v>94</v>
      </c>
      <c r="G47" s="24">
        <f t="shared" si="9"/>
        <v>124</v>
      </c>
      <c r="H47" s="24"/>
      <c r="I47" s="65"/>
    </row>
    <row r="48" spans="1:9" x14ac:dyDescent="0.3">
      <c r="A48" s="24" t="str">
        <f t="shared" si="5"/>
        <v>CARTAGENA</v>
      </c>
      <c r="B48" s="25">
        <f t="shared" si="3"/>
        <v>151</v>
      </c>
      <c r="C48" s="25">
        <f t="shared" si="4"/>
        <v>152</v>
      </c>
      <c r="D48" s="25">
        <f t="shared" si="7"/>
        <v>8</v>
      </c>
      <c r="E48" s="24" t="str">
        <f t="shared" si="6"/>
        <v>SEVILLA</v>
      </c>
      <c r="F48" s="24">
        <f t="shared" si="8"/>
        <v>75</v>
      </c>
      <c r="G48" s="24">
        <f t="shared" si="9"/>
        <v>80</v>
      </c>
      <c r="H48" s="24"/>
      <c r="I48" s="65"/>
    </row>
    <row r="49" spans="1:9" x14ac:dyDescent="0.3">
      <c r="A49" s="24" t="str">
        <f t="shared" si="5"/>
        <v>CASTELLÓN</v>
      </c>
      <c r="B49" s="25">
        <f t="shared" si="3"/>
        <v>1</v>
      </c>
      <c r="C49" s="25">
        <f t="shared" si="4"/>
        <v>1</v>
      </c>
      <c r="D49" s="25">
        <f t="shared" si="7"/>
        <v>26</v>
      </c>
      <c r="E49" s="24" t="str">
        <f t="shared" ref="E49:E66" si="10">INDEX($A$39:$B$66,MATCH(ROW()-38,$D$39:$D$66,0),1)</f>
        <v>VIGO</v>
      </c>
      <c r="F49" s="24">
        <f t="shared" si="8"/>
        <v>70</v>
      </c>
      <c r="G49" s="24">
        <f t="shared" si="9"/>
        <v>73</v>
      </c>
      <c r="H49" s="24"/>
      <c r="I49" s="65"/>
    </row>
    <row r="50" spans="1:9" x14ac:dyDescent="0.3">
      <c r="A50" s="24" t="str">
        <f t="shared" si="5"/>
        <v>CEUTA</v>
      </c>
      <c r="B50" s="25">
        <f t="shared" si="3"/>
        <v>11</v>
      </c>
      <c r="C50" s="25">
        <f t="shared" si="4"/>
        <v>10</v>
      </c>
      <c r="D50" s="25">
        <f t="shared" si="7"/>
        <v>20</v>
      </c>
      <c r="E50" s="24" t="str">
        <f t="shared" si="10"/>
        <v>BILBAO</v>
      </c>
      <c r="F50" s="24">
        <f t="shared" si="8"/>
        <v>59</v>
      </c>
      <c r="G50" s="24">
        <f t="shared" si="9"/>
        <v>61</v>
      </c>
      <c r="H50" s="24"/>
      <c r="I50" s="65"/>
    </row>
    <row r="51" spans="1:9" x14ac:dyDescent="0.3">
      <c r="A51" s="24" t="str">
        <f t="shared" si="5"/>
        <v>FERROL-SAN CIBRAO</v>
      </c>
      <c r="B51" s="25">
        <f t="shared" si="3"/>
        <v>15</v>
      </c>
      <c r="C51" s="25">
        <f t="shared" si="4"/>
        <v>23</v>
      </c>
      <c r="D51" s="25">
        <f t="shared" si="7"/>
        <v>19</v>
      </c>
      <c r="E51" s="24" t="str">
        <f t="shared" si="10"/>
        <v>TARRAGONA</v>
      </c>
      <c r="F51" s="24">
        <f t="shared" si="8"/>
        <v>57</v>
      </c>
      <c r="G51" s="24">
        <f t="shared" si="9"/>
        <v>36</v>
      </c>
      <c r="H51" s="24"/>
      <c r="I51" s="65"/>
    </row>
    <row r="52" spans="1:9" x14ac:dyDescent="0.3">
      <c r="A52" s="24" t="str">
        <f t="shared" si="5"/>
        <v>GIJÓN</v>
      </c>
      <c r="B52" s="25">
        <f t="shared" si="3"/>
        <v>17</v>
      </c>
      <c r="C52" s="25">
        <f t="shared" si="4"/>
        <v>17</v>
      </c>
      <c r="D52" s="25">
        <f t="shared" si="7"/>
        <v>17</v>
      </c>
      <c r="E52" s="24" t="str">
        <f t="shared" si="10"/>
        <v>ALICANTE</v>
      </c>
      <c r="F52" s="24">
        <f t="shared" si="8"/>
        <v>54</v>
      </c>
      <c r="G52" s="24">
        <f t="shared" si="9"/>
        <v>56</v>
      </c>
      <c r="H52" s="24"/>
      <c r="I52" s="65"/>
    </row>
    <row r="53" spans="1:9" x14ac:dyDescent="0.3">
      <c r="A53" s="24" t="str">
        <f t="shared" si="5"/>
        <v>HUELVA</v>
      </c>
      <c r="B53" s="25">
        <f t="shared" si="3"/>
        <v>16</v>
      </c>
      <c r="C53" s="25">
        <f t="shared" si="4"/>
        <v>6</v>
      </c>
      <c r="D53" s="25">
        <f t="shared" si="7"/>
        <v>18</v>
      </c>
      <c r="E53" s="24" t="str">
        <f t="shared" si="10"/>
        <v>ALMERÍA</v>
      </c>
      <c r="F53" s="24">
        <f t="shared" si="8"/>
        <v>38</v>
      </c>
      <c r="G53" s="24">
        <f t="shared" si="9"/>
        <v>38</v>
      </c>
      <c r="H53" s="24"/>
      <c r="I53" s="65"/>
    </row>
    <row r="54" spans="1:9" x14ac:dyDescent="0.3">
      <c r="A54" s="24" t="str">
        <f t="shared" si="5"/>
        <v>LAS PALMAS</v>
      </c>
      <c r="B54" s="25">
        <f t="shared" si="3"/>
        <v>586</v>
      </c>
      <c r="C54" s="25">
        <f t="shared" si="4"/>
        <v>565</v>
      </c>
      <c r="D54" s="25">
        <f t="shared" si="7"/>
        <v>3</v>
      </c>
      <c r="E54" s="24" t="str">
        <f t="shared" si="10"/>
        <v>MOTRIL</v>
      </c>
      <c r="F54" s="24">
        <f t="shared" si="8"/>
        <v>29</v>
      </c>
      <c r="G54" s="24">
        <f t="shared" si="9"/>
        <v>31</v>
      </c>
      <c r="H54" s="24"/>
      <c r="I54" s="65"/>
    </row>
    <row r="55" spans="1:9" x14ac:dyDescent="0.3">
      <c r="A55" s="24" t="str">
        <f t="shared" si="5"/>
        <v>MÁLAGA</v>
      </c>
      <c r="B55" s="25">
        <f t="shared" si="3"/>
        <v>299</v>
      </c>
      <c r="C55" s="25">
        <f t="shared" si="4"/>
        <v>299</v>
      </c>
      <c r="D55" s="25">
        <f t="shared" si="7"/>
        <v>6</v>
      </c>
      <c r="E55" s="24" t="str">
        <f t="shared" si="10"/>
        <v>GIJÓN</v>
      </c>
      <c r="F55" s="24">
        <f t="shared" si="8"/>
        <v>17</v>
      </c>
      <c r="G55" s="24">
        <f t="shared" si="9"/>
        <v>17</v>
      </c>
      <c r="H55" s="24"/>
      <c r="I55" s="65"/>
    </row>
    <row r="56" spans="1:9" x14ac:dyDescent="0.3">
      <c r="A56" s="24" t="str">
        <f t="shared" si="5"/>
        <v>MARÍN Y RÍA DE PONTEVEDRA</v>
      </c>
      <c r="B56" s="25">
        <f t="shared" si="3"/>
        <v>0</v>
      </c>
      <c r="C56" s="25">
        <f t="shared" si="4"/>
        <v>1</v>
      </c>
      <c r="D56" s="25">
        <f t="shared" si="7"/>
        <v>28</v>
      </c>
      <c r="E56" s="24" t="str">
        <f t="shared" si="10"/>
        <v>HUELVA</v>
      </c>
      <c r="F56" s="24">
        <f t="shared" ref="F56:F66" si="11">LOOKUP(E56,$A$39:$A$66,$B$39:$B$66)</f>
        <v>16</v>
      </c>
      <c r="G56" s="24">
        <f t="shared" si="9"/>
        <v>6</v>
      </c>
      <c r="H56" s="24"/>
      <c r="I56" s="65"/>
    </row>
    <row r="57" spans="1:9" x14ac:dyDescent="0.3">
      <c r="A57" s="24" t="str">
        <f t="shared" si="5"/>
        <v>MELILLA</v>
      </c>
      <c r="B57" s="25">
        <f t="shared" si="3"/>
        <v>1</v>
      </c>
      <c r="C57" s="25">
        <f t="shared" si="4"/>
        <v>0</v>
      </c>
      <c r="D57" s="25">
        <f t="shared" si="7"/>
        <v>26</v>
      </c>
      <c r="E57" s="24" t="str">
        <f t="shared" si="10"/>
        <v>FERROL-SAN CIBRAO</v>
      </c>
      <c r="F57" s="24">
        <f t="shared" si="11"/>
        <v>15</v>
      </c>
      <c r="G57" s="24">
        <f t="shared" si="9"/>
        <v>23</v>
      </c>
      <c r="H57" s="24"/>
      <c r="I57" s="65"/>
    </row>
    <row r="58" spans="1:9" x14ac:dyDescent="0.3">
      <c r="A58" s="24" t="str">
        <f t="shared" si="5"/>
        <v>MOTRIL</v>
      </c>
      <c r="B58" s="25">
        <f t="shared" si="3"/>
        <v>29</v>
      </c>
      <c r="C58" s="25">
        <f t="shared" si="4"/>
        <v>31</v>
      </c>
      <c r="D58" s="25">
        <f t="shared" si="7"/>
        <v>16</v>
      </c>
      <c r="E58" s="24" t="str">
        <f t="shared" si="10"/>
        <v>CEUTA</v>
      </c>
      <c r="F58" s="24">
        <f t="shared" si="11"/>
        <v>11</v>
      </c>
      <c r="G58" s="24">
        <f t="shared" si="9"/>
        <v>10</v>
      </c>
      <c r="H58" s="24"/>
      <c r="I58" s="65"/>
    </row>
    <row r="59" spans="1:9" x14ac:dyDescent="0.3">
      <c r="A59" s="24" t="str">
        <f t="shared" si="5"/>
        <v>PASAIA</v>
      </c>
      <c r="B59" s="25">
        <f t="shared" si="3"/>
        <v>5</v>
      </c>
      <c r="C59" s="25">
        <f t="shared" si="4"/>
        <v>9</v>
      </c>
      <c r="D59" s="25">
        <f t="shared" si="7"/>
        <v>23</v>
      </c>
      <c r="E59" s="24" t="str">
        <f t="shared" si="10"/>
        <v>SANTANDER</v>
      </c>
      <c r="F59" s="24">
        <f t="shared" si="11"/>
        <v>8</v>
      </c>
      <c r="G59" s="24">
        <f t="shared" si="9"/>
        <v>11</v>
      </c>
      <c r="H59" s="24"/>
      <c r="I59" s="65"/>
    </row>
    <row r="60" spans="1:9" x14ac:dyDescent="0.3">
      <c r="A60" s="24" t="str">
        <f t="shared" si="5"/>
        <v>SANTA CRUZ DE TENERIFE</v>
      </c>
      <c r="B60" s="25">
        <f t="shared" si="3"/>
        <v>549</v>
      </c>
      <c r="C60" s="25">
        <f t="shared" si="4"/>
        <v>539</v>
      </c>
      <c r="D60" s="25">
        <f t="shared" si="7"/>
        <v>4</v>
      </c>
      <c r="E60" s="24" t="e">
        <f t="shared" si="10"/>
        <v>#N/A</v>
      </c>
      <c r="F60" s="24" t="e">
        <f t="shared" si="11"/>
        <v>#N/A</v>
      </c>
      <c r="G60" s="24" t="e">
        <f t="shared" si="9"/>
        <v>#N/A</v>
      </c>
      <c r="H60" s="24"/>
      <c r="I60" s="65"/>
    </row>
    <row r="61" spans="1:9" x14ac:dyDescent="0.3">
      <c r="A61" s="24" t="str">
        <f t="shared" si="5"/>
        <v>SANTANDER</v>
      </c>
      <c r="B61" s="25">
        <f t="shared" si="3"/>
        <v>8</v>
      </c>
      <c r="C61" s="25">
        <f t="shared" si="4"/>
        <v>11</v>
      </c>
      <c r="D61" s="25">
        <f t="shared" si="7"/>
        <v>21</v>
      </c>
      <c r="E61" s="24" t="str">
        <f t="shared" si="10"/>
        <v>PASAIA</v>
      </c>
      <c r="F61" s="24">
        <f t="shared" si="11"/>
        <v>5</v>
      </c>
      <c r="G61" s="24">
        <f t="shared" si="9"/>
        <v>9</v>
      </c>
      <c r="H61" s="24"/>
      <c r="I61" s="65"/>
    </row>
    <row r="62" spans="1:9" x14ac:dyDescent="0.3">
      <c r="A62" s="24" t="str">
        <f t="shared" si="5"/>
        <v>SEVILLA</v>
      </c>
      <c r="B62" s="25">
        <f t="shared" si="3"/>
        <v>75</v>
      </c>
      <c r="C62" s="25">
        <f t="shared" si="4"/>
        <v>80</v>
      </c>
      <c r="D62" s="25">
        <f t="shared" si="7"/>
        <v>10</v>
      </c>
      <c r="E62" s="24" t="str">
        <f t="shared" si="10"/>
        <v>AVILÉS</v>
      </c>
      <c r="F62" s="24">
        <f t="shared" si="11"/>
        <v>4</v>
      </c>
      <c r="G62" s="24">
        <f t="shared" si="9"/>
        <v>4</v>
      </c>
      <c r="H62" s="24"/>
      <c r="I62" s="65"/>
    </row>
    <row r="63" spans="1:9" x14ac:dyDescent="0.3">
      <c r="A63" s="24" t="str">
        <f t="shared" si="5"/>
        <v>TARRAGONA</v>
      </c>
      <c r="B63" s="25">
        <f t="shared" si="3"/>
        <v>57</v>
      </c>
      <c r="C63" s="25">
        <f t="shared" si="4"/>
        <v>36</v>
      </c>
      <c r="D63" s="25">
        <f t="shared" si="7"/>
        <v>13</v>
      </c>
      <c r="E63" s="24" t="e">
        <f t="shared" si="10"/>
        <v>#N/A</v>
      </c>
      <c r="F63" s="24" t="e">
        <f t="shared" si="11"/>
        <v>#N/A</v>
      </c>
      <c r="G63" s="24" t="e">
        <f t="shared" si="9"/>
        <v>#N/A</v>
      </c>
      <c r="H63" s="24"/>
      <c r="I63" s="65"/>
    </row>
    <row r="64" spans="1:9" x14ac:dyDescent="0.3">
      <c r="A64" s="24" t="str">
        <f t="shared" si="5"/>
        <v>VALENCIA</v>
      </c>
      <c r="B64" s="25">
        <f t="shared" si="3"/>
        <v>194</v>
      </c>
      <c r="C64" s="25">
        <f t="shared" si="4"/>
        <v>203</v>
      </c>
      <c r="D64" s="25">
        <f t="shared" si="7"/>
        <v>7</v>
      </c>
      <c r="E64" s="24" t="str">
        <f t="shared" si="10"/>
        <v>CASTELLÓN</v>
      </c>
      <c r="F64" s="24">
        <f t="shared" si="11"/>
        <v>1</v>
      </c>
      <c r="G64" s="24">
        <f t="shared" si="9"/>
        <v>1</v>
      </c>
      <c r="H64" s="24"/>
      <c r="I64" s="65"/>
    </row>
    <row r="65" spans="1:9" x14ac:dyDescent="0.3">
      <c r="A65" s="24" t="str">
        <f t="shared" si="5"/>
        <v>VIGO</v>
      </c>
      <c r="B65" s="25">
        <f t="shared" si="3"/>
        <v>70</v>
      </c>
      <c r="C65" s="25">
        <f t="shared" si="4"/>
        <v>73</v>
      </c>
      <c r="D65" s="25">
        <f t="shared" si="7"/>
        <v>11</v>
      </c>
      <c r="E65" s="24" t="e">
        <f t="shared" si="10"/>
        <v>#N/A</v>
      </c>
      <c r="F65" s="24" t="e">
        <f t="shared" si="11"/>
        <v>#N/A</v>
      </c>
      <c r="G65" s="24" t="e">
        <f t="shared" si="9"/>
        <v>#N/A</v>
      </c>
      <c r="H65" s="24"/>
      <c r="I65" s="65"/>
    </row>
    <row r="66" spans="1:9" x14ac:dyDescent="0.3">
      <c r="A66" s="24" t="str">
        <f t="shared" si="5"/>
        <v>VILAGARCÍA</v>
      </c>
      <c r="B66" s="25">
        <f t="shared" si="3"/>
        <v>5</v>
      </c>
      <c r="C66" s="25">
        <f t="shared" si="4"/>
        <v>6</v>
      </c>
      <c r="D66" s="25">
        <f t="shared" si="7"/>
        <v>23</v>
      </c>
      <c r="E66" s="24" t="str">
        <f t="shared" si="10"/>
        <v>BAHÍA DE ALGECIRAS</v>
      </c>
      <c r="F66" s="24">
        <f t="shared" si="11"/>
        <v>0</v>
      </c>
      <c r="G66" s="24">
        <f t="shared" si="9"/>
        <v>2</v>
      </c>
      <c r="H66" s="24"/>
      <c r="I66" s="65"/>
    </row>
    <row r="67" spans="1:9" x14ac:dyDescent="0.3">
      <c r="A67" s="24"/>
      <c r="B67" s="24"/>
      <c r="C67" s="24"/>
      <c r="D67" s="24"/>
      <c r="E67" s="24"/>
      <c r="F67" s="24"/>
      <c r="G67" s="24"/>
      <c r="H67" s="24"/>
      <c r="I67" s="65"/>
    </row>
    <row r="68" spans="1:9" x14ac:dyDescent="0.3">
      <c r="A68" s="62"/>
      <c r="B68" s="63"/>
      <c r="C68" s="63"/>
      <c r="D68" s="63"/>
      <c r="E68" s="63"/>
      <c r="F68" s="64"/>
    </row>
  </sheetData>
  <mergeCells count="3">
    <mergeCell ref="B5:C5"/>
    <mergeCell ref="A5:A6"/>
    <mergeCell ref="D5:F5"/>
  </mergeCells>
  <conditionalFormatting sqref="F7 F9 F11 F13 F15 F17 F19 F21 F23 F25 F27 F29 F31 F33">
    <cfRule type="containsErrors" dxfId="1" priority="2">
      <formula>ISERROR(F7)</formula>
    </cfRule>
  </conditionalFormatting>
  <conditionalFormatting sqref="F8 F10 F12 F14 F16 F18 F20 F22 F24 F26 F28 F30 F32 F34">
    <cfRule type="containsErrors" dxfId="0" priority="1">
      <formula>ISERROR(F8)</formula>
    </cfRule>
  </conditionalFormatting>
  <pageMargins left="0.39370078740157477" right="0" top="0.51181102362204722" bottom="0.51181102362204722" header="0" footer="0.3"/>
  <pageSetup paperSize="9" scale="91"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E5CFE990FBD3B418EFDE8D20D662F07" ma:contentTypeVersion="1" ma:contentTypeDescription="Crear nuevo documento." ma:contentTypeScope="" ma:versionID="7a33fd99f1d2fa5e68bbe47f9bf10cc2">
  <xsd:schema xmlns:xsd="http://www.w3.org/2001/XMLSchema" xmlns:xs="http://www.w3.org/2001/XMLSchema" xmlns:p="http://schemas.microsoft.com/office/2006/metadata/properties" xmlns:ns2="d989a2cf-6078-4836-bf13-60f186c072ca" targetNamespace="http://schemas.microsoft.com/office/2006/metadata/properties" ma:root="true" ma:fieldsID="450b3d2b5b98fa112f65cb0c6232b4f3" ns2:_="">
    <xsd:import namespace="d989a2cf-6078-4836-bf13-60f186c072ca"/>
    <xsd:element name="properties">
      <xsd:complexType>
        <xsd:sequence>
          <xsd:element name="documentManagement">
            <xsd:complexType>
              <xsd:all>
                <xsd:element ref="ns2:A_x00f1_o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89a2cf-6078-4836-bf13-60f186c072ca" elementFormDefault="qualified">
    <xsd:import namespace="http://schemas.microsoft.com/office/2006/documentManagement/types"/>
    <xsd:import namespace="http://schemas.microsoft.com/office/infopath/2007/PartnerControls"/>
    <xsd:element name="A_x00f1_o" ma:index="8" ma:displayName="Año" ma:list="{03422e32-b4c2-46e4-bdd1-a2ad65ccb40b}" ma:internalName="A_x00f1_o" ma:showField="Title">
      <xsd:simpleType>
        <xsd:restriction base="dms:Lookup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A_x00f1_o xmlns="d989a2cf-6078-4836-bf13-60f186c072ca">13</A_x00f1_o>
  </documentManagement>
</p:properties>
</file>

<file path=customXml/itemProps1.xml><?xml version="1.0" encoding="utf-8"?>
<ds:datastoreItem xmlns:ds="http://schemas.openxmlformats.org/officeDocument/2006/customXml" ds:itemID="{AB194068-BF0C-49FD-AE88-10C10C838B2F}"/>
</file>

<file path=customXml/itemProps2.xml><?xml version="1.0" encoding="utf-8"?>
<ds:datastoreItem xmlns:ds="http://schemas.openxmlformats.org/officeDocument/2006/customXml" ds:itemID="{D30DA31B-DB7A-4F2B-A515-DFC7EC596016}"/>
</file>

<file path=customXml/itemProps3.xml><?xml version="1.0" encoding="utf-8"?>
<ds:datastoreItem xmlns:ds="http://schemas.openxmlformats.org/officeDocument/2006/customXml" ds:itemID="{F1EA7169-243E-46F1-9EE7-DFA77301744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29</vt:i4>
      </vt:variant>
      <vt:variant>
        <vt:lpstr>Rangos con nombre</vt:lpstr>
      </vt:variant>
      <vt:variant>
        <vt:i4>82</vt:i4>
      </vt:variant>
    </vt:vector>
  </HeadingPairs>
  <TitlesOfParts>
    <vt:vector size="111" baseType="lpstr">
      <vt:lpstr>Portada</vt:lpstr>
      <vt:lpstr>Resumen general</vt:lpstr>
      <vt:lpstr>Total tráfico</vt:lpstr>
      <vt:lpstr>Total presentación</vt:lpstr>
      <vt:lpstr>Líquidos</vt:lpstr>
      <vt:lpstr>Sólidos</vt:lpstr>
      <vt:lpstr>Mercancía general</vt:lpstr>
      <vt:lpstr>Mercancías contenedores</vt:lpstr>
      <vt:lpstr>Pesca</vt:lpstr>
      <vt:lpstr>Avituallamiento</vt:lpstr>
      <vt:lpstr>Avi. combustibles</vt:lpstr>
      <vt:lpstr>Tráfico interior</vt:lpstr>
      <vt:lpstr>Mercancías tránsito</vt:lpstr>
      <vt:lpstr>Mercan. contene. tránsito</vt:lpstr>
      <vt:lpstr>Ro-Ro</vt:lpstr>
      <vt:lpstr>Ro-Ro remolques</vt:lpstr>
      <vt:lpstr>TEUS</vt:lpstr>
      <vt:lpstr>TEUS tránsito</vt:lpstr>
      <vt:lpstr>TEUS nacional</vt:lpstr>
      <vt:lpstr>Hoja1</vt:lpstr>
      <vt:lpstr>TEUS exterior</vt:lpstr>
      <vt:lpstr>TEUS nacional y exterior</vt:lpstr>
      <vt:lpstr>Pasajeros total</vt:lpstr>
      <vt:lpstr>Pasajeros crucero</vt:lpstr>
      <vt:lpstr>Automóviles régimen pasaje</vt:lpstr>
      <vt:lpstr>Automóviles régimen mercancía</vt:lpstr>
      <vt:lpstr>Buques número</vt:lpstr>
      <vt:lpstr>Buques GT</vt:lpstr>
      <vt:lpstr>Cruceros</vt:lpstr>
      <vt:lpstr>'Automóviles régimen mercancía'!Área_de_impresión</vt:lpstr>
      <vt:lpstr>'Automóviles régimen pasaje'!Área_de_impresión</vt:lpstr>
      <vt:lpstr>'Avi. combustibles'!Área_de_impresión</vt:lpstr>
      <vt:lpstr>Avituallamiento!Área_de_impresión</vt:lpstr>
      <vt:lpstr>'Buques GT'!Área_de_impresión</vt:lpstr>
      <vt:lpstr>'Buques número'!Área_de_impresión</vt:lpstr>
      <vt:lpstr>Cruceros!Área_de_impresión</vt:lpstr>
      <vt:lpstr>Líquidos!Área_de_impresión</vt:lpstr>
      <vt:lpstr>'Mercan. contene. tránsito'!Área_de_impresión</vt:lpstr>
      <vt:lpstr>'Mercancía general'!Área_de_impresión</vt:lpstr>
      <vt:lpstr>'Mercancías contenedores'!Área_de_impresión</vt:lpstr>
      <vt:lpstr>'Mercancías tránsito'!Área_de_impresión</vt:lpstr>
      <vt:lpstr>'Pasajeros crucero'!Área_de_impresión</vt:lpstr>
      <vt:lpstr>'Pasajeros total'!Área_de_impresión</vt:lpstr>
      <vt:lpstr>Pesca!Área_de_impresión</vt:lpstr>
      <vt:lpstr>'Resumen general'!Área_de_impresión</vt:lpstr>
      <vt:lpstr>'Ro-Ro'!Área_de_impresión</vt:lpstr>
      <vt:lpstr>'Ro-Ro remolques'!Área_de_impresión</vt:lpstr>
      <vt:lpstr>Sólidos!Área_de_impresión</vt:lpstr>
      <vt:lpstr>TEUS!Área_de_impresión</vt:lpstr>
      <vt:lpstr>'TEUS exterior'!Área_de_impresión</vt:lpstr>
      <vt:lpstr>'TEUS nacional'!Área_de_impresión</vt:lpstr>
      <vt:lpstr>'TEUS nacional y exterior'!Área_de_impresión</vt:lpstr>
      <vt:lpstr>'TEUS tránsito'!Área_de_impresión</vt:lpstr>
      <vt:lpstr>'Total presentación'!Área_de_impresión</vt:lpstr>
      <vt:lpstr>'Total tráfico'!Área_de_impresión</vt:lpstr>
      <vt:lpstr>'Tráfico interior'!Área_de_impresión</vt:lpstr>
      <vt:lpstr>CABECERA</vt:lpstr>
      <vt:lpstr>CONCEPTO</vt:lpstr>
      <vt:lpstr>LblRes00_Acum</vt:lpstr>
      <vt:lpstr>LblRes00_Mes</vt:lpstr>
      <vt:lpstr>LblRes00_Var</vt:lpstr>
      <vt:lpstr>LblRes01_1_Acum</vt:lpstr>
      <vt:lpstr>LblRes01_1_Mes</vt:lpstr>
      <vt:lpstr>'Automóviles régimen mercancía'!LblRes01_Acum</vt:lpstr>
      <vt:lpstr>'Ro-Ro remolques'!LblRes01_Acum</vt:lpstr>
      <vt:lpstr>LblRes01_Acum</vt:lpstr>
      <vt:lpstr>'Automóviles régimen mercancía'!LblRes01_Mes</vt:lpstr>
      <vt:lpstr>'Ro-Ro remolques'!LblRes01_Mes</vt:lpstr>
      <vt:lpstr>LblRes01_Mes</vt:lpstr>
      <vt:lpstr>LblRes02_Acum</vt:lpstr>
      <vt:lpstr>LblRes02_Mes</vt:lpstr>
      <vt:lpstr>LblRes03_Acum</vt:lpstr>
      <vt:lpstr>LblRes03_Mes</vt:lpstr>
      <vt:lpstr>LblRes04_Acum</vt:lpstr>
      <vt:lpstr>LblRes04_Mes</vt:lpstr>
      <vt:lpstr>LblRes05_Acum</vt:lpstr>
      <vt:lpstr>LblRes05_Mes</vt:lpstr>
      <vt:lpstr>LblRes06_Acum</vt:lpstr>
      <vt:lpstr>LblRes06_Mes</vt:lpstr>
      <vt:lpstr>LblRes07_1_Acum</vt:lpstr>
      <vt:lpstr>LblRes07_1_Mes</vt:lpstr>
      <vt:lpstr>LblRes07_Acum</vt:lpstr>
      <vt:lpstr>LblRes07_Mes</vt:lpstr>
      <vt:lpstr>LblRes08_Acum</vt:lpstr>
      <vt:lpstr>LblRes08_Mes</vt:lpstr>
      <vt:lpstr>LblRes09_Acum</vt:lpstr>
      <vt:lpstr>LblRes09_Mes</vt:lpstr>
      <vt:lpstr>LblRes10_1_Acum</vt:lpstr>
      <vt:lpstr>LblRes10_1_Mes</vt:lpstr>
      <vt:lpstr>LblRes10_2_Acum</vt:lpstr>
      <vt:lpstr>LblRes10_2_Mes</vt:lpstr>
      <vt:lpstr>LblRes10_3_Acum</vt:lpstr>
      <vt:lpstr>LblRes10_3_Mes</vt:lpstr>
      <vt:lpstr>LblRes10_4_Acum</vt:lpstr>
      <vt:lpstr>LblRes10_4_Mes</vt:lpstr>
      <vt:lpstr>LblRes10_Acum</vt:lpstr>
      <vt:lpstr>LblRes10_Mes</vt:lpstr>
      <vt:lpstr>LblRes11_1_Acum</vt:lpstr>
      <vt:lpstr>LblRes11_1_Mes</vt:lpstr>
      <vt:lpstr>LblRes11_2_Acum</vt:lpstr>
      <vt:lpstr>LblRes11_2_Mes</vt:lpstr>
      <vt:lpstr>LblRes11_Acum</vt:lpstr>
      <vt:lpstr>LblRes11_Mes</vt:lpstr>
      <vt:lpstr>LblRes12_1_Acum</vt:lpstr>
      <vt:lpstr>LblRes12_1_Mes</vt:lpstr>
      <vt:lpstr>LblRes12_2_Acum</vt:lpstr>
      <vt:lpstr>LblRes12_2_Mes</vt:lpstr>
      <vt:lpstr>LblRes12_3_Acum</vt:lpstr>
      <vt:lpstr>LblRes12_3_Mes</vt:lpstr>
      <vt:lpstr>PROVINCIAS</vt:lpstr>
      <vt:lpstr>TxtFecha</vt:lpstr>
    </vt:vector>
  </TitlesOfParts>
  <Company>Hewlett-Packard Company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creator>osp</dc:creator>
  <cp:lastModifiedBy>Raquel Bartolomé Jiménez</cp:lastModifiedBy>
  <cp:lastPrinted>2018-02-01T16:32:26Z</cp:lastPrinted>
  <dcterms:created xsi:type="dcterms:W3CDTF">2015-12-29T08:33:54Z</dcterms:created>
  <dcterms:modified xsi:type="dcterms:W3CDTF">2020-10-07T10:02:10Z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0x0101008E5CFE990FBD3B418EFDE8D20D662F07</vt:lpwstr>
  </property>
</Properties>
</file>