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worksheets/sheet3.xml" ContentType="application/vnd.openxmlformats-officedocument.spreadsheetml.worksheet+xml"/>
  <Override PartName="/xl/drawings/drawing23.xml" ContentType="application/vnd.openxmlformats-officedocument.drawing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worksheets/sheet2.xml" ContentType="application/vnd.openxmlformats-officedocument.spreadsheetml.worksheet+xml"/>
  <Override PartName="/xl/charts/colors20.xml" ContentType="application/vnd.ms-office.chartcolorstyle+xml"/>
  <Override PartName="/xl/charts/style20.xml" ContentType="application/vnd.ms-office.chartstyle+xml"/>
  <Override PartName="/xl/charts/chart20.xml" ContentType="application/vnd.openxmlformats-officedocument.drawingml.chart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worksheets/sheet1.xml" ContentType="application/vnd.openxmlformats-officedocument.spreadsheetml.workshee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olors14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16.xml" ContentType="application/vnd.openxmlformats-officedocument.drawing+xml"/>
  <Override PartName="/xl/charts/style6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/colors6.xml" ContentType="application/vnd.ms-office.chartcolorstyle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olors10.xml" ContentType="application/vnd.ms-office.chartcolorstyle+xml"/>
  <Override PartName="/xl/charts/style10.xml" ContentType="application/vnd.ms-office.chart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style14.xml" ContentType="application/vnd.ms-office.chartstyle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8.xml" ContentType="application/vnd.openxmlformats-officedocument.drawingml.chart+xml"/>
  <Override PartName="/xl/charts/style8.xml" ContentType="application/vnd.ms-office.chartstyle+xml"/>
  <Override PartName="/xl/drawings/drawing9.xml" ContentType="application/vnd.openxmlformats-officedocument.drawing+xml"/>
  <Override PartName="/xl/charts/colors9.xml" ContentType="application/vnd.ms-office.chartcolorstyle+xml"/>
  <Override PartName="/xl/drawings/drawing10.xml" ContentType="application/vnd.openxmlformats-officedocument.drawing+xml"/>
  <Override PartName="/xl/charts/colors8.xml" ContentType="application/vnd.ms-office.chartcolor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chart7.xml" ContentType="application/vnd.openxmlformats-officedocument.drawingml.chart+xml"/>
  <Override PartName="/xl/charts/style7.xml" ContentType="application/vnd.ms-office.chartstyle+xml"/>
  <Override PartName="/xl/charts/style9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\Web e Intranet\Web\RESUMENES PARA SUBIR A LA WEB\2013\"/>
    </mc:Choice>
  </mc:AlternateContent>
  <bookViews>
    <workbookView xWindow="480" yWindow="45" windowWidth="22110" windowHeight="13485"/>
  </bookViews>
  <sheets>
    <sheet name="Resumen general" sheetId="4" r:id="rId1"/>
    <sheet name="Total tráfico" sheetId="5" r:id="rId2"/>
    <sheet name="Total presentación" sheetId="6" r:id="rId3"/>
    <sheet name="Líquidos" sheetId="7" r:id="rId4"/>
    <sheet name="Sólidos" sheetId="8" r:id="rId5"/>
    <sheet name="Mercancía general" sheetId="9" r:id="rId6"/>
    <sheet name="Pesca" sheetId="10" r:id="rId7"/>
    <sheet name="Avituallamiento" sheetId="11" r:id="rId8"/>
    <sheet name="Mercancías tránsito" sheetId="12" r:id="rId9"/>
    <sheet name="Mercan. contene. tránsito" sheetId="13" r:id="rId10"/>
    <sheet name="Mercancías contenedores" sheetId="14" r:id="rId11"/>
    <sheet name="Ro-Ro" sheetId="15" r:id="rId12"/>
    <sheet name="TEUS" sheetId="16" r:id="rId13"/>
    <sheet name="TEUS tránsito" sheetId="17" r:id="rId14"/>
    <sheet name="TEUS nacional" sheetId="27" r:id="rId15"/>
    <sheet name="TEUS exterior" sheetId="28" r:id="rId16"/>
    <sheet name="TEUS nacional y exterior" sheetId="29" r:id="rId17"/>
    <sheet name="Pasajeros total" sheetId="21" r:id="rId18"/>
    <sheet name="Pasajeros crucero" sheetId="22" r:id="rId19"/>
    <sheet name="Vehículos régimen pasaje" sheetId="23" r:id="rId20"/>
    <sheet name="Buques número" sheetId="24" r:id="rId21"/>
    <sheet name="Buques GT" sheetId="25" r:id="rId22"/>
    <sheet name="Cruceros" sheetId="26" r:id="rId23"/>
  </sheets>
  <definedNames>
    <definedName name="_xlnm.Print_Area" localSheetId="7">Avituallamiento!$A$1:$M$35</definedName>
    <definedName name="_xlnm.Print_Area" localSheetId="21">'Buques GT'!$A$1:$M$35</definedName>
    <definedName name="_xlnm.Print_Area" localSheetId="20">'Buques número'!$A$1:$M$35</definedName>
    <definedName name="_xlnm.Print_Area" localSheetId="22">Cruceros!$A$1:$M$35</definedName>
    <definedName name="_xlnm.Print_Area" localSheetId="3">Líquidos!$A$1:$M$35</definedName>
    <definedName name="_xlnm.Print_Area" localSheetId="9">'Mercan. contene. tránsito'!$A$1:$M$35</definedName>
    <definedName name="_xlnm.Print_Area" localSheetId="5">'Mercancía general'!$A$1:$M$35</definedName>
    <definedName name="_xlnm.Print_Area" localSheetId="10">'Mercancías contenedores'!$A$1:$M$35</definedName>
    <definedName name="_xlnm.Print_Area" localSheetId="8">'Mercancías tránsito'!$A$1:$M$35</definedName>
    <definedName name="_xlnm.Print_Area" localSheetId="18">'Pasajeros crucero'!$A$1:$M$35</definedName>
    <definedName name="_xlnm.Print_Area" localSheetId="17">'Pasajeros total'!$A$1:$M$35</definedName>
    <definedName name="_xlnm.Print_Area" localSheetId="6">Pesca!$A$1:$M$35</definedName>
    <definedName name="_xlnm.Print_Area" localSheetId="0">'Resumen general'!$A$1:$I$34</definedName>
    <definedName name="_xlnm.Print_Area" localSheetId="11">'Ro-Ro'!$A$1:$M$35</definedName>
    <definedName name="_xlnm.Print_Area" localSheetId="4">Sólidos!$A$1:$M$35</definedName>
    <definedName name="_xlnm.Print_Area" localSheetId="12">TEUS!$A$1:$M$35</definedName>
    <definedName name="_xlnm.Print_Area" localSheetId="13">'TEUS tránsito'!$A$1:$M$35</definedName>
    <definedName name="_xlnm.Print_Area" localSheetId="2">'Total presentación'!$A$1:$M$35</definedName>
    <definedName name="_xlnm.Print_Area" localSheetId="1">'Total tráfico'!$A$1:$M$35</definedName>
    <definedName name="_xlnm.Print_Area" localSheetId="19">'Vehículos régimen pasaje'!$A$1:$M$35</definedName>
    <definedName name="CABECERA">Cruceros!$A$5:$F$6</definedName>
    <definedName name="CONCEPTO">'Resumen general'!$A$6</definedName>
    <definedName name="LblRes00_Acum">'Resumen general'!$F$6:$G$6</definedName>
    <definedName name="LblRes00_Mes">'Resumen general'!$D$6:$E$6</definedName>
    <definedName name="LblRes00_Var">'Resumen general'!$H$6:$I$6</definedName>
    <definedName name="LblRes01_1_Acum">'Total presentación'!$D$5:$F$5</definedName>
    <definedName name="LblRes01_1_Mes">'Total presentación'!$B$5:$C$5</definedName>
    <definedName name="LblRes01_Acum">'Total tráfico'!$D$5:$F$5</definedName>
    <definedName name="LblRes01_Mes">'Total tráfico'!$B$5:$C$5</definedName>
    <definedName name="LblRes02_Acum">Líquidos!$D$5:$F$5</definedName>
    <definedName name="LblRes02_Mes">Líquidos!$B$5:$C$5</definedName>
    <definedName name="LblRes03_Acum">Sólidos!$D$5:$F$5</definedName>
    <definedName name="LblRes03_Mes">Sólidos!$B$5:$C$5</definedName>
    <definedName name="LblRes04_Acum">'Mercancía general'!$D$5:$F$5</definedName>
    <definedName name="LblRes04_Mes">'Mercancía general'!$B$5:$C$5</definedName>
    <definedName name="LblRes05_Acum">Pesca!$D$5:$F$5</definedName>
    <definedName name="LblRes05_Mes">Pesca!$B$5:$C$5</definedName>
    <definedName name="LblRes06_Acum">Avituallamiento!$D$5:$F$5</definedName>
    <definedName name="LblRes06_Mes">Avituallamiento!$B$5:$C$5</definedName>
    <definedName name="LblRes07_1_Acum">'Mercan. contene. tránsito'!$D$5:$F$5</definedName>
    <definedName name="LblRes07_1_Mes">'Mercan. contene. tránsito'!$B$5:$C$5</definedName>
    <definedName name="LblRes07_Acum">'Mercancías tránsito'!$D$5:$F$5</definedName>
    <definedName name="LblRes07_Mes">'Mercancías tránsito'!$B$5:$C$5</definedName>
    <definedName name="LblRes08_Acum">'Mercancías contenedores'!$D$5:$F$5</definedName>
    <definedName name="LblRes08_Mes">'Mercancías contenedores'!$B$5:$C$5</definedName>
    <definedName name="LblRes09_Acum">'Ro-Ro'!$D$5:$F$5</definedName>
    <definedName name="LblRes09_Mes">'Ro-Ro'!$B$5:$C$5</definedName>
    <definedName name="LblRes10_1_Acum">'TEUS tránsito'!$D$5:$F$5</definedName>
    <definedName name="LblRes10_1_Mes">'TEUS tránsito'!$B$5:$C$5</definedName>
    <definedName name="LblRes10_2_Acum">#REF!</definedName>
    <definedName name="LblRes10_2_Mes">#REF!</definedName>
    <definedName name="LblRes10_3_Acum">#REF!</definedName>
    <definedName name="LblRes10_3_Mes">#REF!</definedName>
    <definedName name="LblRes10_4_Acum">#REF!</definedName>
    <definedName name="LblRes10_4_Mes">#REF!</definedName>
    <definedName name="LblRes10_Acum">TEUS!$D$5:$F$5</definedName>
    <definedName name="LblRes10_Mes">TEUS!$B$5:$C$5</definedName>
    <definedName name="LblRes11_1_Acum">'Pasajeros crucero'!$D$5:$F$5</definedName>
    <definedName name="LblRes11_1_Mes">'Pasajeros crucero'!$B$5:$C$5</definedName>
    <definedName name="LblRes11_2_Acum">'Vehículos régimen pasaje'!$D$5:$F$5</definedName>
    <definedName name="LblRes11_2_Mes">'Vehículos régimen pasaje'!$B$5:$C$5</definedName>
    <definedName name="LblRes11_Acum">'Pasajeros total'!$D$5:$F$5</definedName>
    <definedName name="LblRes11_Mes">'Pasajeros total'!$B$5:$C$5</definedName>
    <definedName name="LblRes12_1_Acum">'Buques número'!$D$5:$F$5</definedName>
    <definedName name="LblRes12_1_Mes">'Buques número'!$B$5:$C$5</definedName>
    <definedName name="LblRes12_2_Acum">'Buques GT'!$D$5:$F$5</definedName>
    <definedName name="LblRes12_2_Mes">'Buques GT'!$B$5:$C$5</definedName>
    <definedName name="LblRes12_3_Acum">Cruceros!$D$5:$F$5</definedName>
    <definedName name="LblRes12_3_Mes">Cruceros!$B$5:$C$5</definedName>
    <definedName name="PROVINCIAS">Cruceros!$A$5:$A$35</definedName>
    <definedName name="TxtFecha">Cruceros!$L$5</definedName>
  </definedNames>
  <calcPr calcId="171027"/>
  <fileRecoveryPr autoRecover="0"/>
</workbook>
</file>

<file path=xl/calcChain.xml><?xml version="1.0" encoding="utf-8"?>
<calcChain xmlns="http://schemas.openxmlformats.org/spreadsheetml/2006/main">
  <c r="E6" i="29" l="1"/>
  <c r="D6" i="29"/>
  <c r="C6" i="29"/>
  <c r="B6" i="29"/>
  <c r="E6" i="28"/>
  <c r="D6" i="28"/>
  <c r="C6" i="28"/>
  <c r="B6" i="28"/>
  <c r="E6" i="27"/>
  <c r="D6" i="27"/>
  <c r="C6" i="27"/>
  <c r="B6" i="27"/>
  <c r="I26" i="4" l="1"/>
  <c r="I27" i="4"/>
  <c r="I28" i="4"/>
  <c r="I29" i="4"/>
  <c r="I30" i="4"/>
  <c r="I31" i="4"/>
  <c r="I32" i="4"/>
  <c r="I33" i="4"/>
  <c r="I34" i="4"/>
  <c r="E46" i="26" l="1"/>
  <c r="L5" i="29" l="1"/>
  <c r="B5" i="29"/>
  <c r="C65" i="29"/>
  <c r="B65" i="29"/>
  <c r="A65" i="29"/>
  <c r="C64" i="29"/>
  <c r="B64" i="29"/>
  <c r="A64" i="29"/>
  <c r="C63" i="29"/>
  <c r="B63" i="29"/>
  <c r="A63" i="29"/>
  <c r="C62" i="29"/>
  <c r="B62" i="29"/>
  <c r="A62" i="29"/>
  <c r="C61" i="29"/>
  <c r="B61" i="29"/>
  <c r="A61" i="29"/>
  <c r="C60" i="29"/>
  <c r="B60" i="29"/>
  <c r="A60" i="29"/>
  <c r="C59" i="29"/>
  <c r="B59" i="29"/>
  <c r="A59" i="29"/>
  <c r="C58" i="29"/>
  <c r="B58" i="29"/>
  <c r="A58" i="29"/>
  <c r="C57" i="29"/>
  <c r="B57" i="29"/>
  <c r="A57" i="29"/>
  <c r="C56" i="29"/>
  <c r="B56" i="29"/>
  <c r="A56" i="29"/>
  <c r="C55" i="29"/>
  <c r="B55" i="29"/>
  <c r="A55" i="29"/>
  <c r="C54" i="29"/>
  <c r="B54" i="29"/>
  <c r="A54" i="29"/>
  <c r="C53" i="29"/>
  <c r="B53" i="29"/>
  <c r="A53" i="29"/>
  <c r="C52" i="29"/>
  <c r="B52" i="29"/>
  <c r="A52" i="29"/>
  <c r="C51" i="29"/>
  <c r="B51" i="29"/>
  <c r="A51" i="29"/>
  <c r="C50" i="29"/>
  <c r="B50" i="29"/>
  <c r="A50" i="29"/>
  <c r="C49" i="29"/>
  <c r="B49" i="29"/>
  <c r="A49" i="29"/>
  <c r="C48" i="29"/>
  <c r="B48" i="29"/>
  <c r="A48" i="29"/>
  <c r="C47" i="29"/>
  <c r="B47" i="29"/>
  <c r="A47" i="29"/>
  <c r="C46" i="29"/>
  <c r="B46" i="29"/>
  <c r="A46" i="29"/>
  <c r="C45" i="29"/>
  <c r="B45" i="29"/>
  <c r="A45" i="29"/>
  <c r="C44" i="29"/>
  <c r="B44" i="29"/>
  <c r="A44" i="29"/>
  <c r="C43" i="29"/>
  <c r="B43" i="29"/>
  <c r="A43" i="29"/>
  <c r="C42" i="29"/>
  <c r="B42" i="29"/>
  <c r="A42" i="29"/>
  <c r="C41" i="29"/>
  <c r="B41" i="29"/>
  <c r="A41" i="29"/>
  <c r="C40" i="29"/>
  <c r="B40" i="29"/>
  <c r="A40" i="29"/>
  <c r="C39" i="29"/>
  <c r="B39" i="29"/>
  <c r="A39" i="29"/>
  <c r="C38" i="29"/>
  <c r="B38" i="29"/>
  <c r="A38" i="29"/>
  <c r="C37" i="29"/>
  <c r="G37" i="29" s="1"/>
  <c r="B37" i="29"/>
  <c r="F37" i="29" s="1"/>
  <c r="E35" i="29"/>
  <c r="D35" i="29"/>
  <c r="C35" i="29"/>
  <c r="B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D45" i="29" l="1"/>
  <c r="D53" i="29"/>
  <c r="D61" i="29"/>
  <c r="D63" i="29"/>
  <c r="D38" i="29"/>
  <c r="D41" i="29"/>
  <c r="D46" i="29"/>
  <c r="D49" i="29"/>
  <c r="D54" i="29"/>
  <c r="D55" i="29"/>
  <c r="D39" i="29"/>
  <c r="D57" i="29"/>
  <c r="D62" i="29"/>
  <c r="F35" i="29"/>
  <c r="D42" i="29"/>
  <c r="D47" i="29"/>
  <c r="D65" i="29"/>
  <c r="D44" i="29"/>
  <c r="D50" i="29"/>
  <c r="D52" i="29"/>
  <c r="D58" i="29"/>
  <c r="D60" i="29"/>
  <c r="D64" i="29"/>
  <c r="D40" i="29"/>
  <c r="D48" i="29"/>
  <c r="D56" i="29"/>
  <c r="D43" i="29"/>
  <c r="D51" i="29"/>
  <c r="D59" i="29"/>
  <c r="E65" i="29" l="1"/>
  <c r="F65" i="29" s="1"/>
  <c r="E46" i="29"/>
  <c r="G46" i="29" s="1"/>
  <c r="E61" i="29"/>
  <c r="F61" i="29" s="1"/>
  <c r="E53" i="29"/>
  <c r="F53" i="29" s="1"/>
  <c r="E42" i="29"/>
  <c r="E48" i="29"/>
  <c r="E45" i="29"/>
  <c r="E50" i="29"/>
  <c r="E56" i="29"/>
  <c r="E43" i="29"/>
  <c r="E58" i="29"/>
  <c r="E64" i="29"/>
  <c r="E38" i="29"/>
  <c r="E44" i="29"/>
  <c r="E41" i="29"/>
  <c r="E39" i="29"/>
  <c r="E52" i="29"/>
  <c r="E49" i="29"/>
  <c r="E47" i="29"/>
  <c r="E62" i="29"/>
  <c r="E60" i="29"/>
  <c r="E57" i="29"/>
  <c r="E55" i="29"/>
  <c r="E51" i="29"/>
  <c r="G65" i="29"/>
  <c r="E63" i="29"/>
  <c r="E54" i="29"/>
  <c r="E59" i="29"/>
  <c r="E40" i="29"/>
  <c r="F46" i="29" l="1"/>
  <c r="G53" i="29"/>
  <c r="G61" i="29"/>
  <c r="G51" i="29"/>
  <c r="F51" i="29"/>
  <c r="G39" i="29"/>
  <c r="F39" i="29"/>
  <c r="G50" i="29"/>
  <c r="F50" i="29"/>
  <c r="G55" i="29"/>
  <c r="F55" i="29"/>
  <c r="G41" i="29"/>
  <c r="F41" i="29"/>
  <c r="G45" i="29"/>
  <c r="F45" i="29"/>
  <c r="F40" i="29"/>
  <c r="G40" i="29"/>
  <c r="G57" i="29"/>
  <c r="F57" i="29"/>
  <c r="G44" i="29"/>
  <c r="F44" i="29"/>
  <c r="F48" i="29"/>
  <c r="G48" i="29"/>
  <c r="G59" i="29"/>
  <c r="F59" i="29"/>
  <c r="G60" i="29"/>
  <c r="F60" i="29"/>
  <c r="G38" i="29"/>
  <c r="F38" i="29"/>
  <c r="G42" i="29"/>
  <c r="F42" i="29"/>
  <c r="G54" i="29"/>
  <c r="F54" i="29"/>
  <c r="G62" i="29"/>
  <c r="F62" i="29"/>
  <c r="F64" i="29"/>
  <c r="G64" i="29"/>
  <c r="G63" i="29"/>
  <c r="F63" i="29"/>
  <c r="G47" i="29"/>
  <c r="F47" i="29"/>
  <c r="G58" i="29"/>
  <c r="F58" i="29"/>
  <c r="G49" i="29"/>
  <c r="F49" i="29"/>
  <c r="G43" i="29"/>
  <c r="F43" i="29"/>
  <c r="G52" i="29"/>
  <c r="F52" i="29"/>
  <c r="F56" i="29"/>
  <c r="G56" i="29"/>
  <c r="B5" i="28" l="1"/>
  <c r="B5" i="27"/>
  <c r="L5" i="28"/>
  <c r="L5" i="27"/>
  <c r="C65" i="28"/>
  <c r="B65" i="28"/>
  <c r="A65" i="28"/>
  <c r="C64" i="28"/>
  <c r="B64" i="28"/>
  <c r="A64" i="28"/>
  <c r="C63" i="28"/>
  <c r="B63" i="28"/>
  <c r="A63" i="28"/>
  <c r="C62" i="28"/>
  <c r="B62" i="28"/>
  <c r="A62" i="28"/>
  <c r="C61" i="28"/>
  <c r="B61" i="28"/>
  <c r="A61" i="28"/>
  <c r="C60" i="28"/>
  <c r="B60" i="28"/>
  <c r="A60" i="28"/>
  <c r="C59" i="28"/>
  <c r="B59" i="28"/>
  <c r="A59" i="28"/>
  <c r="C58" i="28"/>
  <c r="B58" i="28"/>
  <c r="A58" i="28"/>
  <c r="C57" i="28"/>
  <c r="B57" i="28"/>
  <c r="A57" i="28"/>
  <c r="C56" i="28"/>
  <c r="B56" i="28"/>
  <c r="A56" i="28"/>
  <c r="C55" i="28"/>
  <c r="B55" i="28"/>
  <c r="A55" i="28"/>
  <c r="C54" i="28"/>
  <c r="B54" i="28"/>
  <c r="A54" i="28"/>
  <c r="C53" i="28"/>
  <c r="B53" i="28"/>
  <c r="A53" i="28"/>
  <c r="C52" i="28"/>
  <c r="B52" i="28"/>
  <c r="A52" i="28"/>
  <c r="C51" i="28"/>
  <c r="B51" i="28"/>
  <c r="A51" i="28"/>
  <c r="C50" i="28"/>
  <c r="B50" i="28"/>
  <c r="A50" i="28"/>
  <c r="C49" i="28"/>
  <c r="B49" i="28"/>
  <c r="A49" i="28"/>
  <c r="C48" i="28"/>
  <c r="B48" i="28"/>
  <c r="A48" i="28"/>
  <c r="C47" i="28"/>
  <c r="B47" i="28"/>
  <c r="A47" i="28"/>
  <c r="C46" i="28"/>
  <c r="B46" i="28"/>
  <c r="A46" i="28"/>
  <c r="C45" i="28"/>
  <c r="B45" i="28"/>
  <c r="A45" i="28"/>
  <c r="C44" i="28"/>
  <c r="B44" i="28"/>
  <c r="A44" i="28"/>
  <c r="C43" i="28"/>
  <c r="B43" i="28"/>
  <c r="A43" i="28"/>
  <c r="C42" i="28"/>
  <c r="B42" i="28"/>
  <c r="A42" i="28"/>
  <c r="C41" i="28"/>
  <c r="B41" i="28"/>
  <c r="A41" i="28"/>
  <c r="C40" i="28"/>
  <c r="B40" i="28"/>
  <c r="A40" i="28"/>
  <c r="C39" i="28"/>
  <c r="B39" i="28"/>
  <c r="A39" i="28"/>
  <c r="C38" i="28"/>
  <c r="B38" i="28"/>
  <c r="A38" i="28"/>
  <c r="C37" i="28"/>
  <c r="G37" i="28" s="1"/>
  <c r="B37" i="28"/>
  <c r="F37" i="28" s="1"/>
  <c r="E35" i="28"/>
  <c r="D35" i="28"/>
  <c r="C35" i="28"/>
  <c r="B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C65" i="27"/>
  <c r="B65" i="27"/>
  <c r="A65" i="27"/>
  <c r="C64" i="27"/>
  <c r="B64" i="27"/>
  <c r="A64" i="27"/>
  <c r="C63" i="27"/>
  <c r="B63" i="27"/>
  <c r="A63" i="27"/>
  <c r="C62" i="27"/>
  <c r="B62" i="27"/>
  <c r="A62" i="27"/>
  <c r="C61" i="27"/>
  <c r="B61" i="27"/>
  <c r="A61" i="27"/>
  <c r="C60" i="27"/>
  <c r="B60" i="27"/>
  <c r="A60" i="27"/>
  <c r="C59" i="27"/>
  <c r="B59" i="27"/>
  <c r="A59" i="27"/>
  <c r="C58" i="27"/>
  <c r="B58" i="27"/>
  <c r="A58" i="27"/>
  <c r="C57" i="27"/>
  <c r="B57" i="27"/>
  <c r="A57" i="27"/>
  <c r="C56" i="27"/>
  <c r="B56" i="27"/>
  <c r="A56" i="27"/>
  <c r="C55" i="27"/>
  <c r="B55" i="27"/>
  <c r="A55" i="27"/>
  <c r="C54" i="27"/>
  <c r="B54" i="27"/>
  <c r="A54" i="27"/>
  <c r="C53" i="27"/>
  <c r="B53" i="27"/>
  <c r="A53" i="27"/>
  <c r="C52" i="27"/>
  <c r="B52" i="27"/>
  <c r="A52" i="27"/>
  <c r="C51" i="27"/>
  <c r="B51" i="27"/>
  <c r="A51" i="27"/>
  <c r="C50" i="27"/>
  <c r="B50" i="27"/>
  <c r="A50" i="27"/>
  <c r="C49" i="27"/>
  <c r="B49" i="27"/>
  <c r="A49" i="27"/>
  <c r="C48" i="27"/>
  <c r="B48" i="27"/>
  <c r="A48" i="27"/>
  <c r="C47" i="27"/>
  <c r="B47" i="27"/>
  <c r="A47" i="27"/>
  <c r="C46" i="27"/>
  <c r="B46" i="27"/>
  <c r="A46" i="27"/>
  <c r="C45" i="27"/>
  <c r="B45" i="27"/>
  <c r="A45" i="27"/>
  <c r="C44" i="27"/>
  <c r="B44" i="27"/>
  <c r="A44" i="27"/>
  <c r="C43" i="27"/>
  <c r="B43" i="27"/>
  <c r="A43" i="27"/>
  <c r="C42" i="27"/>
  <c r="B42" i="27"/>
  <c r="A42" i="27"/>
  <c r="C41" i="27"/>
  <c r="B41" i="27"/>
  <c r="A41" i="27"/>
  <c r="C40" i="27"/>
  <c r="B40" i="27"/>
  <c r="A40" i="27"/>
  <c r="C39" i="27"/>
  <c r="B39" i="27"/>
  <c r="A39" i="27"/>
  <c r="C38" i="27"/>
  <c r="B38" i="27"/>
  <c r="A38" i="27"/>
  <c r="C37" i="27"/>
  <c r="G37" i="27" s="1"/>
  <c r="B37" i="27"/>
  <c r="F37" i="27" s="1"/>
  <c r="E35" i="27"/>
  <c r="D35" i="27"/>
  <c r="C35" i="27"/>
  <c r="B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D40" i="27" l="1"/>
  <c r="D53" i="28"/>
  <c r="D59" i="28"/>
  <c r="D46" i="28"/>
  <c r="D54" i="28"/>
  <c r="D41" i="28"/>
  <c r="D57" i="28"/>
  <c r="D65" i="28"/>
  <c r="D39" i="28"/>
  <c r="D63" i="28"/>
  <c r="F35" i="28"/>
  <c r="D60" i="28"/>
  <c r="D50" i="28"/>
  <c r="D58" i="28"/>
  <c r="D51" i="28"/>
  <c r="D38" i="28"/>
  <c r="D62" i="28"/>
  <c r="D49" i="28"/>
  <c r="D47" i="28"/>
  <c r="D55" i="28"/>
  <c r="D40" i="28"/>
  <c r="D48" i="28"/>
  <c r="D56" i="28"/>
  <c r="D64" i="28"/>
  <c r="D48" i="27"/>
  <c r="D56" i="27"/>
  <c r="D64" i="27"/>
  <c r="D43" i="27"/>
  <c r="D51" i="27"/>
  <c r="D59" i="27"/>
  <c r="D38" i="27"/>
  <c r="D46" i="27"/>
  <c r="D54" i="27"/>
  <c r="D62" i="27"/>
  <c r="D57" i="27"/>
  <c r="D47" i="27"/>
  <c r="D55" i="27"/>
  <c r="F35" i="27"/>
  <c r="D42" i="27"/>
  <c r="D58" i="27"/>
  <c r="D41" i="27"/>
  <c r="D49" i="27"/>
  <c r="D65" i="27"/>
  <c r="D39" i="27"/>
  <c r="D63" i="27"/>
  <c r="D50" i="27"/>
  <c r="D45" i="28"/>
  <c r="D61" i="28"/>
  <c r="D52" i="28"/>
  <c r="D43" i="28"/>
  <c r="D42" i="28"/>
  <c r="D44" i="28"/>
  <c r="D45" i="27"/>
  <c r="D61" i="27"/>
  <c r="D52" i="27"/>
  <c r="D53" i="27"/>
  <c r="D44" i="27"/>
  <c r="D60" i="27"/>
  <c r="E63" i="28" l="1"/>
  <c r="G63" i="28" s="1"/>
  <c r="E65" i="27"/>
  <c r="F65" i="27" s="1"/>
  <c r="E65" i="28"/>
  <c r="G65" i="28" s="1"/>
  <c r="E55" i="27"/>
  <c r="F55" i="27" s="1"/>
  <c r="E63" i="27"/>
  <c r="G63" i="27" s="1"/>
  <c r="E46" i="27"/>
  <c r="G46" i="27" s="1"/>
  <c r="E51" i="28"/>
  <c r="E56" i="28"/>
  <c r="E59" i="28"/>
  <c r="E38" i="28"/>
  <c r="E64" i="28"/>
  <c r="E54" i="28"/>
  <c r="E42" i="28"/>
  <c r="E46" i="28"/>
  <c r="E39" i="28"/>
  <c r="E62" i="28"/>
  <c r="E50" i="28"/>
  <c r="E44" i="28"/>
  <c r="E47" i="28"/>
  <c r="E61" i="28"/>
  <c r="E49" i="28"/>
  <c r="E40" i="28"/>
  <c r="E60" i="28"/>
  <c r="E57" i="28"/>
  <c r="E48" i="28"/>
  <c r="E45" i="28"/>
  <c r="E58" i="28"/>
  <c r="E52" i="28"/>
  <c r="E55" i="28"/>
  <c r="E53" i="28"/>
  <c r="E41" i="28"/>
  <c r="E43" i="28"/>
  <c r="E57" i="27"/>
  <c r="E44" i="27"/>
  <c r="E40" i="27"/>
  <c r="E50" i="27"/>
  <c r="E60" i="27"/>
  <c r="E48" i="27"/>
  <c r="E58" i="27"/>
  <c r="E41" i="27"/>
  <c r="E61" i="27"/>
  <c r="E51" i="27"/>
  <c r="E54" i="27"/>
  <c r="E59" i="27"/>
  <c r="E64" i="27"/>
  <c r="E39" i="27"/>
  <c r="E45" i="27"/>
  <c r="E43" i="27"/>
  <c r="E56" i="27"/>
  <c r="E62" i="27"/>
  <c r="E42" i="27"/>
  <c r="E38" i="27"/>
  <c r="E47" i="27"/>
  <c r="E53" i="27"/>
  <c r="E49" i="27"/>
  <c r="E52" i="27"/>
  <c r="G65" i="27" l="1"/>
  <c r="F63" i="28"/>
  <c r="F63" i="27"/>
  <c r="F46" i="27"/>
  <c r="G55" i="27"/>
  <c r="F65" i="28"/>
  <c r="G45" i="28"/>
  <c r="F45" i="28"/>
  <c r="G44" i="28"/>
  <c r="F44" i="28"/>
  <c r="F38" i="28"/>
  <c r="G38" i="28"/>
  <c r="F48" i="28"/>
  <c r="G48" i="28"/>
  <c r="G50" i="28"/>
  <c r="F50" i="28"/>
  <c r="G59" i="28"/>
  <c r="F59" i="28"/>
  <c r="G43" i="28"/>
  <c r="F43" i="28"/>
  <c r="G57" i="28"/>
  <c r="F57" i="28"/>
  <c r="G62" i="28"/>
  <c r="F62" i="28"/>
  <c r="F56" i="28"/>
  <c r="G56" i="28"/>
  <c r="G41" i="28"/>
  <c r="F41" i="28"/>
  <c r="G60" i="28"/>
  <c r="F60" i="28"/>
  <c r="G39" i="28"/>
  <c r="F39" i="28"/>
  <c r="G53" i="28"/>
  <c r="F53" i="28"/>
  <c r="F40" i="28"/>
  <c r="G40" i="28"/>
  <c r="G46" i="28"/>
  <c r="F46" i="28"/>
  <c r="G55" i="28"/>
  <c r="F55" i="28"/>
  <c r="G49" i="28"/>
  <c r="F49" i="28"/>
  <c r="G42" i="28"/>
  <c r="F42" i="28"/>
  <c r="G51" i="28"/>
  <c r="F51" i="28"/>
  <c r="G52" i="28"/>
  <c r="F52" i="28"/>
  <c r="F61" i="28"/>
  <c r="G61" i="28"/>
  <c r="G54" i="28"/>
  <c r="F54" i="28"/>
  <c r="G58" i="28"/>
  <c r="F58" i="28"/>
  <c r="G47" i="28"/>
  <c r="F47" i="28"/>
  <c r="F64" i="28"/>
  <c r="G64" i="28"/>
  <c r="G43" i="27"/>
  <c r="F43" i="27"/>
  <c r="G49" i="27"/>
  <c r="F49" i="27"/>
  <c r="G45" i="27"/>
  <c r="F45" i="27"/>
  <c r="G61" i="27"/>
  <c r="F61" i="27"/>
  <c r="G57" i="27"/>
  <c r="F57" i="27"/>
  <c r="G53" i="27"/>
  <c r="F53" i="27"/>
  <c r="G39" i="27"/>
  <c r="F39" i="27"/>
  <c r="G41" i="27"/>
  <c r="F41" i="27"/>
  <c r="F44" i="27"/>
  <c r="G44" i="27"/>
  <c r="G47" i="27"/>
  <c r="F47" i="27"/>
  <c r="F64" i="27"/>
  <c r="G64" i="27"/>
  <c r="G38" i="27"/>
  <c r="F38" i="27"/>
  <c r="G59" i="27"/>
  <c r="F59" i="27"/>
  <c r="F48" i="27"/>
  <c r="G48" i="27"/>
  <c r="G51" i="27"/>
  <c r="F51" i="27"/>
  <c r="F58" i="27"/>
  <c r="G58" i="27"/>
  <c r="F42" i="27"/>
  <c r="G42" i="27"/>
  <c r="G54" i="27"/>
  <c r="F54" i="27"/>
  <c r="G60" i="27"/>
  <c r="F60" i="27"/>
  <c r="G52" i="27"/>
  <c r="F52" i="27"/>
  <c r="G62" i="27"/>
  <c r="F62" i="27"/>
  <c r="G50" i="27"/>
  <c r="F50" i="27"/>
  <c r="F56" i="27"/>
  <c r="G56" i="27"/>
  <c r="F40" i="27"/>
  <c r="G40" i="27"/>
  <c r="L5" i="25" l="1"/>
  <c r="L5" i="24"/>
  <c r="L5" i="23"/>
  <c r="L5" i="22"/>
  <c r="L5" i="21"/>
  <c r="L5" i="17"/>
  <c r="L5" i="16"/>
  <c r="L5" i="15"/>
  <c r="L5" i="14"/>
  <c r="L5" i="13"/>
  <c r="L5" i="12"/>
  <c r="L5" i="11"/>
  <c r="L5" i="10"/>
  <c r="L5" i="9"/>
  <c r="L5" i="8"/>
  <c r="L5" i="7"/>
  <c r="L5" i="6"/>
  <c r="L5" i="26"/>
  <c r="L5" i="5"/>
  <c r="F7" i="5" l="1"/>
  <c r="F10" i="5"/>
  <c r="F16" i="5"/>
  <c r="F17" i="5"/>
  <c r="F20" i="5"/>
  <c r="F24" i="5"/>
  <c r="F27" i="5"/>
  <c r="F31" i="5"/>
  <c r="F34" i="5"/>
  <c r="B6" i="5"/>
  <c r="C6" i="5"/>
  <c r="D6" i="5"/>
  <c r="E6" i="5"/>
  <c r="B5" i="5"/>
  <c r="D5" i="5"/>
  <c r="C65" i="8" l="1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65" i="14"/>
  <c r="B65" i="14"/>
  <c r="A65" i="14"/>
  <c r="C64" i="14"/>
  <c r="B64" i="14"/>
  <c r="A64" i="14"/>
  <c r="C63" i="14"/>
  <c r="B63" i="14"/>
  <c r="A63" i="14"/>
  <c r="C62" i="14"/>
  <c r="B62" i="14"/>
  <c r="A62" i="14"/>
  <c r="C61" i="14"/>
  <c r="B61" i="14"/>
  <c r="A61" i="14"/>
  <c r="C60" i="14"/>
  <c r="B60" i="14"/>
  <c r="A60" i="14"/>
  <c r="C59" i="14"/>
  <c r="B59" i="14"/>
  <c r="A59" i="14"/>
  <c r="C58" i="14"/>
  <c r="B58" i="14"/>
  <c r="A58" i="14"/>
  <c r="C57" i="14"/>
  <c r="B57" i="14"/>
  <c r="A57" i="14"/>
  <c r="C56" i="14"/>
  <c r="B56" i="14"/>
  <c r="A56" i="14"/>
  <c r="C55" i="14"/>
  <c r="B55" i="14"/>
  <c r="A55" i="14"/>
  <c r="C54" i="14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C41" i="14"/>
  <c r="B41" i="14"/>
  <c r="A41" i="14"/>
  <c r="C40" i="14"/>
  <c r="B40" i="14"/>
  <c r="A40" i="14"/>
  <c r="C39" i="14"/>
  <c r="B39" i="14"/>
  <c r="A39" i="14"/>
  <c r="C38" i="14"/>
  <c r="B38" i="14"/>
  <c r="A38" i="14"/>
  <c r="C65" i="15"/>
  <c r="B65" i="15"/>
  <c r="A65" i="15"/>
  <c r="C64" i="15"/>
  <c r="B64" i="15"/>
  <c r="A64" i="15"/>
  <c r="C63" i="15"/>
  <c r="B63" i="15"/>
  <c r="A63" i="15"/>
  <c r="C62" i="15"/>
  <c r="B62" i="15"/>
  <c r="A62" i="15"/>
  <c r="C61" i="15"/>
  <c r="B61" i="15"/>
  <c r="A61" i="15"/>
  <c r="C60" i="15"/>
  <c r="B60" i="15"/>
  <c r="A60" i="15"/>
  <c r="C59" i="15"/>
  <c r="B59" i="15"/>
  <c r="A59" i="15"/>
  <c r="C58" i="15"/>
  <c r="B58" i="15"/>
  <c r="A58" i="15"/>
  <c r="C57" i="15"/>
  <c r="B57" i="15"/>
  <c r="A57" i="15"/>
  <c r="C56" i="15"/>
  <c r="B56" i="15"/>
  <c r="A56" i="15"/>
  <c r="C55" i="15"/>
  <c r="B55" i="15"/>
  <c r="A55" i="15"/>
  <c r="C54" i="15"/>
  <c r="B54" i="15"/>
  <c r="A54" i="15"/>
  <c r="C53" i="15"/>
  <c r="B53" i="15"/>
  <c r="A53" i="15"/>
  <c r="C52" i="15"/>
  <c r="B52" i="15"/>
  <c r="A52" i="15"/>
  <c r="C51" i="15"/>
  <c r="B51" i="15"/>
  <c r="A51" i="15"/>
  <c r="C50" i="15"/>
  <c r="B50" i="15"/>
  <c r="A50" i="15"/>
  <c r="C49" i="15"/>
  <c r="B49" i="15"/>
  <c r="A49" i="15"/>
  <c r="C48" i="15"/>
  <c r="B48" i="15"/>
  <c r="A48" i="15"/>
  <c r="C47" i="15"/>
  <c r="B47" i="15"/>
  <c r="A47" i="15"/>
  <c r="C46" i="15"/>
  <c r="B46" i="15"/>
  <c r="A46" i="15"/>
  <c r="C45" i="15"/>
  <c r="B45" i="15"/>
  <c r="A45" i="15"/>
  <c r="C44" i="15"/>
  <c r="B44" i="15"/>
  <c r="A44" i="15"/>
  <c r="C43" i="15"/>
  <c r="B43" i="15"/>
  <c r="A43" i="15"/>
  <c r="C42" i="15"/>
  <c r="B42" i="15"/>
  <c r="A42" i="15"/>
  <c r="C41" i="15"/>
  <c r="B41" i="15"/>
  <c r="A41" i="15"/>
  <c r="C40" i="15"/>
  <c r="B40" i="15"/>
  <c r="A40" i="15"/>
  <c r="C39" i="15"/>
  <c r="B39" i="15"/>
  <c r="A39" i="15"/>
  <c r="C38" i="15"/>
  <c r="B38" i="15"/>
  <c r="A38" i="15"/>
  <c r="C65" i="16"/>
  <c r="B65" i="16"/>
  <c r="A65" i="16"/>
  <c r="C64" i="16"/>
  <c r="B64" i="16"/>
  <c r="A64" i="16"/>
  <c r="C63" i="16"/>
  <c r="B63" i="16"/>
  <c r="A63" i="16"/>
  <c r="C62" i="16"/>
  <c r="B62" i="16"/>
  <c r="A62" i="16"/>
  <c r="C61" i="16"/>
  <c r="B61" i="16"/>
  <c r="A61" i="16"/>
  <c r="C60" i="16"/>
  <c r="B60" i="16"/>
  <c r="A60" i="16"/>
  <c r="C59" i="16"/>
  <c r="B59" i="16"/>
  <c r="A59" i="16"/>
  <c r="C58" i="16"/>
  <c r="B58" i="16"/>
  <c r="A58" i="16"/>
  <c r="C57" i="16"/>
  <c r="B57" i="16"/>
  <c r="A57" i="16"/>
  <c r="C56" i="16"/>
  <c r="B56" i="16"/>
  <c r="A56" i="16"/>
  <c r="C55" i="16"/>
  <c r="B55" i="16"/>
  <c r="A55" i="16"/>
  <c r="C54" i="16"/>
  <c r="B54" i="16"/>
  <c r="A54" i="16"/>
  <c r="C53" i="16"/>
  <c r="B53" i="16"/>
  <c r="A53" i="16"/>
  <c r="C52" i="16"/>
  <c r="B52" i="16"/>
  <c r="A52" i="16"/>
  <c r="C51" i="16"/>
  <c r="B51" i="16"/>
  <c r="A51" i="16"/>
  <c r="C50" i="16"/>
  <c r="B50" i="16"/>
  <c r="A50" i="16"/>
  <c r="C49" i="16"/>
  <c r="B49" i="16"/>
  <c r="A49" i="16"/>
  <c r="C48" i="16"/>
  <c r="B48" i="16"/>
  <c r="A48" i="16"/>
  <c r="C47" i="16"/>
  <c r="B47" i="16"/>
  <c r="A47" i="16"/>
  <c r="C46" i="16"/>
  <c r="B46" i="16"/>
  <c r="A46" i="16"/>
  <c r="C45" i="16"/>
  <c r="B45" i="16"/>
  <c r="A45" i="16"/>
  <c r="C44" i="16"/>
  <c r="B44" i="16"/>
  <c r="A44" i="16"/>
  <c r="C43" i="16"/>
  <c r="B43" i="16"/>
  <c r="A43" i="16"/>
  <c r="C42" i="16"/>
  <c r="B42" i="16"/>
  <c r="A42" i="16"/>
  <c r="C41" i="16"/>
  <c r="B41" i="16"/>
  <c r="A41" i="16"/>
  <c r="C40" i="16"/>
  <c r="B40" i="16"/>
  <c r="A40" i="16"/>
  <c r="C39" i="16"/>
  <c r="B39" i="16"/>
  <c r="A39" i="16"/>
  <c r="C38" i="16"/>
  <c r="B38" i="16"/>
  <c r="A38" i="16"/>
  <c r="C65" i="17"/>
  <c r="B65" i="17"/>
  <c r="A65" i="17"/>
  <c r="C64" i="17"/>
  <c r="B64" i="17"/>
  <c r="A64" i="17"/>
  <c r="C63" i="17"/>
  <c r="B63" i="17"/>
  <c r="A63" i="17"/>
  <c r="C62" i="17"/>
  <c r="B62" i="17"/>
  <c r="A62" i="17"/>
  <c r="C61" i="17"/>
  <c r="B61" i="17"/>
  <c r="A61" i="17"/>
  <c r="C60" i="17"/>
  <c r="B60" i="17"/>
  <c r="A60" i="17"/>
  <c r="C59" i="17"/>
  <c r="B59" i="17"/>
  <c r="A59" i="17"/>
  <c r="C58" i="17"/>
  <c r="B58" i="17"/>
  <c r="A58" i="17"/>
  <c r="C57" i="17"/>
  <c r="B57" i="17"/>
  <c r="A57" i="17"/>
  <c r="C56" i="17"/>
  <c r="B56" i="17"/>
  <c r="A56" i="17"/>
  <c r="C55" i="17"/>
  <c r="B55" i="17"/>
  <c r="A55" i="17"/>
  <c r="C54" i="17"/>
  <c r="B54" i="17"/>
  <c r="A54" i="17"/>
  <c r="C53" i="17"/>
  <c r="B53" i="17"/>
  <c r="A53" i="17"/>
  <c r="C52" i="17"/>
  <c r="B52" i="17"/>
  <c r="A52" i="17"/>
  <c r="C51" i="17"/>
  <c r="B51" i="17"/>
  <c r="A51" i="17"/>
  <c r="C50" i="17"/>
  <c r="B50" i="17"/>
  <c r="A50" i="17"/>
  <c r="C49" i="17"/>
  <c r="B49" i="17"/>
  <c r="A49" i="17"/>
  <c r="C48" i="17"/>
  <c r="B48" i="17"/>
  <c r="A48" i="17"/>
  <c r="C47" i="17"/>
  <c r="B47" i="17"/>
  <c r="A47" i="17"/>
  <c r="C46" i="17"/>
  <c r="B46" i="17"/>
  <c r="A46" i="17"/>
  <c r="C45" i="17"/>
  <c r="B45" i="17"/>
  <c r="A45" i="17"/>
  <c r="C44" i="17"/>
  <c r="B44" i="17"/>
  <c r="A44" i="17"/>
  <c r="C43" i="17"/>
  <c r="B43" i="17"/>
  <c r="A43" i="17"/>
  <c r="C42" i="17"/>
  <c r="B42" i="17"/>
  <c r="A42" i="17"/>
  <c r="C41" i="17"/>
  <c r="B41" i="17"/>
  <c r="A41" i="17"/>
  <c r="C40" i="17"/>
  <c r="B40" i="17"/>
  <c r="A40" i="17"/>
  <c r="C39" i="17"/>
  <c r="B39" i="17"/>
  <c r="A39" i="17"/>
  <c r="C38" i="17"/>
  <c r="B38" i="17"/>
  <c r="A38" i="17"/>
  <c r="C65" i="21"/>
  <c r="B65" i="21"/>
  <c r="A65" i="21"/>
  <c r="C64" i="21"/>
  <c r="B64" i="21"/>
  <c r="A64" i="21"/>
  <c r="C63" i="21"/>
  <c r="B63" i="21"/>
  <c r="A63" i="21"/>
  <c r="C62" i="21"/>
  <c r="B62" i="21"/>
  <c r="A62" i="21"/>
  <c r="C61" i="21"/>
  <c r="B61" i="21"/>
  <c r="A61" i="21"/>
  <c r="C60" i="21"/>
  <c r="B60" i="21"/>
  <c r="A60" i="21"/>
  <c r="C59" i="21"/>
  <c r="B59" i="21"/>
  <c r="A59" i="21"/>
  <c r="C58" i="21"/>
  <c r="B58" i="21"/>
  <c r="A58" i="21"/>
  <c r="C57" i="21"/>
  <c r="B57" i="21"/>
  <c r="A57" i="21"/>
  <c r="C56" i="21"/>
  <c r="B56" i="21"/>
  <c r="A56" i="21"/>
  <c r="C55" i="21"/>
  <c r="B55" i="21"/>
  <c r="A55" i="21"/>
  <c r="C54" i="21"/>
  <c r="B54" i="21"/>
  <c r="A54" i="21"/>
  <c r="C53" i="21"/>
  <c r="B53" i="21"/>
  <c r="A53" i="21"/>
  <c r="C52" i="21"/>
  <c r="B52" i="21"/>
  <c r="A52" i="21"/>
  <c r="C51" i="21"/>
  <c r="B51" i="21"/>
  <c r="A51" i="21"/>
  <c r="C50" i="21"/>
  <c r="B50" i="21"/>
  <c r="A50" i="21"/>
  <c r="C49" i="21"/>
  <c r="B49" i="21"/>
  <c r="A49" i="21"/>
  <c r="C48" i="21"/>
  <c r="B48" i="21"/>
  <c r="A48" i="21"/>
  <c r="C47" i="21"/>
  <c r="B47" i="21"/>
  <c r="A47" i="21"/>
  <c r="C46" i="21"/>
  <c r="B46" i="21"/>
  <c r="A46" i="21"/>
  <c r="C45" i="21"/>
  <c r="B45" i="21"/>
  <c r="A45" i="21"/>
  <c r="C44" i="21"/>
  <c r="B44" i="21"/>
  <c r="A44" i="21"/>
  <c r="C43" i="21"/>
  <c r="B43" i="21"/>
  <c r="A43" i="21"/>
  <c r="C42" i="21"/>
  <c r="B42" i="21"/>
  <c r="A42" i="21"/>
  <c r="C41" i="21"/>
  <c r="B41" i="21"/>
  <c r="A41" i="21"/>
  <c r="C40" i="21"/>
  <c r="B40" i="21"/>
  <c r="A40" i="21"/>
  <c r="C39" i="21"/>
  <c r="B39" i="21"/>
  <c r="A39" i="21"/>
  <c r="C38" i="21"/>
  <c r="B38" i="21"/>
  <c r="A38" i="21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65" i="25"/>
  <c r="B65" i="25"/>
  <c r="A65" i="25"/>
  <c r="C64" i="25"/>
  <c r="B64" i="25"/>
  <c r="A64" i="25"/>
  <c r="C63" i="25"/>
  <c r="B63" i="25"/>
  <c r="A63" i="25"/>
  <c r="C62" i="25"/>
  <c r="B62" i="25"/>
  <c r="A62" i="25"/>
  <c r="C61" i="25"/>
  <c r="B61" i="25"/>
  <c r="A61" i="25"/>
  <c r="C60" i="25"/>
  <c r="B60" i="25"/>
  <c r="A60" i="25"/>
  <c r="C59" i="25"/>
  <c r="B59" i="25"/>
  <c r="A59" i="25"/>
  <c r="C58" i="25"/>
  <c r="B58" i="25"/>
  <c r="A58" i="25"/>
  <c r="C57" i="25"/>
  <c r="B57" i="25"/>
  <c r="A57" i="25"/>
  <c r="C56" i="25"/>
  <c r="B56" i="25"/>
  <c r="A56" i="25"/>
  <c r="C55" i="25"/>
  <c r="B55" i="25"/>
  <c r="A55" i="25"/>
  <c r="C54" i="25"/>
  <c r="B54" i="25"/>
  <c r="A54" i="25"/>
  <c r="C53" i="25"/>
  <c r="B53" i="25"/>
  <c r="A53" i="25"/>
  <c r="C52" i="25"/>
  <c r="B52" i="25"/>
  <c r="A52" i="25"/>
  <c r="C51" i="25"/>
  <c r="B51" i="25"/>
  <c r="A51" i="25"/>
  <c r="C50" i="25"/>
  <c r="B50" i="25"/>
  <c r="A50" i="25"/>
  <c r="C49" i="25"/>
  <c r="B49" i="25"/>
  <c r="A49" i="25"/>
  <c r="C48" i="25"/>
  <c r="B48" i="25"/>
  <c r="A48" i="25"/>
  <c r="C47" i="25"/>
  <c r="B47" i="25"/>
  <c r="A47" i="25"/>
  <c r="C46" i="25"/>
  <c r="B46" i="25"/>
  <c r="A46" i="25"/>
  <c r="C45" i="25"/>
  <c r="B45" i="25"/>
  <c r="A45" i="25"/>
  <c r="C44" i="25"/>
  <c r="B44" i="25"/>
  <c r="A44" i="25"/>
  <c r="C43" i="25"/>
  <c r="B43" i="25"/>
  <c r="A43" i="25"/>
  <c r="C42" i="25"/>
  <c r="B42" i="25"/>
  <c r="A42" i="25"/>
  <c r="C41" i="25"/>
  <c r="B41" i="25"/>
  <c r="A41" i="25"/>
  <c r="C40" i="25"/>
  <c r="B40" i="25"/>
  <c r="A40" i="25"/>
  <c r="C39" i="25"/>
  <c r="B39" i="25"/>
  <c r="A39" i="25"/>
  <c r="C38" i="25"/>
  <c r="B38" i="25"/>
  <c r="A38" i="25"/>
  <c r="C65" i="26"/>
  <c r="B65" i="26"/>
  <c r="A65" i="26"/>
  <c r="C64" i="26"/>
  <c r="B64" i="26"/>
  <c r="A64" i="26"/>
  <c r="C63" i="26"/>
  <c r="B63" i="26"/>
  <c r="A63" i="26"/>
  <c r="C62" i="26"/>
  <c r="B62" i="26"/>
  <c r="A62" i="26"/>
  <c r="C61" i="26"/>
  <c r="B61" i="26"/>
  <c r="A61" i="26"/>
  <c r="C60" i="26"/>
  <c r="B60" i="26"/>
  <c r="A60" i="26"/>
  <c r="C59" i="26"/>
  <c r="B59" i="26"/>
  <c r="A59" i="26"/>
  <c r="C58" i="26"/>
  <c r="B58" i="26"/>
  <c r="A58" i="26"/>
  <c r="C57" i="26"/>
  <c r="B57" i="26"/>
  <c r="A57" i="26"/>
  <c r="C56" i="26"/>
  <c r="B56" i="26"/>
  <c r="A56" i="26"/>
  <c r="C55" i="26"/>
  <c r="B55" i="26"/>
  <c r="A55" i="26"/>
  <c r="C54" i="26"/>
  <c r="B54" i="26"/>
  <c r="A54" i="26"/>
  <c r="C53" i="26"/>
  <c r="B53" i="26"/>
  <c r="A53" i="26"/>
  <c r="C52" i="26"/>
  <c r="B52" i="26"/>
  <c r="A52" i="26"/>
  <c r="C51" i="26"/>
  <c r="B51" i="26"/>
  <c r="A51" i="26"/>
  <c r="C50" i="26"/>
  <c r="B50" i="26"/>
  <c r="A50" i="26"/>
  <c r="C49" i="26"/>
  <c r="B49" i="26"/>
  <c r="A49" i="26"/>
  <c r="C48" i="26"/>
  <c r="B48" i="26"/>
  <c r="A48" i="26"/>
  <c r="C47" i="26"/>
  <c r="G46" i="26" s="1"/>
  <c r="B47" i="26"/>
  <c r="F46" i="26" s="1"/>
  <c r="A47" i="26"/>
  <c r="C46" i="26"/>
  <c r="B46" i="26"/>
  <c r="A46" i="26"/>
  <c r="C45" i="26"/>
  <c r="B45" i="26"/>
  <c r="A45" i="26"/>
  <c r="C44" i="26"/>
  <c r="B44" i="26"/>
  <c r="A44" i="26"/>
  <c r="C43" i="26"/>
  <c r="B43" i="26"/>
  <c r="A43" i="26"/>
  <c r="C42" i="26"/>
  <c r="B42" i="26"/>
  <c r="A42" i="26"/>
  <c r="C41" i="26"/>
  <c r="B41" i="26"/>
  <c r="A41" i="26"/>
  <c r="C40" i="26"/>
  <c r="B40" i="26"/>
  <c r="A40" i="26"/>
  <c r="C39" i="26"/>
  <c r="B39" i="26"/>
  <c r="A39" i="26"/>
  <c r="C38" i="26"/>
  <c r="B38" i="26"/>
  <c r="A38" i="26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38" i="5"/>
  <c r="C38" i="5"/>
  <c r="C37" i="5"/>
  <c r="G37" i="5" s="1"/>
  <c r="B37" i="5"/>
  <c r="F37" i="5" s="1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38" i="5"/>
  <c r="E6" i="6"/>
  <c r="B37" i="6" s="1"/>
  <c r="F37" i="6" s="1"/>
  <c r="E6" i="7"/>
  <c r="B37" i="7" s="1"/>
  <c r="F37" i="7" s="1"/>
  <c r="E6" i="8"/>
  <c r="B37" i="8" s="1"/>
  <c r="F37" i="8" s="1"/>
  <c r="E6" i="9"/>
  <c r="B37" i="9" s="1"/>
  <c r="F37" i="9" s="1"/>
  <c r="E6" i="10"/>
  <c r="B37" i="10" s="1"/>
  <c r="F37" i="10" s="1"/>
  <c r="E6" i="11"/>
  <c r="B37" i="11" s="1"/>
  <c r="F37" i="11" s="1"/>
  <c r="E6" i="12"/>
  <c r="B37" i="12" s="1"/>
  <c r="F37" i="12" s="1"/>
  <c r="E6" i="13"/>
  <c r="B37" i="13" s="1"/>
  <c r="F37" i="13" s="1"/>
  <c r="E6" i="14"/>
  <c r="B37" i="14" s="1"/>
  <c r="F37" i="14" s="1"/>
  <c r="E6" i="15"/>
  <c r="B37" i="15" s="1"/>
  <c r="F37" i="15" s="1"/>
  <c r="E6" i="16"/>
  <c r="B37" i="16" s="1"/>
  <c r="F37" i="16" s="1"/>
  <c r="E6" i="17"/>
  <c r="B37" i="17" s="1"/>
  <c r="F37" i="17" s="1"/>
  <c r="E6" i="21"/>
  <c r="B37" i="21" s="1"/>
  <c r="F37" i="21" s="1"/>
  <c r="E6" i="22"/>
  <c r="B37" i="22" s="1"/>
  <c r="F37" i="22" s="1"/>
  <c r="E6" i="23"/>
  <c r="B37" i="23" s="1"/>
  <c r="F37" i="23" s="1"/>
  <c r="E6" i="25"/>
  <c r="B37" i="25" s="1"/>
  <c r="F37" i="25" s="1"/>
  <c r="E6" i="26"/>
  <c r="B37" i="26" s="1"/>
  <c r="F37" i="26" s="1"/>
  <c r="E6" i="24"/>
  <c r="B37" i="24" s="1"/>
  <c r="F37" i="24" s="1"/>
  <c r="D6" i="6"/>
  <c r="C37" i="6" s="1"/>
  <c r="G37" i="6" s="1"/>
  <c r="D6" i="7"/>
  <c r="C37" i="7" s="1"/>
  <c r="G37" i="7" s="1"/>
  <c r="D6" i="8"/>
  <c r="C37" i="8" s="1"/>
  <c r="G37" i="8" s="1"/>
  <c r="D6" i="9"/>
  <c r="C37" i="9" s="1"/>
  <c r="G37" i="9" s="1"/>
  <c r="D6" i="10"/>
  <c r="C37" i="10" s="1"/>
  <c r="G37" i="10" s="1"/>
  <c r="D6" i="11"/>
  <c r="C37" i="11" s="1"/>
  <c r="G37" i="11" s="1"/>
  <c r="D6" i="12"/>
  <c r="C37" i="12" s="1"/>
  <c r="G37" i="12" s="1"/>
  <c r="D6" i="13"/>
  <c r="C37" i="13" s="1"/>
  <c r="G37" i="13" s="1"/>
  <c r="D6" i="14"/>
  <c r="C37" i="14" s="1"/>
  <c r="G37" i="14" s="1"/>
  <c r="D6" i="15"/>
  <c r="C37" i="15" s="1"/>
  <c r="G37" i="15" s="1"/>
  <c r="D6" i="16"/>
  <c r="C37" i="16" s="1"/>
  <c r="G37" i="16" s="1"/>
  <c r="D6" i="17"/>
  <c r="C37" i="17" s="1"/>
  <c r="G37" i="17" s="1"/>
  <c r="D6" i="21"/>
  <c r="C37" i="21" s="1"/>
  <c r="G37" i="21" s="1"/>
  <c r="D6" i="22"/>
  <c r="C37" i="22" s="1"/>
  <c r="G37" i="22" s="1"/>
  <c r="D6" i="23"/>
  <c r="C37" i="23" s="1"/>
  <c r="G37" i="23" s="1"/>
  <c r="D6" i="25"/>
  <c r="C37" i="25" s="1"/>
  <c r="G37" i="25" s="1"/>
  <c r="D6" i="26"/>
  <c r="C37" i="26" s="1"/>
  <c r="G37" i="26" s="1"/>
  <c r="D6" i="24"/>
  <c r="C37" i="24" s="1"/>
  <c r="G37" i="24" s="1"/>
  <c r="C6" i="6"/>
  <c r="C6" i="7"/>
  <c r="C6" i="8"/>
  <c r="C6" i="9"/>
  <c r="C6" i="10"/>
  <c r="C6" i="11"/>
  <c r="C6" i="12"/>
  <c r="C6" i="13"/>
  <c r="C6" i="14"/>
  <c r="C6" i="15"/>
  <c r="C6" i="16"/>
  <c r="C6" i="17"/>
  <c r="C6" i="21"/>
  <c r="C6" i="22"/>
  <c r="C6" i="23"/>
  <c r="C6" i="25"/>
  <c r="C6" i="26"/>
  <c r="C6" i="24"/>
  <c r="B6" i="6"/>
  <c r="B6" i="7"/>
  <c r="B6" i="8"/>
  <c r="B6" i="9"/>
  <c r="B6" i="10"/>
  <c r="B6" i="11"/>
  <c r="B6" i="12"/>
  <c r="B6" i="13"/>
  <c r="B6" i="14"/>
  <c r="B6" i="15"/>
  <c r="B6" i="16"/>
  <c r="B6" i="17"/>
  <c r="B6" i="21"/>
  <c r="B6" i="22"/>
  <c r="B6" i="23"/>
  <c r="B6" i="25"/>
  <c r="B6" i="26"/>
  <c r="B6" i="24"/>
  <c r="D5" i="6"/>
  <c r="D5" i="7"/>
  <c r="D5" i="8"/>
  <c r="D5" i="9"/>
  <c r="D5" i="10"/>
  <c r="D5" i="11"/>
  <c r="D5" i="12"/>
  <c r="D5" i="13"/>
  <c r="D5" i="14"/>
  <c r="D5" i="15"/>
  <c r="D5" i="16"/>
  <c r="D5" i="17"/>
  <c r="D5" i="21"/>
  <c r="D5" i="22"/>
  <c r="D5" i="23"/>
  <c r="D5" i="25"/>
  <c r="D5" i="26"/>
  <c r="D5" i="24"/>
  <c r="B5" i="6"/>
  <c r="B5" i="7"/>
  <c r="B5" i="8"/>
  <c r="B5" i="9"/>
  <c r="B5" i="10"/>
  <c r="B5" i="11"/>
  <c r="B5" i="12"/>
  <c r="B5" i="13"/>
  <c r="B5" i="14"/>
  <c r="B5" i="15"/>
  <c r="B5" i="16"/>
  <c r="B5" i="17"/>
  <c r="B5" i="21"/>
  <c r="B5" i="22"/>
  <c r="B5" i="24"/>
  <c r="B5" i="25"/>
  <c r="B5" i="26"/>
  <c r="B5" i="23"/>
  <c r="D42" i="21" l="1"/>
  <c r="D55" i="24"/>
  <c r="D50" i="24"/>
  <c r="D51" i="24"/>
  <c r="D58" i="24"/>
  <c r="D53" i="24"/>
  <c r="D49" i="21"/>
  <c r="D41" i="21"/>
  <c r="D59" i="21"/>
  <c r="D43" i="21"/>
  <c r="D47" i="21"/>
  <c r="D48" i="23"/>
  <c r="D44" i="23"/>
  <c r="D54" i="23"/>
  <c r="D40" i="22"/>
  <c r="D60" i="17"/>
  <c r="D56" i="15"/>
  <c r="D49" i="13"/>
  <c r="D45" i="12"/>
  <c r="D47" i="11"/>
  <c r="D46" i="11"/>
  <c r="D39" i="7"/>
  <c r="D44" i="26"/>
  <c r="D50" i="26"/>
  <c r="D51" i="25"/>
  <c r="D63" i="24"/>
  <c r="D65" i="24"/>
  <c r="D49" i="23"/>
  <c r="D63" i="23"/>
  <c r="D46" i="22"/>
  <c r="D45" i="22"/>
  <c r="D39" i="21"/>
  <c r="D59" i="17"/>
  <c r="D57" i="12"/>
  <c r="D65" i="12"/>
  <c r="D52" i="13"/>
  <c r="D59" i="9"/>
  <c r="D51" i="8"/>
  <c r="D61" i="7"/>
  <c r="D61" i="25"/>
  <c r="D63" i="22"/>
  <c r="D59" i="7"/>
  <c r="D53" i="25"/>
  <c r="D65" i="23"/>
  <c r="D55" i="22"/>
  <c r="D61" i="26"/>
  <c r="D65" i="26"/>
  <c r="D45" i="25"/>
  <c r="D49" i="25"/>
  <c r="D59" i="25"/>
  <c r="D63" i="25"/>
  <c r="D41" i="22"/>
  <c r="D60" i="7"/>
  <c r="D52" i="7"/>
  <c r="D51" i="26"/>
  <c r="D53" i="26"/>
  <c r="D57" i="26"/>
  <c r="D39" i="24"/>
  <c r="D45" i="24"/>
  <c r="D59" i="23"/>
  <c r="D64" i="23"/>
  <c r="D62" i="21"/>
  <c r="D50" i="7"/>
  <c r="D43" i="7"/>
  <c r="D53" i="7"/>
  <c r="D55" i="7"/>
  <c r="D40" i="25"/>
  <c r="D60" i="25"/>
  <c r="D44" i="25"/>
  <c r="D45" i="7"/>
  <c r="D42" i="26"/>
  <c r="D59" i="26"/>
  <c r="D43" i="25"/>
  <c r="D47" i="25"/>
  <c r="D55" i="25"/>
  <c r="D39" i="22"/>
  <c r="D60" i="22"/>
  <c r="D39" i="16"/>
  <c r="D59" i="16"/>
  <c r="D56" i="16"/>
  <c r="D46" i="16"/>
  <c r="D52" i="16"/>
  <c r="D60" i="16"/>
  <c r="D50" i="16"/>
  <c r="D48" i="16"/>
  <c r="D55" i="16"/>
  <c r="D43" i="16"/>
  <c r="D54" i="16"/>
  <c r="D40" i="16"/>
  <c r="D38" i="16"/>
  <c r="D65" i="16"/>
  <c r="D49" i="26"/>
  <c r="D64" i="25"/>
  <c r="D50" i="22"/>
  <c r="D41" i="26"/>
  <c r="D55" i="26"/>
  <c r="D39" i="26"/>
  <c r="D39" i="25"/>
  <c r="D57" i="22"/>
  <c r="D40" i="21"/>
  <c r="D54" i="21"/>
  <c r="D46" i="21"/>
  <c r="D65" i="21"/>
  <c r="D52" i="21"/>
  <c r="D44" i="21"/>
  <c r="D51" i="21"/>
  <c r="D38" i="21"/>
  <c r="D61" i="21"/>
  <c r="D48" i="21"/>
  <c r="D58" i="21"/>
  <c r="D44" i="16"/>
  <c r="D57" i="16"/>
  <c r="D55" i="14"/>
  <c r="D65" i="14"/>
  <c r="D65" i="25"/>
  <c r="D51" i="7"/>
  <c r="D52" i="26"/>
  <c r="D43" i="26"/>
  <c r="D58" i="25"/>
  <c r="D41" i="23"/>
  <c r="D48" i="22"/>
  <c r="D42" i="7"/>
  <c r="D45" i="26"/>
  <c r="D50" i="25"/>
  <c r="D62" i="24"/>
  <c r="D64" i="24"/>
  <c r="D60" i="23"/>
  <c r="D44" i="22"/>
  <c r="D62" i="7"/>
  <c r="D58" i="26"/>
  <c r="D42" i="25"/>
  <c r="D56" i="25"/>
  <c r="D48" i="24"/>
  <c r="D50" i="23"/>
  <c r="D65" i="22"/>
  <c r="D58" i="7"/>
  <c r="D60" i="26"/>
  <c r="D48" i="25"/>
  <c r="D52" i="25"/>
  <c r="D42" i="24"/>
  <c r="D42" i="23"/>
  <c r="D49" i="22"/>
  <c r="D52" i="17"/>
  <c r="D64" i="17"/>
  <c r="D62" i="17"/>
  <c r="D51" i="17"/>
  <c r="D49" i="17"/>
  <c r="D41" i="17"/>
  <c r="D56" i="17"/>
  <c r="D40" i="17"/>
  <c r="D38" i="17"/>
  <c r="D42" i="16"/>
  <c r="D48" i="7"/>
  <c r="D64" i="7"/>
  <c r="D62" i="25"/>
  <c r="D41" i="24"/>
  <c r="D44" i="24"/>
  <c r="D57" i="24"/>
  <c r="D60" i="24"/>
  <c r="D47" i="23"/>
  <c r="D51" i="22"/>
  <c r="D54" i="22"/>
  <c r="D40" i="14"/>
  <c r="D46" i="14"/>
  <c r="D62" i="14"/>
  <c r="D49" i="14"/>
  <c r="D41" i="14"/>
  <c r="D58" i="14"/>
  <c r="D60" i="13"/>
  <c r="D41" i="7"/>
  <c r="D44" i="7"/>
  <c r="D57" i="7"/>
  <c r="D40" i="26"/>
  <c r="D47" i="26"/>
  <c r="D56" i="26"/>
  <c r="D63" i="26"/>
  <c r="D39" i="23"/>
  <c r="D53" i="23"/>
  <c r="D58" i="23"/>
  <c r="D42" i="22"/>
  <c r="D64" i="22"/>
  <c r="D63" i="8"/>
  <c r="D57" i="25"/>
  <c r="D56" i="24"/>
  <c r="D59" i="22"/>
  <c r="D53" i="21"/>
  <c r="D45" i="15"/>
  <c r="D50" i="15"/>
  <c r="D63" i="15"/>
  <c r="D39" i="15"/>
  <c r="D49" i="9"/>
  <c r="D54" i="9"/>
  <c r="D45" i="9"/>
  <c r="D51" i="9"/>
  <c r="D40" i="7"/>
  <c r="D47" i="7"/>
  <c r="D56" i="7"/>
  <c r="D63" i="7"/>
  <c r="D49" i="24"/>
  <c r="D52" i="24"/>
  <c r="D61" i="24"/>
  <c r="D57" i="23"/>
  <c r="D62" i="22"/>
  <c r="D43" i="22"/>
  <c r="D38" i="22"/>
  <c r="D61" i="22"/>
  <c r="D52" i="22"/>
  <c r="D47" i="22"/>
  <c r="D57" i="21"/>
  <c r="D62" i="26"/>
  <c r="D41" i="25"/>
  <c r="D40" i="24"/>
  <c r="D43" i="24"/>
  <c r="D47" i="24"/>
  <c r="D59" i="24"/>
  <c r="D62" i="23"/>
  <c r="D56" i="23"/>
  <c r="D51" i="23"/>
  <c r="D46" i="23"/>
  <c r="D40" i="23"/>
  <c r="D55" i="23"/>
  <c r="D56" i="22"/>
  <c r="D64" i="21"/>
  <c r="D55" i="17"/>
  <c r="D49" i="7"/>
  <c r="D65" i="7"/>
  <c r="D48" i="26"/>
  <c r="D64" i="26"/>
  <c r="D54" i="24"/>
  <c r="D38" i="23"/>
  <c r="D43" i="23"/>
  <c r="D52" i="23"/>
  <c r="D58" i="22"/>
  <c r="D50" i="21"/>
  <c r="D60" i="15"/>
  <c r="D60" i="14"/>
  <c r="D47" i="13"/>
  <c r="D63" i="10"/>
  <c r="D59" i="10"/>
  <c r="D55" i="10"/>
  <c r="D60" i="10"/>
  <c r="D41" i="8"/>
  <c r="D38" i="7"/>
  <c r="D46" i="7"/>
  <c r="D54" i="7"/>
  <c r="D38" i="26"/>
  <c r="D46" i="26"/>
  <c r="D54" i="26"/>
  <c r="D38" i="25"/>
  <c r="D46" i="25"/>
  <c r="D54" i="25"/>
  <c r="D38" i="24"/>
  <c r="D46" i="24"/>
  <c r="D45" i="23"/>
  <c r="D61" i="23"/>
  <c r="D56" i="21"/>
  <c r="D43" i="17"/>
  <c r="D49" i="16"/>
  <c r="D44" i="15"/>
  <c r="D58" i="15"/>
  <c r="D48" i="14"/>
  <c r="D52" i="14"/>
  <c r="D43" i="13"/>
  <c r="D65" i="9"/>
  <c r="D48" i="15"/>
  <c r="D65" i="15"/>
  <c r="D44" i="12"/>
  <c r="D58" i="12"/>
  <c r="D40" i="8"/>
  <c r="D57" i="8"/>
  <c r="D46" i="8"/>
  <c r="D42" i="8"/>
  <c r="D60" i="8"/>
  <c r="D47" i="8"/>
  <c r="D53" i="22"/>
  <c r="D45" i="21"/>
  <c r="D60" i="21"/>
  <c r="D48" i="17"/>
  <c r="D55" i="15"/>
  <c r="D53" i="13"/>
  <c r="D55" i="9"/>
  <c r="D64" i="9"/>
  <c r="D64" i="14"/>
  <c r="D39" i="13"/>
  <c r="D62" i="13"/>
  <c r="D38" i="13"/>
  <c r="D55" i="13"/>
  <c r="D41" i="13"/>
  <c r="D51" i="13"/>
  <c r="D46" i="13"/>
  <c r="D61" i="13"/>
  <c r="D54" i="13"/>
  <c r="D57" i="13"/>
  <c r="D45" i="13"/>
  <c r="D58" i="13"/>
  <c r="D49" i="12"/>
  <c r="D46" i="17"/>
  <c r="D63" i="17"/>
  <c r="D41" i="15"/>
  <c r="D56" i="13"/>
  <c r="D65" i="13"/>
  <c r="D42" i="11"/>
  <c r="D59" i="11"/>
  <c r="D65" i="11"/>
  <c r="D41" i="11"/>
  <c r="D39" i="17"/>
  <c r="D42" i="17"/>
  <c r="D50" i="17"/>
  <c r="D53" i="14"/>
  <c r="D44" i="13"/>
  <c r="D40" i="12"/>
  <c r="D46" i="12"/>
  <c r="D62" i="12"/>
  <c r="D47" i="12"/>
  <c r="D42" i="12"/>
  <c r="D52" i="12"/>
  <c r="D60" i="12"/>
  <c r="D41" i="12"/>
  <c r="D39" i="12"/>
  <c r="D55" i="12"/>
  <c r="D61" i="12"/>
  <c r="D50" i="11"/>
  <c r="D61" i="11"/>
  <c r="D42" i="9"/>
  <c r="D56" i="9"/>
  <c r="D53" i="17"/>
  <c r="D61" i="17"/>
  <c r="D54" i="17"/>
  <c r="D45" i="17"/>
  <c r="D44" i="17"/>
  <c r="D65" i="17"/>
  <c r="D62" i="16"/>
  <c r="D61" i="16"/>
  <c r="D50" i="13"/>
  <c r="D59" i="8"/>
  <c r="D55" i="21"/>
  <c r="D63" i="21"/>
  <c r="D57" i="17"/>
  <c r="D63" i="16"/>
  <c r="D43" i="15"/>
  <c r="D38" i="15"/>
  <c r="D47" i="15"/>
  <c r="D46" i="15"/>
  <c r="D52" i="15"/>
  <c r="D49" i="15"/>
  <c r="D64" i="15"/>
  <c r="D51" i="15"/>
  <c r="D59" i="15"/>
  <c r="D59" i="14"/>
  <c r="D45" i="11"/>
  <c r="D49" i="10"/>
  <c r="D50" i="10"/>
  <c r="D39" i="10"/>
  <c r="D51" i="10"/>
  <c r="D53" i="10"/>
  <c r="D65" i="10"/>
  <c r="D61" i="9"/>
  <c r="D41" i="9"/>
  <c r="D62" i="9"/>
  <c r="D38" i="9"/>
  <c r="D46" i="9"/>
  <c r="D39" i="9"/>
  <c r="D57" i="9"/>
  <c r="D43" i="9"/>
  <c r="D53" i="9"/>
  <c r="D60" i="9"/>
  <c r="D44" i="8"/>
  <c r="D41" i="16"/>
  <c r="D47" i="16"/>
  <c r="D51" i="16"/>
  <c r="D58" i="16"/>
  <c r="D64" i="16"/>
  <c r="D42" i="15"/>
  <c r="D54" i="15"/>
  <c r="D39" i="14"/>
  <c r="D50" i="14"/>
  <c r="D38" i="14"/>
  <c r="D57" i="14"/>
  <c r="D42" i="14"/>
  <c r="D47" i="14"/>
  <c r="D51" i="12"/>
  <c r="D54" i="8"/>
  <c r="D38" i="8"/>
  <c r="D58" i="8"/>
  <c r="D62" i="8"/>
  <c r="D39" i="8"/>
  <c r="D52" i="8"/>
  <c r="D50" i="8"/>
  <c r="D58" i="17"/>
  <c r="D40" i="15"/>
  <c r="D61" i="14"/>
  <c r="D59" i="13"/>
  <c r="D50" i="12"/>
  <c r="D49" i="11"/>
  <c r="D62" i="11"/>
  <c r="D52" i="11"/>
  <c r="D43" i="11"/>
  <c r="D51" i="11"/>
  <c r="D47" i="9"/>
  <c r="D63" i="9"/>
  <c r="D45" i="16"/>
  <c r="D57" i="15"/>
  <c r="D62" i="15"/>
  <c r="D45" i="14"/>
  <c r="D54" i="14"/>
  <c r="D56" i="14"/>
  <c r="D64" i="13"/>
  <c r="D42" i="10"/>
  <c r="D38" i="10"/>
  <c r="D43" i="10"/>
  <c r="D47" i="10"/>
  <c r="D52" i="10"/>
  <c r="D50" i="9"/>
  <c r="D63" i="14"/>
  <c r="D48" i="13"/>
  <c r="D55" i="11"/>
  <c r="D57" i="11"/>
  <c r="D64" i="11"/>
  <c r="D62" i="10"/>
  <c r="D58" i="10"/>
  <c r="D56" i="8"/>
  <c r="D61" i="8"/>
  <c r="D63" i="11"/>
  <c r="D44" i="9"/>
  <c r="D43" i="8"/>
  <c r="D45" i="8"/>
  <c r="D53" i="8"/>
  <c r="D47" i="17"/>
  <c r="D53" i="16"/>
  <c r="D44" i="14"/>
  <c r="D40" i="13"/>
  <c r="D43" i="12"/>
  <c r="D39" i="11"/>
  <c r="D53" i="11"/>
  <c r="D54" i="11"/>
  <c r="D38" i="11"/>
  <c r="D48" i="11"/>
  <c r="D56" i="11"/>
  <c r="D58" i="11"/>
  <c r="D57" i="10"/>
  <c r="D58" i="9"/>
  <c r="D55" i="8"/>
  <c r="D44" i="11"/>
  <c r="D45" i="10"/>
  <c r="D48" i="10"/>
  <c r="D52" i="9"/>
  <c r="D49" i="8"/>
  <c r="D53" i="15"/>
  <c r="D53" i="12"/>
  <c r="D56" i="12"/>
  <c r="D60" i="11"/>
  <c r="D41" i="10"/>
  <c r="D54" i="10"/>
  <c r="D61" i="10"/>
  <c r="D64" i="10"/>
  <c r="D65" i="8"/>
  <c r="D61" i="15"/>
  <c r="D43" i="14"/>
  <c r="D51" i="14"/>
  <c r="D42" i="13"/>
  <c r="D63" i="13"/>
  <c r="D54" i="12"/>
  <c r="D38" i="12"/>
  <c r="D59" i="12"/>
  <c r="D63" i="12"/>
  <c r="D40" i="11"/>
  <c r="D44" i="10"/>
  <c r="D40" i="9"/>
  <c r="D48" i="9"/>
  <c r="D48" i="12"/>
  <c r="D64" i="12"/>
  <c r="D40" i="10"/>
  <c r="D46" i="10"/>
  <c r="D56" i="10"/>
  <c r="D48" i="8"/>
  <c r="D64" i="8"/>
  <c r="D47" i="6"/>
  <c r="D43" i="6"/>
  <c r="D57" i="6"/>
  <c r="D50" i="6"/>
  <c r="D59" i="6"/>
  <c r="D39" i="6"/>
  <c r="D41" i="6"/>
  <c r="D55" i="6"/>
  <c r="D49" i="6"/>
  <c r="D63" i="6"/>
  <c r="D65" i="6"/>
  <c r="D38" i="6"/>
  <c r="D60" i="6"/>
  <c r="D52" i="6"/>
  <c r="D44" i="6"/>
  <c r="D64" i="6"/>
  <c r="D56" i="6"/>
  <c r="D48" i="6"/>
  <c r="D40" i="6"/>
  <c r="D54" i="6"/>
  <c r="D45" i="6"/>
  <c r="D61" i="6"/>
  <c r="D46" i="6"/>
  <c r="D62" i="6"/>
  <c r="D42" i="6"/>
  <c r="D51" i="6"/>
  <c r="D53" i="6"/>
  <c r="D58" i="6"/>
  <c r="D65" i="5"/>
  <c r="D57" i="5"/>
  <c r="D49" i="5"/>
  <c r="D41" i="5"/>
  <c r="D63" i="5"/>
  <c r="D55" i="5"/>
  <c r="D47" i="5"/>
  <c r="D46" i="5"/>
  <c r="D61" i="5"/>
  <c r="D53" i="5"/>
  <c r="D45" i="5"/>
  <c r="D51" i="5"/>
  <c r="D44" i="5"/>
  <c r="D43" i="5"/>
  <c r="D38" i="5"/>
  <c r="D58" i="5"/>
  <c r="D50" i="5"/>
  <c r="D42" i="5"/>
  <c r="D52" i="5"/>
  <c r="D59" i="5"/>
  <c r="D64" i="5"/>
  <c r="D56" i="5"/>
  <c r="D48" i="5"/>
  <c r="D40" i="5"/>
  <c r="D39" i="5"/>
  <c r="D60" i="5"/>
  <c r="D62" i="5"/>
  <c r="D54" i="5"/>
  <c r="I17" i="4"/>
  <c r="I16" i="4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33" i="5"/>
  <c r="F32" i="5"/>
  <c r="F30" i="5"/>
  <c r="F29" i="5"/>
  <c r="F28" i="5"/>
  <c r="F26" i="5"/>
  <c r="F25" i="5"/>
  <c r="F23" i="5"/>
  <c r="F22" i="5"/>
  <c r="F21" i="5"/>
  <c r="F19" i="5"/>
  <c r="F18" i="5"/>
  <c r="F15" i="5"/>
  <c r="F14" i="5"/>
  <c r="F13" i="5"/>
  <c r="F12" i="5"/>
  <c r="F11" i="5"/>
  <c r="F9" i="5"/>
  <c r="F8" i="5"/>
  <c r="F7" i="6"/>
  <c r="F7" i="7"/>
  <c r="F7" i="8"/>
  <c r="F7" i="9"/>
  <c r="F7" i="10"/>
  <c r="F7" i="11"/>
  <c r="F7" i="12"/>
  <c r="F7" i="13"/>
  <c r="F7" i="14"/>
  <c r="F7" i="15"/>
  <c r="F7" i="16"/>
  <c r="F7" i="17"/>
  <c r="F7" i="21"/>
  <c r="F7" i="22"/>
  <c r="F7" i="23"/>
  <c r="F7" i="24"/>
  <c r="F7" i="25"/>
  <c r="F7" i="26"/>
  <c r="C35" i="6"/>
  <c r="D35" i="6"/>
  <c r="E35" i="6"/>
  <c r="C35" i="7"/>
  <c r="D35" i="7"/>
  <c r="E35" i="7"/>
  <c r="C35" i="8"/>
  <c r="D35" i="8"/>
  <c r="E35" i="8"/>
  <c r="C35" i="9"/>
  <c r="D35" i="9"/>
  <c r="E35" i="9"/>
  <c r="C35" i="10"/>
  <c r="D35" i="10"/>
  <c r="E35" i="10"/>
  <c r="C35" i="11"/>
  <c r="D35" i="11"/>
  <c r="E35" i="11"/>
  <c r="C35" i="12"/>
  <c r="D35" i="12"/>
  <c r="E35" i="12"/>
  <c r="C35" i="13"/>
  <c r="D35" i="13"/>
  <c r="E35" i="13"/>
  <c r="C35" i="14"/>
  <c r="D35" i="14"/>
  <c r="E35" i="14"/>
  <c r="C35" i="15"/>
  <c r="D35" i="15"/>
  <c r="E35" i="15"/>
  <c r="C35" i="16"/>
  <c r="D35" i="16"/>
  <c r="E35" i="16"/>
  <c r="C35" i="17"/>
  <c r="D35" i="17"/>
  <c r="E35" i="17"/>
  <c r="C35" i="21"/>
  <c r="D35" i="21"/>
  <c r="E35" i="21"/>
  <c r="C35" i="22"/>
  <c r="D35" i="22"/>
  <c r="E35" i="22"/>
  <c r="C35" i="23"/>
  <c r="D35" i="23"/>
  <c r="E35" i="23"/>
  <c r="C35" i="24"/>
  <c r="D35" i="24"/>
  <c r="E35" i="24"/>
  <c r="C35" i="25"/>
  <c r="D35" i="25"/>
  <c r="E35" i="25"/>
  <c r="C35" i="26"/>
  <c r="D35" i="26"/>
  <c r="E35" i="26"/>
  <c r="C35" i="5"/>
  <c r="D35" i="5"/>
  <c r="E35" i="5"/>
  <c r="B35" i="6"/>
  <c r="B35" i="7"/>
  <c r="B35" i="8"/>
  <c r="B35" i="9"/>
  <c r="B35" i="10"/>
  <c r="B35" i="11"/>
  <c r="B35" i="12"/>
  <c r="B35" i="13"/>
  <c r="B35" i="14"/>
  <c r="B35" i="15"/>
  <c r="B35" i="16"/>
  <c r="B35" i="17"/>
  <c r="B35" i="21"/>
  <c r="B35" i="22"/>
  <c r="B35" i="23"/>
  <c r="B35" i="24"/>
  <c r="B35" i="25"/>
  <c r="B35" i="26"/>
  <c r="B35" i="5"/>
  <c r="E45" i="26" l="1"/>
  <c r="F35" i="23"/>
  <c r="F35" i="15"/>
  <c r="E65" i="12"/>
  <c r="E57" i="12"/>
  <c r="E49" i="12"/>
  <c r="E41" i="12"/>
  <c r="E59" i="12"/>
  <c r="E54" i="12"/>
  <c r="E43" i="12"/>
  <c r="E38" i="12"/>
  <c r="E55" i="12"/>
  <c r="E39" i="12"/>
  <c r="E50" i="12"/>
  <c r="E46" i="12"/>
  <c r="E64" i="12"/>
  <c r="E60" i="12"/>
  <c r="E47" i="12"/>
  <c r="E40" i="12"/>
  <c r="E58" i="12"/>
  <c r="E51" i="12"/>
  <c r="E48" i="12"/>
  <c r="E44" i="12"/>
  <c r="E62" i="12"/>
  <c r="E56" i="12"/>
  <c r="E63" i="12"/>
  <c r="E61" i="12"/>
  <c r="E42" i="12"/>
  <c r="E53" i="12"/>
  <c r="E45" i="12"/>
  <c r="E52" i="12"/>
  <c r="E65" i="26"/>
  <c r="E57" i="26"/>
  <c r="E49" i="26"/>
  <c r="E41" i="26"/>
  <c r="E50" i="26"/>
  <c r="E58" i="26"/>
  <c r="E42" i="26"/>
  <c r="E63" i="26"/>
  <c r="E55" i="26"/>
  <c r="E47" i="26"/>
  <c r="E39" i="26"/>
  <c r="E61" i="26"/>
  <c r="E62" i="26"/>
  <c r="E52" i="26"/>
  <c r="E56" i="26"/>
  <c r="E40" i="26"/>
  <c r="E53" i="26"/>
  <c r="E43" i="26"/>
  <c r="E51" i="26"/>
  <c r="E38" i="26"/>
  <c r="E60" i="26"/>
  <c r="E59" i="26"/>
  <c r="E48" i="26"/>
  <c r="E44" i="26"/>
  <c r="E54" i="26"/>
  <c r="E64" i="26"/>
  <c r="E62" i="23"/>
  <c r="E54" i="23"/>
  <c r="E46" i="23"/>
  <c r="E38" i="23"/>
  <c r="E58" i="23"/>
  <c r="E53" i="23"/>
  <c r="E42" i="23"/>
  <c r="E64" i="23"/>
  <c r="E59" i="23"/>
  <c r="E48" i="23"/>
  <c r="E43" i="23"/>
  <c r="E52" i="23"/>
  <c r="E65" i="23"/>
  <c r="E60" i="23"/>
  <c r="E49" i="23"/>
  <c r="E63" i="23"/>
  <c r="E55" i="23"/>
  <c r="E41" i="23"/>
  <c r="E44" i="23"/>
  <c r="E61" i="23"/>
  <c r="E56" i="23"/>
  <c r="E50" i="23"/>
  <c r="E51" i="23"/>
  <c r="E45" i="23"/>
  <c r="E39" i="23"/>
  <c r="E47" i="23"/>
  <c r="E57" i="23"/>
  <c r="E40" i="23"/>
  <c r="E65" i="8"/>
  <c r="E57" i="8"/>
  <c r="E49" i="8"/>
  <c r="E41" i="8"/>
  <c r="E59" i="8"/>
  <c r="E54" i="8"/>
  <c r="E43" i="8"/>
  <c r="E38" i="8"/>
  <c r="E55" i="8"/>
  <c r="E39" i="8"/>
  <c r="E61" i="8"/>
  <c r="E52" i="8"/>
  <c r="E42" i="8"/>
  <c r="E63" i="8"/>
  <c r="E56" i="8"/>
  <c r="E53" i="8"/>
  <c r="E58" i="8"/>
  <c r="E51" i="8"/>
  <c r="E47" i="8"/>
  <c r="E46" i="8"/>
  <c r="E44" i="8"/>
  <c r="E40" i="8"/>
  <c r="E45" i="8"/>
  <c r="E62" i="8"/>
  <c r="E64" i="8"/>
  <c r="E60" i="8"/>
  <c r="E50" i="8"/>
  <c r="E48" i="8"/>
  <c r="E62" i="24"/>
  <c r="E63" i="24"/>
  <c r="E57" i="24"/>
  <c r="E49" i="24"/>
  <c r="E41" i="24"/>
  <c r="E58" i="24"/>
  <c r="E50" i="24"/>
  <c r="E42" i="24"/>
  <c r="E55" i="24"/>
  <c r="E47" i="24"/>
  <c r="E39" i="24"/>
  <c r="E56" i="24"/>
  <c r="E52" i="24"/>
  <c r="E46" i="24"/>
  <c r="E40" i="24"/>
  <c r="E53" i="24"/>
  <c r="E59" i="24"/>
  <c r="E43" i="24"/>
  <c r="E65" i="24"/>
  <c r="E60" i="24"/>
  <c r="E54" i="24"/>
  <c r="E48" i="24"/>
  <c r="E44" i="24"/>
  <c r="E38" i="24"/>
  <c r="E51" i="24"/>
  <c r="E64" i="24"/>
  <c r="E45" i="24"/>
  <c r="E61" i="24"/>
  <c r="E62" i="17"/>
  <c r="E63" i="17"/>
  <c r="E56" i="17"/>
  <c r="E48" i="17"/>
  <c r="E40" i="17"/>
  <c r="E54" i="17"/>
  <c r="E55" i="17"/>
  <c r="E47" i="17"/>
  <c r="E42" i="17"/>
  <c r="E59" i="17"/>
  <c r="E51" i="17"/>
  <c r="E38" i="17"/>
  <c r="E65" i="17"/>
  <c r="E46" i="17"/>
  <c r="E41" i="17"/>
  <c r="E52" i="17"/>
  <c r="E44" i="17"/>
  <c r="E60" i="17"/>
  <c r="E61" i="17"/>
  <c r="E53" i="17"/>
  <c r="E39" i="17"/>
  <c r="E57" i="17"/>
  <c r="E50" i="17"/>
  <c r="E43" i="17"/>
  <c r="E45" i="17"/>
  <c r="E49" i="17"/>
  <c r="E58" i="17"/>
  <c r="E64" i="17"/>
  <c r="E61" i="15"/>
  <c r="E62" i="15"/>
  <c r="E54" i="15"/>
  <c r="E46" i="15"/>
  <c r="E38" i="15"/>
  <c r="E65" i="15"/>
  <c r="E57" i="15"/>
  <c r="E48" i="15"/>
  <c r="E43" i="15"/>
  <c r="E58" i="15"/>
  <c r="E44" i="15"/>
  <c r="E50" i="15"/>
  <c r="E60" i="15"/>
  <c r="E55" i="15"/>
  <c r="E52" i="15"/>
  <c r="E49" i="15"/>
  <c r="E41" i="15"/>
  <c r="E51" i="15"/>
  <c r="E47" i="15"/>
  <c r="E45" i="15"/>
  <c r="E56" i="15"/>
  <c r="E63" i="15"/>
  <c r="E39" i="15"/>
  <c r="E59" i="15"/>
  <c r="E53" i="15"/>
  <c r="E40" i="15"/>
  <c r="E64" i="15"/>
  <c r="E42" i="15"/>
  <c r="E65" i="13"/>
  <c r="E57" i="13"/>
  <c r="E49" i="13"/>
  <c r="E41" i="13"/>
  <c r="E58" i="13"/>
  <c r="E52" i="13"/>
  <c r="E42" i="13"/>
  <c r="E64" i="13"/>
  <c r="E53" i="13"/>
  <c r="E48" i="13"/>
  <c r="E56" i="13"/>
  <c r="E50" i="13"/>
  <c r="E47" i="13"/>
  <c r="E43" i="13"/>
  <c r="E51" i="13"/>
  <c r="E45" i="13"/>
  <c r="E46" i="13"/>
  <c r="E62" i="13"/>
  <c r="E39" i="13"/>
  <c r="E54" i="13"/>
  <c r="E40" i="13"/>
  <c r="E59" i="13"/>
  <c r="E55" i="13"/>
  <c r="E44" i="13"/>
  <c r="E60" i="13"/>
  <c r="E63" i="13"/>
  <c r="E61" i="13"/>
  <c r="E38" i="13"/>
  <c r="E65" i="14"/>
  <c r="E61" i="14"/>
  <c r="E53" i="14"/>
  <c r="E45" i="14"/>
  <c r="E62" i="14"/>
  <c r="E54" i="14"/>
  <c r="E46" i="14"/>
  <c r="E38" i="14"/>
  <c r="E63" i="14"/>
  <c r="E55" i="14"/>
  <c r="E47" i="14"/>
  <c r="E39" i="14"/>
  <c r="E60" i="14"/>
  <c r="E52" i="14"/>
  <c r="E44" i="14"/>
  <c r="E58" i="14"/>
  <c r="E48" i="14"/>
  <c r="E43" i="14"/>
  <c r="E40" i="14"/>
  <c r="E51" i="14"/>
  <c r="E41" i="14"/>
  <c r="E64" i="14"/>
  <c r="E59" i="14"/>
  <c r="E49" i="14"/>
  <c r="E57" i="14"/>
  <c r="E56" i="14"/>
  <c r="E50" i="14"/>
  <c r="E42" i="14"/>
  <c r="E65" i="9"/>
  <c r="E57" i="9"/>
  <c r="E49" i="9"/>
  <c r="E41" i="9"/>
  <c r="E58" i="9"/>
  <c r="E52" i="9"/>
  <c r="E42" i="9"/>
  <c r="E64" i="9"/>
  <c r="E53" i="9"/>
  <c r="E48" i="9"/>
  <c r="E62" i="9"/>
  <c r="E44" i="9"/>
  <c r="E38" i="9"/>
  <c r="E55" i="9"/>
  <c r="E45" i="9"/>
  <c r="E59" i="9"/>
  <c r="E39" i="9"/>
  <c r="E61" i="9"/>
  <c r="E56" i="9"/>
  <c r="E54" i="9"/>
  <c r="E47" i="9"/>
  <c r="E43" i="9"/>
  <c r="E51" i="9"/>
  <c r="E50" i="9"/>
  <c r="E60" i="9"/>
  <c r="E46" i="9"/>
  <c r="E63" i="9"/>
  <c r="E40" i="9"/>
  <c r="E65" i="10"/>
  <c r="E57" i="10"/>
  <c r="E49" i="10"/>
  <c r="E41" i="10"/>
  <c r="E62" i="10"/>
  <c r="E51" i="10"/>
  <c r="E46" i="10"/>
  <c r="E63" i="10"/>
  <c r="E47" i="10"/>
  <c r="E58" i="10"/>
  <c r="E54" i="10"/>
  <c r="E55" i="10"/>
  <c r="E48" i="10"/>
  <c r="E45" i="10"/>
  <c r="E59" i="10"/>
  <c r="E56" i="10"/>
  <c r="E52" i="10"/>
  <c r="E39" i="10"/>
  <c r="E60" i="10"/>
  <c r="E53" i="10"/>
  <c r="E61" i="10"/>
  <c r="E42" i="10"/>
  <c r="E50" i="10"/>
  <c r="E44" i="10"/>
  <c r="E64" i="10"/>
  <c r="E38" i="10"/>
  <c r="E40" i="10"/>
  <c r="E43" i="10"/>
  <c r="E65" i="22"/>
  <c r="E60" i="22"/>
  <c r="E54" i="22"/>
  <c r="E46" i="22"/>
  <c r="E38" i="22"/>
  <c r="E48" i="22"/>
  <c r="E43" i="22"/>
  <c r="E63" i="22"/>
  <c r="E59" i="22"/>
  <c r="E44" i="22"/>
  <c r="E57" i="22"/>
  <c r="E47" i="22"/>
  <c r="E41" i="22"/>
  <c r="E61" i="22"/>
  <c r="E53" i="22"/>
  <c r="E64" i="22"/>
  <c r="E50" i="22"/>
  <c r="E39" i="22"/>
  <c r="E56" i="22"/>
  <c r="E42" i="22"/>
  <c r="E51" i="22"/>
  <c r="E45" i="22"/>
  <c r="E40" i="22"/>
  <c r="E58" i="22"/>
  <c r="E52" i="22"/>
  <c r="E62" i="22"/>
  <c r="E55" i="22"/>
  <c r="E49" i="22"/>
  <c r="E65" i="11"/>
  <c r="E57" i="11"/>
  <c r="E49" i="11"/>
  <c r="E41" i="11"/>
  <c r="E60" i="11"/>
  <c r="E50" i="11"/>
  <c r="E44" i="11"/>
  <c r="E61" i="11"/>
  <c r="E56" i="11"/>
  <c r="E45" i="11"/>
  <c r="E40" i="11"/>
  <c r="E54" i="11"/>
  <c r="E47" i="11"/>
  <c r="E51" i="11"/>
  <c r="E42" i="11"/>
  <c r="E59" i="11"/>
  <c r="E43" i="11"/>
  <c r="E64" i="11"/>
  <c r="E58" i="11"/>
  <c r="E63" i="11"/>
  <c r="E52" i="11"/>
  <c r="E48" i="11"/>
  <c r="E46" i="11"/>
  <c r="E39" i="11"/>
  <c r="E62" i="11"/>
  <c r="E55" i="11"/>
  <c r="E53" i="11"/>
  <c r="E38" i="11"/>
  <c r="E65" i="7"/>
  <c r="E57" i="7"/>
  <c r="E49" i="7"/>
  <c r="E41" i="7"/>
  <c r="E58" i="7"/>
  <c r="E50" i="7"/>
  <c r="E42" i="7"/>
  <c r="E63" i="7"/>
  <c r="E55" i="7"/>
  <c r="E47" i="7"/>
  <c r="E39" i="7"/>
  <c r="E59" i="7"/>
  <c r="E43" i="7"/>
  <c r="E53" i="7"/>
  <c r="E51" i="7"/>
  <c r="E61" i="7"/>
  <c r="E62" i="7"/>
  <c r="E56" i="7"/>
  <c r="E54" i="7"/>
  <c r="E46" i="7"/>
  <c r="E52" i="7"/>
  <c r="E60" i="7"/>
  <c r="E44" i="7"/>
  <c r="E40" i="7"/>
  <c r="E38" i="7"/>
  <c r="E64" i="7"/>
  <c r="E45" i="7"/>
  <c r="E48" i="7"/>
  <c r="E65" i="25"/>
  <c r="E57" i="25"/>
  <c r="E49" i="25"/>
  <c r="E41" i="25"/>
  <c r="E58" i="25"/>
  <c r="E50" i="25"/>
  <c r="E42" i="25"/>
  <c r="E63" i="25"/>
  <c r="E55" i="25"/>
  <c r="E47" i="25"/>
  <c r="E39" i="25"/>
  <c r="E51" i="25"/>
  <c r="E64" i="25"/>
  <c r="E60" i="25"/>
  <c r="E54" i="25"/>
  <c r="E48" i="25"/>
  <c r="E44" i="25"/>
  <c r="E38" i="25"/>
  <c r="E62" i="25"/>
  <c r="E56" i="25"/>
  <c r="E52" i="25"/>
  <c r="E46" i="25"/>
  <c r="E40" i="25"/>
  <c r="E45" i="25"/>
  <c r="E43" i="25"/>
  <c r="E59" i="25"/>
  <c r="E53" i="25"/>
  <c r="E61" i="25"/>
  <c r="E64" i="21"/>
  <c r="E56" i="21"/>
  <c r="E61" i="21"/>
  <c r="E49" i="21"/>
  <c r="E41" i="21"/>
  <c r="E60" i="21"/>
  <c r="E51" i="21"/>
  <c r="E46" i="21"/>
  <c r="E65" i="21"/>
  <c r="E58" i="21"/>
  <c r="E63" i="21"/>
  <c r="E54" i="21"/>
  <c r="E50" i="21"/>
  <c r="E42" i="21"/>
  <c r="E53" i="21"/>
  <c r="E62" i="21"/>
  <c r="E48" i="21"/>
  <c r="E40" i="21"/>
  <c r="E43" i="21"/>
  <c r="E52" i="21"/>
  <c r="E47" i="21"/>
  <c r="E44" i="21"/>
  <c r="E38" i="21"/>
  <c r="E45" i="21"/>
  <c r="E39" i="21"/>
  <c r="E59" i="21"/>
  <c r="E57" i="21"/>
  <c r="E55" i="21"/>
  <c r="E62" i="16"/>
  <c r="E54" i="16"/>
  <c r="E46" i="16"/>
  <c r="E38" i="16"/>
  <c r="E58" i="16"/>
  <c r="E53" i="16"/>
  <c r="E42" i="16"/>
  <c r="E64" i="16"/>
  <c r="E61" i="16"/>
  <c r="E57" i="16"/>
  <c r="E45" i="16"/>
  <c r="E41" i="16"/>
  <c r="E59" i="16"/>
  <c r="E56" i="16"/>
  <c r="E65" i="16"/>
  <c r="E49" i="16"/>
  <c r="E43" i="16"/>
  <c r="E40" i="16"/>
  <c r="E55" i="16"/>
  <c r="E52" i="16"/>
  <c r="E48" i="16"/>
  <c r="E47" i="16"/>
  <c r="E60" i="16"/>
  <c r="E50" i="16"/>
  <c r="E63" i="16"/>
  <c r="E51" i="16"/>
  <c r="E39" i="16"/>
  <c r="E44" i="16"/>
  <c r="E63" i="6"/>
  <c r="E55" i="6"/>
  <c r="E47" i="6"/>
  <c r="E39" i="6"/>
  <c r="E59" i="6"/>
  <c r="E51" i="6"/>
  <c r="E43" i="6"/>
  <c r="E60" i="6"/>
  <c r="E52" i="6"/>
  <c r="E44" i="6"/>
  <c r="E61" i="6"/>
  <c r="E53" i="6"/>
  <c r="E45" i="6"/>
  <c r="E62" i="6"/>
  <c r="E54" i="6"/>
  <c r="E46" i="6"/>
  <c r="E38" i="6"/>
  <c r="E64" i="6"/>
  <c r="E56" i="6"/>
  <c r="E48" i="6"/>
  <c r="E40" i="6"/>
  <c r="E65" i="6"/>
  <c r="E57" i="6"/>
  <c r="E49" i="6"/>
  <c r="E41" i="6"/>
  <c r="E58" i="6"/>
  <c r="E42" i="6"/>
  <c r="E50" i="6"/>
  <c r="E51" i="5"/>
  <c r="F51" i="5" s="1"/>
  <c r="E43" i="5"/>
  <c r="F43" i="5" s="1"/>
  <c r="E59" i="5"/>
  <c r="E44" i="5"/>
  <c r="E45" i="5"/>
  <c r="E54" i="5"/>
  <c r="E38" i="5"/>
  <c r="E47" i="5"/>
  <c r="E53" i="5"/>
  <c r="E63" i="5"/>
  <c r="E52" i="5"/>
  <c r="E61" i="5"/>
  <c r="E65" i="5"/>
  <c r="E41" i="5"/>
  <c r="E50" i="5"/>
  <c r="E60" i="5"/>
  <c r="E46" i="5"/>
  <c r="E57" i="5"/>
  <c r="E58" i="5"/>
  <c r="E55" i="5"/>
  <c r="E62" i="5"/>
  <c r="E40" i="5"/>
  <c r="E48" i="5"/>
  <c r="E39" i="5"/>
  <c r="E42" i="5"/>
  <c r="E64" i="5"/>
  <c r="E49" i="5"/>
  <c r="E56" i="5"/>
  <c r="F35" i="7"/>
  <c r="F35" i="6"/>
  <c r="I25" i="4"/>
  <c r="I23" i="4"/>
  <c r="F35" i="12"/>
  <c r="F35" i="25"/>
  <c r="F35" i="17"/>
  <c r="I21" i="4"/>
  <c r="I14" i="4"/>
  <c r="I22" i="4"/>
  <c r="I24" i="4"/>
  <c r="I9" i="4"/>
  <c r="I12" i="4"/>
  <c r="I15" i="4"/>
  <c r="I11" i="4"/>
  <c r="F35" i="21"/>
  <c r="F35" i="13"/>
  <c r="F35" i="11"/>
  <c r="F35" i="9"/>
  <c r="I8" i="4"/>
  <c r="F35" i="26"/>
  <c r="F35" i="24"/>
  <c r="F35" i="22"/>
  <c r="F35" i="16"/>
  <c r="F35" i="14"/>
  <c r="F35" i="10"/>
  <c r="F35" i="8"/>
  <c r="F35" i="5"/>
  <c r="G43" i="5" l="1"/>
  <c r="G44" i="16"/>
  <c r="F44" i="16"/>
  <c r="F45" i="21"/>
  <c r="G45" i="21"/>
  <c r="F56" i="25"/>
  <c r="G56" i="25"/>
  <c r="F61" i="7"/>
  <c r="G61" i="7"/>
  <c r="G54" i="11"/>
  <c r="F54" i="11"/>
  <c r="F63" i="22"/>
  <c r="G63" i="22"/>
  <c r="F41" i="10"/>
  <c r="G41" i="10"/>
  <c r="F50" i="9"/>
  <c r="G50" i="9"/>
  <c r="F51" i="14"/>
  <c r="G51" i="14"/>
  <c r="F45" i="13"/>
  <c r="G45" i="13"/>
  <c r="G50" i="15"/>
  <c r="F50" i="15"/>
  <c r="G47" i="17"/>
  <c r="F47" i="17"/>
  <c r="G49" i="24"/>
  <c r="F49" i="24"/>
  <c r="G40" i="23"/>
  <c r="F40" i="23"/>
  <c r="G59" i="26"/>
  <c r="F59" i="26"/>
  <c r="G44" i="12"/>
  <c r="F44" i="12"/>
  <c r="F45" i="16"/>
  <c r="G45" i="16"/>
  <c r="G51" i="21"/>
  <c r="F51" i="21"/>
  <c r="G49" i="25"/>
  <c r="F49" i="25"/>
  <c r="F53" i="11"/>
  <c r="G53" i="11"/>
  <c r="G40" i="22"/>
  <c r="F40" i="22"/>
  <c r="G60" i="10"/>
  <c r="F60" i="10"/>
  <c r="F42" i="9"/>
  <c r="G42" i="9"/>
  <c r="G53" i="14"/>
  <c r="F53" i="14"/>
  <c r="G64" i="15"/>
  <c r="F64" i="15"/>
  <c r="G50" i="17"/>
  <c r="F50" i="17"/>
  <c r="G65" i="24"/>
  <c r="F65" i="24"/>
  <c r="G56" i="8"/>
  <c r="F56" i="8"/>
  <c r="F43" i="23"/>
  <c r="G43" i="23"/>
  <c r="F42" i="26"/>
  <c r="G42" i="26"/>
  <c r="F44" i="21"/>
  <c r="G44" i="21"/>
  <c r="F38" i="25"/>
  <c r="G38" i="25"/>
  <c r="F53" i="7"/>
  <c r="G53" i="7"/>
  <c r="F45" i="11"/>
  <c r="G45" i="11"/>
  <c r="G48" i="22"/>
  <c r="F48" i="22"/>
  <c r="F57" i="10"/>
  <c r="G57" i="10"/>
  <c r="G43" i="9"/>
  <c r="F43" i="9"/>
  <c r="G43" i="14"/>
  <c r="F43" i="14"/>
  <c r="G43" i="13"/>
  <c r="F43" i="13"/>
  <c r="F58" i="15"/>
  <c r="G58" i="15"/>
  <c r="G54" i="17"/>
  <c r="F54" i="17"/>
  <c r="F63" i="24"/>
  <c r="G63" i="24"/>
  <c r="F47" i="23"/>
  <c r="G47" i="23"/>
  <c r="G38" i="26"/>
  <c r="F38" i="26"/>
  <c r="G62" i="26"/>
  <c r="F62" i="26"/>
  <c r="F58" i="26"/>
  <c r="G58" i="26"/>
  <c r="G51" i="12"/>
  <c r="F51" i="12"/>
  <c r="F63" i="16"/>
  <c r="G63" i="16"/>
  <c r="F43" i="16"/>
  <c r="G43" i="16"/>
  <c r="F61" i="16"/>
  <c r="G61" i="16"/>
  <c r="G62" i="16"/>
  <c r="F62" i="16"/>
  <c r="F47" i="21"/>
  <c r="G47" i="21"/>
  <c r="F50" i="21"/>
  <c r="G50" i="21"/>
  <c r="F41" i="21"/>
  <c r="G41" i="21"/>
  <c r="G43" i="25"/>
  <c r="F43" i="25"/>
  <c r="G44" i="25"/>
  <c r="F44" i="25"/>
  <c r="F55" i="25"/>
  <c r="G55" i="25"/>
  <c r="G65" i="25"/>
  <c r="F65" i="25"/>
  <c r="G52" i="7"/>
  <c r="F52" i="7"/>
  <c r="G43" i="7"/>
  <c r="F43" i="7"/>
  <c r="F58" i="7"/>
  <c r="G58" i="7"/>
  <c r="G62" i="11"/>
  <c r="F62" i="11"/>
  <c r="G43" i="11"/>
  <c r="F43" i="11"/>
  <c r="F56" i="11"/>
  <c r="G56" i="11"/>
  <c r="F65" i="11"/>
  <c r="G65" i="11"/>
  <c r="G51" i="22"/>
  <c r="F51" i="22"/>
  <c r="G41" i="22"/>
  <c r="F41" i="22"/>
  <c r="F38" i="22"/>
  <c r="G38" i="22"/>
  <c r="G64" i="10"/>
  <c r="F64" i="10"/>
  <c r="G52" i="10"/>
  <c r="F52" i="10"/>
  <c r="F47" i="10"/>
  <c r="G47" i="10"/>
  <c r="G65" i="10"/>
  <c r="F65" i="10"/>
  <c r="F47" i="9"/>
  <c r="G47" i="9"/>
  <c r="G38" i="9"/>
  <c r="F38" i="9"/>
  <c r="F58" i="9"/>
  <c r="G58" i="9"/>
  <c r="G57" i="14"/>
  <c r="F57" i="14"/>
  <c r="G48" i="14"/>
  <c r="F48" i="14"/>
  <c r="G63" i="14"/>
  <c r="F63" i="14"/>
  <c r="F65" i="14"/>
  <c r="G65" i="14"/>
  <c r="G40" i="13"/>
  <c r="F40" i="13"/>
  <c r="G47" i="13"/>
  <c r="F47" i="13"/>
  <c r="F58" i="13"/>
  <c r="G58" i="13"/>
  <c r="G53" i="15"/>
  <c r="F53" i="15"/>
  <c r="F41" i="15"/>
  <c r="G41" i="15"/>
  <c r="F43" i="15"/>
  <c r="G43" i="15"/>
  <c r="G61" i="15"/>
  <c r="F61" i="15"/>
  <c r="G39" i="17"/>
  <c r="F39" i="17"/>
  <c r="F65" i="17"/>
  <c r="G65" i="17"/>
  <c r="F40" i="17"/>
  <c r="G40" i="17"/>
  <c r="G51" i="24"/>
  <c r="F51" i="24"/>
  <c r="G59" i="24"/>
  <c r="F59" i="24"/>
  <c r="G55" i="24"/>
  <c r="F55" i="24"/>
  <c r="F62" i="24"/>
  <c r="G62" i="24"/>
  <c r="G44" i="8"/>
  <c r="F44" i="8"/>
  <c r="F42" i="8"/>
  <c r="G42" i="8"/>
  <c r="G59" i="8"/>
  <c r="F59" i="8"/>
  <c r="F39" i="23"/>
  <c r="G39" i="23"/>
  <c r="F55" i="23"/>
  <c r="G55" i="23"/>
  <c r="F59" i="23"/>
  <c r="G59" i="23"/>
  <c r="G62" i="23"/>
  <c r="F62" i="23"/>
  <c r="G51" i="26"/>
  <c r="F51" i="26"/>
  <c r="F45" i="26"/>
  <c r="G45" i="26"/>
  <c r="F50" i="26"/>
  <c r="G50" i="26"/>
  <c r="F42" i="12"/>
  <c r="G42" i="12"/>
  <c r="F58" i="12"/>
  <c r="G58" i="12"/>
  <c r="F55" i="12"/>
  <c r="G55" i="12"/>
  <c r="F65" i="12"/>
  <c r="G65" i="12"/>
  <c r="G41" i="16"/>
  <c r="F41" i="16"/>
  <c r="F46" i="21"/>
  <c r="G46" i="21"/>
  <c r="G41" i="25"/>
  <c r="F41" i="25"/>
  <c r="G38" i="11"/>
  <c r="F38" i="11"/>
  <c r="F58" i="22"/>
  <c r="G58" i="22"/>
  <c r="G53" i="10"/>
  <c r="F53" i="10"/>
  <c r="F64" i="9"/>
  <c r="G64" i="9"/>
  <c r="F45" i="14"/>
  <c r="G45" i="14"/>
  <c r="G42" i="15"/>
  <c r="F42" i="15"/>
  <c r="G43" i="17"/>
  <c r="F43" i="17"/>
  <c r="G60" i="24"/>
  <c r="F60" i="24"/>
  <c r="G53" i="8"/>
  <c r="F53" i="8"/>
  <c r="G52" i="23"/>
  <c r="F52" i="23"/>
  <c r="G63" i="26"/>
  <c r="F63" i="26"/>
  <c r="G46" i="16"/>
  <c r="F46" i="16"/>
  <c r="G53" i="25"/>
  <c r="F53" i="25"/>
  <c r="G44" i="7"/>
  <c r="F44" i="7"/>
  <c r="F58" i="11"/>
  <c r="G58" i="11"/>
  <c r="F53" i="22"/>
  <c r="G53" i="22"/>
  <c r="F54" i="10"/>
  <c r="G54" i="10"/>
  <c r="G50" i="14"/>
  <c r="F50" i="14"/>
  <c r="G55" i="13"/>
  <c r="F55" i="13"/>
  <c r="F47" i="15"/>
  <c r="G47" i="15"/>
  <c r="F41" i="17"/>
  <c r="G41" i="17"/>
  <c r="G39" i="24"/>
  <c r="F39" i="24"/>
  <c r="G43" i="8"/>
  <c r="F43" i="8"/>
  <c r="F46" i="23"/>
  <c r="G46" i="23"/>
  <c r="G45" i="12"/>
  <c r="F45" i="12"/>
  <c r="G40" i="16"/>
  <c r="F40" i="16"/>
  <c r="F42" i="21"/>
  <c r="G42" i="21"/>
  <c r="G47" i="25"/>
  <c r="F47" i="25"/>
  <c r="F50" i="7"/>
  <c r="G50" i="7"/>
  <c r="G57" i="11"/>
  <c r="F57" i="11"/>
  <c r="G38" i="10"/>
  <c r="F38" i="10"/>
  <c r="G55" i="9"/>
  <c r="F55" i="9"/>
  <c r="G55" i="14"/>
  <c r="F55" i="14"/>
  <c r="F52" i="13"/>
  <c r="G52" i="13"/>
  <c r="F62" i="15"/>
  <c r="G62" i="15"/>
  <c r="G64" i="24"/>
  <c r="F64" i="24"/>
  <c r="G40" i="8"/>
  <c r="F40" i="8"/>
  <c r="F41" i="23"/>
  <c r="G41" i="23"/>
  <c r="F53" i="12"/>
  <c r="G53" i="12"/>
  <c r="G50" i="16"/>
  <c r="F50" i="16"/>
  <c r="G52" i="21"/>
  <c r="F52" i="21"/>
  <c r="F45" i="25"/>
  <c r="G45" i="25"/>
  <c r="G46" i="7"/>
  <c r="F46" i="7"/>
  <c r="F39" i="11"/>
  <c r="G39" i="11"/>
  <c r="G49" i="22"/>
  <c r="F49" i="22"/>
  <c r="G46" i="22"/>
  <c r="F46" i="22"/>
  <c r="F63" i="10"/>
  <c r="G63" i="10"/>
  <c r="G54" i="9"/>
  <c r="F54" i="9"/>
  <c r="G49" i="14"/>
  <c r="F49" i="14"/>
  <c r="G54" i="13"/>
  <c r="F54" i="13"/>
  <c r="G59" i="15"/>
  <c r="F59" i="15"/>
  <c r="G64" i="17"/>
  <c r="F64" i="17"/>
  <c r="G48" i="17"/>
  <c r="F48" i="17"/>
  <c r="F42" i="24"/>
  <c r="G42" i="24"/>
  <c r="F52" i="8"/>
  <c r="G52" i="8"/>
  <c r="F63" i="23"/>
  <c r="G63" i="23"/>
  <c r="G43" i="26"/>
  <c r="F43" i="26"/>
  <c r="G60" i="16"/>
  <c r="F60" i="16"/>
  <c r="G43" i="21"/>
  <c r="F43" i="21"/>
  <c r="F54" i="25"/>
  <c r="G54" i="25"/>
  <c r="G49" i="7"/>
  <c r="F49" i="7"/>
  <c r="F55" i="22"/>
  <c r="G55" i="22"/>
  <c r="F50" i="10"/>
  <c r="G50" i="10"/>
  <c r="F56" i="9"/>
  <c r="G56" i="9"/>
  <c r="G49" i="9"/>
  <c r="F49" i="9"/>
  <c r="G59" i="14"/>
  <c r="F59" i="14"/>
  <c r="F46" i="14"/>
  <c r="G46" i="14"/>
  <c r="G61" i="13"/>
  <c r="F61" i="13"/>
  <c r="G39" i="13"/>
  <c r="F39" i="13"/>
  <c r="F56" i="13"/>
  <c r="G56" i="13"/>
  <c r="G49" i="13"/>
  <c r="F49" i="13"/>
  <c r="F39" i="15"/>
  <c r="G39" i="15"/>
  <c r="G52" i="15"/>
  <c r="F52" i="15"/>
  <c r="G57" i="15"/>
  <c r="F57" i="15"/>
  <c r="G58" i="17"/>
  <c r="F58" i="17"/>
  <c r="F61" i="17"/>
  <c r="G61" i="17"/>
  <c r="F51" i="17"/>
  <c r="G51" i="17"/>
  <c r="G56" i="17"/>
  <c r="F56" i="17"/>
  <c r="G44" i="24"/>
  <c r="F44" i="24"/>
  <c r="F40" i="24"/>
  <c r="G40" i="24"/>
  <c r="F50" i="24"/>
  <c r="G50" i="24"/>
  <c r="F50" i="8"/>
  <c r="G50" i="8"/>
  <c r="G47" i="8"/>
  <c r="F47" i="8"/>
  <c r="G61" i="8"/>
  <c r="F61" i="8"/>
  <c r="F49" i="8"/>
  <c r="G49" i="8"/>
  <c r="G51" i="23"/>
  <c r="F51" i="23"/>
  <c r="G49" i="23"/>
  <c r="F49" i="23"/>
  <c r="G42" i="23"/>
  <c r="F42" i="23"/>
  <c r="G54" i="26"/>
  <c r="F54" i="26"/>
  <c r="G53" i="26"/>
  <c r="F53" i="26"/>
  <c r="G39" i="26"/>
  <c r="F39" i="26"/>
  <c r="G49" i="26"/>
  <c r="F49" i="26"/>
  <c r="G63" i="12"/>
  <c r="F63" i="12"/>
  <c r="F47" i="12"/>
  <c r="G47" i="12"/>
  <c r="G43" i="12"/>
  <c r="F43" i="12"/>
  <c r="G38" i="16"/>
  <c r="F38" i="16"/>
  <c r="F61" i="25"/>
  <c r="G61" i="25"/>
  <c r="F40" i="7"/>
  <c r="G40" i="7"/>
  <c r="G63" i="11"/>
  <c r="F63" i="11"/>
  <c r="G64" i="22"/>
  <c r="F64" i="22"/>
  <c r="F55" i="10"/>
  <c r="G55" i="10"/>
  <c r="G42" i="14"/>
  <c r="F42" i="14"/>
  <c r="G44" i="13"/>
  <c r="F44" i="13"/>
  <c r="G45" i="15"/>
  <c r="F45" i="15"/>
  <c r="G52" i="17"/>
  <c r="F52" i="17"/>
  <c r="F56" i="24"/>
  <c r="G56" i="24"/>
  <c r="G38" i="8"/>
  <c r="F38" i="8"/>
  <c r="G38" i="23"/>
  <c r="F38" i="23"/>
  <c r="G52" i="12"/>
  <c r="F52" i="12"/>
  <c r="F55" i="16"/>
  <c r="G55" i="16"/>
  <c r="F53" i="21"/>
  <c r="G53" i="21"/>
  <c r="G39" i="25"/>
  <c r="F39" i="25"/>
  <c r="F42" i="7"/>
  <c r="G42" i="7"/>
  <c r="F49" i="11"/>
  <c r="G49" i="11"/>
  <c r="G40" i="10"/>
  <c r="F40" i="10"/>
  <c r="F45" i="9"/>
  <c r="G45" i="9"/>
  <c r="G47" i="14"/>
  <c r="F47" i="14"/>
  <c r="F42" i="13"/>
  <c r="G42" i="13"/>
  <c r="F54" i="15"/>
  <c r="G54" i="15"/>
  <c r="G45" i="24"/>
  <c r="F45" i="24"/>
  <c r="G45" i="8"/>
  <c r="F45" i="8"/>
  <c r="G44" i="23"/>
  <c r="F44" i="23"/>
  <c r="G52" i="26"/>
  <c r="F52" i="26"/>
  <c r="F50" i="12"/>
  <c r="G50" i="12"/>
  <c r="F49" i="12"/>
  <c r="G49" i="12"/>
  <c r="G51" i="16"/>
  <c r="F51" i="16"/>
  <c r="G54" i="16"/>
  <c r="F54" i="16"/>
  <c r="G59" i="25"/>
  <c r="F59" i="25"/>
  <c r="G57" i="25"/>
  <c r="F57" i="25"/>
  <c r="G55" i="11"/>
  <c r="F55" i="11"/>
  <c r="G45" i="22"/>
  <c r="F45" i="22"/>
  <c r="G39" i="10"/>
  <c r="F39" i="10"/>
  <c r="G52" i="9"/>
  <c r="F52" i="9"/>
  <c r="F61" i="14"/>
  <c r="G61" i="14"/>
  <c r="G40" i="15"/>
  <c r="F40" i="15"/>
  <c r="F57" i="17"/>
  <c r="G57" i="17"/>
  <c r="G43" i="24"/>
  <c r="F43" i="24"/>
  <c r="G63" i="8"/>
  <c r="F63" i="8"/>
  <c r="G48" i="23"/>
  <c r="F48" i="23"/>
  <c r="G57" i="12"/>
  <c r="F57" i="12"/>
  <c r="G64" i="16"/>
  <c r="F64" i="16"/>
  <c r="G54" i="21"/>
  <c r="F54" i="21"/>
  <c r="F48" i="25"/>
  <c r="G48" i="25"/>
  <c r="F48" i="7"/>
  <c r="G48" i="7"/>
  <c r="G41" i="7"/>
  <c r="F41" i="7"/>
  <c r="F61" i="11"/>
  <c r="G61" i="11"/>
  <c r="F47" i="22"/>
  <c r="G47" i="22"/>
  <c r="G56" i="10"/>
  <c r="F56" i="10"/>
  <c r="G40" i="9"/>
  <c r="F40" i="9"/>
  <c r="G41" i="9"/>
  <c r="F41" i="9"/>
  <c r="F38" i="14"/>
  <c r="G38" i="14"/>
  <c r="F50" i="13"/>
  <c r="G50" i="13"/>
  <c r="G49" i="15"/>
  <c r="F49" i="15"/>
  <c r="G53" i="17"/>
  <c r="F53" i="17"/>
  <c r="G38" i="24"/>
  <c r="F38" i="24"/>
  <c r="F48" i="8"/>
  <c r="G48" i="8"/>
  <c r="F41" i="8"/>
  <c r="G41" i="8"/>
  <c r="G64" i="23"/>
  <c r="F64" i="23"/>
  <c r="G61" i="26"/>
  <c r="F61" i="26"/>
  <c r="G61" i="12"/>
  <c r="F61" i="12"/>
  <c r="F38" i="12"/>
  <c r="G38" i="12"/>
  <c r="G65" i="16"/>
  <c r="F65" i="16"/>
  <c r="F57" i="21"/>
  <c r="G57" i="21"/>
  <c r="G61" i="21"/>
  <c r="F61" i="21"/>
  <c r="F42" i="25"/>
  <c r="G42" i="25"/>
  <c r="G54" i="7"/>
  <c r="F54" i="7"/>
  <c r="G46" i="11"/>
  <c r="F46" i="11"/>
  <c r="G44" i="11"/>
  <c r="F44" i="11"/>
  <c r="G57" i="22"/>
  <c r="F57" i="22"/>
  <c r="G59" i="10"/>
  <c r="F59" i="10"/>
  <c r="G62" i="9"/>
  <c r="F62" i="9"/>
  <c r="F47" i="16"/>
  <c r="G47" i="16"/>
  <c r="F53" i="16"/>
  <c r="G53" i="16"/>
  <c r="G58" i="21"/>
  <c r="F58" i="21"/>
  <c r="G60" i="25"/>
  <c r="F60" i="25"/>
  <c r="F64" i="7"/>
  <c r="G64" i="7"/>
  <c r="F47" i="7"/>
  <c r="G47" i="7"/>
  <c r="F48" i="11"/>
  <c r="G48" i="11"/>
  <c r="F50" i="11"/>
  <c r="G50" i="11"/>
  <c r="F39" i="22"/>
  <c r="G39" i="22"/>
  <c r="F44" i="22"/>
  <c r="G44" i="22"/>
  <c r="G60" i="22"/>
  <c r="F60" i="22"/>
  <c r="F42" i="10"/>
  <c r="G42" i="10"/>
  <c r="F45" i="10"/>
  <c r="G45" i="10"/>
  <c r="G51" i="10"/>
  <c r="F51" i="10"/>
  <c r="G46" i="9"/>
  <c r="F46" i="9"/>
  <c r="F61" i="9"/>
  <c r="G61" i="9"/>
  <c r="F48" i="9"/>
  <c r="G48" i="9"/>
  <c r="G57" i="9"/>
  <c r="F57" i="9"/>
  <c r="G64" i="14"/>
  <c r="F64" i="14"/>
  <c r="F52" i="14"/>
  <c r="G52" i="14"/>
  <c r="F54" i="14"/>
  <c r="G54" i="14"/>
  <c r="F63" i="13"/>
  <c r="G63" i="13"/>
  <c r="F62" i="13"/>
  <c r="G62" i="13"/>
  <c r="F48" i="13"/>
  <c r="G48" i="13"/>
  <c r="G57" i="13"/>
  <c r="F57" i="13"/>
  <c r="G63" i="15"/>
  <c r="F63" i="15"/>
  <c r="G55" i="15"/>
  <c r="F55" i="15"/>
  <c r="G65" i="15"/>
  <c r="F65" i="15"/>
  <c r="F49" i="17"/>
  <c r="G49" i="17"/>
  <c r="G60" i="17"/>
  <c r="F60" i="17"/>
  <c r="F59" i="17"/>
  <c r="G59" i="17"/>
  <c r="F63" i="17"/>
  <c r="G63" i="17"/>
  <c r="F48" i="24"/>
  <c r="G48" i="24"/>
  <c r="F46" i="24"/>
  <c r="G46" i="24"/>
  <c r="F58" i="24"/>
  <c r="G58" i="24"/>
  <c r="G60" i="8"/>
  <c r="F60" i="8"/>
  <c r="G51" i="8"/>
  <c r="F51" i="8"/>
  <c r="F39" i="8"/>
  <c r="G39" i="8"/>
  <c r="G57" i="8"/>
  <c r="F57" i="8"/>
  <c r="G50" i="23"/>
  <c r="F50" i="23"/>
  <c r="G60" i="23"/>
  <c r="F60" i="23"/>
  <c r="G53" i="23"/>
  <c r="F53" i="23"/>
  <c r="G44" i="26"/>
  <c r="F44" i="26"/>
  <c r="F40" i="26"/>
  <c r="G40" i="26"/>
  <c r="G47" i="26"/>
  <c r="F47" i="26"/>
  <c r="G57" i="26"/>
  <c r="F57" i="26"/>
  <c r="G56" i="12"/>
  <c r="F56" i="12"/>
  <c r="G60" i="12"/>
  <c r="F60" i="12"/>
  <c r="G54" i="12"/>
  <c r="F54" i="12"/>
  <c r="G52" i="16"/>
  <c r="F52" i="16"/>
  <c r="F62" i="21"/>
  <c r="G62" i="21"/>
  <c r="G51" i="25"/>
  <c r="F51" i="25"/>
  <c r="F63" i="7"/>
  <c r="G63" i="7"/>
  <c r="G41" i="11"/>
  <c r="F41" i="11"/>
  <c r="G43" i="10"/>
  <c r="F43" i="10"/>
  <c r="G59" i="9"/>
  <c r="F59" i="9"/>
  <c r="G39" i="14"/>
  <c r="F39" i="14"/>
  <c r="F64" i="13"/>
  <c r="G64" i="13"/>
  <c r="G46" i="15"/>
  <c r="F46" i="15"/>
  <c r="G61" i="24"/>
  <c r="F61" i="24"/>
  <c r="G62" i="8"/>
  <c r="F62" i="8"/>
  <c r="G61" i="23"/>
  <c r="F61" i="23"/>
  <c r="G46" i="12"/>
  <c r="F46" i="12"/>
  <c r="G41" i="12"/>
  <c r="F41" i="12"/>
  <c r="F39" i="16"/>
  <c r="G39" i="16"/>
  <c r="G38" i="21"/>
  <c r="F38" i="21"/>
  <c r="F62" i="25"/>
  <c r="G62" i="25"/>
  <c r="G51" i="7"/>
  <c r="F51" i="7"/>
  <c r="F40" i="11"/>
  <c r="G40" i="11"/>
  <c r="G43" i="22"/>
  <c r="F43" i="22"/>
  <c r="F49" i="10"/>
  <c r="G49" i="10"/>
  <c r="G51" i="9"/>
  <c r="F51" i="9"/>
  <c r="G40" i="14"/>
  <c r="F40" i="14"/>
  <c r="G51" i="13"/>
  <c r="F51" i="13"/>
  <c r="F44" i="15"/>
  <c r="G44" i="15"/>
  <c r="G55" i="17"/>
  <c r="F55" i="17"/>
  <c r="G57" i="24"/>
  <c r="F57" i="24"/>
  <c r="F57" i="23"/>
  <c r="G57" i="23"/>
  <c r="G60" i="26"/>
  <c r="F60" i="26"/>
  <c r="G48" i="12"/>
  <c r="F48" i="12"/>
  <c r="G57" i="16"/>
  <c r="F57" i="16"/>
  <c r="G60" i="21"/>
  <c r="F60" i="21"/>
  <c r="G60" i="7"/>
  <c r="F60" i="7"/>
  <c r="G64" i="11"/>
  <c r="F64" i="11"/>
  <c r="F61" i="22"/>
  <c r="G61" i="22"/>
  <c r="F58" i="10"/>
  <c r="G58" i="10"/>
  <c r="G56" i="14"/>
  <c r="F56" i="14"/>
  <c r="G59" i="13"/>
  <c r="F59" i="13"/>
  <c r="G51" i="15"/>
  <c r="F51" i="15"/>
  <c r="F46" i="17"/>
  <c r="G46" i="17"/>
  <c r="G47" i="24"/>
  <c r="F47" i="24"/>
  <c r="F54" i="8"/>
  <c r="G54" i="8"/>
  <c r="G54" i="23"/>
  <c r="F54" i="23"/>
  <c r="F39" i="12"/>
  <c r="G39" i="12"/>
  <c r="F49" i="16"/>
  <c r="G49" i="16"/>
  <c r="G55" i="21"/>
  <c r="F55" i="21"/>
  <c r="F49" i="21"/>
  <c r="G49" i="21"/>
  <c r="G63" i="25"/>
  <c r="F63" i="25"/>
  <c r="G59" i="7"/>
  <c r="F59" i="7"/>
  <c r="G59" i="11"/>
  <c r="F59" i="11"/>
  <c r="F42" i="22"/>
  <c r="G42" i="22"/>
  <c r="G44" i="10"/>
  <c r="F44" i="10"/>
  <c r="F44" i="9"/>
  <c r="G44" i="9"/>
  <c r="F58" i="14"/>
  <c r="G58" i="14"/>
  <c r="G38" i="13"/>
  <c r="F38" i="13"/>
  <c r="G41" i="13"/>
  <c r="F41" i="13"/>
  <c r="G48" i="15"/>
  <c r="F48" i="15"/>
  <c r="F38" i="17"/>
  <c r="G38" i="17"/>
  <c r="G53" i="24"/>
  <c r="F53" i="24"/>
  <c r="F46" i="8"/>
  <c r="G46" i="8"/>
  <c r="G45" i="23"/>
  <c r="F45" i="23"/>
  <c r="F64" i="26"/>
  <c r="G64" i="26"/>
  <c r="G41" i="26"/>
  <c r="F41" i="26"/>
  <c r="G40" i="12"/>
  <c r="F40" i="12"/>
  <c r="G42" i="16"/>
  <c r="F42" i="16"/>
  <c r="G63" i="21"/>
  <c r="F63" i="21"/>
  <c r="F40" i="25"/>
  <c r="G40" i="25"/>
  <c r="F45" i="7"/>
  <c r="G45" i="7"/>
  <c r="F39" i="7"/>
  <c r="G39" i="7"/>
  <c r="F42" i="11"/>
  <c r="G42" i="11"/>
  <c r="G56" i="22"/>
  <c r="F56" i="22"/>
  <c r="F54" i="22"/>
  <c r="G54" i="22"/>
  <c r="F46" i="10"/>
  <c r="G46" i="10"/>
  <c r="G63" i="9"/>
  <c r="F63" i="9"/>
  <c r="F44" i="14"/>
  <c r="G44" i="14"/>
  <c r="G56" i="16"/>
  <c r="F56" i="16"/>
  <c r="G59" i="21"/>
  <c r="F59" i="21"/>
  <c r="F40" i="21"/>
  <c r="G40" i="21"/>
  <c r="F56" i="21"/>
  <c r="G56" i="21"/>
  <c r="F46" i="25"/>
  <c r="G46" i="25"/>
  <c r="F50" i="25"/>
  <c r="G50" i="25"/>
  <c r="F56" i="7"/>
  <c r="G56" i="7"/>
  <c r="G57" i="7"/>
  <c r="F57" i="7"/>
  <c r="G51" i="11"/>
  <c r="F51" i="11"/>
  <c r="G62" i="22"/>
  <c r="F62" i="22"/>
  <c r="G48" i="16"/>
  <c r="F48" i="16"/>
  <c r="F59" i="16"/>
  <c r="G59" i="16"/>
  <c r="G58" i="16"/>
  <c r="F58" i="16"/>
  <c r="G39" i="21"/>
  <c r="F39" i="21"/>
  <c r="F48" i="21"/>
  <c r="G48" i="21"/>
  <c r="F65" i="21"/>
  <c r="G65" i="21"/>
  <c r="F64" i="21"/>
  <c r="G64" i="21"/>
  <c r="G52" i="25"/>
  <c r="F52" i="25"/>
  <c r="F64" i="25"/>
  <c r="G64" i="25"/>
  <c r="F58" i="25"/>
  <c r="G58" i="25"/>
  <c r="G38" i="7"/>
  <c r="F38" i="7"/>
  <c r="G62" i="7"/>
  <c r="F62" i="7"/>
  <c r="F55" i="7"/>
  <c r="G55" i="7"/>
  <c r="G65" i="7"/>
  <c r="F65" i="7"/>
  <c r="G52" i="11"/>
  <c r="F52" i="11"/>
  <c r="G47" i="11"/>
  <c r="F47" i="11"/>
  <c r="G60" i="11"/>
  <c r="F60" i="11"/>
  <c r="G52" i="22"/>
  <c r="F52" i="22"/>
  <c r="G50" i="22"/>
  <c r="F50" i="22"/>
  <c r="G59" i="22"/>
  <c r="F59" i="22"/>
  <c r="F65" i="22"/>
  <c r="G65" i="22"/>
  <c r="F61" i="10"/>
  <c r="G61" i="10"/>
  <c r="G48" i="10"/>
  <c r="F48" i="10"/>
  <c r="G62" i="10"/>
  <c r="F62" i="10"/>
  <c r="G60" i="9"/>
  <c r="F60" i="9"/>
  <c r="G39" i="9"/>
  <c r="F39" i="9"/>
  <c r="F53" i="9"/>
  <c r="G53" i="9"/>
  <c r="G65" i="9"/>
  <c r="F65" i="9"/>
  <c r="F41" i="14"/>
  <c r="G41" i="14"/>
  <c r="F60" i="14"/>
  <c r="G60" i="14"/>
  <c r="F62" i="14"/>
  <c r="G62" i="14"/>
  <c r="G60" i="13"/>
  <c r="F60" i="13"/>
  <c r="F46" i="13"/>
  <c r="G46" i="13"/>
  <c r="F53" i="13"/>
  <c r="G53" i="13"/>
  <c r="G65" i="13"/>
  <c r="F65" i="13"/>
  <c r="G56" i="15"/>
  <c r="F56" i="15"/>
  <c r="G60" i="15"/>
  <c r="F60" i="15"/>
  <c r="F38" i="15"/>
  <c r="G38" i="15"/>
  <c r="G45" i="17"/>
  <c r="F45" i="17"/>
  <c r="G44" i="17"/>
  <c r="F44" i="17"/>
  <c r="G42" i="17"/>
  <c r="F42" i="17"/>
  <c r="F62" i="17"/>
  <c r="G62" i="17"/>
  <c r="G54" i="24"/>
  <c r="F54" i="24"/>
  <c r="G52" i="24"/>
  <c r="F52" i="24"/>
  <c r="G41" i="24"/>
  <c r="F41" i="24"/>
  <c r="G64" i="8"/>
  <c r="F64" i="8"/>
  <c r="F58" i="8"/>
  <c r="G58" i="8"/>
  <c r="F55" i="8"/>
  <c r="G55" i="8"/>
  <c r="F65" i="8"/>
  <c r="G65" i="8"/>
  <c r="G56" i="23"/>
  <c r="F56" i="23"/>
  <c r="G65" i="23"/>
  <c r="F65" i="23"/>
  <c r="G58" i="23"/>
  <c r="F58" i="23"/>
  <c r="F48" i="26"/>
  <c r="G48" i="26"/>
  <c r="F56" i="26"/>
  <c r="G56" i="26"/>
  <c r="F55" i="26"/>
  <c r="G55" i="26"/>
  <c r="G65" i="26"/>
  <c r="F65" i="26"/>
  <c r="F62" i="12"/>
  <c r="G62" i="12"/>
  <c r="F64" i="12"/>
  <c r="G64" i="12"/>
  <c r="G59" i="12"/>
  <c r="F59" i="12"/>
  <c r="F40" i="6"/>
  <c r="G40" i="6"/>
  <c r="G59" i="6"/>
  <c r="F59" i="6"/>
  <c r="G50" i="6"/>
  <c r="F50" i="6"/>
  <c r="F48" i="6"/>
  <c r="G48" i="6"/>
  <c r="G53" i="6"/>
  <c r="F53" i="6"/>
  <c r="G39" i="6"/>
  <c r="F39" i="6"/>
  <c r="G42" i="6"/>
  <c r="F42" i="6"/>
  <c r="F56" i="6"/>
  <c r="G56" i="6"/>
  <c r="G61" i="6"/>
  <c r="F61" i="6"/>
  <c r="G47" i="6"/>
  <c r="F47" i="6"/>
  <c r="G49" i="6"/>
  <c r="F49" i="6"/>
  <c r="G46" i="6"/>
  <c r="F46" i="6"/>
  <c r="F60" i="6"/>
  <c r="G60" i="6"/>
  <c r="G57" i="6"/>
  <c r="F57" i="6"/>
  <c r="G54" i="6"/>
  <c r="F54" i="6"/>
  <c r="G43" i="6"/>
  <c r="F43" i="6"/>
  <c r="G65" i="6"/>
  <c r="F65" i="6"/>
  <c r="G62" i="6"/>
  <c r="F62" i="6"/>
  <c r="G51" i="6"/>
  <c r="F51" i="6"/>
  <c r="G45" i="6"/>
  <c r="F45" i="6"/>
  <c r="G58" i="6"/>
  <c r="F58" i="6"/>
  <c r="F64" i="6"/>
  <c r="G64" i="6"/>
  <c r="F44" i="6"/>
  <c r="G44" i="6"/>
  <c r="G55" i="6"/>
  <c r="F55" i="6"/>
  <c r="G41" i="6"/>
  <c r="F41" i="6"/>
  <c r="G38" i="6"/>
  <c r="F38" i="6"/>
  <c r="F52" i="6"/>
  <c r="G52" i="6"/>
  <c r="G63" i="6"/>
  <c r="F63" i="6"/>
  <c r="G51" i="5"/>
  <c r="G40" i="5"/>
  <c r="F40" i="5"/>
  <c r="G54" i="5"/>
  <c r="F54" i="5"/>
  <c r="G45" i="5"/>
  <c r="F45" i="5"/>
  <c r="G55" i="5"/>
  <c r="F55" i="5"/>
  <c r="F49" i="5"/>
  <c r="G49" i="5"/>
  <c r="F52" i="5"/>
  <c r="G52" i="5"/>
  <c r="G64" i="5"/>
  <c r="F64" i="5"/>
  <c r="G46" i="5"/>
  <c r="F46" i="5"/>
  <c r="F41" i="5"/>
  <c r="G41" i="5"/>
  <c r="G62" i="5"/>
  <c r="F62" i="5"/>
  <c r="F65" i="5"/>
  <c r="G65" i="5"/>
  <c r="G56" i="5"/>
  <c r="F56" i="5"/>
  <c r="G61" i="5"/>
  <c r="F61" i="5"/>
  <c r="F44" i="5"/>
  <c r="G44" i="5"/>
  <c r="F58" i="5"/>
  <c r="G58" i="5"/>
  <c r="F59" i="5"/>
  <c r="G59" i="5"/>
  <c r="F57" i="5"/>
  <c r="G57" i="5"/>
  <c r="G63" i="5"/>
  <c r="F63" i="5"/>
  <c r="F42" i="5"/>
  <c r="G42" i="5"/>
  <c r="G53" i="5"/>
  <c r="F53" i="5"/>
  <c r="G39" i="5"/>
  <c r="F39" i="5"/>
  <c r="F60" i="5"/>
  <c r="G60" i="5"/>
  <c r="G47" i="5"/>
  <c r="F47" i="5"/>
  <c r="G48" i="5"/>
  <c r="F48" i="5"/>
  <c r="F50" i="5"/>
  <c r="G50" i="5"/>
  <c r="F38" i="5"/>
  <c r="G38" i="5"/>
  <c r="D19" i="4"/>
  <c r="E19" i="4"/>
  <c r="F19" i="4"/>
  <c r="I10" i="4"/>
  <c r="I13" i="4"/>
  <c r="I18" i="4"/>
  <c r="G19" i="4"/>
  <c r="H19" i="4" l="1"/>
  <c r="I19" i="4"/>
</calcChain>
</file>

<file path=xl/sharedStrings.xml><?xml version="1.0" encoding="utf-8"?>
<sst xmlns="http://schemas.openxmlformats.org/spreadsheetml/2006/main" count="755" uniqueCount="99">
  <si>
    <t>Diferencia</t>
  </si>
  <si>
    <t>TOTAL TRÁFICO PORTUARIO</t>
  </si>
  <si>
    <t>TOTAL</t>
  </si>
  <si>
    <t>%</t>
  </si>
  <si>
    <t>OTRAS MERCANCÍAS</t>
  </si>
  <si>
    <t>PESCA</t>
  </si>
  <si>
    <t>TOTAL PESCA</t>
  </si>
  <si>
    <t>AVITUALLAMIENTO</t>
  </si>
  <si>
    <t>PRODUCTOS PETROLÍFEROS</t>
  </si>
  <si>
    <t>OTROS</t>
  </si>
  <si>
    <t>TRAFICO INTERIOR</t>
  </si>
  <si>
    <t>TOTAL TRAFICO INTERIOR</t>
  </si>
  <si>
    <t>MERCANCÍAS SEGÚN SU PRESENTACIÓN</t>
  </si>
  <si>
    <t>GRANELES</t>
  </si>
  <si>
    <t>LÍQUIDOS</t>
  </si>
  <si>
    <t>SÓLIDOS</t>
  </si>
  <si>
    <t>MERCANCÍA GRAL.</t>
  </si>
  <si>
    <t>CONVENCIONAL</t>
  </si>
  <si>
    <t>EN CONTENEDORES</t>
  </si>
  <si>
    <t>OTRAS INFORMACIONES</t>
  </si>
  <si>
    <t>MERCANCÍAS</t>
  </si>
  <si>
    <t>EN TRÁNSITO</t>
  </si>
  <si>
    <t>EN CONTENEDORES EN TRÁNSITO</t>
  </si>
  <si>
    <t>TRÁFICO RO-RO</t>
  </si>
  <si>
    <t>TOTAL TRÁFICO RO-RO</t>
  </si>
  <si>
    <t>CONTENEDORES (TEU)</t>
  </si>
  <si>
    <t>TOTAL CONTENEDORES (TEU)</t>
  </si>
  <si>
    <t>ENTRADAS-SALIDAS NACIONAL</t>
  </si>
  <si>
    <t>IMPORT-EXPORT EXTERIOR</t>
  </si>
  <si>
    <t>NACIONAL Y EXTERIOR</t>
  </si>
  <si>
    <t>PASAJEROS</t>
  </si>
  <si>
    <t>REG. TRANSPORTE Y DE CRUCERO (nº)</t>
  </si>
  <si>
    <t>DE CRUCERO (nº)</t>
  </si>
  <si>
    <t>VEHÍCULOS</t>
  </si>
  <si>
    <t>EN RÉGIMEN DE PASAJE</t>
  </si>
  <si>
    <t>BUQUES MERCANTES</t>
  </si>
  <si>
    <t>TOTAL BUQUES MERCANTES</t>
  </si>
  <si>
    <t>UDS. ARQUEO BRUTO (G.T.)</t>
  </si>
  <si>
    <t>NÚMERO DE CRUCEROS</t>
  </si>
  <si>
    <t>00. RESUMEN GENERAL DEL TRÁFICO PORTUARIO</t>
  </si>
  <si>
    <t>Acumulado desde Enero</t>
  </si>
  <si>
    <t>Variación</t>
  </si>
  <si>
    <t>CONCEPTO</t>
  </si>
  <si>
    <t>Var. (%)</t>
  </si>
  <si>
    <t>A CORUÑA</t>
  </si>
  <si>
    <t>ALICANTE</t>
  </si>
  <si>
    <t>ALMERIA</t>
  </si>
  <si>
    <t>AVILES</t>
  </si>
  <si>
    <t>BAHIA DE ALGECIRAS</t>
  </si>
  <si>
    <t>BAHIA DE CADIZ</t>
  </si>
  <si>
    <t>BALEARES</t>
  </si>
  <si>
    <t>BARCELONA</t>
  </si>
  <si>
    <t>BILBAO</t>
  </si>
  <si>
    <t>CARTAGENA</t>
  </si>
  <si>
    <t>CASTELLON</t>
  </si>
  <si>
    <t>CEUTA</t>
  </si>
  <si>
    <t>FERROL-SAN CIBRAO</t>
  </si>
  <si>
    <t>GIJON</t>
  </si>
  <si>
    <t>HUELVA</t>
  </si>
  <si>
    <t>LAS PALMAS</t>
  </si>
  <si>
    <t>MALAGA</t>
  </si>
  <si>
    <t>MARIN Y RIA DE PONTEVEDRA</t>
  </si>
  <si>
    <t>MELILLA</t>
  </si>
  <si>
    <t>MOTRIL</t>
  </si>
  <si>
    <t>PASAIA</t>
  </si>
  <si>
    <t>SANTA CRUZ DE TENERIFE</t>
  </si>
  <si>
    <t>SANTANDER</t>
  </si>
  <si>
    <t>SEVILLA</t>
  </si>
  <si>
    <t>TARRAGONA</t>
  </si>
  <si>
    <t>VALENCIA</t>
  </si>
  <si>
    <t>VIGO</t>
  </si>
  <si>
    <t>VILAGARCIA</t>
  </si>
  <si>
    <t xml:space="preserve">Total </t>
  </si>
  <si>
    <r>
      <t>Autoridad Portuaria</t>
    </r>
    <r>
      <rPr>
        <b/>
        <sz val="10"/>
        <color theme="1"/>
        <rFont val="Calibri"/>
        <family val="2"/>
        <scheme val="minor"/>
      </rPr>
      <t xml:space="preserve"> </t>
    </r>
  </si>
  <si>
    <t>1. TRAFICO PORTUARIO   (Toneladas)</t>
  </si>
  <si>
    <t>1.1. MERCANCÍAS SEGÚN SU FORMA DE PRESENTACIÓN</t>
  </si>
  <si>
    <t xml:space="preserve">  (Toneladas)</t>
  </si>
  <si>
    <t>2. GRANELES LÍQUIDOS  (Toneladas)</t>
  </si>
  <si>
    <t>3. GRANELES SÓLIDOS  (Toneladas)</t>
  </si>
  <si>
    <t>4. MERCANCÍA GENERAL (Toneladas)</t>
  </si>
  <si>
    <t>5. PESCA  (Toneladas)</t>
  </si>
  <si>
    <t>6. AVITUALLAMIENTO  (Toneladas)</t>
  </si>
  <si>
    <t>7. MERCANCÍAS EN TRÁNSITO (Toneladas)</t>
  </si>
  <si>
    <t>7.1. MERCANCÍAS EN CONTENEDORES EN TRÁNSITO (Toneladas)</t>
  </si>
  <si>
    <t>8. MERCANCÍAS EN CONTENEDORES (Toneladas)</t>
  </si>
  <si>
    <t>9. TRÁFICO  RO-RO (Toneladas)</t>
  </si>
  <si>
    <t>10. CONTENEDORES (TEUS)</t>
  </si>
  <si>
    <t>10.1. CONTENEDORES EN TRÁNSITO (TEUS)</t>
  </si>
  <si>
    <t>11. PASAJEROS EN RÉGIMEN DE TRANSPORTE Y DE CRUCERO (Nº)</t>
  </si>
  <si>
    <t>11.1. PASAJEROS DE CRUCERO (Nº)</t>
  </si>
  <si>
    <t>11.2. VEHICULOS DE TURISMO EN RÉGIMEN DE PASAJE (Nº)</t>
  </si>
  <si>
    <t>12.1. BUQUES MERCANTES (Nº)</t>
  </si>
  <si>
    <t>12.2. BUQUES MERCANTES (Unidades de arqueo bruto)</t>
  </si>
  <si>
    <t>12.3. CRUCEROS (Nº)</t>
  </si>
  <si>
    <t>10.2. CONTENEDORES ENTRADA-SALIDA NACIONAL (TEUS)</t>
  </si>
  <si>
    <t>10.3. CONTENEDORES IMPORTACIÓN-EXPORTACIÓN EXTERIOR (TEUS)</t>
  </si>
  <si>
    <t>10.4. CONTENEDORES NACIONAL Y EXTERIOR (TEUS)</t>
  </si>
  <si>
    <r>
      <t>Autoridad Portuaria</t>
    </r>
    <r>
      <rPr>
        <sz val="11"/>
        <color theme="1"/>
        <rFont val="Calibri"/>
        <family val="2"/>
        <scheme val="minor"/>
      </rPr>
      <t xml:space="preserve"> </t>
    </r>
  </si>
  <si>
    <t>Mes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</si>
</sst>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16"/>
      <color rgb="FF00408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4080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9"/>
      <color rgb="FF36363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408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rgb="FF363636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0D7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13" applyNumberFormat="0" applyAlignment="0" applyProtection="0"/>
    <xf numFmtId="0" fontId="17" fillId="11" borderId="14" applyNumberFormat="0" applyAlignment="0" applyProtection="0"/>
    <xf numFmtId="0" fontId="18" fillId="11" borderId="13" applyNumberFormat="0" applyAlignment="0" applyProtection="0"/>
    <xf numFmtId="0" fontId="19" fillId="0" borderId="15" applyNumberFormat="0" applyFill="0" applyAlignment="0" applyProtection="0"/>
    <xf numFmtId="0" fontId="20" fillId="12" borderId="16" applyNumberFormat="0" applyAlignment="0" applyProtection="0"/>
    <xf numFmtId="0" fontId="21" fillId="0" borderId="0" applyNumberFormat="0" applyFill="0" applyBorder="0" applyAlignment="0" applyProtection="0"/>
    <xf numFmtId="0" fontId="8" fillId="13" borderId="17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</cellStyleXfs>
  <cellXfs count="104">
    <xf numFmtId="0" fontId="0" fillId="0" borderId="0" xfId="0"/>
    <xf numFmtId="4" fontId="0" fillId="0" borderId="0" xfId="0" applyNumberFormat="1"/>
    <xf numFmtId="0" fontId="5" fillId="0" borderId="0" xfId="0" applyFont="1"/>
    <xf numFmtId="0" fontId="5" fillId="0" borderId="0" xfId="0" applyFont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6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3" fontId="4" fillId="2" borderId="9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left"/>
    </xf>
    <xf numFmtId="3" fontId="4" fillId="5" borderId="9" xfId="0" applyNumberFormat="1" applyFont="1" applyFill="1" applyBorder="1" applyAlignment="1">
      <alignment horizontal="right"/>
    </xf>
    <xf numFmtId="4" fontId="4" fillId="5" borderId="9" xfId="0" applyNumberFormat="1" applyFont="1" applyFill="1" applyBorder="1" applyAlignment="1">
      <alignment horizontal="right"/>
    </xf>
    <xf numFmtId="0" fontId="1" fillId="6" borderId="9" xfId="0" applyFont="1" applyFill="1" applyBorder="1" applyAlignment="1">
      <alignment horizontal="left"/>
    </xf>
    <xf numFmtId="3" fontId="1" fillId="6" borderId="9" xfId="0" applyNumberFormat="1" applyFont="1" applyFill="1" applyBorder="1" applyAlignment="1">
      <alignment horizontal="right"/>
    </xf>
    <xf numFmtId="4" fontId="1" fillId="6" borderId="9" xfId="0" applyNumberFormat="1" applyFont="1" applyFill="1" applyBorder="1" applyAlignment="1">
      <alignment horizontal="right"/>
    </xf>
    <xf numFmtId="4" fontId="3" fillId="5" borderId="9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14" fontId="1" fillId="0" borderId="0" xfId="0" applyNumberFormat="1" applyFont="1" applyAlignment="1">
      <alignment horizontal="right"/>
    </xf>
    <xf numFmtId="0" fontId="24" fillId="0" borderId="8" xfId="0" applyFont="1" applyBorder="1"/>
    <xf numFmtId="3" fontId="24" fillId="0" borderId="0" xfId="0" applyNumberFormat="1" applyFont="1"/>
    <xf numFmtId="0" fontId="24" fillId="0" borderId="0" xfId="0" applyFont="1"/>
    <xf numFmtId="0" fontId="24" fillId="0" borderId="6" xfId="0" applyFont="1" applyBorder="1"/>
    <xf numFmtId="0" fontId="24" fillId="0" borderId="7" xfId="0" applyFont="1" applyBorder="1"/>
    <xf numFmtId="0" fontId="25" fillId="0" borderId="0" xfId="0" applyFont="1"/>
    <xf numFmtId="0" fontId="25" fillId="0" borderId="0" xfId="0" applyFont="1" applyAlignment="1"/>
    <xf numFmtId="0" fontId="28" fillId="0" borderId="0" xfId="0" applyFont="1"/>
    <xf numFmtId="14" fontId="29" fillId="0" borderId="0" xfId="0" applyNumberFormat="1" applyFont="1" applyAlignment="1">
      <alignment horizontal="right"/>
    </xf>
    <xf numFmtId="0" fontId="26" fillId="6" borderId="9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left"/>
    </xf>
    <xf numFmtId="3" fontId="31" fillId="2" borderId="9" xfId="0" applyNumberFormat="1" applyFont="1" applyFill="1" applyBorder="1" applyAlignment="1">
      <alignment horizontal="right"/>
    </xf>
    <xf numFmtId="4" fontId="31" fillId="2" borderId="9" xfId="0" applyNumberFormat="1" applyFont="1" applyFill="1" applyBorder="1" applyAlignment="1">
      <alignment horizontal="right"/>
    </xf>
    <xf numFmtId="4" fontId="28" fillId="0" borderId="0" xfId="0" applyNumberFormat="1" applyFont="1"/>
    <xf numFmtId="0" fontId="30" fillId="5" borderId="9" xfId="0" applyFont="1" applyFill="1" applyBorder="1" applyAlignment="1">
      <alignment horizontal="left"/>
    </xf>
    <xf numFmtId="3" fontId="31" fillId="5" borderId="9" xfId="0" applyNumberFormat="1" applyFont="1" applyFill="1" applyBorder="1" applyAlignment="1">
      <alignment horizontal="right"/>
    </xf>
    <xf numFmtId="4" fontId="31" fillId="5" borderId="9" xfId="0" applyNumberFormat="1" applyFont="1" applyFill="1" applyBorder="1" applyAlignment="1">
      <alignment horizontal="right"/>
    </xf>
    <xf numFmtId="4" fontId="32" fillId="2" borderId="9" xfId="0" applyNumberFormat="1" applyFont="1" applyFill="1" applyBorder="1" applyAlignment="1">
      <alignment horizontal="right"/>
    </xf>
    <xf numFmtId="4" fontId="32" fillId="5" borderId="9" xfId="0" applyNumberFormat="1" applyFont="1" applyFill="1" applyBorder="1" applyAlignment="1">
      <alignment horizontal="right"/>
    </xf>
    <xf numFmtId="0" fontId="29" fillId="6" borderId="9" xfId="0" applyFont="1" applyFill="1" applyBorder="1" applyAlignment="1">
      <alignment horizontal="left"/>
    </xf>
    <xf numFmtId="3" fontId="29" fillId="6" borderId="9" xfId="0" applyNumberFormat="1" applyFont="1" applyFill="1" applyBorder="1" applyAlignment="1">
      <alignment horizontal="right"/>
    </xf>
    <xf numFmtId="4" fontId="29" fillId="6" borderId="9" xfId="0" applyNumberFormat="1" applyFont="1" applyFill="1" applyBorder="1" applyAlignment="1">
      <alignment horizontal="right"/>
    </xf>
    <xf numFmtId="0" fontId="33" fillId="0" borderId="0" xfId="0" applyFont="1"/>
    <xf numFmtId="3" fontId="33" fillId="0" borderId="0" xfId="0" applyNumberFormat="1" applyFont="1"/>
    <xf numFmtId="0" fontId="28" fillId="0" borderId="6" xfId="0" applyFont="1" applyBorder="1"/>
    <xf numFmtId="0" fontId="28" fillId="0" borderId="7" xfId="0" applyFont="1" applyBorder="1"/>
    <xf numFmtId="0" fontId="28" fillId="0" borderId="8" xfId="0" applyFont="1" applyBorder="1"/>
    <xf numFmtId="0" fontId="6" fillId="6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6" borderId="9" xfId="0" applyFont="1" applyFill="1" applyBorder="1" applyAlignment="1">
      <alignment horizontal="left" vertical="center"/>
    </xf>
    <xf numFmtId="0" fontId="0" fillId="0" borderId="9" xfId="0" applyBorder="1" applyAlignment="1"/>
    <xf numFmtId="0" fontId="27" fillId="6" borderId="9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6" borderId="9" xfId="0" applyFont="1" applyFill="1" applyBorder="1" applyAlignment="1">
      <alignment horizontal="left" vertical="center"/>
    </xf>
    <xf numFmtId="0" fontId="28" fillId="0" borderId="9" xfId="0" applyFont="1" applyBorder="1" applyAlignment="1"/>
    <xf numFmtId="0" fontId="34" fillId="0" borderId="0" xfId="0" applyFont="1"/>
    <xf numFmtId="0" fontId="35" fillId="0" borderId="0" xfId="0" applyFont="1" applyAlignment="1"/>
    <xf numFmtId="0" fontId="36" fillId="0" borderId="0" xfId="0" applyFont="1"/>
    <xf numFmtId="14" fontId="37" fillId="0" borderId="0" xfId="0" applyNumberFormat="1" applyFont="1" applyAlignment="1">
      <alignment horizontal="right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/>
    <xf numFmtId="0" fontId="34" fillId="4" borderId="5" xfId="0" applyFont="1" applyFill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5" xfId="0" applyFont="1" applyBorder="1" applyAlignment="1"/>
    <xf numFmtId="0" fontId="38" fillId="4" borderId="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/>
    </xf>
    <xf numFmtId="3" fontId="38" fillId="2" borderId="1" xfId="0" applyNumberFormat="1" applyFont="1" applyFill="1" applyBorder="1" applyAlignment="1">
      <alignment horizontal="right"/>
    </xf>
    <xf numFmtId="4" fontId="38" fillId="2" borderId="1" xfId="0" applyNumberFormat="1" applyFont="1" applyFill="1" applyBorder="1" applyAlignment="1">
      <alignment horizontal="right"/>
    </xf>
    <xf numFmtId="0" fontId="38" fillId="2" borderId="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/>
    </xf>
    <xf numFmtId="3" fontId="39" fillId="5" borderId="1" xfId="0" applyNumberFormat="1" applyFont="1" applyFill="1" applyBorder="1" applyAlignment="1">
      <alignment horizontal="right"/>
    </xf>
    <xf numFmtId="4" fontId="39" fillId="5" borderId="1" xfId="0" applyNumberFormat="1" applyFont="1" applyFill="1" applyBorder="1" applyAlignment="1">
      <alignment horizontal="right"/>
    </xf>
    <xf numFmtId="0" fontId="38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8" fillId="4" borderId="1" xfId="0" applyFont="1" applyFill="1" applyBorder="1" applyAlignment="1">
      <alignment horizontal="right"/>
    </xf>
    <xf numFmtId="3" fontId="39" fillId="4" borderId="1" xfId="0" applyNumberFormat="1" applyFont="1" applyFill="1" applyBorder="1" applyAlignment="1">
      <alignment horizontal="right"/>
    </xf>
    <xf numFmtId="4" fontId="39" fillId="4" borderId="1" xfId="0" applyNumberFormat="1" applyFont="1" applyFill="1" applyBorder="1" applyAlignment="1">
      <alignment horizontal="right"/>
    </xf>
    <xf numFmtId="4" fontId="34" fillId="0" borderId="0" xfId="0" applyNumberFormat="1" applyFont="1"/>
    <xf numFmtId="0" fontId="38" fillId="2" borderId="4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Tráfico portuario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tráfico'!$F$37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'Total tráfico'!$E$38:$E$47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BARCELONA</c:v>
                </c:pt>
                <c:pt idx="3">
                  <c:v>BILBAO</c:v>
                </c:pt>
                <c:pt idx="4">
                  <c:v>CARTAGENA</c:v>
                </c:pt>
                <c:pt idx="5">
                  <c:v>TARRAGONA</c:v>
                </c:pt>
                <c:pt idx="6">
                  <c:v>HUELVA</c:v>
                </c:pt>
                <c:pt idx="7">
                  <c:v>LAS PALMAS</c:v>
                </c:pt>
                <c:pt idx="8">
                  <c:v>GIJON</c:v>
                </c:pt>
                <c:pt idx="9">
                  <c:v>CASTELLON</c:v>
                </c:pt>
              </c:strCache>
            </c:strRef>
          </c:cat>
          <c:val>
            <c:numRef>
              <c:f>'Total tráfico'!$F$38:$F$47</c:f>
              <c:numCache>
                <c:formatCode>General</c:formatCode>
                <c:ptCount val="10"/>
                <c:pt idx="0">
                  <c:v>42733731</c:v>
                </c:pt>
                <c:pt idx="1">
                  <c:v>33045577</c:v>
                </c:pt>
                <c:pt idx="2">
                  <c:v>20482430</c:v>
                </c:pt>
                <c:pt idx="3">
                  <c:v>15026485</c:v>
                </c:pt>
                <c:pt idx="4">
                  <c:v>14302624</c:v>
                </c:pt>
                <c:pt idx="5">
                  <c:v>13714882</c:v>
                </c:pt>
                <c:pt idx="6">
                  <c:v>12234069</c:v>
                </c:pt>
                <c:pt idx="7">
                  <c:v>10989200</c:v>
                </c:pt>
                <c:pt idx="8">
                  <c:v>8026827</c:v>
                </c:pt>
                <c:pt idx="9">
                  <c:v>6835143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A-4DD9-ABCB-3A443D124121}"/>
            </c:ext>
          </c:extLst>
        </c:ser>
        <c:ser>
          <c:idx val="1"/>
          <c:order val="1"/>
          <c:tx>
            <c:strRef>
              <c:f>'Total tráfico'!$G$37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'Total tráfico'!$E$38:$E$47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BARCELONA</c:v>
                </c:pt>
                <c:pt idx="3">
                  <c:v>BILBAO</c:v>
                </c:pt>
                <c:pt idx="4">
                  <c:v>CARTAGENA</c:v>
                </c:pt>
                <c:pt idx="5">
                  <c:v>TARRAGONA</c:v>
                </c:pt>
                <c:pt idx="6">
                  <c:v>HUELVA</c:v>
                </c:pt>
                <c:pt idx="7">
                  <c:v>LAS PALMAS</c:v>
                </c:pt>
                <c:pt idx="8">
                  <c:v>GIJON</c:v>
                </c:pt>
                <c:pt idx="9">
                  <c:v>CASTELLON</c:v>
                </c:pt>
              </c:strCache>
            </c:strRef>
          </c:cat>
          <c:val>
            <c:numRef>
              <c:f>'Total tráfico'!$G$38:$G$47</c:f>
              <c:numCache>
                <c:formatCode>General</c:formatCode>
                <c:ptCount val="10"/>
                <c:pt idx="0">
                  <c:v>43891671</c:v>
                </c:pt>
                <c:pt idx="1">
                  <c:v>32802128</c:v>
                </c:pt>
                <c:pt idx="2">
                  <c:v>21384571</c:v>
                </c:pt>
                <c:pt idx="3">
                  <c:v>13576703</c:v>
                </c:pt>
                <c:pt idx="4">
                  <c:v>15068335</c:v>
                </c:pt>
                <c:pt idx="5">
                  <c:v>16956222</c:v>
                </c:pt>
                <c:pt idx="6">
                  <c:v>13102785</c:v>
                </c:pt>
                <c:pt idx="7">
                  <c:v>12789082</c:v>
                </c:pt>
                <c:pt idx="8">
                  <c:v>8553764</c:v>
                </c:pt>
                <c:pt idx="9">
                  <c:v>5777213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A-4DD9-ABCB-3A443D12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Mercancías en contenedores</a:t>
            </a:r>
            <a:r>
              <a:rPr lang="es-ES" b="1" baseline="0"/>
              <a:t> </a:t>
            </a:r>
            <a:r>
              <a:rPr lang="es-ES" b="1"/>
              <a:t>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'Mercancías contenedores'!$F$37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'Mercancías contenedores'!$E$38:$E$47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CASTELLON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TARRAGONA</c:v>
                </c:pt>
                <c:pt idx="9">
                  <c:v>ALICANTE</c:v>
                </c:pt>
              </c:strCache>
            </c:strRef>
          </c:cat>
          <c:val>
            <c:numRef>
              <c:f>'Mercancías contenedores'!$F$38:$F$47</c:f>
              <c:numCache>
                <c:formatCode>General</c:formatCode>
                <c:ptCount val="10"/>
                <c:pt idx="0">
                  <c:v>25835900</c:v>
                </c:pt>
                <c:pt idx="1">
                  <c:v>24548568</c:v>
                </c:pt>
                <c:pt idx="2">
                  <c:v>8226521</c:v>
                </c:pt>
                <c:pt idx="3">
                  <c:v>5713999</c:v>
                </c:pt>
                <c:pt idx="4">
                  <c:v>3051177</c:v>
                </c:pt>
                <c:pt idx="5">
                  <c:v>1330654</c:v>
                </c:pt>
                <c:pt idx="6">
                  <c:v>1199460</c:v>
                </c:pt>
                <c:pt idx="7">
                  <c:v>1165744</c:v>
                </c:pt>
                <c:pt idx="8">
                  <c:v>811238</c:v>
                </c:pt>
                <c:pt idx="9">
                  <c:v>595375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9-4967-9068-882D9366204B}"/>
            </c:ext>
          </c:extLst>
        </c:ser>
        <c:ser>
          <c:idx val="1"/>
          <c:order val="1"/>
          <c:tx>
            <c:strRef>
              <c:f>'Mercancías contenedores'!$G$37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'Mercancías contenedores'!$E$38:$E$47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CASTELLON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TARRAGONA</c:v>
                </c:pt>
                <c:pt idx="9">
                  <c:v>ALICANTE</c:v>
                </c:pt>
              </c:strCache>
            </c:strRef>
          </c:cat>
          <c:val>
            <c:numRef>
              <c:f>'Mercancías contenedores'!$G$38:$G$47</c:f>
              <c:numCache>
                <c:formatCode>General</c:formatCode>
                <c:ptCount val="10"/>
                <c:pt idx="0">
                  <c:v>25507585</c:v>
                </c:pt>
                <c:pt idx="1">
                  <c:v>26007926</c:v>
                </c:pt>
                <c:pt idx="2">
                  <c:v>8530148</c:v>
                </c:pt>
                <c:pt idx="3">
                  <c:v>7209991</c:v>
                </c:pt>
                <c:pt idx="4">
                  <c:v>3141943</c:v>
                </c:pt>
                <c:pt idx="5">
                  <c:v>986644</c:v>
                </c:pt>
                <c:pt idx="6">
                  <c:v>1130966</c:v>
                </c:pt>
                <c:pt idx="7">
                  <c:v>1256465</c:v>
                </c:pt>
                <c:pt idx="8">
                  <c:v>1127991</c:v>
                </c:pt>
                <c:pt idx="9">
                  <c:v>719184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9-4967-9068-882D93662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Tráfico ro-ro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'Ro-Ro'!$F$37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'Ro-Ro'!$E$38:$E$47</c:f>
              <c:strCache>
                <c:ptCount val="10"/>
                <c:pt idx="0">
                  <c:v>BARCELONA</c:v>
                </c:pt>
                <c:pt idx="1">
                  <c:v>BALEARES</c:v>
                </c:pt>
                <c:pt idx="2">
                  <c:v>BAHIA DE ALGECIRAS</c:v>
                </c:pt>
                <c:pt idx="3">
                  <c:v>VALENCIA</c:v>
                </c:pt>
                <c:pt idx="4">
                  <c:v>SANTA CRUZ DE TENERIFE</c:v>
                </c:pt>
                <c:pt idx="5">
                  <c:v>LAS PALMAS</c:v>
                </c:pt>
                <c:pt idx="6">
                  <c:v>SANTANDER</c:v>
                </c:pt>
                <c:pt idx="7">
                  <c:v>VIGO</c:v>
                </c:pt>
                <c:pt idx="8">
                  <c:v>CEUTA</c:v>
                </c:pt>
                <c:pt idx="9">
                  <c:v>BILBAO</c:v>
                </c:pt>
              </c:strCache>
            </c:strRef>
          </c:cat>
          <c:val>
            <c:numRef>
              <c:f>'Ro-Ro'!$F$38:$F$47</c:f>
              <c:numCache>
                <c:formatCode>General</c:formatCode>
                <c:ptCount val="10"/>
                <c:pt idx="0">
                  <c:v>4588823</c:v>
                </c:pt>
                <c:pt idx="1">
                  <c:v>4232346</c:v>
                </c:pt>
                <c:pt idx="2">
                  <c:v>3376486</c:v>
                </c:pt>
                <c:pt idx="3">
                  <c:v>2961233</c:v>
                </c:pt>
                <c:pt idx="4">
                  <c:v>1460000</c:v>
                </c:pt>
                <c:pt idx="5">
                  <c:v>1271367</c:v>
                </c:pt>
                <c:pt idx="6">
                  <c:v>593874</c:v>
                </c:pt>
                <c:pt idx="7">
                  <c:v>525274</c:v>
                </c:pt>
                <c:pt idx="8">
                  <c:v>462021</c:v>
                </c:pt>
                <c:pt idx="9">
                  <c:v>454250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9-4E85-837D-76646F596D4D}"/>
            </c:ext>
          </c:extLst>
        </c:ser>
        <c:ser>
          <c:idx val="1"/>
          <c:order val="1"/>
          <c:tx>
            <c:strRef>
              <c:f>'Ro-Ro'!$G$37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'Ro-Ro'!$E$38:$E$47</c:f>
              <c:strCache>
                <c:ptCount val="10"/>
                <c:pt idx="0">
                  <c:v>BARCELONA</c:v>
                </c:pt>
                <c:pt idx="1">
                  <c:v>BALEARES</c:v>
                </c:pt>
                <c:pt idx="2">
                  <c:v>BAHIA DE ALGECIRAS</c:v>
                </c:pt>
                <c:pt idx="3">
                  <c:v>VALENCIA</c:v>
                </c:pt>
                <c:pt idx="4">
                  <c:v>SANTA CRUZ DE TENERIFE</c:v>
                </c:pt>
                <c:pt idx="5">
                  <c:v>LAS PALMAS</c:v>
                </c:pt>
                <c:pt idx="6">
                  <c:v>SANTANDER</c:v>
                </c:pt>
                <c:pt idx="7">
                  <c:v>VIGO</c:v>
                </c:pt>
                <c:pt idx="8">
                  <c:v>CEUTA</c:v>
                </c:pt>
                <c:pt idx="9">
                  <c:v>BILBAO</c:v>
                </c:pt>
              </c:strCache>
            </c:strRef>
          </c:cat>
          <c:val>
            <c:numRef>
              <c:f>'Ro-Ro'!$G$38:$G$47</c:f>
              <c:numCache>
                <c:formatCode>General</c:formatCode>
                <c:ptCount val="10"/>
                <c:pt idx="0">
                  <c:v>4638211</c:v>
                </c:pt>
                <c:pt idx="1">
                  <c:v>4198322</c:v>
                </c:pt>
                <c:pt idx="2">
                  <c:v>2940633</c:v>
                </c:pt>
                <c:pt idx="3">
                  <c:v>3031001</c:v>
                </c:pt>
                <c:pt idx="4">
                  <c:v>1716395</c:v>
                </c:pt>
                <c:pt idx="5">
                  <c:v>1332341</c:v>
                </c:pt>
                <c:pt idx="6">
                  <c:v>635025</c:v>
                </c:pt>
                <c:pt idx="7">
                  <c:v>445195</c:v>
                </c:pt>
                <c:pt idx="8">
                  <c:v>445819</c:v>
                </c:pt>
                <c:pt idx="9">
                  <c:v>444062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9-4E85-837D-76646F59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Contenedores (TEUS)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TEUS!$F$37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TEUS!$E$38:$E$47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SANTA CRUZ DE TENERIFE</c:v>
                </c:pt>
                <c:pt idx="6">
                  <c:v>VIGO</c:v>
                </c:pt>
                <c:pt idx="7">
                  <c:v>CASTELLON</c:v>
                </c:pt>
                <c:pt idx="8">
                  <c:v>MALAGA</c:v>
                </c:pt>
                <c:pt idx="9">
                  <c:v>TARRAGONA</c:v>
                </c:pt>
              </c:strCache>
            </c:strRef>
          </c:cat>
          <c:val>
            <c:numRef>
              <c:f>TEUS!$F$38:$F$47</c:f>
              <c:numCache>
                <c:formatCode>General</c:formatCode>
                <c:ptCount val="10"/>
                <c:pt idx="0">
                  <c:v>2204131</c:v>
                </c:pt>
                <c:pt idx="1">
                  <c:v>2023376</c:v>
                </c:pt>
                <c:pt idx="2">
                  <c:v>810277</c:v>
                </c:pt>
                <c:pt idx="3">
                  <c:v>516332</c:v>
                </c:pt>
                <c:pt idx="4">
                  <c:v>297018</c:v>
                </c:pt>
                <c:pt idx="5">
                  <c:v>147301</c:v>
                </c:pt>
                <c:pt idx="6">
                  <c:v>101671</c:v>
                </c:pt>
                <c:pt idx="7">
                  <c:v>97159</c:v>
                </c:pt>
                <c:pt idx="8">
                  <c:v>93548</c:v>
                </c:pt>
                <c:pt idx="9">
                  <c:v>76030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1-4557-896F-6DC27F5F9D57}"/>
            </c:ext>
          </c:extLst>
        </c:ser>
        <c:ser>
          <c:idx val="1"/>
          <c:order val="1"/>
          <c:tx>
            <c:strRef>
              <c:f>TEUS!$G$37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TEUS!$E$38:$E$47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SANTA CRUZ DE TENERIFE</c:v>
                </c:pt>
                <c:pt idx="6">
                  <c:v>VIGO</c:v>
                </c:pt>
                <c:pt idx="7">
                  <c:v>CASTELLON</c:v>
                </c:pt>
                <c:pt idx="8">
                  <c:v>MALAGA</c:v>
                </c:pt>
                <c:pt idx="9">
                  <c:v>TARRAGONA</c:v>
                </c:pt>
              </c:strCache>
            </c:strRef>
          </c:cat>
          <c:val>
            <c:numRef>
              <c:f>TEUS!$G$38:$G$47</c:f>
              <c:numCache>
                <c:formatCode>General</c:formatCode>
                <c:ptCount val="10"/>
                <c:pt idx="0">
                  <c:v>2176411</c:v>
                </c:pt>
                <c:pt idx="1">
                  <c:v>1960399</c:v>
                </c:pt>
                <c:pt idx="2">
                  <c:v>849040.5</c:v>
                </c:pt>
                <c:pt idx="3">
                  <c:v>618335</c:v>
                </c:pt>
                <c:pt idx="4">
                  <c:v>299533.75</c:v>
                </c:pt>
                <c:pt idx="5">
                  <c:v>160782</c:v>
                </c:pt>
                <c:pt idx="6">
                  <c:v>99740.5</c:v>
                </c:pt>
                <c:pt idx="7">
                  <c:v>74873</c:v>
                </c:pt>
                <c:pt idx="8">
                  <c:v>246088</c:v>
                </c:pt>
                <c:pt idx="9">
                  <c:v>101676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1-4557-896F-6DC27F5F9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Contenedores en tránsito (TEUS)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'TEUS tránsito'!$F$37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'TEUS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MALAGA</c:v>
                </c:pt>
                <c:pt idx="5">
                  <c:v>TARRAGONA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MARIN Y RIA DE PONTEVEDRA</c:v>
                </c:pt>
                <c:pt idx="9">
                  <c:v>CASTELLON</c:v>
                </c:pt>
              </c:strCache>
            </c:strRef>
          </c:cat>
          <c:val>
            <c:numRef>
              <c:f>'TEUS tránsito'!$F$38:$F$47</c:f>
              <c:numCache>
                <c:formatCode>General</c:formatCode>
                <c:ptCount val="10"/>
                <c:pt idx="0">
                  <c:v>1866083</c:v>
                </c:pt>
                <c:pt idx="1">
                  <c:v>1120101</c:v>
                </c:pt>
                <c:pt idx="2">
                  <c:v>316605</c:v>
                </c:pt>
                <c:pt idx="3">
                  <c:v>137037.5</c:v>
                </c:pt>
                <c:pt idx="4">
                  <c:v>77987</c:v>
                </c:pt>
                <c:pt idx="5">
                  <c:v>38161</c:v>
                </c:pt>
                <c:pt idx="6">
                  <c:v>4546</c:v>
                </c:pt>
                <c:pt idx="7">
                  <c:v>1492</c:v>
                </c:pt>
                <c:pt idx="8">
                  <c:v>1450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A-4547-B11A-9C7F57FD97E8}"/>
            </c:ext>
          </c:extLst>
        </c:ser>
        <c:ser>
          <c:idx val="1"/>
          <c:order val="1"/>
          <c:tx>
            <c:strRef>
              <c:f>'TEUS tránsito'!$G$37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'TEUS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MALAGA</c:v>
                </c:pt>
                <c:pt idx="5">
                  <c:v>TARRAGONA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MARIN Y RIA DE PONTEVEDRA</c:v>
                </c:pt>
                <c:pt idx="9">
                  <c:v>CASTELLON</c:v>
                </c:pt>
              </c:strCache>
            </c:strRef>
          </c:cat>
          <c:val>
            <c:numRef>
              <c:f>'TEUS tránsito'!$G$38:$G$47</c:f>
              <c:numCache>
                <c:formatCode>General</c:formatCode>
                <c:ptCount val="10"/>
                <c:pt idx="0">
                  <c:v>1812509</c:v>
                </c:pt>
                <c:pt idx="1">
                  <c:v>1095725</c:v>
                </c:pt>
                <c:pt idx="2">
                  <c:v>407982</c:v>
                </c:pt>
                <c:pt idx="3">
                  <c:v>242753.5</c:v>
                </c:pt>
                <c:pt idx="4">
                  <c:v>227376</c:v>
                </c:pt>
                <c:pt idx="5">
                  <c:v>58603</c:v>
                </c:pt>
                <c:pt idx="6">
                  <c:v>4068</c:v>
                </c:pt>
                <c:pt idx="7">
                  <c:v>2212</c:v>
                </c:pt>
                <c:pt idx="8">
                  <c:v>1715</c:v>
                </c:pt>
                <c:pt idx="9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A-4547-B11A-9C7F57FD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 b="1"/>
              <a:t>Contenedores entrada-salida nacional (TEUS)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'TEUS nacional'!$F$37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'TEUS nacional'!$E$38:$E$47</c:f>
              <c:strCache>
                <c:ptCount val="10"/>
                <c:pt idx="0">
                  <c:v>LAS PALMAS</c:v>
                </c:pt>
                <c:pt idx="1">
                  <c:v>SANTA CRUZ DE TENERIFE</c:v>
                </c:pt>
                <c:pt idx="2">
                  <c:v>BARCELONA</c:v>
                </c:pt>
                <c:pt idx="3">
                  <c:v>VALENCIA</c:v>
                </c:pt>
                <c:pt idx="4">
                  <c:v>SEVILLA</c:v>
                </c:pt>
                <c:pt idx="5">
                  <c:v>ALICANTE</c:v>
                </c:pt>
                <c:pt idx="6">
                  <c:v>BILBAO</c:v>
                </c:pt>
                <c:pt idx="7">
                  <c:v>BALEARES</c:v>
                </c:pt>
                <c:pt idx="8">
                  <c:v>BAHIA DE CADIZ</c:v>
                </c:pt>
                <c:pt idx="9">
                  <c:v>VILAGARCIA</c:v>
                </c:pt>
              </c:strCache>
            </c:strRef>
          </c:cat>
          <c:val>
            <c:numRef>
              <c:f>'TEUS nacional'!$F$38:$F$47</c:f>
              <c:numCache>
                <c:formatCode>General</c:formatCode>
                <c:ptCount val="10"/>
                <c:pt idx="0">
                  <c:v>161019</c:v>
                </c:pt>
                <c:pt idx="1">
                  <c:v>130243</c:v>
                </c:pt>
                <c:pt idx="2">
                  <c:v>80143</c:v>
                </c:pt>
                <c:pt idx="3">
                  <c:v>66794</c:v>
                </c:pt>
                <c:pt idx="4">
                  <c:v>60344</c:v>
                </c:pt>
                <c:pt idx="5">
                  <c:v>59558</c:v>
                </c:pt>
                <c:pt idx="6">
                  <c:v>32778.25</c:v>
                </c:pt>
                <c:pt idx="7">
                  <c:v>31456</c:v>
                </c:pt>
                <c:pt idx="8">
                  <c:v>16555.5</c:v>
                </c:pt>
                <c:pt idx="9">
                  <c:v>15135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0-43F2-A078-8EF519C4833E}"/>
            </c:ext>
          </c:extLst>
        </c:ser>
        <c:ser>
          <c:idx val="1"/>
          <c:order val="1"/>
          <c:tx>
            <c:strRef>
              <c:f>'TEUS nacional'!$G$37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'TEUS nacional'!$E$38:$E$47</c:f>
              <c:strCache>
                <c:ptCount val="10"/>
                <c:pt idx="0">
                  <c:v>LAS PALMAS</c:v>
                </c:pt>
                <c:pt idx="1">
                  <c:v>SANTA CRUZ DE TENERIFE</c:v>
                </c:pt>
                <c:pt idx="2">
                  <c:v>BARCELONA</c:v>
                </c:pt>
                <c:pt idx="3">
                  <c:v>VALENCIA</c:v>
                </c:pt>
                <c:pt idx="4">
                  <c:v>SEVILLA</c:v>
                </c:pt>
                <c:pt idx="5">
                  <c:v>ALICANTE</c:v>
                </c:pt>
                <c:pt idx="6">
                  <c:v>BILBAO</c:v>
                </c:pt>
                <c:pt idx="7">
                  <c:v>BALEARES</c:v>
                </c:pt>
                <c:pt idx="8">
                  <c:v>BAHIA DE CADIZ</c:v>
                </c:pt>
                <c:pt idx="9">
                  <c:v>VILAGARCIA</c:v>
                </c:pt>
              </c:strCache>
            </c:strRef>
          </c:cat>
          <c:val>
            <c:numRef>
              <c:f>'TEUS nacional'!$G$38:$G$47</c:f>
              <c:numCache>
                <c:formatCode>General</c:formatCode>
                <c:ptCount val="10"/>
                <c:pt idx="0">
                  <c:v>169931</c:v>
                </c:pt>
                <c:pt idx="1">
                  <c:v>139652</c:v>
                </c:pt>
                <c:pt idx="2">
                  <c:v>81872.5</c:v>
                </c:pt>
                <c:pt idx="3">
                  <c:v>73894</c:v>
                </c:pt>
                <c:pt idx="4">
                  <c:v>66787</c:v>
                </c:pt>
                <c:pt idx="5">
                  <c:v>60942</c:v>
                </c:pt>
                <c:pt idx="6">
                  <c:v>32173</c:v>
                </c:pt>
                <c:pt idx="7">
                  <c:v>28411</c:v>
                </c:pt>
                <c:pt idx="8">
                  <c:v>16729.5</c:v>
                </c:pt>
                <c:pt idx="9">
                  <c:v>11770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0-43F2-A078-8EF519C4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Contenedores</a:t>
            </a:r>
            <a:r>
              <a:rPr lang="es-ES" b="1" baseline="0"/>
              <a:t> import-export exterior </a:t>
            </a:r>
            <a:r>
              <a:rPr lang="es-ES" b="1"/>
              <a:t>(TEUS)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'TEUS exterior'!$F$37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'TEUS exterior'!$E$38:$E$47</c:f>
              <c:strCache>
                <c:ptCount val="10"/>
                <c:pt idx="0">
                  <c:v>VALENCIA</c:v>
                </c:pt>
                <c:pt idx="1">
                  <c:v>BARCELONA</c:v>
                </c:pt>
                <c:pt idx="2">
                  <c:v>BILBAO</c:v>
                </c:pt>
                <c:pt idx="3">
                  <c:v>BAHIA DE ALGECIRAS</c:v>
                </c:pt>
                <c:pt idx="4">
                  <c:v>CASTELLON</c:v>
                </c:pt>
                <c:pt idx="5">
                  <c:v>VIGO</c:v>
                </c:pt>
                <c:pt idx="6">
                  <c:v>LAS PALMAS</c:v>
                </c:pt>
                <c:pt idx="7">
                  <c:v>TARRAGONA</c:v>
                </c:pt>
                <c:pt idx="8">
                  <c:v>BAHIA DE CADIZ</c:v>
                </c:pt>
                <c:pt idx="9">
                  <c:v>CARTAGENA</c:v>
                </c:pt>
              </c:strCache>
            </c:strRef>
          </c:cat>
          <c:val>
            <c:numRef>
              <c:f>'TEUS exterior'!$F$38:$F$47</c:f>
              <c:numCache>
                <c:formatCode>General</c:formatCode>
                <c:ptCount val="10"/>
                <c:pt idx="0">
                  <c:v>1017236</c:v>
                </c:pt>
                <c:pt idx="1">
                  <c:v>593087.5</c:v>
                </c:pt>
                <c:pt idx="2">
                  <c:v>263936</c:v>
                </c:pt>
                <c:pt idx="3">
                  <c:v>156932</c:v>
                </c:pt>
                <c:pt idx="4">
                  <c:v>94793</c:v>
                </c:pt>
                <c:pt idx="5">
                  <c:v>85338</c:v>
                </c:pt>
                <c:pt idx="6">
                  <c:v>38707</c:v>
                </c:pt>
                <c:pt idx="7">
                  <c:v>29416</c:v>
                </c:pt>
                <c:pt idx="8">
                  <c:v>28851.5</c:v>
                </c:pt>
                <c:pt idx="9">
                  <c:v>28843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5-40D8-9BC1-5FD838F7A023}"/>
            </c:ext>
          </c:extLst>
        </c:ser>
        <c:ser>
          <c:idx val="1"/>
          <c:order val="1"/>
          <c:tx>
            <c:strRef>
              <c:f>'TEUS exterior'!$G$37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'TEUS exterior'!$E$38:$E$47</c:f>
              <c:strCache>
                <c:ptCount val="10"/>
                <c:pt idx="0">
                  <c:v>VALENCIA</c:v>
                </c:pt>
                <c:pt idx="1">
                  <c:v>BARCELONA</c:v>
                </c:pt>
                <c:pt idx="2">
                  <c:v>BILBAO</c:v>
                </c:pt>
                <c:pt idx="3">
                  <c:v>BAHIA DE ALGECIRAS</c:v>
                </c:pt>
                <c:pt idx="4">
                  <c:v>CASTELLON</c:v>
                </c:pt>
                <c:pt idx="5">
                  <c:v>VIGO</c:v>
                </c:pt>
                <c:pt idx="6">
                  <c:v>LAS PALMAS</c:v>
                </c:pt>
                <c:pt idx="7">
                  <c:v>TARRAGONA</c:v>
                </c:pt>
                <c:pt idx="8">
                  <c:v>BAHIA DE CADIZ</c:v>
                </c:pt>
                <c:pt idx="9">
                  <c:v>CARTAGENA</c:v>
                </c:pt>
              </c:strCache>
            </c:strRef>
          </c:cat>
          <c:val>
            <c:numRef>
              <c:f>'TEUS exterior'!$G$38:$G$45</c:f>
              <c:numCache>
                <c:formatCode>General</c:formatCode>
                <c:ptCount val="8"/>
                <c:pt idx="0">
                  <c:v>1006792</c:v>
                </c:pt>
                <c:pt idx="1">
                  <c:v>524345.5</c:v>
                </c:pt>
                <c:pt idx="2">
                  <c:v>266608.25</c:v>
                </c:pt>
                <c:pt idx="3">
                  <c:v>135626</c:v>
                </c:pt>
                <c:pt idx="4">
                  <c:v>70903</c:v>
                </c:pt>
                <c:pt idx="5">
                  <c:v>84721.5</c:v>
                </c:pt>
                <c:pt idx="6">
                  <c:v>40155</c:v>
                </c:pt>
                <c:pt idx="7">
                  <c:v>31901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5-40D8-9BC1-5FD838F7A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Contenedores nacional y exterior (TEUS)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'TEUS nacional y exterior'!$F$37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'TEUS nacional y exterior'!$E$38:$E$47</c:f>
              <c:strCache>
                <c:ptCount val="10"/>
                <c:pt idx="0">
                  <c:v>VALENCIA</c:v>
                </c:pt>
                <c:pt idx="1">
                  <c:v>BARCELONA</c:v>
                </c:pt>
                <c:pt idx="2">
                  <c:v>BILBAO</c:v>
                </c:pt>
                <c:pt idx="3">
                  <c:v>LAS PALMAS</c:v>
                </c:pt>
                <c:pt idx="4">
                  <c:v>BAHIA DE ALGECIRAS</c:v>
                </c:pt>
                <c:pt idx="5">
                  <c:v>SANTA CRUZ DE TENERIFE</c:v>
                </c:pt>
                <c:pt idx="6">
                  <c:v>VIGO</c:v>
                </c:pt>
                <c:pt idx="7">
                  <c:v>CASTELLON</c:v>
                </c:pt>
                <c:pt idx="8">
                  <c:v>ALICANTE</c:v>
                </c:pt>
                <c:pt idx="9">
                  <c:v>SEVILLA</c:v>
                </c:pt>
              </c:strCache>
            </c:strRef>
          </c:cat>
          <c:val>
            <c:numRef>
              <c:f>'TEUS nacional y exterior'!$F$38:$F$47</c:f>
              <c:numCache>
                <c:formatCode>General</c:formatCode>
                <c:ptCount val="10"/>
                <c:pt idx="0">
                  <c:v>1084030</c:v>
                </c:pt>
                <c:pt idx="1">
                  <c:v>673239.5</c:v>
                </c:pt>
                <c:pt idx="2">
                  <c:v>296714.25</c:v>
                </c:pt>
                <c:pt idx="3">
                  <c:v>199727</c:v>
                </c:pt>
                <c:pt idx="4">
                  <c:v>157293</c:v>
                </c:pt>
                <c:pt idx="5">
                  <c:v>145809</c:v>
                </c:pt>
                <c:pt idx="6">
                  <c:v>97125</c:v>
                </c:pt>
                <c:pt idx="7">
                  <c:v>95983</c:v>
                </c:pt>
                <c:pt idx="8">
                  <c:v>74860</c:v>
                </c:pt>
                <c:pt idx="9">
                  <c:v>67252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F-4948-A443-2D69BEA0E1FA}"/>
            </c:ext>
          </c:extLst>
        </c:ser>
        <c:ser>
          <c:idx val="1"/>
          <c:order val="1"/>
          <c:tx>
            <c:strRef>
              <c:f>'TEUS nacional y exterior'!$G$37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'TEUS nacional y exterior'!$E$38:$E$47</c:f>
              <c:strCache>
                <c:ptCount val="10"/>
                <c:pt idx="0">
                  <c:v>VALENCIA</c:v>
                </c:pt>
                <c:pt idx="1">
                  <c:v>BARCELONA</c:v>
                </c:pt>
                <c:pt idx="2">
                  <c:v>BILBAO</c:v>
                </c:pt>
                <c:pt idx="3">
                  <c:v>LAS PALMAS</c:v>
                </c:pt>
                <c:pt idx="4">
                  <c:v>BAHIA DE ALGECIRAS</c:v>
                </c:pt>
                <c:pt idx="5">
                  <c:v>SANTA CRUZ DE TENERIFE</c:v>
                </c:pt>
                <c:pt idx="6">
                  <c:v>VIGO</c:v>
                </c:pt>
                <c:pt idx="7">
                  <c:v>CASTELLON</c:v>
                </c:pt>
                <c:pt idx="8">
                  <c:v>ALICANTE</c:v>
                </c:pt>
                <c:pt idx="9">
                  <c:v>SEVILLA</c:v>
                </c:pt>
              </c:strCache>
            </c:strRef>
          </c:cat>
          <c:val>
            <c:numRef>
              <c:f>'TEUS nacional y exterior'!$G$38:$G$47</c:f>
              <c:numCache>
                <c:formatCode>General</c:formatCode>
                <c:ptCount val="10"/>
                <c:pt idx="0">
                  <c:v>1080686</c:v>
                </c:pt>
                <c:pt idx="1">
                  <c:v>606287</c:v>
                </c:pt>
                <c:pt idx="2">
                  <c:v>298781.25</c:v>
                </c:pt>
                <c:pt idx="3">
                  <c:v>210353</c:v>
                </c:pt>
                <c:pt idx="4">
                  <c:v>147890</c:v>
                </c:pt>
                <c:pt idx="5">
                  <c:v>158570</c:v>
                </c:pt>
                <c:pt idx="6">
                  <c:v>95672.5</c:v>
                </c:pt>
                <c:pt idx="7">
                  <c:v>74563</c:v>
                </c:pt>
                <c:pt idx="8">
                  <c:v>83672</c:v>
                </c:pt>
                <c:pt idx="9">
                  <c:v>77663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F-4948-A443-2D69BEA0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Pasajeros totales (nº)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'Pasajeros total'!$F$37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'Pasajeros total'!$E$38:$E$47</c:f>
              <c:strCache>
                <c:ptCount val="10"/>
                <c:pt idx="0">
                  <c:v>SANTA CRUZ DE TENERIFE</c:v>
                </c:pt>
                <c:pt idx="1">
                  <c:v>BALEARES</c:v>
                </c:pt>
                <c:pt idx="2">
                  <c:v>BAHIA DE ALGECIRAS</c:v>
                </c:pt>
                <c:pt idx="3">
                  <c:v>BARCELONA</c:v>
                </c:pt>
                <c:pt idx="4">
                  <c:v>LAS PALMAS</c:v>
                </c:pt>
                <c:pt idx="5">
                  <c:v>CEUTA</c:v>
                </c:pt>
                <c:pt idx="6">
                  <c:v>VALENCIA</c:v>
                </c:pt>
                <c:pt idx="7">
                  <c:v>MELILLA</c:v>
                </c:pt>
                <c:pt idx="8">
                  <c:v>MALAGA</c:v>
                </c:pt>
                <c:pt idx="9">
                  <c:v>ALMERIA</c:v>
                </c:pt>
              </c:strCache>
            </c:strRef>
          </c:cat>
          <c:val>
            <c:numRef>
              <c:f>'Pasajeros total'!$F$38:$F$47</c:f>
              <c:numCache>
                <c:formatCode>General</c:formatCode>
                <c:ptCount val="10"/>
                <c:pt idx="0">
                  <c:v>2447361</c:v>
                </c:pt>
                <c:pt idx="1">
                  <c:v>2140021</c:v>
                </c:pt>
                <c:pt idx="2">
                  <c:v>2029051</c:v>
                </c:pt>
                <c:pt idx="3">
                  <c:v>1431989</c:v>
                </c:pt>
                <c:pt idx="4">
                  <c:v>949590</c:v>
                </c:pt>
                <c:pt idx="5">
                  <c:v>855006</c:v>
                </c:pt>
                <c:pt idx="6">
                  <c:v>301500</c:v>
                </c:pt>
                <c:pt idx="7">
                  <c:v>275587</c:v>
                </c:pt>
                <c:pt idx="8">
                  <c:v>270254</c:v>
                </c:pt>
                <c:pt idx="9">
                  <c:v>217182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9-4C98-84A1-68382162FF39}"/>
            </c:ext>
          </c:extLst>
        </c:ser>
        <c:ser>
          <c:idx val="1"/>
          <c:order val="1"/>
          <c:tx>
            <c:strRef>
              <c:f>'Pasajeros total'!$G$37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'Pasajeros total'!$E$38:$E$47</c:f>
              <c:strCache>
                <c:ptCount val="10"/>
                <c:pt idx="0">
                  <c:v>SANTA CRUZ DE TENERIFE</c:v>
                </c:pt>
                <c:pt idx="1">
                  <c:v>BALEARES</c:v>
                </c:pt>
                <c:pt idx="2">
                  <c:v>BAHIA DE ALGECIRAS</c:v>
                </c:pt>
                <c:pt idx="3">
                  <c:v>BARCELONA</c:v>
                </c:pt>
                <c:pt idx="4">
                  <c:v>LAS PALMAS</c:v>
                </c:pt>
                <c:pt idx="5">
                  <c:v>CEUTA</c:v>
                </c:pt>
                <c:pt idx="6">
                  <c:v>VALENCIA</c:v>
                </c:pt>
                <c:pt idx="7">
                  <c:v>MELILLA</c:v>
                </c:pt>
                <c:pt idx="8">
                  <c:v>MALAGA</c:v>
                </c:pt>
                <c:pt idx="9">
                  <c:v>ALMERIA</c:v>
                </c:pt>
              </c:strCache>
            </c:strRef>
          </c:cat>
          <c:val>
            <c:numRef>
              <c:f>'Pasajeros total'!$G$38:$G$47</c:f>
              <c:numCache>
                <c:formatCode>General</c:formatCode>
                <c:ptCount val="10"/>
                <c:pt idx="0">
                  <c:v>2246084</c:v>
                </c:pt>
                <c:pt idx="1">
                  <c:v>1886479</c:v>
                </c:pt>
                <c:pt idx="2">
                  <c:v>1945699</c:v>
                </c:pt>
                <c:pt idx="3">
                  <c:v>1319255</c:v>
                </c:pt>
                <c:pt idx="4">
                  <c:v>862939</c:v>
                </c:pt>
                <c:pt idx="5">
                  <c:v>858229</c:v>
                </c:pt>
                <c:pt idx="6">
                  <c:v>308855</c:v>
                </c:pt>
                <c:pt idx="7">
                  <c:v>313069</c:v>
                </c:pt>
                <c:pt idx="8">
                  <c:v>386583</c:v>
                </c:pt>
                <c:pt idx="9">
                  <c:v>266281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9-4C98-84A1-68382162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Pasajeros de crucero</a:t>
            </a:r>
            <a:r>
              <a:rPr lang="es-ES" b="1" baseline="0"/>
              <a:t> </a:t>
            </a:r>
            <a:r>
              <a:rPr lang="es-ES" b="1"/>
              <a:t>(nº)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'Pasajeros crucero'!$F$37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'Pasajeros crucero'!$E$38:$E$47</c:f>
              <c:strCache>
                <c:ptCount val="10"/>
                <c:pt idx="0">
                  <c:v>BARCELONA</c:v>
                </c:pt>
                <c:pt idx="1">
                  <c:v>BALEARES</c:v>
                </c:pt>
                <c:pt idx="2">
                  <c:v>SANTA CRUZ DE TENERIFE</c:v>
                </c:pt>
                <c:pt idx="3">
                  <c:v>LAS PALMAS</c:v>
                </c:pt>
                <c:pt idx="4">
                  <c:v>VALENCIA</c:v>
                </c:pt>
                <c:pt idx="5">
                  <c:v>MALAGA</c:v>
                </c:pt>
                <c:pt idx="6">
                  <c:v>BAHIA DE CADIZ</c:v>
                </c:pt>
                <c:pt idx="7">
                  <c:v>VIGO</c:v>
                </c:pt>
                <c:pt idx="8">
                  <c:v>A CORUÑA</c:v>
                </c:pt>
                <c:pt idx="9">
                  <c:v>CARTAGENA</c:v>
                </c:pt>
              </c:strCache>
            </c:strRef>
          </c:cat>
          <c:val>
            <c:numRef>
              <c:f>'Pasajeros crucero'!$F$38:$F$47</c:f>
              <c:numCache>
                <c:formatCode>General</c:formatCode>
                <c:ptCount val="10"/>
                <c:pt idx="0">
                  <c:v>1034555</c:v>
                </c:pt>
                <c:pt idx="1">
                  <c:v>562308</c:v>
                </c:pt>
                <c:pt idx="2">
                  <c:v>419420</c:v>
                </c:pt>
                <c:pt idx="3">
                  <c:v>365120</c:v>
                </c:pt>
                <c:pt idx="4">
                  <c:v>174207</c:v>
                </c:pt>
                <c:pt idx="5">
                  <c:v>172351</c:v>
                </c:pt>
                <c:pt idx="6">
                  <c:v>151165</c:v>
                </c:pt>
                <c:pt idx="7">
                  <c:v>59178</c:v>
                </c:pt>
                <c:pt idx="8">
                  <c:v>57547</c:v>
                </c:pt>
                <c:pt idx="9">
                  <c:v>45218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3-4D42-8054-FB25044FA241}"/>
            </c:ext>
          </c:extLst>
        </c:ser>
        <c:ser>
          <c:idx val="1"/>
          <c:order val="1"/>
          <c:tx>
            <c:strRef>
              <c:f>'Pasajeros crucero'!$G$37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'Pasajeros crucero'!$E$38:$E$47</c:f>
              <c:strCache>
                <c:ptCount val="10"/>
                <c:pt idx="0">
                  <c:v>BARCELONA</c:v>
                </c:pt>
                <c:pt idx="1">
                  <c:v>BALEARES</c:v>
                </c:pt>
                <c:pt idx="2">
                  <c:v>SANTA CRUZ DE TENERIFE</c:v>
                </c:pt>
                <c:pt idx="3">
                  <c:v>LAS PALMAS</c:v>
                </c:pt>
                <c:pt idx="4">
                  <c:v>VALENCIA</c:v>
                </c:pt>
                <c:pt idx="5">
                  <c:v>MALAGA</c:v>
                </c:pt>
                <c:pt idx="6">
                  <c:v>BAHIA DE CADIZ</c:v>
                </c:pt>
                <c:pt idx="7">
                  <c:v>VIGO</c:v>
                </c:pt>
                <c:pt idx="8">
                  <c:v>A CORUÑA</c:v>
                </c:pt>
                <c:pt idx="9">
                  <c:v>CARTAGENA</c:v>
                </c:pt>
              </c:strCache>
            </c:strRef>
          </c:cat>
          <c:val>
            <c:numRef>
              <c:f>'Pasajeros crucero'!$G$38:$G$47</c:f>
              <c:numCache>
                <c:formatCode>General</c:formatCode>
                <c:ptCount val="10"/>
                <c:pt idx="0">
                  <c:v>905427</c:v>
                </c:pt>
                <c:pt idx="1">
                  <c:v>379479</c:v>
                </c:pt>
                <c:pt idx="2">
                  <c:v>449693</c:v>
                </c:pt>
                <c:pt idx="3">
                  <c:v>454921</c:v>
                </c:pt>
                <c:pt idx="4">
                  <c:v>183231</c:v>
                </c:pt>
                <c:pt idx="5">
                  <c:v>279632</c:v>
                </c:pt>
                <c:pt idx="6">
                  <c:v>141092</c:v>
                </c:pt>
                <c:pt idx="7">
                  <c:v>106525</c:v>
                </c:pt>
                <c:pt idx="8">
                  <c:v>71588</c:v>
                </c:pt>
                <c:pt idx="9">
                  <c:v>33519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3-4D42-8054-FB25044FA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 b="1"/>
              <a:t>Vehículos de turismo</a:t>
            </a:r>
            <a:r>
              <a:rPr lang="es-ES" sz="1300" b="1" baseline="0"/>
              <a:t> en régimen de pasaje </a:t>
            </a:r>
            <a:r>
              <a:rPr lang="es-ES" sz="1300" b="1"/>
              <a:t>(nº)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'Vehículos régimen pasaje'!$F$37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'Vehículos régimen pasaje'!$E$38:$E$47</c:f>
              <c:strCache>
                <c:ptCount val="10"/>
                <c:pt idx="0">
                  <c:v>SANTA CRUZ DE TENERIFE</c:v>
                </c:pt>
                <c:pt idx="1">
                  <c:v>BAHIA DE ALGECIRAS</c:v>
                </c:pt>
                <c:pt idx="2">
                  <c:v>LAS PALMAS</c:v>
                </c:pt>
                <c:pt idx="3">
                  <c:v>CEUTA</c:v>
                </c:pt>
                <c:pt idx="4">
                  <c:v>BALEARES</c:v>
                </c:pt>
                <c:pt idx="5">
                  <c:v>BARCELONA</c:v>
                </c:pt>
                <c:pt idx="6">
                  <c:v>MELILLA</c:v>
                </c:pt>
                <c:pt idx="7">
                  <c:v>ALMERIA</c:v>
                </c:pt>
                <c:pt idx="8">
                  <c:v>SANTANDER</c:v>
                </c:pt>
                <c:pt idx="9">
                  <c:v>MOTRIL</c:v>
                </c:pt>
              </c:strCache>
            </c:strRef>
          </c:cat>
          <c:val>
            <c:numRef>
              <c:f>'Vehículos régimen pasaje'!$F$38:$F$47</c:f>
              <c:numCache>
                <c:formatCode>General</c:formatCode>
                <c:ptCount val="10"/>
                <c:pt idx="0">
                  <c:v>461812</c:v>
                </c:pt>
                <c:pt idx="1">
                  <c:v>450812</c:v>
                </c:pt>
                <c:pt idx="2">
                  <c:v>188429</c:v>
                </c:pt>
                <c:pt idx="3">
                  <c:v>165371</c:v>
                </c:pt>
                <c:pt idx="4">
                  <c:v>144193</c:v>
                </c:pt>
                <c:pt idx="5">
                  <c:v>87089</c:v>
                </c:pt>
                <c:pt idx="6">
                  <c:v>52194</c:v>
                </c:pt>
                <c:pt idx="7">
                  <c:v>47055</c:v>
                </c:pt>
                <c:pt idx="8">
                  <c:v>30473</c:v>
                </c:pt>
                <c:pt idx="9">
                  <c:v>24570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8-48F1-A969-06D1BE62219C}"/>
            </c:ext>
          </c:extLst>
        </c:ser>
        <c:ser>
          <c:idx val="1"/>
          <c:order val="1"/>
          <c:tx>
            <c:strRef>
              <c:f>'Vehículos régimen pasaje'!$G$37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'Vehículos régimen pasaje'!$E$38:$E$47</c:f>
              <c:strCache>
                <c:ptCount val="10"/>
                <c:pt idx="0">
                  <c:v>SANTA CRUZ DE TENERIFE</c:v>
                </c:pt>
                <c:pt idx="1">
                  <c:v>BAHIA DE ALGECIRAS</c:v>
                </c:pt>
                <c:pt idx="2">
                  <c:v>LAS PALMAS</c:v>
                </c:pt>
                <c:pt idx="3">
                  <c:v>CEUTA</c:v>
                </c:pt>
                <c:pt idx="4">
                  <c:v>BALEARES</c:v>
                </c:pt>
                <c:pt idx="5">
                  <c:v>BARCELONA</c:v>
                </c:pt>
                <c:pt idx="6">
                  <c:v>MELILLA</c:v>
                </c:pt>
                <c:pt idx="7">
                  <c:v>ALMERIA</c:v>
                </c:pt>
                <c:pt idx="8">
                  <c:v>SANTANDER</c:v>
                </c:pt>
                <c:pt idx="9">
                  <c:v>MOTRIL</c:v>
                </c:pt>
              </c:strCache>
            </c:strRef>
          </c:cat>
          <c:val>
            <c:numRef>
              <c:f>'Vehículos régimen pasaje'!$G$38:$G$47</c:f>
              <c:numCache>
                <c:formatCode>General</c:formatCode>
                <c:ptCount val="10"/>
                <c:pt idx="0">
                  <c:v>354798</c:v>
                </c:pt>
                <c:pt idx="1">
                  <c:v>444537</c:v>
                </c:pt>
                <c:pt idx="2">
                  <c:v>124179</c:v>
                </c:pt>
                <c:pt idx="3">
                  <c:v>168084</c:v>
                </c:pt>
                <c:pt idx="4">
                  <c:v>134949</c:v>
                </c:pt>
                <c:pt idx="5">
                  <c:v>96470</c:v>
                </c:pt>
                <c:pt idx="6">
                  <c:v>64567</c:v>
                </c:pt>
                <c:pt idx="7">
                  <c:v>56595</c:v>
                </c:pt>
                <c:pt idx="8">
                  <c:v>33651</c:v>
                </c:pt>
                <c:pt idx="9">
                  <c:v>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8-48F1-A969-06D1BE622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Total presentación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presentación'!$F$37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'Total presentación'!$E$38:$E$47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BARCELONA</c:v>
                </c:pt>
                <c:pt idx="3">
                  <c:v>BILBAO</c:v>
                </c:pt>
                <c:pt idx="4">
                  <c:v>CARTAGENA</c:v>
                </c:pt>
                <c:pt idx="5">
                  <c:v>TARRAGONA</c:v>
                </c:pt>
                <c:pt idx="6">
                  <c:v>HUELVA</c:v>
                </c:pt>
                <c:pt idx="7">
                  <c:v>LAS PALMAS</c:v>
                </c:pt>
                <c:pt idx="8">
                  <c:v>GIJON</c:v>
                </c:pt>
                <c:pt idx="9">
                  <c:v>CASTELLON</c:v>
                </c:pt>
              </c:strCache>
            </c:strRef>
          </c:cat>
          <c:val>
            <c:numRef>
              <c:f>'Total presentación'!$F$38:$F$47</c:f>
              <c:numCache>
                <c:formatCode>General</c:formatCode>
                <c:ptCount val="10"/>
                <c:pt idx="0">
                  <c:v>40483050</c:v>
                </c:pt>
                <c:pt idx="1">
                  <c:v>32799116</c:v>
                </c:pt>
                <c:pt idx="2">
                  <c:v>20116041</c:v>
                </c:pt>
                <c:pt idx="3">
                  <c:v>14743506</c:v>
                </c:pt>
                <c:pt idx="4">
                  <c:v>14203138</c:v>
                </c:pt>
                <c:pt idx="5">
                  <c:v>13606908</c:v>
                </c:pt>
                <c:pt idx="6">
                  <c:v>12171916</c:v>
                </c:pt>
                <c:pt idx="7">
                  <c:v>9759898</c:v>
                </c:pt>
                <c:pt idx="8">
                  <c:v>7977370</c:v>
                </c:pt>
                <c:pt idx="9">
                  <c:v>6819733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1-459E-A8B3-CE9EBB1860E4}"/>
            </c:ext>
          </c:extLst>
        </c:ser>
        <c:ser>
          <c:idx val="1"/>
          <c:order val="1"/>
          <c:tx>
            <c:strRef>
              <c:f>'Total presentación'!$G$37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'Total presentación'!$E$38:$E$47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BARCELONA</c:v>
                </c:pt>
                <c:pt idx="3">
                  <c:v>BILBAO</c:v>
                </c:pt>
                <c:pt idx="4">
                  <c:v>CARTAGENA</c:v>
                </c:pt>
                <c:pt idx="5">
                  <c:v>TARRAGONA</c:v>
                </c:pt>
                <c:pt idx="6">
                  <c:v>HUELVA</c:v>
                </c:pt>
                <c:pt idx="7">
                  <c:v>LAS PALMAS</c:v>
                </c:pt>
                <c:pt idx="8">
                  <c:v>GIJON</c:v>
                </c:pt>
                <c:pt idx="9">
                  <c:v>CASTELLON</c:v>
                </c:pt>
              </c:strCache>
            </c:strRef>
          </c:cat>
          <c:val>
            <c:numRef>
              <c:f>'Total presentación'!$G$38:$G$47</c:f>
              <c:numCache>
                <c:formatCode>General</c:formatCode>
                <c:ptCount val="10"/>
                <c:pt idx="0">
                  <c:v>41029910</c:v>
                </c:pt>
                <c:pt idx="1">
                  <c:v>32557731</c:v>
                </c:pt>
                <c:pt idx="2">
                  <c:v>20867756</c:v>
                </c:pt>
                <c:pt idx="3">
                  <c:v>13517131</c:v>
                </c:pt>
                <c:pt idx="4">
                  <c:v>14953306</c:v>
                </c:pt>
                <c:pt idx="5">
                  <c:v>16853360</c:v>
                </c:pt>
                <c:pt idx="6">
                  <c:v>13069776</c:v>
                </c:pt>
                <c:pt idx="7">
                  <c:v>11531724</c:v>
                </c:pt>
                <c:pt idx="8">
                  <c:v>8497657</c:v>
                </c:pt>
                <c:pt idx="9">
                  <c:v>5758458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1-459E-A8B3-CE9EBB186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Buques mercantes (nº)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'Buques número'!$F$37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'Buques número'!$E$38:$E$47</c:f>
              <c:strCache>
                <c:ptCount val="10"/>
                <c:pt idx="0">
                  <c:v>BAHIA DE ALGECIRAS</c:v>
                </c:pt>
                <c:pt idx="1">
                  <c:v>BALEARES</c:v>
                </c:pt>
                <c:pt idx="2">
                  <c:v>SANTA CRUZ DE TENERIFE</c:v>
                </c:pt>
                <c:pt idx="3">
                  <c:v>CEUTA</c:v>
                </c:pt>
                <c:pt idx="4">
                  <c:v>LAS PALMAS</c:v>
                </c:pt>
                <c:pt idx="5">
                  <c:v>BARCELONA</c:v>
                </c:pt>
                <c:pt idx="6">
                  <c:v>VALENCIA</c:v>
                </c:pt>
                <c:pt idx="7">
                  <c:v>BILBAO</c:v>
                </c:pt>
                <c:pt idx="8">
                  <c:v>TARRAGONA</c:v>
                </c:pt>
                <c:pt idx="9">
                  <c:v>HUELVA</c:v>
                </c:pt>
              </c:strCache>
            </c:strRef>
          </c:cat>
          <c:val>
            <c:numRef>
              <c:f>'Buques número'!$F$38:$F$47</c:f>
              <c:numCache>
                <c:formatCode>General</c:formatCode>
                <c:ptCount val="10"/>
                <c:pt idx="0">
                  <c:v>11721</c:v>
                </c:pt>
                <c:pt idx="1">
                  <c:v>11116</c:v>
                </c:pt>
                <c:pt idx="2">
                  <c:v>6052</c:v>
                </c:pt>
                <c:pt idx="3">
                  <c:v>5789</c:v>
                </c:pt>
                <c:pt idx="4">
                  <c:v>5455</c:v>
                </c:pt>
                <c:pt idx="5">
                  <c:v>3716</c:v>
                </c:pt>
                <c:pt idx="6">
                  <c:v>3458</c:v>
                </c:pt>
                <c:pt idx="7">
                  <c:v>1411</c:v>
                </c:pt>
                <c:pt idx="8">
                  <c:v>1269</c:v>
                </c:pt>
                <c:pt idx="9">
                  <c:v>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E-4285-AC94-5C8F6CE61FDF}"/>
            </c:ext>
          </c:extLst>
        </c:ser>
        <c:ser>
          <c:idx val="1"/>
          <c:order val="1"/>
          <c:tx>
            <c:strRef>
              <c:f>'Buques número'!$G$37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'Buques número'!$E$38:$E$47</c:f>
              <c:strCache>
                <c:ptCount val="10"/>
                <c:pt idx="0">
                  <c:v>BAHIA DE ALGECIRAS</c:v>
                </c:pt>
                <c:pt idx="1">
                  <c:v>BALEARES</c:v>
                </c:pt>
                <c:pt idx="2">
                  <c:v>SANTA CRUZ DE TENERIFE</c:v>
                </c:pt>
                <c:pt idx="3">
                  <c:v>CEUTA</c:v>
                </c:pt>
                <c:pt idx="4">
                  <c:v>LAS PALMAS</c:v>
                </c:pt>
                <c:pt idx="5">
                  <c:v>BARCELONA</c:v>
                </c:pt>
                <c:pt idx="6">
                  <c:v>VALENCIA</c:v>
                </c:pt>
                <c:pt idx="7">
                  <c:v>BILBAO</c:v>
                </c:pt>
                <c:pt idx="8">
                  <c:v>TARRAGONA</c:v>
                </c:pt>
                <c:pt idx="9">
                  <c:v>HUELVA</c:v>
                </c:pt>
              </c:strCache>
            </c:strRef>
          </c:cat>
          <c:val>
            <c:numRef>
              <c:f>'Buques número'!$G$38:$G$47</c:f>
              <c:numCache>
                <c:formatCode>General</c:formatCode>
                <c:ptCount val="10"/>
                <c:pt idx="0">
                  <c:v>12066</c:v>
                </c:pt>
                <c:pt idx="1">
                  <c:v>12879</c:v>
                </c:pt>
                <c:pt idx="2">
                  <c:v>6460</c:v>
                </c:pt>
                <c:pt idx="3">
                  <c:v>6672</c:v>
                </c:pt>
                <c:pt idx="4">
                  <c:v>5888</c:v>
                </c:pt>
                <c:pt idx="5">
                  <c:v>3740</c:v>
                </c:pt>
                <c:pt idx="6">
                  <c:v>3416</c:v>
                </c:pt>
                <c:pt idx="7">
                  <c:v>1376</c:v>
                </c:pt>
                <c:pt idx="8">
                  <c:v>1443</c:v>
                </c:pt>
                <c:pt idx="9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E-4285-AC94-5C8F6CE6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 b="1"/>
              <a:t>Buques mercantes (unidades de arqueo</a:t>
            </a:r>
            <a:r>
              <a:rPr lang="es-ES" sz="1300" b="1" baseline="0"/>
              <a:t> bruto</a:t>
            </a:r>
            <a:r>
              <a:rPr lang="es-ES" sz="13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'Buques GT'!$F$37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'Buques GT'!$E$38:$E$47</c:f>
              <c:strCache>
                <c:ptCount val="10"/>
                <c:pt idx="0">
                  <c:v>BAHIA DE ALGECIRAS</c:v>
                </c:pt>
                <c:pt idx="1">
                  <c:v>BARCELONA</c:v>
                </c:pt>
                <c:pt idx="2">
                  <c:v>VALENCIA</c:v>
                </c:pt>
                <c:pt idx="3">
                  <c:v>LAS PALMAS</c:v>
                </c:pt>
                <c:pt idx="4">
                  <c:v>SANTA CRUZ DE TENERIFE</c:v>
                </c:pt>
                <c:pt idx="5">
                  <c:v>BALEARES</c:v>
                </c:pt>
                <c:pt idx="6">
                  <c:v>CEUTA</c:v>
                </c:pt>
                <c:pt idx="7">
                  <c:v>BILBAO</c:v>
                </c:pt>
                <c:pt idx="8">
                  <c:v>TARRAGONA</c:v>
                </c:pt>
                <c:pt idx="9">
                  <c:v>CARTAGENA</c:v>
                </c:pt>
              </c:strCache>
            </c:strRef>
          </c:cat>
          <c:val>
            <c:numRef>
              <c:f>'Buques GT'!$F$38:$F$47</c:f>
              <c:numCache>
                <c:formatCode>General</c:formatCode>
                <c:ptCount val="10"/>
                <c:pt idx="0">
                  <c:v>168861150</c:v>
                </c:pt>
                <c:pt idx="1">
                  <c:v>123391582</c:v>
                </c:pt>
                <c:pt idx="2">
                  <c:v>102143508</c:v>
                </c:pt>
                <c:pt idx="3">
                  <c:v>100232188</c:v>
                </c:pt>
                <c:pt idx="4">
                  <c:v>93809378</c:v>
                </c:pt>
                <c:pt idx="5">
                  <c:v>55637396</c:v>
                </c:pt>
                <c:pt idx="6">
                  <c:v>30337895</c:v>
                </c:pt>
                <c:pt idx="7">
                  <c:v>19192069</c:v>
                </c:pt>
                <c:pt idx="8">
                  <c:v>18766327</c:v>
                </c:pt>
                <c:pt idx="9">
                  <c:v>16547453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B-4DAA-8D87-9369A96FF9E3}"/>
            </c:ext>
          </c:extLst>
        </c:ser>
        <c:ser>
          <c:idx val="1"/>
          <c:order val="1"/>
          <c:tx>
            <c:strRef>
              <c:f>'Buques GT'!$G$37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'Buques GT'!$E$38:$E$47</c:f>
              <c:strCache>
                <c:ptCount val="10"/>
                <c:pt idx="0">
                  <c:v>BAHIA DE ALGECIRAS</c:v>
                </c:pt>
                <c:pt idx="1">
                  <c:v>BARCELONA</c:v>
                </c:pt>
                <c:pt idx="2">
                  <c:v>VALENCIA</c:v>
                </c:pt>
                <c:pt idx="3">
                  <c:v>LAS PALMAS</c:v>
                </c:pt>
                <c:pt idx="4">
                  <c:v>SANTA CRUZ DE TENERIFE</c:v>
                </c:pt>
                <c:pt idx="5">
                  <c:v>BALEARES</c:v>
                </c:pt>
                <c:pt idx="6">
                  <c:v>CEUTA</c:v>
                </c:pt>
                <c:pt idx="7">
                  <c:v>BILBAO</c:v>
                </c:pt>
                <c:pt idx="8">
                  <c:v>TARRAGONA</c:v>
                </c:pt>
                <c:pt idx="9">
                  <c:v>CARTAGENA</c:v>
                </c:pt>
              </c:strCache>
            </c:strRef>
          </c:cat>
          <c:val>
            <c:numRef>
              <c:f>'Buques GT'!$G$38:$G$47</c:f>
              <c:numCache>
                <c:formatCode>General</c:formatCode>
                <c:ptCount val="10"/>
                <c:pt idx="0">
                  <c:v>159647844</c:v>
                </c:pt>
                <c:pt idx="1">
                  <c:v>121578269</c:v>
                </c:pt>
                <c:pt idx="2">
                  <c:v>101453283</c:v>
                </c:pt>
                <c:pt idx="3">
                  <c:v>118260406</c:v>
                </c:pt>
                <c:pt idx="4">
                  <c:v>97599255</c:v>
                </c:pt>
                <c:pt idx="5">
                  <c:v>64337569</c:v>
                </c:pt>
                <c:pt idx="6">
                  <c:v>34576987</c:v>
                </c:pt>
                <c:pt idx="7">
                  <c:v>19074016</c:v>
                </c:pt>
                <c:pt idx="8">
                  <c:v>21269943</c:v>
                </c:pt>
                <c:pt idx="9">
                  <c:v>16697297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B-4DAA-8D87-9369A96FF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Cruceros (nº)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Cruceros!$F$37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Cruceros!$E$38:$E$47</c:f>
              <c:strCache>
                <c:ptCount val="10"/>
                <c:pt idx="0">
                  <c:v>BARCELONA</c:v>
                </c:pt>
                <c:pt idx="1">
                  <c:v>SANTA CRUZ DE TENERIFE</c:v>
                </c:pt>
                <c:pt idx="2">
                  <c:v>BALEARES</c:v>
                </c:pt>
                <c:pt idx="3">
                  <c:v>LAS PALMAS</c:v>
                </c:pt>
                <c:pt idx="4">
                  <c:v>BAHIA DE CADIZ</c:v>
                </c:pt>
                <c:pt idx="5">
                  <c:v>MALAGA</c:v>
                </c:pt>
                <c:pt idx="6">
                  <c:v>VALENCIA</c:v>
                </c:pt>
                <c:pt idx="7">
                  <c:v>CARTAGENA</c:v>
                </c:pt>
                <c:pt idx="8">
                  <c:v>CARTAGENA</c:v>
                </c:pt>
                <c:pt idx="9">
                  <c:v>VIGO</c:v>
                </c:pt>
              </c:strCache>
            </c:strRef>
          </c:cat>
          <c:val>
            <c:numRef>
              <c:f>Cruceros!$F$38:$F$47</c:f>
              <c:numCache>
                <c:formatCode>General</c:formatCode>
                <c:ptCount val="10"/>
                <c:pt idx="0">
                  <c:v>351</c:v>
                </c:pt>
                <c:pt idx="1">
                  <c:v>276</c:v>
                </c:pt>
                <c:pt idx="2">
                  <c:v>267</c:v>
                </c:pt>
                <c:pt idx="3">
                  <c:v>230</c:v>
                </c:pt>
                <c:pt idx="4">
                  <c:v>128</c:v>
                </c:pt>
                <c:pt idx="5">
                  <c:v>110</c:v>
                </c:pt>
                <c:pt idx="6">
                  <c:v>86</c:v>
                </c:pt>
                <c:pt idx="7">
                  <c:v>42</c:v>
                </c:pt>
                <c:pt idx="8">
                  <c:v>42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4-4192-9F2B-94CFF37A246E}"/>
            </c:ext>
          </c:extLst>
        </c:ser>
        <c:ser>
          <c:idx val="1"/>
          <c:order val="1"/>
          <c:tx>
            <c:strRef>
              <c:f>Cruceros!$G$37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Cruceros!$E$38:$E$47</c:f>
              <c:strCache>
                <c:ptCount val="10"/>
                <c:pt idx="0">
                  <c:v>BARCELONA</c:v>
                </c:pt>
                <c:pt idx="1">
                  <c:v>SANTA CRUZ DE TENERIFE</c:v>
                </c:pt>
                <c:pt idx="2">
                  <c:v>BALEARES</c:v>
                </c:pt>
                <c:pt idx="3">
                  <c:v>LAS PALMAS</c:v>
                </c:pt>
                <c:pt idx="4">
                  <c:v>BAHIA DE CADIZ</c:v>
                </c:pt>
                <c:pt idx="5">
                  <c:v>MALAGA</c:v>
                </c:pt>
                <c:pt idx="6">
                  <c:v>VALENCIA</c:v>
                </c:pt>
                <c:pt idx="7">
                  <c:v>CARTAGENA</c:v>
                </c:pt>
                <c:pt idx="8">
                  <c:v>CARTAGENA</c:v>
                </c:pt>
                <c:pt idx="9">
                  <c:v>VIGO</c:v>
                </c:pt>
              </c:strCache>
            </c:strRef>
          </c:cat>
          <c:val>
            <c:numRef>
              <c:f>Cruceros!$G$38:$G$47</c:f>
              <c:numCache>
                <c:formatCode>General</c:formatCode>
                <c:ptCount val="10"/>
                <c:pt idx="0">
                  <c:v>306</c:v>
                </c:pt>
                <c:pt idx="1">
                  <c:v>251</c:v>
                </c:pt>
                <c:pt idx="2">
                  <c:v>222</c:v>
                </c:pt>
                <c:pt idx="3">
                  <c:v>239</c:v>
                </c:pt>
                <c:pt idx="4">
                  <c:v>118</c:v>
                </c:pt>
                <c:pt idx="5">
                  <c:v>130</c:v>
                </c:pt>
                <c:pt idx="6">
                  <c:v>82</c:v>
                </c:pt>
                <c:pt idx="7">
                  <c:v>29</c:v>
                </c:pt>
                <c:pt idx="8">
                  <c:v>29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4-4192-9F2B-94CFF37A2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Graneles líquidos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Líquidos!$F$37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Líquidos!$E$38:$E$47</c:f>
              <c:strCache>
                <c:ptCount val="10"/>
                <c:pt idx="0">
                  <c:v>CARTAGENA</c:v>
                </c:pt>
                <c:pt idx="1">
                  <c:v>BAHIA DE ALGECIRAS</c:v>
                </c:pt>
                <c:pt idx="2">
                  <c:v>HUELVA</c:v>
                </c:pt>
                <c:pt idx="3">
                  <c:v>TARRAGONA</c:v>
                </c:pt>
                <c:pt idx="4">
                  <c:v>BILBAO</c:v>
                </c:pt>
                <c:pt idx="5">
                  <c:v>BARCELONA</c:v>
                </c:pt>
                <c:pt idx="6">
                  <c:v>CASTELLON</c:v>
                </c:pt>
                <c:pt idx="7">
                  <c:v>A CORUÑA</c:v>
                </c:pt>
                <c:pt idx="8">
                  <c:v>SANTA CRUZ DE TENERIFE</c:v>
                </c:pt>
                <c:pt idx="9">
                  <c:v>LAS PALMAS</c:v>
                </c:pt>
              </c:strCache>
            </c:strRef>
          </c:cat>
          <c:val>
            <c:numRef>
              <c:f>Líquidos!$F$38:$F$47</c:f>
              <c:numCache>
                <c:formatCode>General</c:formatCode>
                <c:ptCount val="10"/>
                <c:pt idx="0">
                  <c:v>11562131</c:v>
                </c:pt>
                <c:pt idx="1">
                  <c:v>11421421</c:v>
                </c:pt>
                <c:pt idx="2">
                  <c:v>10025868</c:v>
                </c:pt>
                <c:pt idx="3">
                  <c:v>9203461</c:v>
                </c:pt>
                <c:pt idx="4">
                  <c:v>7866098</c:v>
                </c:pt>
                <c:pt idx="5">
                  <c:v>5052321</c:v>
                </c:pt>
                <c:pt idx="6">
                  <c:v>3883562</c:v>
                </c:pt>
                <c:pt idx="7">
                  <c:v>3556319</c:v>
                </c:pt>
                <c:pt idx="8">
                  <c:v>3469581</c:v>
                </c:pt>
                <c:pt idx="9">
                  <c:v>2323162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A-46CA-97B5-FA985AE11B74}"/>
            </c:ext>
          </c:extLst>
        </c:ser>
        <c:ser>
          <c:idx val="1"/>
          <c:order val="1"/>
          <c:tx>
            <c:strRef>
              <c:f>Líquidos!$G$37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Líquidos!$E$38:$E$47</c:f>
              <c:strCache>
                <c:ptCount val="10"/>
                <c:pt idx="0">
                  <c:v>CARTAGENA</c:v>
                </c:pt>
                <c:pt idx="1">
                  <c:v>BAHIA DE ALGECIRAS</c:v>
                </c:pt>
                <c:pt idx="2">
                  <c:v>HUELVA</c:v>
                </c:pt>
                <c:pt idx="3">
                  <c:v>TARRAGONA</c:v>
                </c:pt>
                <c:pt idx="4">
                  <c:v>BILBAO</c:v>
                </c:pt>
                <c:pt idx="5">
                  <c:v>BARCELONA</c:v>
                </c:pt>
                <c:pt idx="6">
                  <c:v>CASTELLON</c:v>
                </c:pt>
                <c:pt idx="7">
                  <c:v>A CORUÑA</c:v>
                </c:pt>
                <c:pt idx="8">
                  <c:v>SANTA CRUZ DE TENERIFE</c:v>
                </c:pt>
                <c:pt idx="9">
                  <c:v>LAS PALMAS</c:v>
                </c:pt>
              </c:strCache>
            </c:strRef>
          </c:cat>
          <c:val>
            <c:numRef>
              <c:f>Líquidos!$G$38:$G$47</c:f>
              <c:numCache>
                <c:formatCode>General</c:formatCode>
                <c:ptCount val="10"/>
                <c:pt idx="0">
                  <c:v>11870765</c:v>
                </c:pt>
                <c:pt idx="1">
                  <c:v>11062954</c:v>
                </c:pt>
                <c:pt idx="2">
                  <c:v>10714503</c:v>
                </c:pt>
                <c:pt idx="3">
                  <c:v>9637192</c:v>
                </c:pt>
                <c:pt idx="4">
                  <c:v>6438236</c:v>
                </c:pt>
                <c:pt idx="5">
                  <c:v>5214996</c:v>
                </c:pt>
                <c:pt idx="6">
                  <c:v>3158123</c:v>
                </c:pt>
                <c:pt idx="7">
                  <c:v>3212236</c:v>
                </c:pt>
                <c:pt idx="8">
                  <c:v>3622217</c:v>
                </c:pt>
                <c:pt idx="9">
                  <c:v>2357012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A-46CA-97B5-FA985AE1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Graneles sólidos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Sólidos!$F$37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Sólidos!$E$38:$E$47</c:f>
              <c:strCache>
                <c:ptCount val="10"/>
                <c:pt idx="0">
                  <c:v>GIJON</c:v>
                </c:pt>
                <c:pt idx="1">
                  <c:v>FERROL-SAN CIBRAO</c:v>
                </c:pt>
                <c:pt idx="2">
                  <c:v>TARRAGONA</c:v>
                </c:pt>
                <c:pt idx="3">
                  <c:v>BILBAO</c:v>
                </c:pt>
                <c:pt idx="4">
                  <c:v>BARCELONA</c:v>
                </c:pt>
                <c:pt idx="5">
                  <c:v>CARTAGENA</c:v>
                </c:pt>
                <c:pt idx="6">
                  <c:v>ALMERIA</c:v>
                </c:pt>
                <c:pt idx="7">
                  <c:v>HUELVA</c:v>
                </c:pt>
                <c:pt idx="8">
                  <c:v>A CORUÑA</c:v>
                </c:pt>
                <c:pt idx="9">
                  <c:v>CASTELLON</c:v>
                </c:pt>
              </c:strCache>
            </c:strRef>
          </c:cat>
          <c:val>
            <c:numRef>
              <c:f>Sólidos!$F$38:$F$47</c:f>
              <c:numCache>
                <c:formatCode>General</c:formatCode>
                <c:ptCount val="10"/>
                <c:pt idx="0">
                  <c:v>6559652</c:v>
                </c:pt>
                <c:pt idx="1">
                  <c:v>4027671</c:v>
                </c:pt>
                <c:pt idx="2">
                  <c:v>3043097</c:v>
                </c:pt>
                <c:pt idx="3">
                  <c:v>2260841</c:v>
                </c:pt>
                <c:pt idx="4">
                  <c:v>2161169</c:v>
                </c:pt>
                <c:pt idx="5">
                  <c:v>2127289</c:v>
                </c:pt>
                <c:pt idx="6">
                  <c:v>1939957</c:v>
                </c:pt>
                <c:pt idx="7">
                  <c:v>1809378</c:v>
                </c:pt>
                <c:pt idx="8">
                  <c:v>1656430</c:v>
                </c:pt>
                <c:pt idx="9">
                  <c:v>1450352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4-4FD4-B80C-40E62E1296FC}"/>
            </c:ext>
          </c:extLst>
        </c:ser>
        <c:ser>
          <c:idx val="1"/>
          <c:order val="1"/>
          <c:tx>
            <c:strRef>
              <c:f>Sólidos!$G$37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Sólidos!$E$38:$E$47</c:f>
              <c:strCache>
                <c:ptCount val="10"/>
                <c:pt idx="0">
                  <c:v>GIJON</c:v>
                </c:pt>
                <c:pt idx="1">
                  <c:v>FERROL-SAN CIBRAO</c:v>
                </c:pt>
                <c:pt idx="2">
                  <c:v>TARRAGONA</c:v>
                </c:pt>
                <c:pt idx="3">
                  <c:v>BILBAO</c:v>
                </c:pt>
                <c:pt idx="4">
                  <c:v>BARCELONA</c:v>
                </c:pt>
                <c:pt idx="5">
                  <c:v>CARTAGENA</c:v>
                </c:pt>
                <c:pt idx="6">
                  <c:v>ALMERIA</c:v>
                </c:pt>
                <c:pt idx="7">
                  <c:v>HUELVA</c:v>
                </c:pt>
                <c:pt idx="8">
                  <c:v>A CORUÑA</c:v>
                </c:pt>
                <c:pt idx="9">
                  <c:v>CASTELLON</c:v>
                </c:pt>
              </c:strCache>
            </c:strRef>
          </c:cat>
          <c:val>
            <c:numRef>
              <c:f>Sólidos!$G$38:$G$47</c:f>
              <c:numCache>
                <c:formatCode>General</c:formatCode>
                <c:ptCount val="10"/>
                <c:pt idx="0">
                  <c:v>7163290</c:v>
                </c:pt>
                <c:pt idx="1">
                  <c:v>5567219</c:v>
                </c:pt>
                <c:pt idx="2">
                  <c:v>5520484</c:v>
                </c:pt>
                <c:pt idx="3">
                  <c:v>2267874</c:v>
                </c:pt>
                <c:pt idx="4">
                  <c:v>2438902</c:v>
                </c:pt>
                <c:pt idx="5">
                  <c:v>2612235</c:v>
                </c:pt>
                <c:pt idx="6">
                  <c:v>2643649</c:v>
                </c:pt>
                <c:pt idx="7">
                  <c:v>2055274</c:v>
                </c:pt>
                <c:pt idx="8">
                  <c:v>1999405</c:v>
                </c:pt>
                <c:pt idx="9">
                  <c:v>1437972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4-4FD4-B80C-40E62E12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Mercancía general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'Mercancía general'!$F$37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'Mercancía general'!$E$38:$E$47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BALEARES</c:v>
                </c:pt>
                <c:pt idx="6">
                  <c:v>SANTA CRUZ DE TENERIFE</c:v>
                </c:pt>
                <c:pt idx="7">
                  <c:v>VIGO</c:v>
                </c:pt>
                <c:pt idx="8">
                  <c:v>CASTELLON</c:v>
                </c:pt>
                <c:pt idx="9">
                  <c:v>TARRAGONA</c:v>
                </c:pt>
              </c:strCache>
            </c:strRef>
          </c:cat>
          <c:val>
            <c:numRef>
              <c:f>'Mercancía general'!$F$38:$F$47</c:f>
              <c:numCache>
                <c:formatCode>General</c:formatCode>
                <c:ptCount val="10"/>
                <c:pt idx="0">
                  <c:v>29789710</c:v>
                </c:pt>
                <c:pt idx="1">
                  <c:v>28379871</c:v>
                </c:pt>
                <c:pt idx="2">
                  <c:v>12902551</c:v>
                </c:pt>
                <c:pt idx="3">
                  <c:v>7280294</c:v>
                </c:pt>
                <c:pt idx="4">
                  <c:v>4616567</c:v>
                </c:pt>
                <c:pt idx="5">
                  <c:v>4330113</c:v>
                </c:pt>
                <c:pt idx="6">
                  <c:v>2544403</c:v>
                </c:pt>
                <c:pt idx="7">
                  <c:v>1780015</c:v>
                </c:pt>
                <c:pt idx="8">
                  <c:v>1485819</c:v>
                </c:pt>
                <c:pt idx="9">
                  <c:v>1360350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F-431E-B0D5-291BD5A0C38E}"/>
            </c:ext>
          </c:extLst>
        </c:ser>
        <c:ser>
          <c:idx val="1"/>
          <c:order val="1"/>
          <c:tx>
            <c:strRef>
              <c:f>'Mercancía general'!$G$37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'Mercancía general'!$E$38:$E$47</c:f>
              <c:strCache>
                <c:ptCount val="10"/>
                <c:pt idx="0">
                  <c:v>VALENCIA</c:v>
                </c:pt>
                <c:pt idx="1">
                  <c:v>BAHIA DE ALGECIRAS</c:v>
                </c:pt>
                <c:pt idx="2">
                  <c:v>BARCELONA</c:v>
                </c:pt>
                <c:pt idx="3">
                  <c:v>LAS PALMAS</c:v>
                </c:pt>
                <c:pt idx="4">
                  <c:v>BILBAO</c:v>
                </c:pt>
                <c:pt idx="5">
                  <c:v>BALEARES</c:v>
                </c:pt>
                <c:pt idx="6">
                  <c:v>SANTA CRUZ DE TENERIFE</c:v>
                </c:pt>
                <c:pt idx="7">
                  <c:v>VIGO</c:v>
                </c:pt>
                <c:pt idx="8">
                  <c:v>CASTELLON</c:v>
                </c:pt>
                <c:pt idx="9">
                  <c:v>TARRAGONA</c:v>
                </c:pt>
              </c:strCache>
            </c:strRef>
          </c:cat>
          <c:val>
            <c:numRef>
              <c:f>'Mercancía general'!$G$38:$G$47</c:f>
              <c:numCache>
                <c:formatCode>General</c:formatCode>
                <c:ptCount val="10"/>
                <c:pt idx="0">
                  <c:v>29666366</c:v>
                </c:pt>
                <c:pt idx="1">
                  <c:v>29103321</c:v>
                </c:pt>
                <c:pt idx="2">
                  <c:v>13213858</c:v>
                </c:pt>
                <c:pt idx="3">
                  <c:v>8962170</c:v>
                </c:pt>
                <c:pt idx="4">
                  <c:v>4811021</c:v>
                </c:pt>
                <c:pt idx="5">
                  <c:v>4263236</c:v>
                </c:pt>
                <c:pt idx="6">
                  <c:v>2849752</c:v>
                </c:pt>
                <c:pt idx="7">
                  <c:v>1673594</c:v>
                </c:pt>
                <c:pt idx="8">
                  <c:v>1162363</c:v>
                </c:pt>
                <c:pt idx="9">
                  <c:v>1695684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F-431E-B0D5-291BD5A0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Pesca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Pesca!$F$37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Pesca!$E$38:$E$47</c:f>
              <c:strCache>
                <c:ptCount val="10"/>
                <c:pt idx="0">
                  <c:v>VIGO</c:v>
                </c:pt>
                <c:pt idx="1">
                  <c:v>A CORUÑA</c:v>
                </c:pt>
                <c:pt idx="2">
                  <c:v>PASAIA</c:v>
                </c:pt>
                <c:pt idx="3">
                  <c:v>BAHIA DE CADIZ</c:v>
                </c:pt>
                <c:pt idx="4">
                  <c:v>AVILES</c:v>
                </c:pt>
                <c:pt idx="5">
                  <c:v>GIJON</c:v>
                </c:pt>
                <c:pt idx="6">
                  <c:v>SANTANDER</c:v>
                </c:pt>
                <c:pt idx="7">
                  <c:v>SANTA CRUZ DE TENERIFE</c:v>
                </c:pt>
                <c:pt idx="8">
                  <c:v>CASTELLON</c:v>
                </c:pt>
                <c:pt idx="9">
                  <c:v>ALMERIA</c:v>
                </c:pt>
              </c:strCache>
            </c:strRef>
          </c:cat>
          <c:val>
            <c:numRef>
              <c:f>Pesca!$F$38:$F$47</c:f>
              <c:numCache>
                <c:formatCode>General</c:formatCode>
                <c:ptCount val="10"/>
                <c:pt idx="0">
                  <c:v>32037</c:v>
                </c:pt>
                <c:pt idx="1">
                  <c:v>20634</c:v>
                </c:pt>
                <c:pt idx="2">
                  <c:v>13243</c:v>
                </c:pt>
                <c:pt idx="3">
                  <c:v>9874</c:v>
                </c:pt>
                <c:pt idx="4">
                  <c:v>8211</c:v>
                </c:pt>
                <c:pt idx="5">
                  <c:v>6143</c:v>
                </c:pt>
                <c:pt idx="6">
                  <c:v>2950</c:v>
                </c:pt>
                <c:pt idx="7">
                  <c:v>2098</c:v>
                </c:pt>
                <c:pt idx="8">
                  <c:v>2034</c:v>
                </c:pt>
                <c:pt idx="9">
                  <c:v>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3-4016-B9EB-94340867B730}"/>
            </c:ext>
          </c:extLst>
        </c:ser>
        <c:ser>
          <c:idx val="1"/>
          <c:order val="1"/>
          <c:tx>
            <c:strRef>
              <c:f>Pesca!$G$37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Pesca!$E$38:$E$47</c:f>
              <c:strCache>
                <c:ptCount val="10"/>
                <c:pt idx="0">
                  <c:v>VIGO</c:v>
                </c:pt>
                <c:pt idx="1">
                  <c:v>A CORUÑA</c:v>
                </c:pt>
                <c:pt idx="2">
                  <c:v>PASAIA</c:v>
                </c:pt>
                <c:pt idx="3">
                  <c:v>BAHIA DE CADIZ</c:v>
                </c:pt>
                <c:pt idx="4">
                  <c:v>AVILES</c:v>
                </c:pt>
                <c:pt idx="5">
                  <c:v>GIJON</c:v>
                </c:pt>
                <c:pt idx="6">
                  <c:v>SANTANDER</c:v>
                </c:pt>
                <c:pt idx="7">
                  <c:v>SANTA CRUZ DE TENERIFE</c:v>
                </c:pt>
                <c:pt idx="8">
                  <c:v>CASTELLON</c:v>
                </c:pt>
                <c:pt idx="9">
                  <c:v>ALMERIA</c:v>
                </c:pt>
              </c:strCache>
            </c:strRef>
          </c:cat>
          <c:val>
            <c:numRef>
              <c:f>Pesca!$G$38:$G$47</c:f>
              <c:numCache>
                <c:formatCode>General</c:formatCode>
                <c:ptCount val="10"/>
                <c:pt idx="0">
                  <c:v>33275</c:v>
                </c:pt>
                <c:pt idx="1">
                  <c:v>22796</c:v>
                </c:pt>
                <c:pt idx="2">
                  <c:v>13775</c:v>
                </c:pt>
                <c:pt idx="3">
                  <c:v>7941</c:v>
                </c:pt>
                <c:pt idx="4">
                  <c:v>7571</c:v>
                </c:pt>
                <c:pt idx="5">
                  <c:v>5146</c:v>
                </c:pt>
                <c:pt idx="6">
                  <c:v>3709</c:v>
                </c:pt>
                <c:pt idx="7">
                  <c:v>3275</c:v>
                </c:pt>
                <c:pt idx="8">
                  <c:v>2179</c:v>
                </c:pt>
                <c:pt idx="9">
                  <c:v>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3-4016-B9EB-94340867B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Avituallamiento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Avituallamiento!$F$37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Avituallamiento!$E$38:$E$47</c:f>
              <c:strCache>
                <c:ptCount val="10"/>
                <c:pt idx="0">
                  <c:v>BAHIA DE ALGECIRAS</c:v>
                </c:pt>
                <c:pt idx="1">
                  <c:v>LAS PALMAS</c:v>
                </c:pt>
                <c:pt idx="2">
                  <c:v>SANTA CRUZ DE TENERIFE</c:v>
                </c:pt>
                <c:pt idx="3">
                  <c:v>BARCELONA</c:v>
                </c:pt>
                <c:pt idx="4">
                  <c:v>CEUTA</c:v>
                </c:pt>
                <c:pt idx="5">
                  <c:v>VALENCIA</c:v>
                </c:pt>
                <c:pt idx="6">
                  <c:v>BALEARES</c:v>
                </c:pt>
                <c:pt idx="7">
                  <c:v>VIGO</c:v>
                </c:pt>
                <c:pt idx="8">
                  <c:v>BILBAO</c:v>
                </c:pt>
                <c:pt idx="9">
                  <c:v>HUELVA</c:v>
                </c:pt>
              </c:strCache>
            </c:strRef>
          </c:cat>
          <c:val>
            <c:numRef>
              <c:f>Avituallamiento!$F$38:$F$47</c:f>
              <c:numCache>
                <c:formatCode>General</c:formatCode>
                <c:ptCount val="10"/>
                <c:pt idx="0">
                  <c:v>1276750</c:v>
                </c:pt>
                <c:pt idx="1">
                  <c:v>1229197</c:v>
                </c:pt>
                <c:pt idx="2">
                  <c:v>473958</c:v>
                </c:pt>
                <c:pt idx="3">
                  <c:v>366289</c:v>
                </c:pt>
                <c:pt idx="4">
                  <c:v>326219</c:v>
                </c:pt>
                <c:pt idx="5">
                  <c:v>245927</c:v>
                </c:pt>
                <c:pt idx="6">
                  <c:v>111588</c:v>
                </c:pt>
                <c:pt idx="7">
                  <c:v>111525</c:v>
                </c:pt>
                <c:pt idx="8">
                  <c:v>61645</c:v>
                </c:pt>
                <c:pt idx="9">
                  <c:v>60980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F-4921-BEA6-888FE514062D}"/>
            </c:ext>
          </c:extLst>
        </c:ser>
        <c:ser>
          <c:idx val="1"/>
          <c:order val="1"/>
          <c:tx>
            <c:strRef>
              <c:f>Avituallamiento!$G$37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Avituallamiento!$E$38:$E$47</c:f>
              <c:strCache>
                <c:ptCount val="10"/>
                <c:pt idx="0">
                  <c:v>BAHIA DE ALGECIRAS</c:v>
                </c:pt>
                <c:pt idx="1">
                  <c:v>LAS PALMAS</c:v>
                </c:pt>
                <c:pt idx="2">
                  <c:v>SANTA CRUZ DE TENERIFE</c:v>
                </c:pt>
                <c:pt idx="3">
                  <c:v>BARCELONA</c:v>
                </c:pt>
                <c:pt idx="4">
                  <c:v>CEUTA</c:v>
                </c:pt>
                <c:pt idx="5">
                  <c:v>VALENCIA</c:v>
                </c:pt>
                <c:pt idx="6">
                  <c:v>BALEARES</c:v>
                </c:pt>
                <c:pt idx="7">
                  <c:v>VIGO</c:v>
                </c:pt>
                <c:pt idx="8">
                  <c:v>BILBAO</c:v>
                </c:pt>
                <c:pt idx="9">
                  <c:v>HUELVA</c:v>
                </c:pt>
              </c:strCache>
            </c:strRef>
          </c:cat>
          <c:val>
            <c:numRef>
              <c:f>Avituallamiento!$G$38:$G$47</c:f>
              <c:numCache>
                <c:formatCode>General</c:formatCode>
                <c:ptCount val="10"/>
                <c:pt idx="0">
                  <c:v>1552519</c:v>
                </c:pt>
                <c:pt idx="1">
                  <c:v>1257172</c:v>
                </c:pt>
                <c:pt idx="2">
                  <c:v>448307</c:v>
                </c:pt>
                <c:pt idx="3">
                  <c:v>515890</c:v>
                </c:pt>
                <c:pt idx="4">
                  <c:v>371896</c:v>
                </c:pt>
                <c:pt idx="5">
                  <c:v>243327</c:v>
                </c:pt>
                <c:pt idx="6">
                  <c:v>73685</c:v>
                </c:pt>
                <c:pt idx="7">
                  <c:v>133464</c:v>
                </c:pt>
                <c:pt idx="8">
                  <c:v>59572</c:v>
                </c:pt>
                <c:pt idx="9">
                  <c:v>31888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F-4921-BEA6-888FE5140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Mercancías en tránsito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'Mercancías tránsito'!$F$37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'Mercancías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TARRAGONA</c:v>
                </c:pt>
                <c:pt idx="5">
                  <c:v>HUELVA</c:v>
                </c:pt>
                <c:pt idx="6">
                  <c:v>MALAGA</c:v>
                </c:pt>
                <c:pt idx="7">
                  <c:v>GIJON</c:v>
                </c:pt>
                <c:pt idx="8">
                  <c:v>VIGO</c:v>
                </c:pt>
                <c:pt idx="9">
                  <c:v>BAHIA DE CADIZ</c:v>
                </c:pt>
              </c:strCache>
            </c:strRef>
          </c:cat>
          <c:val>
            <c:numRef>
              <c:f>'Mercancías tránsito'!$F$38:$F$47</c:f>
              <c:numCache>
                <c:formatCode>General</c:formatCode>
                <c:ptCount val="10"/>
                <c:pt idx="0">
                  <c:v>26740214</c:v>
                </c:pt>
                <c:pt idx="1">
                  <c:v>16717393</c:v>
                </c:pt>
                <c:pt idx="2">
                  <c:v>4405069</c:v>
                </c:pt>
                <c:pt idx="3">
                  <c:v>2792220</c:v>
                </c:pt>
                <c:pt idx="4">
                  <c:v>1333854</c:v>
                </c:pt>
                <c:pt idx="5">
                  <c:v>713671</c:v>
                </c:pt>
                <c:pt idx="6">
                  <c:v>260939</c:v>
                </c:pt>
                <c:pt idx="7">
                  <c:v>201306</c:v>
                </c:pt>
                <c:pt idx="8">
                  <c:v>160949</c:v>
                </c:pt>
                <c:pt idx="9">
                  <c:v>37079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F-40FC-8DA0-B531D75A63B7}"/>
            </c:ext>
          </c:extLst>
        </c:ser>
        <c:ser>
          <c:idx val="1"/>
          <c:order val="1"/>
          <c:tx>
            <c:strRef>
              <c:f>'Mercancías tránsito'!$G$37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'Mercancías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TARRAGONA</c:v>
                </c:pt>
                <c:pt idx="5">
                  <c:v>HUELVA</c:v>
                </c:pt>
                <c:pt idx="6">
                  <c:v>MALAGA</c:v>
                </c:pt>
                <c:pt idx="7">
                  <c:v>GIJON</c:v>
                </c:pt>
                <c:pt idx="8">
                  <c:v>VIGO</c:v>
                </c:pt>
                <c:pt idx="9">
                  <c:v>BAHIA DE CADIZ</c:v>
                </c:pt>
              </c:strCache>
            </c:strRef>
          </c:cat>
          <c:val>
            <c:numRef>
              <c:f>'Mercancías tránsito'!$G$38:$G$47</c:f>
              <c:numCache>
                <c:formatCode>General</c:formatCode>
                <c:ptCount val="10"/>
                <c:pt idx="0">
                  <c:v>24829636</c:v>
                </c:pt>
                <c:pt idx="1">
                  <c:v>16126545</c:v>
                </c:pt>
                <c:pt idx="2">
                  <c:v>5865617</c:v>
                </c:pt>
                <c:pt idx="3">
                  <c:v>2640547</c:v>
                </c:pt>
                <c:pt idx="4">
                  <c:v>2883964</c:v>
                </c:pt>
                <c:pt idx="5">
                  <c:v>846443</c:v>
                </c:pt>
                <c:pt idx="6">
                  <c:v>2864972</c:v>
                </c:pt>
                <c:pt idx="7">
                  <c:v>372153</c:v>
                </c:pt>
                <c:pt idx="8">
                  <c:v>150191</c:v>
                </c:pt>
                <c:pt idx="9">
                  <c:v>40576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F-40FC-8DA0-B531D75A6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Mercancías en contenedores en tránsito (Toneladas)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78690346188478"/>
          <c:y val="0.10732060185185185"/>
          <c:w val="0.78845599363948116"/>
          <c:h val="0.67617403944298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'Mercan. contene. tránsito'!$F$37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'Mercan. contene.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TARRAGONA</c:v>
                </c:pt>
                <c:pt idx="5">
                  <c:v>MALAGA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CASTELLON</c:v>
                </c:pt>
                <c:pt idx="9">
                  <c:v>MARIN Y RIA DE PONTEVEDRA</c:v>
                </c:pt>
              </c:strCache>
            </c:strRef>
          </c:cat>
          <c:val>
            <c:numRef>
              <c:f>'Mercan. contene. tránsito'!$F$38:$F$47</c:f>
              <c:numCache>
                <c:formatCode>General</c:formatCode>
                <c:ptCount val="10"/>
                <c:pt idx="0">
                  <c:v>23123383</c:v>
                </c:pt>
                <c:pt idx="1">
                  <c:v>16601089</c:v>
                </c:pt>
                <c:pt idx="2">
                  <c:v>4210413</c:v>
                </c:pt>
                <c:pt idx="3">
                  <c:v>1691959</c:v>
                </c:pt>
                <c:pt idx="4">
                  <c:v>470783</c:v>
                </c:pt>
                <c:pt idx="5">
                  <c:v>258911</c:v>
                </c:pt>
                <c:pt idx="6">
                  <c:v>64922</c:v>
                </c:pt>
                <c:pt idx="7">
                  <c:v>19294</c:v>
                </c:pt>
                <c:pt idx="8">
                  <c:v>16075</c:v>
                </c:pt>
                <c:pt idx="9">
                  <c:v>14701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1-4F4F-B9AC-99895B364C67}"/>
            </c:ext>
          </c:extLst>
        </c:ser>
        <c:ser>
          <c:idx val="1"/>
          <c:order val="1"/>
          <c:tx>
            <c:strRef>
              <c:f>'Mercan. contene. tránsito'!$G$37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'Mercan. contene. tránsito'!$E$38:$E$47</c:f>
              <c:strCache>
                <c:ptCount val="10"/>
                <c:pt idx="0">
                  <c:v>BAHIA DE ALGECIRAS</c:v>
                </c:pt>
                <c:pt idx="1">
                  <c:v>VALENCIA</c:v>
                </c:pt>
                <c:pt idx="2">
                  <c:v>LAS PALMAS</c:v>
                </c:pt>
                <c:pt idx="3">
                  <c:v>BARCELONA</c:v>
                </c:pt>
                <c:pt idx="4">
                  <c:v>TARRAGONA</c:v>
                </c:pt>
                <c:pt idx="5">
                  <c:v>MALAGA</c:v>
                </c:pt>
                <c:pt idx="6">
                  <c:v>VIGO</c:v>
                </c:pt>
                <c:pt idx="7">
                  <c:v>SANTA CRUZ DE TENERIFE</c:v>
                </c:pt>
                <c:pt idx="8">
                  <c:v>CASTELLON</c:v>
                </c:pt>
                <c:pt idx="9">
                  <c:v>MARIN Y RIA DE PONTEVEDRA</c:v>
                </c:pt>
              </c:strCache>
            </c:strRef>
          </c:cat>
          <c:val>
            <c:numRef>
              <c:f>'Mercan. contene. tránsito'!$G$38:$G$47</c:f>
              <c:numCache>
                <c:formatCode>General</c:formatCode>
                <c:ptCount val="10"/>
                <c:pt idx="0">
                  <c:v>24595378</c:v>
                </c:pt>
                <c:pt idx="1">
                  <c:v>16013182</c:v>
                </c:pt>
                <c:pt idx="2">
                  <c:v>5632468</c:v>
                </c:pt>
                <c:pt idx="3">
                  <c:v>2299202</c:v>
                </c:pt>
                <c:pt idx="4">
                  <c:v>759603</c:v>
                </c:pt>
                <c:pt idx="5">
                  <c:v>2864972</c:v>
                </c:pt>
                <c:pt idx="6">
                  <c:v>72401</c:v>
                </c:pt>
                <c:pt idx="7">
                  <c:v>30435</c:v>
                </c:pt>
                <c:pt idx="8">
                  <c:v>3849</c:v>
                </c:pt>
                <c:pt idx="9">
                  <c:v>14302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1-4F4F-B9AC-99895B36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5375584"/>
        <c:axId val="225879056"/>
      </c:barChart>
      <c:catAx>
        <c:axId val="3653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9056"/>
        <c:crosses val="autoZero"/>
        <c:auto val="1"/>
        <c:lblAlgn val="ctr"/>
        <c:lblOffset val="100"/>
        <c:noMultiLvlLbl val="0"/>
      </c:catAx>
      <c:valAx>
        <c:axId val="2258790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3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55433262448037"/>
          <c:y val="0.12433403506853311"/>
          <c:w val="0.11333481809299385"/>
          <c:h val="0.10464648950131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6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7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8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20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2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22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2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99240</xdr:colOff>
      <xdr:row>2</xdr:row>
      <xdr:rowOff>3180</xdr:rowOff>
    </xdr:to>
    <xdr:pic>
      <xdr:nvPicPr>
        <xdr:cNvPr id="1025" name="LogoRes00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0241" name="LogoRes07_1">
          <a:extLst>
            <a:ext uri="{FF2B5EF4-FFF2-40B4-BE49-F238E27FC236}">
              <a16:creationId xmlns:a16="http://schemas.microsoft.com/office/drawing/2014/main" id="{00000000-0008-0000-0900-0000012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84000</xdr:colOff>
      <xdr:row>1</xdr:row>
      <xdr:rowOff>186060</xdr:rowOff>
    </xdr:to>
    <xdr:pic>
      <xdr:nvPicPr>
        <xdr:cNvPr id="11265" name="LogoRes08">
          <a:extLst>
            <a:ext uri="{FF2B5EF4-FFF2-40B4-BE49-F238E27FC236}">
              <a16:creationId xmlns:a16="http://schemas.microsoft.com/office/drawing/2014/main" id="{00000000-0008-0000-0A00-0000012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2289" name="LogoRes09">
          <a:extLst>
            <a:ext uri="{FF2B5EF4-FFF2-40B4-BE49-F238E27FC236}">
              <a16:creationId xmlns:a16="http://schemas.microsoft.com/office/drawing/2014/main" id="{00000000-0008-0000-0B00-0000013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3313" name="LogoRes10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4337" name="LogoRes10_1">
          <a:extLst>
            <a:ext uri="{FF2B5EF4-FFF2-40B4-BE49-F238E27FC236}">
              <a16:creationId xmlns:a16="http://schemas.microsoft.com/office/drawing/2014/main" id="{00000000-0008-0000-0D00-0000013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2</xdr:row>
      <xdr:rowOff>14610</xdr:rowOff>
    </xdr:to>
    <xdr:pic>
      <xdr:nvPicPr>
        <xdr:cNvPr id="2" name="LogoRes10_2">
          <a:extLst>
            <a:ext uri="{FF2B5EF4-FFF2-40B4-BE49-F238E27FC236}">
              <a16:creationId xmlns:a16="http://schemas.microsoft.com/office/drawing/2014/main" id="{3472F094-B51D-49B5-A971-26F75511CC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027224" cy="47181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0B1AF9-00F9-4647-8382-FA2B10F18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2</xdr:row>
      <xdr:rowOff>14610</xdr:rowOff>
    </xdr:to>
    <xdr:pic>
      <xdr:nvPicPr>
        <xdr:cNvPr id="2" name="LogoRes10_3">
          <a:extLst>
            <a:ext uri="{FF2B5EF4-FFF2-40B4-BE49-F238E27FC236}">
              <a16:creationId xmlns:a16="http://schemas.microsoft.com/office/drawing/2014/main" id="{B7D62E0A-10B2-4102-861F-D1846AF902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027224" cy="47181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1CE3F3-3880-4BF9-8747-D423E1391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2</xdr:row>
      <xdr:rowOff>14610</xdr:rowOff>
    </xdr:to>
    <xdr:pic>
      <xdr:nvPicPr>
        <xdr:cNvPr id="2" name="LogoRes10_4">
          <a:extLst>
            <a:ext uri="{FF2B5EF4-FFF2-40B4-BE49-F238E27FC236}">
              <a16:creationId xmlns:a16="http://schemas.microsoft.com/office/drawing/2014/main" id="{26B479BC-5272-4C44-8C26-4676119E70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027224" cy="47181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02196C-28F3-4987-A496-01A3BF837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8433" name="LogoRes11">
          <a:extLst>
            <a:ext uri="{FF2B5EF4-FFF2-40B4-BE49-F238E27FC236}">
              <a16:creationId xmlns:a16="http://schemas.microsoft.com/office/drawing/2014/main" id="{00000000-0008-0000-1100-0000014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19457" name="LogoRes11_1">
          <a:extLst>
            <a:ext uri="{FF2B5EF4-FFF2-40B4-BE49-F238E27FC236}">
              <a16:creationId xmlns:a16="http://schemas.microsoft.com/office/drawing/2014/main" id="{00000000-0008-0000-1200-0000014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84000</xdr:colOff>
      <xdr:row>1</xdr:row>
      <xdr:rowOff>186060</xdr:rowOff>
    </xdr:to>
    <xdr:pic>
      <xdr:nvPicPr>
        <xdr:cNvPr id="2049" name="LogoRes0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20481" name="LogoRes11_2">
          <a:extLst>
            <a:ext uri="{FF2B5EF4-FFF2-40B4-BE49-F238E27FC236}">
              <a16:creationId xmlns:a16="http://schemas.microsoft.com/office/drawing/2014/main" id="{00000000-0008-0000-1300-0000015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84000</xdr:colOff>
      <xdr:row>1</xdr:row>
      <xdr:rowOff>186060</xdr:rowOff>
    </xdr:to>
    <xdr:pic>
      <xdr:nvPicPr>
        <xdr:cNvPr id="21505" name="LogoRes12_1">
          <a:extLst>
            <a:ext uri="{FF2B5EF4-FFF2-40B4-BE49-F238E27FC236}">
              <a16:creationId xmlns:a16="http://schemas.microsoft.com/office/drawing/2014/main" id="{00000000-0008-0000-1400-0000015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22529" name="LogoRes12_2">
          <a:extLst>
            <a:ext uri="{FF2B5EF4-FFF2-40B4-BE49-F238E27FC236}">
              <a16:creationId xmlns:a16="http://schemas.microsoft.com/office/drawing/2014/main" id="{00000000-0008-0000-1500-0000015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84000</xdr:colOff>
      <xdr:row>1</xdr:row>
      <xdr:rowOff>186060</xdr:rowOff>
    </xdr:to>
    <xdr:pic>
      <xdr:nvPicPr>
        <xdr:cNvPr id="23553" name="LogoRes12_3">
          <a:extLst>
            <a:ext uri="{FF2B5EF4-FFF2-40B4-BE49-F238E27FC236}">
              <a16:creationId xmlns:a16="http://schemas.microsoft.com/office/drawing/2014/main" id="{00000000-0008-0000-1600-0000015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3073" name="LogoRes01_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4097" name="LogoRes0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5121" name="LogoRes03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6145" name="LogoRes04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84000</xdr:colOff>
      <xdr:row>1</xdr:row>
      <xdr:rowOff>186060</xdr:rowOff>
    </xdr:to>
    <xdr:pic>
      <xdr:nvPicPr>
        <xdr:cNvPr id="7169" name="LogoRes05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8193" name="LogoRes06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64950</xdr:colOff>
      <xdr:row>1</xdr:row>
      <xdr:rowOff>186060</xdr:rowOff>
    </xdr:to>
    <xdr:pic>
      <xdr:nvPicPr>
        <xdr:cNvPr id="9217" name="LogoRes07">
          <a:extLst>
            <a:ext uri="{FF2B5EF4-FFF2-40B4-BE49-F238E27FC236}">
              <a16:creationId xmlns:a16="http://schemas.microsoft.com/office/drawing/2014/main" id="{00000000-0008-0000-0800-0000012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131999" cy="468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12</xdr:col>
      <xdr:colOff>213360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D21" sqref="D21:H34"/>
    </sheetView>
  </sheetViews>
  <sheetFormatPr baseColWidth="10" defaultRowHeight="15" x14ac:dyDescent="0.25"/>
  <cols>
    <col min="1" max="1" width="28.28515625" style="75" bestFit="1" customWidth="1"/>
    <col min="2" max="2" width="16" style="75" bestFit="1" customWidth="1"/>
    <col min="3" max="3" width="26.5703125" style="75" bestFit="1" customWidth="1"/>
    <col min="4" max="16384" width="11.42578125" style="75"/>
  </cols>
  <sheetData>
    <row r="1" spans="1:9" ht="22.5" customHeight="1" x14ac:dyDescent="0.35">
      <c r="D1" s="76" t="s">
        <v>39</v>
      </c>
    </row>
    <row r="4" spans="1:9" x14ac:dyDescent="0.25">
      <c r="F4" s="77"/>
      <c r="G4" s="77"/>
      <c r="I4" s="78">
        <v>41493</v>
      </c>
    </row>
    <row r="6" spans="1:9" x14ac:dyDescent="0.25">
      <c r="A6" s="79" t="s">
        <v>42</v>
      </c>
      <c r="B6" s="80"/>
      <c r="C6" s="80"/>
      <c r="D6" s="81" t="s">
        <v>98</v>
      </c>
      <c r="E6" s="82"/>
      <c r="F6" s="81" t="s">
        <v>40</v>
      </c>
      <c r="G6" s="82"/>
      <c r="H6" s="81" t="s">
        <v>41</v>
      </c>
      <c r="I6" s="82"/>
    </row>
    <row r="7" spans="1:9" x14ac:dyDescent="0.25">
      <c r="A7" s="83"/>
      <c r="B7" s="83"/>
      <c r="C7" s="83"/>
      <c r="D7" s="84">
        <v>2012</v>
      </c>
      <c r="E7" s="84">
        <v>2013</v>
      </c>
      <c r="F7" s="84">
        <v>2012</v>
      </c>
      <c r="G7" s="84">
        <v>2013</v>
      </c>
      <c r="H7" s="84" t="s">
        <v>0</v>
      </c>
      <c r="I7" s="84" t="s">
        <v>3</v>
      </c>
    </row>
    <row r="8" spans="1:9" x14ac:dyDescent="0.25">
      <c r="A8" s="85" t="s">
        <v>12</v>
      </c>
      <c r="B8" s="85" t="s">
        <v>13</v>
      </c>
      <c r="C8" s="86" t="s">
        <v>14</v>
      </c>
      <c r="D8" s="87">
        <v>12418072</v>
      </c>
      <c r="E8" s="87">
        <v>12093393</v>
      </c>
      <c r="F8" s="87">
        <v>73650562</v>
      </c>
      <c r="G8" s="87">
        <v>74364837</v>
      </c>
      <c r="H8" s="87">
        <v>714275</v>
      </c>
      <c r="I8" s="88">
        <f>((G8*100/F8)-100)</f>
        <v>0.9698160891155112</v>
      </c>
    </row>
    <row r="9" spans="1:9" x14ac:dyDescent="0.25">
      <c r="A9" s="89"/>
      <c r="B9" s="90"/>
      <c r="C9" s="86" t="s">
        <v>15</v>
      </c>
      <c r="D9" s="87">
        <v>7587782</v>
      </c>
      <c r="E9" s="87">
        <v>5891386</v>
      </c>
      <c r="F9" s="87">
        <v>44528337</v>
      </c>
      <c r="G9" s="87">
        <v>36701489</v>
      </c>
      <c r="H9" s="87">
        <v>-7826848</v>
      </c>
      <c r="I9" s="88">
        <f t="shared" ref="I9:I19" si="0">((G9*100/F9)-100)</f>
        <v>-17.577229529142301</v>
      </c>
    </row>
    <row r="10" spans="1:9" x14ac:dyDescent="0.25">
      <c r="A10" s="89"/>
      <c r="B10" s="85" t="s">
        <v>16</v>
      </c>
      <c r="C10" s="86" t="s">
        <v>17</v>
      </c>
      <c r="D10" s="87">
        <v>5084018</v>
      </c>
      <c r="E10" s="87">
        <v>5243199</v>
      </c>
      <c r="F10" s="87">
        <v>29526287</v>
      </c>
      <c r="G10" s="87">
        <v>29834149</v>
      </c>
      <c r="H10" s="87">
        <v>307862</v>
      </c>
      <c r="I10" s="88">
        <f t="shared" si="0"/>
        <v>1.0426708918733993</v>
      </c>
    </row>
    <row r="11" spans="1:9" x14ac:dyDescent="0.25">
      <c r="A11" s="89"/>
      <c r="B11" s="89"/>
      <c r="C11" s="86" t="s">
        <v>18</v>
      </c>
      <c r="D11" s="87">
        <v>14392264</v>
      </c>
      <c r="E11" s="87">
        <v>12330741</v>
      </c>
      <c r="F11" s="87">
        <v>81149407</v>
      </c>
      <c r="G11" s="87">
        <v>75341294</v>
      </c>
      <c r="H11" s="87">
        <v>-5808113</v>
      </c>
      <c r="I11" s="88">
        <f t="shared" si="0"/>
        <v>-7.1573080010307422</v>
      </c>
    </row>
    <row r="12" spans="1:9" x14ac:dyDescent="0.25">
      <c r="A12" s="90"/>
      <c r="B12" s="90"/>
      <c r="C12" s="86" t="s">
        <v>2</v>
      </c>
      <c r="D12" s="87">
        <v>19476282</v>
      </c>
      <c r="E12" s="87">
        <v>17573940</v>
      </c>
      <c r="F12" s="87">
        <v>110675694</v>
      </c>
      <c r="G12" s="87">
        <v>105175443</v>
      </c>
      <c r="H12" s="87">
        <v>-5500251</v>
      </c>
      <c r="I12" s="88">
        <f t="shared" si="0"/>
        <v>-4.9697009354194819</v>
      </c>
    </row>
    <row r="13" spans="1:9" x14ac:dyDescent="0.25">
      <c r="A13" s="91"/>
      <c r="B13" s="91"/>
      <c r="C13" s="92" t="s">
        <v>2</v>
      </c>
      <c r="D13" s="93">
        <v>39482136</v>
      </c>
      <c r="E13" s="93">
        <v>35558719</v>
      </c>
      <c r="F13" s="93">
        <v>228854593</v>
      </c>
      <c r="G13" s="93">
        <v>216241769</v>
      </c>
      <c r="H13" s="93">
        <v>-12612824</v>
      </c>
      <c r="I13" s="94">
        <f t="shared" si="0"/>
        <v>-5.5112828782072967</v>
      </c>
    </row>
    <row r="14" spans="1:9" x14ac:dyDescent="0.25">
      <c r="A14" s="85" t="s">
        <v>4</v>
      </c>
      <c r="B14" s="95" t="s">
        <v>5</v>
      </c>
      <c r="C14" s="86" t="s">
        <v>6</v>
      </c>
      <c r="D14" s="87">
        <v>21571</v>
      </c>
      <c r="E14" s="87">
        <v>18939</v>
      </c>
      <c r="F14" s="87">
        <v>112149</v>
      </c>
      <c r="G14" s="87">
        <v>105753</v>
      </c>
      <c r="H14" s="87">
        <v>-6396</v>
      </c>
      <c r="I14" s="88">
        <f t="shared" si="0"/>
        <v>-5.7031270898536803</v>
      </c>
    </row>
    <row r="15" spans="1:9" x14ac:dyDescent="0.25">
      <c r="A15" s="89"/>
      <c r="B15" s="85" t="s">
        <v>7</v>
      </c>
      <c r="C15" s="86" t="s">
        <v>8</v>
      </c>
      <c r="D15" s="87">
        <v>714965</v>
      </c>
      <c r="E15" s="87">
        <v>530183</v>
      </c>
      <c r="F15" s="87">
        <v>4132634</v>
      </c>
      <c r="G15" s="87">
        <v>3701889</v>
      </c>
      <c r="H15" s="87">
        <v>-430745</v>
      </c>
      <c r="I15" s="88">
        <f t="shared" si="0"/>
        <v>-10.423013506640075</v>
      </c>
    </row>
    <row r="16" spans="1:9" x14ac:dyDescent="0.25">
      <c r="A16" s="89"/>
      <c r="B16" s="90"/>
      <c r="C16" s="86" t="s">
        <v>9</v>
      </c>
      <c r="D16" s="87">
        <v>182431</v>
      </c>
      <c r="E16" s="87">
        <v>131187</v>
      </c>
      <c r="F16" s="87">
        <v>993596</v>
      </c>
      <c r="G16" s="87">
        <v>920183</v>
      </c>
      <c r="H16" s="87">
        <v>-73413</v>
      </c>
      <c r="I16" s="88">
        <f t="shared" si="0"/>
        <v>-7.388616701355474</v>
      </c>
    </row>
    <row r="17" spans="1:9" x14ac:dyDescent="0.25">
      <c r="A17" s="90"/>
      <c r="B17" s="95" t="s">
        <v>10</v>
      </c>
      <c r="C17" s="86" t="s">
        <v>11</v>
      </c>
      <c r="D17" s="87">
        <v>213928</v>
      </c>
      <c r="E17" s="87">
        <v>144576</v>
      </c>
      <c r="F17" s="87">
        <v>1536562</v>
      </c>
      <c r="G17" s="87">
        <v>1432005</v>
      </c>
      <c r="H17" s="87">
        <v>-104557</v>
      </c>
      <c r="I17" s="88">
        <f t="shared" si="0"/>
        <v>-6.8046066478280665</v>
      </c>
    </row>
    <row r="18" spans="1:9" x14ac:dyDescent="0.25">
      <c r="A18" s="96"/>
      <c r="B18" s="96"/>
      <c r="C18" s="92" t="s">
        <v>2</v>
      </c>
      <c r="D18" s="93">
        <v>1132895</v>
      </c>
      <c r="E18" s="93">
        <v>824885</v>
      </c>
      <c r="F18" s="93">
        <v>6774941</v>
      </c>
      <c r="G18" s="93">
        <v>6159830</v>
      </c>
      <c r="H18" s="93">
        <v>-615111</v>
      </c>
      <c r="I18" s="94">
        <f t="shared" si="0"/>
        <v>-9.0792082174590121</v>
      </c>
    </row>
    <row r="19" spans="1:9" x14ac:dyDescent="0.25">
      <c r="A19" s="97"/>
      <c r="B19" s="97"/>
      <c r="C19" s="98" t="s">
        <v>1</v>
      </c>
      <c r="D19" s="99">
        <f>+D13+D18</f>
        <v>40615031</v>
      </c>
      <c r="E19" s="99">
        <f t="shared" ref="E19:G19" si="1">+E13+E18</f>
        <v>36383604</v>
      </c>
      <c r="F19" s="99">
        <f t="shared" si="1"/>
        <v>235629534</v>
      </c>
      <c r="G19" s="99">
        <f t="shared" si="1"/>
        <v>222401599</v>
      </c>
      <c r="H19" s="99">
        <f t="shared" ref="H19" si="2">G19-F19</f>
        <v>-13227935</v>
      </c>
      <c r="I19" s="100">
        <f t="shared" si="0"/>
        <v>-5.6138696942803392</v>
      </c>
    </row>
    <row r="20" spans="1:9" x14ac:dyDescent="0.25">
      <c r="A20" s="96"/>
      <c r="B20" s="96"/>
      <c r="I20" s="101"/>
    </row>
    <row r="21" spans="1:9" x14ac:dyDescent="0.25">
      <c r="A21" s="85" t="s">
        <v>19</v>
      </c>
      <c r="B21" s="85" t="s">
        <v>20</v>
      </c>
      <c r="C21" s="86" t="s">
        <v>21</v>
      </c>
      <c r="D21" s="87">
        <v>10005611</v>
      </c>
      <c r="E21" s="87">
        <v>8586799</v>
      </c>
      <c r="F21" s="87">
        <v>57372856</v>
      </c>
      <c r="G21" s="87">
        <v>53490248</v>
      </c>
      <c r="H21" s="87">
        <v>-3882608</v>
      </c>
      <c r="I21" s="88">
        <f t="shared" ref="I21:I34" si="3">((G21*100/F21)-100)</f>
        <v>-6.7673256496068461</v>
      </c>
    </row>
    <row r="22" spans="1:9" x14ac:dyDescent="0.25">
      <c r="A22" s="89"/>
      <c r="B22" s="90"/>
      <c r="C22" s="86" t="s">
        <v>22</v>
      </c>
      <c r="D22" s="87">
        <v>9189368</v>
      </c>
      <c r="E22" s="87">
        <v>7410221</v>
      </c>
      <c r="F22" s="87">
        <v>52330975</v>
      </c>
      <c r="G22" s="87">
        <v>46485623</v>
      </c>
      <c r="H22" s="87">
        <v>-5845352</v>
      </c>
      <c r="I22" s="88">
        <f t="shared" si="3"/>
        <v>-11.169965780305063</v>
      </c>
    </row>
    <row r="23" spans="1:9" x14ac:dyDescent="0.25">
      <c r="A23" s="89"/>
      <c r="B23" s="95" t="s">
        <v>23</v>
      </c>
      <c r="C23" s="86" t="s">
        <v>24</v>
      </c>
      <c r="D23" s="87">
        <v>3956198</v>
      </c>
      <c r="E23" s="87">
        <v>3923278</v>
      </c>
      <c r="F23" s="87">
        <v>22122337</v>
      </c>
      <c r="G23" s="87">
        <v>22383423</v>
      </c>
      <c r="H23" s="87">
        <v>261086</v>
      </c>
      <c r="I23" s="88">
        <f t="shared" si="3"/>
        <v>1.1801917672622011</v>
      </c>
    </row>
    <row r="24" spans="1:9" x14ac:dyDescent="0.25">
      <c r="A24" s="89"/>
      <c r="B24" s="85" t="s">
        <v>25</v>
      </c>
      <c r="C24" s="86" t="s">
        <v>26</v>
      </c>
      <c r="D24" s="87">
        <v>1252709</v>
      </c>
      <c r="E24" s="87">
        <v>1103799.75</v>
      </c>
      <c r="F24" s="87">
        <v>6947520</v>
      </c>
      <c r="G24" s="87">
        <v>6723343</v>
      </c>
      <c r="H24" s="87">
        <v>-224177</v>
      </c>
      <c r="I24" s="88">
        <f t="shared" si="3"/>
        <v>-3.2267197503569633</v>
      </c>
    </row>
    <row r="25" spans="1:9" x14ac:dyDescent="0.25">
      <c r="A25" s="89"/>
      <c r="B25" s="89"/>
      <c r="C25" s="86" t="s">
        <v>21</v>
      </c>
      <c r="D25" s="87">
        <v>687215</v>
      </c>
      <c r="E25" s="87">
        <v>572726.5</v>
      </c>
      <c r="F25" s="87">
        <v>3856532</v>
      </c>
      <c r="G25" s="87">
        <v>3565629.25</v>
      </c>
      <c r="H25" s="87">
        <v>-290902.75</v>
      </c>
      <c r="I25" s="88">
        <f t="shared" si="3"/>
        <v>-7.5431177545006705</v>
      </c>
    </row>
    <row r="26" spans="1:9" x14ac:dyDescent="0.25">
      <c r="A26" s="89"/>
      <c r="B26" s="89"/>
      <c r="C26" s="86" t="s">
        <v>27</v>
      </c>
      <c r="D26" s="87">
        <v>134273.25</v>
      </c>
      <c r="E26" s="87">
        <v>123102.5</v>
      </c>
      <c r="F26" s="87">
        <v>764380.25</v>
      </c>
      <c r="G26" s="87">
        <v>722188.75</v>
      </c>
      <c r="H26" s="87">
        <v>-42191.5</v>
      </c>
      <c r="I26" s="88">
        <f t="shared" si="3"/>
        <v>-5.519700437053416</v>
      </c>
    </row>
    <row r="27" spans="1:9" x14ac:dyDescent="0.25">
      <c r="A27" s="89"/>
      <c r="B27" s="89"/>
      <c r="C27" s="86" t="s">
        <v>28</v>
      </c>
      <c r="D27" s="87">
        <v>431186.75</v>
      </c>
      <c r="E27" s="87">
        <v>407970.75</v>
      </c>
      <c r="F27" s="87">
        <v>2326269.75</v>
      </c>
      <c r="G27" s="87">
        <v>2435515</v>
      </c>
      <c r="H27" s="87">
        <v>109245.25</v>
      </c>
      <c r="I27" s="88">
        <f t="shared" si="3"/>
        <v>4.69615572312712</v>
      </c>
    </row>
    <row r="28" spans="1:9" x14ac:dyDescent="0.25">
      <c r="A28" s="89"/>
      <c r="B28" s="90"/>
      <c r="C28" s="86" t="s">
        <v>29</v>
      </c>
      <c r="D28" s="87">
        <v>565494</v>
      </c>
      <c r="E28" s="87">
        <v>531073.25</v>
      </c>
      <c r="F28" s="87">
        <v>3090988</v>
      </c>
      <c r="G28" s="87">
        <v>3157713.75</v>
      </c>
      <c r="H28" s="87">
        <v>66725.75</v>
      </c>
      <c r="I28" s="88">
        <f t="shared" si="3"/>
        <v>2.1587191538757224</v>
      </c>
    </row>
    <row r="29" spans="1:9" x14ac:dyDescent="0.25">
      <c r="A29" s="89"/>
      <c r="B29" s="85" t="s">
        <v>30</v>
      </c>
      <c r="C29" s="86" t="s">
        <v>31</v>
      </c>
      <c r="D29" s="87">
        <v>2388893</v>
      </c>
      <c r="E29" s="87">
        <v>2507456</v>
      </c>
      <c r="F29" s="87">
        <v>11122525</v>
      </c>
      <c r="G29" s="87">
        <v>11598004</v>
      </c>
      <c r="H29" s="87">
        <v>475479</v>
      </c>
      <c r="I29" s="88">
        <f t="shared" si="3"/>
        <v>4.2749195888523559</v>
      </c>
    </row>
    <row r="30" spans="1:9" x14ac:dyDescent="0.25">
      <c r="A30" s="89"/>
      <c r="B30" s="90"/>
      <c r="C30" s="86" t="s">
        <v>32</v>
      </c>
      <c r="D30" s="87">
        <v>590170</v>
      </c>
      <c r="E30" s="87">
        <v>587376</v>
      </c>
      <c r="F30" s="87">
        <v>3089455</v>
      </c>
      <c r="G30" s="87">
        <v>3110517</v>
      </c>
      <c r="H30" s="87">
        <v>21062</v>
      </c>
      <c r="I30" s="88">
        <f t="shared" si="3"/>
        <v>0.68173836485723882</v>
      </c>
    </row>
    <row r="31" spans="1:9" x14ac:dyDescent="0.25">
      <c r="A31" s="89"/>
      <c r="B31" s="95" t="s">
        <v>33</v>
      </c>
      <c r="C31" s="86" t="s">
        <v>34</v>
      </c>
      <c r="D31" s="87">
        <v>327389</v>
      </c>
      <c r="E31" s="87">
        <v>349301</v>
      </c>
      <c r="F31" s="87">
        <v>1590636</v>
      </c>
      <c r="G31" s="87">
        <v>1733922</v>
      </c>
      <c r="H31" s="87">
        <v>143286</v>
      </c>
      <c r="I31" s="88">
        <f t="shared" si="3"/>
        <v>9.0080948752574415</v>
      </c>
    </row>
    <row r="32" spans="1:9" x14ac:dyDescent="0.25">
      <c r="A32" s="89"/>
      <c r="B32" s="85" t="s">
        <v>35</v>
      </c>
      <c r="C32" s="86" t="s">
        <v>36</v>
      </c>
      <c r="D32" s="87">
        <v>12007</v>
      </c>
      <c r="E32" s="87">
        <v>11611</v>
      </c>
      <c r="F32" s="87">
        <v>65205</v>
      </c>
      <c r="G32" s="87">
        <v>60618</v>
      </c>
      <c r="H32" s="87">
        <v>-4587</v>
      </c>
      <c r="I32" s="88">
        <f t="shared" si="3"/>
        <v>-7.0347365999539875</v>
      </c>
    </row>
    <row r="33" spans="1:9" x14ac:dyDescent="0.25">
      <c r="A33" s="89"/>
      <c r="B33" s="89"/>
      <c r="C33" s="86" t="s">
        <v>37</v>
      </c>
      <c r="D33" s="87">
        <v>156655942</v>
      </c>
      <c r="E33" s="87">
        <v>148700561</v>
      </c>
      <c r="F33" s="87">
        <v>909226028</v>
      </c>
      <c r="G33" s="87">
        <v>871612891</v>
      </c>
      <c r="H33" s="87">
        <v>-37613137</v>
      </c>
      <c r="I33" s="88">
        <f t="shared" si="3"/>
        <v>-4.1368302096164768</v>
      </c>
    </row>
    <row r="34" spans="1:9" x14ac:dyDescent="0.25">
      <c r="A34" s="102"/>
      <c r="B34" s="103"/>
      <c r="C34" s="86" t="s">
        <v>38</v>
      </c>
      <c r="D34" s="87">
        <v>228</v>
      </c>
      <c r="E34" s="87">
        <v>232</v>
      </c>
      <c r="F34" s="87">
        <v>1567</v>
      </c>
      <c r="G34" s="87">
        <v>1666</v>
      </c>
      <c r="H34" s="87">
        <v>99</v>
      </c>
      <c r="I34" s="88">
        <f t="shared" si="3"/>
        <v>6.3178047223994866</v>
      </c>
    </row>
  </sheetData>
  <mergeCells count="14">
    <mergeCell ref="A21:A34"/>
    <mergeCell ref="B21:B22"/>
    <mergeCell ref="B24:B28"/>
    <mergeCell ref="B29:B30"/>
    <mergeCell ref="B32:B34"/>
    <mergeCell ref="D6:E6"/>
    <mergeCell ref="F6:G6"/>
    <mergeCell ref="H6:I6"/>
    <mergeCell ref="A6:C7"/>
    <mergeCell ref="A14:A17"/>
    <mergeCell ref="B15:B16"/>
    <mergeCell ref="A8:A12"/>
    <mergeCell ref="B8:B9"/>
    <mergeCell ref="B10:B12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83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29">
        <v>0</v>
      </c>
      <c r="C7" s="29">
        <v>0</v>
      </c>
      <c r="D7" s="29">
        <v>0</v>
      </c>
      <c r="E7" s="29">
        <v>0</v>
      </c>
      <c r="F7" s="10" t="e">
        <f>((E7*100)/D7)-100</f>
        <v>#DIV/0!</v>
      </c>
      <c r="G7" s="1"/>
      <c r="H7" s="1"/>
      <c r="I7" s="1"/>
    </row>
    <row r="8" spans="1:12" x14ac:dyDescent="0.25">
      <c r="A8" s="11" t="s">
        <v>45</v>
      </c>
      <c r="B8" s="30">
        <v>10563</v>
      </c>
      <c r="C8" s="30">
        <v>778</v>
      </c>
      <c r="D8" s="30">
        <v>31594</v>
      </c>
      <c r="E8" s="30">
        <v>10077</v>
      </c>
      <c r="F8" s="13">
        <f t="shared" ref="F8:F35" si="0">((E8*100)/D8)-100</f>
        <v>-68.104703424700887</v>
      </c>
      <c r="G8" s="1"/>
      <c r="H8" s="1"/>
      <c r="I8" s="1"/>
    </row>
    <row r="9" spans="1:12" x14ac:dyDescent="0.25">
      <c r="A9" s="8" t="s">
        <v>46</v>
      </c>
      <c r="B9" s="29">
        <v>0</v>
      </c>
      <c r="C9" s="29">
        <v>0</v>
      </c>
      <c r="D9" s="29">
        <v>0</v>
      </c>
      <c r="E9" s="29">
        <v>0</v>
      </c>
      <c r="F9" s="18" t="e">
        <f t="shared" si="0"/>
        <v>#DIV/0!</v>
      </c>
      <c r="G9" s="1"/>
      <c r="H9" s="1"/>
      <c r="I9" s="1"/>
    </row>
    <row r="10" spans="1:12" x14ac:dyDescent="0.25">
      <c r="A10" s="11" t="s">
        <v>47</v>
      </c>
      <c r="B10" s="30">
        <v>0</v>
      </c>
      <c r="C10" s="30">
        <v>0</v>
      </c>
      <c r="D10" s="30">
        <v>0</v>
      </c>
      <c r="E10" s="30">
        <v>0</v>
      </c>
      <c r="F10" s="17" t="e">
        <f t="shared" si="0"/>
        <v>#DIV/0!</v>
      </c>
      <c r="G10" s="1"/>
      <c r="H10" s="1"/>
      <c r="I10" s="1"/>
    </row>
    <row r="11" spans="1:12" x14ac:dyDescent="0.25">
      <c r="A11" s="8" t="s">
        <v>48</v>
      </c>
      <c r="B11" s="29">
        <v>4654382</v>
      </c>
      <c r="C11" s="29">
        <v>3966760</v>
      </c>
      <c r="D11" s="29">
        <v>24595378</v>
      </c>
      <c r="E11" s="29">
        <v>23123383</v>
      </c>
      <c r="F11" s="10">
        <f t="shared" si="0"/>
        <v>-5.9848439816619248</v>
      </c>
      <c r="G11" s="1"/>
      <c r="H11" s="1"/>
      <c r="I11" s="1"/>
    </row>
    <row r="12" spans="1:12" x14ac:dyDescent="0.25">
      <c r="A12" s="11" t="s">
        <v>49</v>
      </c>
      <c r="B12" s="30">
        <v>0</v>
      </c>
      <c r="C12" s="30">
        <v>0</v>
      </c>
      <c r="D12" s="30">
        <v>5127</v>
      </c>
      <c r="E12" s="30">
        <v>0</v>
      </c>
      <c r="F12" s="13">
        <f t="shared" si="0"/>
        <v>-100</v>
      </c>
      <c r="G12" s="1"/>
      <c r="H12" s="1"/>
      <c r="I12" s="1"/>
    </row>
    <row r="13" spans="1:12" x14ac:dyDescent="0.25">
      <c r="A13" s="8" t="s">
        <v>50</v>
      </c>
      <c r="B13" s="29">
        <v>0</v>
      </c>
      <c r="C13" s="29">
        <v>12</v>
      </c>
      <c r="D13" s="29">
        <v>0</v>
      </c>
      <c r="E13" s="29">
        <v>16</v>
      </c>
      <c r="F13" s="10" t="e">
        <f t="shared" si="0"/>
        <v>#DIV/0!</v>
      </c>
      <c r="G13" s="1"/>
      <c r="H13" s="1"/>
      <c r="I13" s="1"/>
    </row>
    <row r="14" spans="1:12" x14ac:dyDescent="0.25">
      <c r="A14" s="11" t="s">
        <v>51</v>
      </c>
      <c r="B14" s="30">
        <v>338141</v>
      </c>
      <c r="C14" s="30">
        <v>254107</v>
      </c>
      <c r="D14" s="30">
        <v>2299202</v>
      </c>
      <c r="E14" s="30">
        <v>1691959</v>
      </c>
      <c r="F14" s="13">
        <f t="shared" si="0"/>
        <v>-26.411033045378346</v>
      </c>
      <c r="G14" s="1"/>
      <c r="H14" s="1"/>
      <c r="I14" s="1"/>
    </row>
    <row r="15" spans="1:12" x14ac:dyDescent="0.25">
      <c r="A15" s="8" t="s">
        <v>52</v>
      </c>
      <c r="B15" s="29">
        <v>1542</v>
      </c>
      <c r="C15" s="29">
        <v>1112</v>
      </c>
      <c r="D15" s="29">
        <v>8383</v>
      </c>
      <c r="E15" s="29">
        <v>4000</v>
      </c>
      <c r="F15" s="10">
        <f t="shared" si="0"/>
        <v>-52.284385065012522</v>
      </c>
      <c r="G15" s="1"/>
      <c r="H15" s="1"/>
      <c r="I15" s="1"/>
    </row>
    <row r="16" spans="1:12" x14ac:dyDescent="0.25">
      <c r="A16" s="11" t="s">
        <v>53</v>
      </c>
      <c r="B16" s="30">
        <v>0</v>
      </c>
      <c r="C16" s="30">
        <v>0</v>
      </c>
      <c r="D16" s="30">
        <v>0</v>
      </c>
      <c r="E16" s="30">
        <v>0</v>
      </c>
      <c r="F16" s="13" t="e">
        <f t="shared" si="0"/>
        <v>#DIV/0!</v>
      </c>
      <c r="G16" s="1"/>
      <c r="H16" s="1"/>
      <c r="I16" s="1"/>
    </row>
    <row r="17" spans="1:9" x14ac:dyDescent="0.25">
      <c r="A17" s="8" t="s">
        <v>54</v>
      </c>
      <c r="B17" s="29">
        <v>669</v>
      </c>
      <c r="C17" s="29">
        <v>2440</v>
      </c>
      <c r="D17" s="29">
        <v>3849</v>
      </c>
      <c r="E17" s="29">
        <v>16075</v>
      </c>
      <c r="F17" s="10">
        <f t="shared" si="0"/>
        <v>317.64094570018187</v>
      </c>
      <c r="G17" s="1"/>
      <c r="H17" s="1"/>
      <c r="I17" s="1"/>
    </row>
    <row r="18" spans="1:9" x14ac:dyDescent="0.25">
      <c r="A18" s="11" t="s">
        <v>55</v>
      </c>
      <c r="B18" s="30">
        <v>0</v>
      </c>
      <c r="C18" s="30">
        <v>0</v>
      </c>
      <c r="D18" s="30">
        <v>0</v>
      </c>
      <c r="E18" s="30">
        <v>0</v>
      </c>
      <c r="F18" s="17" t="e">
        <f t="shared" si="0"/>
        <v>#DIV/0!</v>
      </c>
      <c r="G18" s="1"/>
      <c r="H18" s="1"/>
      <c r="I18" s="1"/>
    </row>
    <row r="19" spans="1:9" x14ac:dyDescent="0.25">
      <c r="A19" s="8" t="s">
        <v>56</v>
      </c>
      <c r="B19" s="29">
        <v>0</v>
      </c>
      <c r="C19" s="29">
        <v>0</v>
      </c>
      <c r="D19" s="29">
        <v>0</v>
      </c>
      <c r="E19" s="29">
        <v>0</v>
      </c>
      <c r="F19" s="18" t="e">
        <f t="shared" si="0"/>
        <v>#DIV/0!</v>
      </c>
      <c r="G19" s="1"/>
      <c r="H19" s="1"/>
      <c r="I19" s="1"/>
    </row>
    <row r="20" spans="1:9" x14ac:dyDescent="0.25">
      <c r="A20" s="11" t="s">
        <v>57</v>
      </c>
      <c r="B20" s="30">
        <v>0</v>
      </c>
      <c r="C20" s="30">
        <v>0</v>
      </c>
      <c r="D20" s="30">
        <v>0</v>
      </c>
      <c r="E20" s="30">
        <v>0</v>
      </c>
      <c r="F20" s="17" t="e">
        <f t="shared" si="0"/>
        <v>#DIV/0!</v>
      </c>
      <c r="G20" s="1"/>
      <c r="H20" s="1"/>
      <c r="I20" s="1"/>
    </row>
    <row r="21" spans="1:9" x14ac:dyDescent="0.25">
      <c r="A21" s="8" t="s">
        <v>58</v>
      </c>
      <c r="B21" s="29">
        <v>0</v>
      </c>
      <c r="C21" s="29">
        <v>0</v>
      </c>
      <c r="D21" s="29">
        <v>0</v>
      </c>
      <c r="E21" s="29">
        <v>0</v>
      </c>
      <c r="F21" s="18" t="e">
        <f t="shared" si="0"/>
        <v>#DIV/0!</v>
      </c>
      <c r="G21" s="1"/>
      <c r="H21" s="1"/>
      <c r="I21" s="1"/>
    </row>
    <row r="22" spans="1:9" x14ac:dyDescent="0.25">
      <c r="A22" s="11" t="s">
        <v>59</v>
      </c>
      <c r="B22" s="30">
        <v>1041899</v>
      </c>
      <c r="C22" s="30">
        <v>655599</v>
      </c>
      <c r="D22" s="30">
        <v>5632468</v>
      </c>
      <c r="E22" s="30">
        <v>4210413</v>
      </c>
      <c r="F22" s="13">
        <f t="shared" si="0"/>
        <v>-25.247458130254799</v>
      </c>
      <c r="G22" s="1"/>
      <c r="H22" s="1"/>
      <c r="I22" s="1"/>
    </row>
    <row r="23" spans="1:9" x14ac:dyDescent="0.25">
      <c r="A23" s="8" t="s">
        <v>60</v>
      </c>
      <c r="B23" s="29">
        <v>160120</v>
      </c>
      <c r="C23" s="29">
        <v>59571</v>
      </c>
      <c r="D23" s="29">
        <v>2864972</v>
      </c>
      <c r="E23" s="29">
        <v>258911</v>
      </c>
      <c r="F23" s="10">
        <f t="shared" si="0"/>
        <v>-90.962878520278736</v>
      </c>
      <c r="G23" s="1"/>
      <c r="H23" s="1"/>
      <c r="I23" s="1"/>
    </row>
    <row r="24" spans="1:9" x14ac:dyDescent="0.25">
      <c r="A24" s="11" t="s">
        <v>61</v>
      </c>
      <c r="B24" s="30">
        <v>4547</v>
      </c>
      <c r="C24" s="30">
        <v>1313</v>
      </c>
      <c r="D24" s="30">
        <v>14302</v>
      </c>
      <c r="E24" s="30">
        <v>14701</v>
      </c>
      <c r="F24" s="13">
        <f t="shared" si="0"/>
        <v>2.789819605649555</v>
      </c>
      <c r="G24" s="1"/>
      <c r="H24" s="1"/>
      <c r="I24" s="1"/>
    </row>
    <row r="25" spans="1:9" x14ac:dyDescent="0.25">
      <c r="A25" s="8" t="s">
        <v>62</v>
      </c>
      <c r="B25" s="29">
        <v>0</v>
      </c>
      <c r="C25" s="29">
        <v>0</v>
      </c>
      <c r="D25" s="29">
        <v>0</v>
      </c>
      <c r="E25" s="29">
        <v>0</v>
      </c>
      <c r="F25" s="18" t="e">
        <f t="shared" si="0"/>
        <v>#DIV/0!</v>
      </c>
      <c r="G25" s="1"/>
      <c r="H25" s="1"/>
      <c r="I25" s="1"/>
    </row>
    <row r="26" spans="1:9" x14ac:dyDescent="0.25">
      <c r="A26" s="11" t="s">
        <v>63</v>
      </c>
      <c r="B26" s="30">
        <v>0</v>
      </c>
      <c r="C26" s="30">
        <v>0</v>
      </c>
      <c r="D26" s="30">
        <v>0</v>
      </c>
      <c r="E26" s="30">
        <v>0</v>
      </c>
      <c r="F26" s="13" t="e">
        <f t="shared" si="0"/>
        <v>#DIV/0!</v>
      </c>
      <c r="G26" s="1"/>
      <c r="H26" s="1"/>
      <c r="I26" s="1"/>
    </row>
    <row r="27" spans="1:9" x14ac:dyDescent="0.25">
      <c r="A27" s="8" t="s">
        <v>64</v>
      </c>
      <c r="B27" s="29">
        <v>0</v>
      </c>
      <c r="C27" s="29">
        <v>0</v>
      </c>
      <c r="D27" s="29">
        <v>0</v>
      </c>
      <c r="E27" s="2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30">
        <v>4169</v>
      </c>
      <c r="C28" s="30">
        <v>2369</v>
      </c>
      <c r="D28" s="30">
        <v>30435</v>
      </c>
      <c r="E28" s="30">
        <v>19294</v>
      </c>
      <c r="F28" s="13">
        <f t="shared" si="0"/>
        <v>-36.605881386561528</v>
      </c>
      <c r="G28" s="1"/>
      <c r="H28" s="1"/>
      <c r="I28" s="1"/>
    </row>
    <row r="29" spans="1:9" x14ac:dyDescent="0.25">
      <c r="A29" s="8" t="s">
        <v>66</v>
      </c>
      <c r="B29" s="29">
        <v>0</v>
      </c>
      <c r="C29" s="29">
        <v>0</v>
      </c>
      <c r="D29" s="29">
        <v>5</v>
      </c>
      <c r="E29" s="29">
        <v>0</v>
      </c>
      <c r="F29" s="18">
        <f t="shared" si="0"/>
        <v>-100</v>
      </c>
      <c r="G29" s="1"/>
      <c r="H29" s="1"/>
      <c r="I29" s="1"/>
    </row>
    <row r="30" spans="1:9" x14ac:dyDescent="0.25">
      <c r="A30" s="11" t="s">
        <v>67</v>
      </c>
      <c r="B30" s="30">
        <v>0</v>
      </c>
      <c r="C30" s="30">
        <v>0</v>
      </c>
      <c r="D30" s="30">
        <v>0</v>
      </c>
      <c r="E30" s="30">
        <v>0</v>
      </c>
      <c r="F30" s="17" t="e">
        <f t="shared" si="0"/>
        <v>#DIV/0!</v>
      </c>
      <c r="G30" s="1"/>
      <c r="H30" s="1"/>
      <c r="I30" s="1"/>
    </row>
    <row r="31" spans="1:9" x14ac:dyDescent="0.25">
      <c r="A31" s="8" t="s">
        <v>68</v>
      </c>
      <c r="B31" s="29">
        <v>120843</v>
      </c>
      <c r="C31" s="29">
        <v>65349</v>
      </c>
      <c r="D31" s="29">
        <v>759603</v>
      </c>
      <c r="E31" s="29">
        <v>470783</v>
      </c>
      <c r="F31" s="10">
        <f t="shared" si="0"/>
        <v>-38.022493328751992</v>
      </c>
      <c r="G31" s="1"/>
      <c r="H31" s="1"/>
      <c r="I31" s="1"/>
    </row>
    <row r="32" spans="1:9" x14ac:dyDescent="0.25">
      <c r="A32" s="11" t="s">
        <v>69</v>
      </c>
      <c r="B32" s="30">
        <v>2844716</v>
      </c>
      <c r="C32" s="30">
        <v>2378646</v>
      </c>
      <c r="D32" s="30">
        <v>16013182</v>
      </c>
      <c r="E32" s="30">
        <v>16601089</v>
      </c>
      <c r="F32" s="13">
        <f t="shared" si="0"/>
        <v>3.6713939802844919</v>
      </c>
      <c r="G32" s="1"/>
      <c r="H32" s="1"/>
      <c r="I32" s="1"/>
    </row>
    <row r="33" spans="1:9" x14ac:dyDescent="0.25">
      <c r="A33" s="8" t="s">
        <v>70</v>
      </c>
      <c r="B33" s="29">
        <v>7777</v>
      </c>
      <c r="C33" s="29">
        <v>22165</v>
      </c>
      <c r="D33" s="29">
        <v>72401</v>
      </c>
      <c r="E33" s="29">
        <v>64922</v>
      </c>
      <c r="F33" s="10">
        <f t="shared" si="0"/>
        <v>-10.329967818124061</v>
      </c>
      <c r="G33" s="1"/>
      <c r="H33" s="1"/>
      <c r="I33" s="1"/>
    </row>
    <row r="34" spans="1:9" x14ac:dyDescent="0.25">
      <c r="A34" s="11" t="s">
        <v>71</v>
      </c>
      <c r="B34" s="30">
        <v>0</v>
      </c>
      <c r="C34" s="30">
        <v>0</v>
      </c>
      <c r="D34" s="30">
        <v>74</v>
      </c>
      <c r="E34" s="30">
        <v>0</v>
      </c>
      <c r="F34" s="13">
        <f t="shared" si="0"/>
        <v>-100</v>
      </c>
      <c r="G34" s="1"/>
      <c r="H34" s="1"/>
      <c r="I34" s="1"/>
    </row>
    <row r="35" spans="1:9" x14ac:dyDescent="0.25">
      <c r="A35" s="14" t="s">
        <v>72</v>
      </c>
      <c r="B35" s="15">
        <f>SUM(B7:B34)</f>
        <v>9189368</v>
      </c>
      <c r="C35" s="15">
        <f t="shared" ref="C35:E35" si="1">SUM(C7:C34)</f>
        <v>7410221</v>
      </c>
      <c r="D35" s="15">
        <f t="shared" si="1"/>
        <v>52330975</v>
      </c>
      <c r="E35" s="15">
        <f t="shared" si="1"/>
        <v>46485623</v>
      </c>
      <c r="F35" s="16">
        <f t="shared" si="0"/>
        <v>-11.169965780305063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0</v>
      </c>
      <c r="C38" s="41">
        <f>D7</f>
        <v>0</v>
      </c>
      <c r="D38" s="41">
        <f>_xlfn.RANK.EQ(B38,$B$38:$B$65)+COUNTIF($B$38:$B$65,B38)-1</f>
        <v>28</v>
      </c>
      <c r="E38" s="42" t="str">
        <f t="shared" ref="E38:E65" si="2">INDEX($A$38:$B$65,MATCH(ROW()-37,$D$38:$D$65,0),1)</f>
        <v>BAHIA DE ALGECIRAS</v>
      </c>
      <c r="F38" s="42">
        <f>LOOKUP(E38,$A$38:$A$65,$B$38:$B$65)</f>
        <v>23123383</v>
      </c>
      <c r="G38" s="42">
        <f>LOOKUP(E38,$A$38:$A$65,$C$38:$C$65)</f>
        <v>24595378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10077</v>
      </c>
      <c r="C39" s="41">
        <f t="shared" ref="C39:C65" si="5">D8</f>
        <v>31594</v>
      </c>
      <c r="D39" s="41">
        <f t="shared" ref="D39:D65" si="6">_xlfn.RANK.EQ(B39,$B$38:$B$65)+COUNTIF($B$38:$B$65,B39)-1</f>
        <v>11</v>
      </c>
      <c r="E39" s="42" t="str">
        <f t="shared" si="2"/>
        <v>VALENCIA</v>
      </c>
      <c r="F39" s="42">
        <f t="shared" ref="F39:F54" si="7">LOOKUP(E39,$A$38:$A$65,$B$38:$B$65)</f>
        <v>16601089</v>
      </c>
      <c r="G39" s="42">
        <f t="shared" ref="G39:G65" si="8">LOOKUP(E39,$A$38:$A$65,$C$38:$C$65)</f>
        <v>16013182</v>
      </c>
    </row>
    <row r="40" spans="1:9" x14ac:dyDescent="0.25">
      <c r="A40" s="42" t="str">
        <f t="shared" si="3"/>
        <v>ALMERIA</v>
      </c>
      <c r="B40" s="41">
        <f t="shared" si="4"/>
        <v>0</v>
      </c>
      <c r="C40" s="41">
        <f t="shared" si="5"/>
        <v>0</v>
      </c>
      <c r="D40" s="41">
        <f t="shared" si="6"/>
        <v>28</v>
      </c>
      <c r="E40" s="42" t="str">
        <f t="shared" si="2"/>
        <v>LAS PALMAS</v>
      </c>
      <c r="F40" s="42">
        <f t="shared" si="7"/>
        <v>4210413</v>
      </c>
      <c r="G40" s="42">
        <f t="shared" si="8"/>
        <v>5632468</v>
      </c>
    </row>
    <row r="41" spans="1:9" x14ac:dyDescent="0.25">
      <c r="A41" s="42" t="str">
        <f t="shared" si="3"/>
        <v>AVILES</v>
      </c>
      <c r="B41" s="41">
        <f t="shared" si="4"/>
        <v>0</v>
      </c>
      <c r="C41" s="41">
        <f t="shared" si="5"/>
        <v>0</v>
      </c>
      <c r="D41" s="41">
        <f t="shared" si="6"/>
        <v>28</v>
      </c>
      <c r="E41" s="42" t="str">
        <f t="shared" si="2"/>
        <v>BARCELONA</v>
      </c>
      <c r="F41" s="42">
        <f t="shared" si="7"/>
        <v>1691959</v>
      </c>
      <c r="G41" s="42">
        <f t="shared" si="8"/>
        <v>2299202</v>
      </c>
    </row>
    <row r="42" spans="1:9" x14ac:dyDescent="0.25">
      <c r="A42" s="42" t="str">
        <f t="shared" si="3"/>
        <v>BAHIA DE ALGECIRAS</v>
      </c>
      <c r="B42" s="41">
        <f t="shared" si="4"/>
        <v>23123383</v>
      </c>
      <c r="C42" s="41">
        <f t="shared" si="5"/>
        <v>24595378</v>
      </c>
      <c r="D42" s="41">
        <f t="shared" si="6"/>
        <v>1</v>
      </c>
      <c r="E42" s="42" t="str">
        <f t="shared" si="2"/>
        <v>TARRAGONA</v>
      </c>
      <c r="F42" s="42">
        <f t="shared" si="7"/>
        <v>470783</v>
      </c>
      <c r="G42" s="42">
        <f t="shared" si="8"/>
        <v>759603</v>
      </c>
    </row>
    <row r="43" spans="1:9" x14ac:dyDescent="0.25">
      <c r="A43" s="42" t="str">
        <f t="shared" si="3"/>
        <v>BAHIA DE CADIZ</v>
      </c>
      <c r="B43" s="41">
        <f t="shared" si="4"/>
        <v>0</v>
      </c>
      <c r="C43" s="41">
        <f t="shared" si="5"/>
        <v>5127</v>
      </c>
      <c r="D43" s="41">
        <f t="shared" si="6"/>
        <v>28</v>
      </c>
      <c r="E43" s="42" t="str">
        <f t="shared" si="2"/>
        <v>MALAGA</v>
      </c>
      <c r="F43" s="42">
        <f t="shared" si="7"/>
        <v>258911</v>
      </c>
      <c r="G43" s="42">
        <f t="shared" si="8"/>
        <v>2864972</v>
      </c>
    </row>
    <row r="44" spans="1:9" x14ac:dyDescent="0.25">
      <c r="A44" s="42" t="str">
        <f t="shared" si="3"/>
        <v>BALEARES</v>
      </c>
      <c r="B44" s="41">
        <f t="shared" si="4"/>
        <v>16</v>
      </c>
      <c r="C44" s="41">
        <f t="shared" si="5"/>
        <v>0</v>
      </c>
      <c r="D44" s="41">
        <f t="shared" si="6"/>
        <v>13</v>
      </c>
      <c r="E44" s="42" t="str">
        <f t="shared" si="2"/>
        <v>VIGO</v>
      </c>
      <c r="F44" s="42">
        <f t="shared" si="7"/>
        <v>64922</v>
      </c>
      <c r="G44" s="42">
        <f t="shared" si="8"/>
        <v>72401</v>
      </c>
    </row>
    <row r="45" spans="1:9" x14ac:dyDescent="0.25">
      <c r="A45" s="42" t="str">
        <f t="shared" si="3"/>
        <v>BARCELONA</v>
      </c>
      <c r="B45" s="41">
        <f t="shared" si="4"/>
        <v>1691959</v>
      </c>
      <c r="C45" s="41">
        <f t="shared" si="5"/>
        <v>2299202</v>
      </c>
      <c r="D45" s="41">
        <f t="shared" si="6"/>
        <v>4</v>
      </c>
      <c r="E45" s="42" t="str">
        <f t="shared" si="2"/>
        <v>SANTA CRUZ DE TENERIFE</v>
      </c>
      <c r="F45" s="42">
        <f t="shared" si="7"/>
        <v>19294</v>
      </c>
      <c r="G45" s="42">
        <f t="shared" si="8"/>
        <v>30435</v>
      </c>
    </row>
    <row r="46" spans="1:9" x14ac:dyDescent="0.25">
      <c r="A46" s="42" t="str">
        <f t="shared" si="3"/>
        <v>BILBAO</v>
      </c>
      <c r="B46" s="41">
        <f t="shared" si="4"/>
        <v>4000</v>
      </c>
      <c r="C46" s="41">
        <f t="shared" si="5"/>
        <v>8383</v>
      </c>
      <c r="D46" s="41">
        <f t="shared" si="6"/>
        <v>12</v>
      </c>
      <c r="E46" s="42" t="str">
        <f t="shared" si="2"/>
        <v>CASTELLON</v>
      </c>
      <c r="F46" s="42">
        <f t="shared" si="7"/>
        <v>16075</v>
      </c>
      <c r="G46" s="42">
        <f t="shared" si="8"/>
        <v>3849</v>
      </c>
    </row>
    <row r="47" spans="1:9" x14ac:dyDescent="0.25">
      <c r="A47" s="42" t="str">
        <f t="shared" si="3"/>
        <v>CARTAGENA</v>
      </c>
      <c r="B47" s="41">
        <f t="shared" si="4"/>
        <v>0</v>
      </c>
      <c r="C47" s="41">
        <f t="shared" si="5"/>
        <v>0</v>
      </c>
      <c r="D47" s="41">
        <f t="shared" si="6"/>
        <v>28</v>
      </c>
      <c r="E47" s="42" t="str">
        <f t="shared" si="2"/>
        <v>MARIN Y RIA DE PONTEVEDRA</v>
      </c>
      <c r="F47" s="42">
        <f t="shared" si="7"/>
        <v>14701</v>
      </c>
      <c r="G47" s="42">
        <f t="shared" si="8"/>
        <v>14302</v>
      </c>
    </row>
    <row r="48" spans="1:9" x14ac:dyDescent="0.25">
      <c r="A48" s="42" t="str">
        <f t="shared" si="3"/>
        <v>CASTELLON</v>
      </c>
      <c r="B48" s="41">
        <f t="shared" si="4"/>
        <v>16075</v>
      </c>
      <c r="C48" s="41">
        <f t="shared" si="5"/>
        <v>3849</v>
      </c>
      <c r="D48" s="41">
        <f t="shared" si="6"/>
        <v>9</v>
      </c>
      <c r="E48" s="42" t="str">
        <f t="shared" si="2"/>
        <v>ALICANTE</v>
      </c>
      <c r="F48" s="42">
        <f t="shared" si="7"/>
        <v>10077</v>
      </c>
      <c r="G48" s="42">
        <f t="shared" si="8"/>
        <v>31594</v>
      </c>
    </row>
    <row r="49" spans="1:7" x14ac:dyDescent="0.25">
      <c r="A49" s="42" t="str">
        <f t="shared" si="3"/>
        <v>CEUTA</v>
      </c>
      <c r="B49" s="41">
        <f t="shared" si="4"/>
        <v>0</v>
      </c>
      <c r="C49" s="41">
        <f t="shared" si="5"/>
        <v>0</v>
      </c>
      <c r="D49" s="41">
        <f t="shared" si="6"/>
        <v>28</v>
      </c>
      <c r="E49" s="42" t="str">
        <f t="shared" si="2"/>
        <v>BILBAO</v>
      </c>
      <c r="F49" s="42">
        <f t="shared" si="7"/>
        <v>4000</v>
      </c>
      <c r="G49" s="42">
        <f t="shared" si="8"/>
        <v>8383</v>
      </c>
    </row>
    <row r="50" spans="1:7" x14ac:dyDescent="0.25">
      <c r="A50" s="42" t="str">
        <f t="shared" si="3"/>
        <v>FERROL-SAN CIBRAO</v>
      </c>
      <c r="B50" s="41">
        <f t="shared" si="4"/>
        <v>0</v>
      </c>
      <c r="C50" s="41">
        <f t="shared" si="5"/>
        <v>0</v>
      </c>
      <c r="D50" s="41">
        <f t="shared" si="6"/>
        <v>28</v>
      </c>
      <c r="E50" s="42" t="str">
        <f t="shared" si="2"/>
        <v>BALEARES</v>
      </c>
      <c r="F50" s="42">
        <f t="shared" si="7"/>
        <v>16</v>
      </c>
      <c r="G50" s="42">
        <f t="shared" si="8"/>
        <v>0</v>
      </c>
    </row>
    <row r="51" spans="1:7" x14ac:dyDescent="0.25">
      <c r="A51" s="42" t="str">
        <f t="shared" si="3"/>
        <v>GIJON</v>
      </c>
      <c r="B51" s="41">
        <f t="shared" si="4"/>
        <v>0</v>
      </c>
      <c r="C51" s="41">
        <f t="shared" si="5"/>
        <v>0</v>
      </c>
      <c r="D51" s="41">
        <f t="shared" si="6"/>
        <v>28</v>
      </c>
      <c r="E51" s="42" t="e">
        <f t="shared" si="2"/>
        <v>#N/A</v>
      </c>
      <c r="F51" s="42" t="e">
        <f t="shared" si="7"/>
        <v>#N/A</v>
      </c>
      <c r="G51" s="42" t="e">
        <f t="shared" si="8"/>
        <v>#N/A</v>
      </c>
    </row>
    <row r="52" spans="1:7" x14ac:dyDescent="0.25">
      <c r="A52" s="42" t="str">
        <f t="shared" si="3"/>
        <v>HUELVA</v>
      </c>
      <c r="B52" s="41">
        <f t="shared" si="4"/>
        <v>0</v>
      </c>
      <c r="C52" s="41">
        <f t="shared" si="5"/>
        <v>0</v>
      </c>
      <c r="D52" s="41">
        <f t="shared" si="6"/>
        <v>28</v>
      </c>
      <c r="E52" s="42" t="e">
        <f t="shared" si="2"/>
        <v>#N/A</v>
      </c>
      <c r="F52" s="42" t="e">
        <f t="shared" si="7"/>
        <v>#N/A</v>
      </c>
      <c r="G52" s="42" t="e">
        <f t="shared" si="8"/>
        <v>#N/A</v>
      </c>
    </row>
    <row r="53" spans="1:7" x14ac:dyDescent="0.25">
      <c r="A53" s="42" t="str">
        <f t="shared" si="3"/>
        <v>LAS PALMAS</v>
      </c>
      <c r="B53" s="41">
        <f t="shared" si="4"/>
        <v>4210413</v>
      </c>
      <c r="C53" s="41">
        <f t="shared" si="5"/>
        <v>5632468</v>
      </c>
      <c r="D53" s="41">
        <f t="shared" si="6"/>
        <v>3</v>
      </c>
      <c r="E53" s="42" t="e">
        <f t="shared" si="2"/>
        <v>#N/A</v>
      </c>
      <c r="F53" s="42" t="e">
        <f t="shared" si="7"/>
        <v>#N/A</v>
      </c>
      <c r="G53" s="42" t="e">
        <f t="shared" si="8"/>
        <v>#N/A</v>
      </c>
    </row>
    <row r="54" spans="1:7" x14ac:dyDescent="0.25">
      <c r="A54" s="42" t="str">
        <f t="shared" si="3"/>
        <v>MALAGA</v>
      </c>
      <c r="B54" s="41">
        <f t="shared" si="4"/>
        <v>258911</v>
      </c>
      <c r="C54" s="41">
        <f t="shared" si="5"/>
        <v>2864972</v>
      </c>
      <c r="D54" s="41">
        <f t="shared" si="6"/>
        <v>6</v>
      </c>
      <c r="E54" s="42" t="e">
        <f t="shared" si="2"/>
        <v>#N/A</v>
      </c>
      <c r="F54" s="42" t="e">
        <f t="shared" si="7"/>
        <v>#N/A</v>
      </c>
      <c r="G54" s="42" t="e">
        <f t="shared" si="8"/>
        <v>#N/A</v>
      </c>
    </row>
    <row r="55" spans="1:7" x14ac:dyDescent="0.25">
      <c r="A55" s="42" t="str">
        <f t="shared" si="3"/>
        <v>MARIN Y RIA DE PONTEVEDRA</v>
      </c>
      <c r="B55" s="41">
        <f t="shared" si="4"/>
        <v>14701</v>
      </c>
      <c r="C55" s="41">
        <f t="shared" si="5"/>
        <v>14302</v>
      </c>
      <c r="D55" s="41">
        <f t="shared" si="6"/>
        <v>10</v>
      </c>
      <c r="E55" s="42" t="e">
        <f t="shared" si="2"/>
        <v>#N/A</v>
      </c>
      <c r="F55" s="42" t="e">
        <f t="shared" ref="F55:F65" si="9">LOOKUP(E55,$A$38:$A$65,$B$38:$B$65)</f>
        <v>#N/A</v>
      </c>
      <c r="G55" s="42" t="e">
        <f t="shared" si="8"/>
        <v>#N/A</v>
      </c>
    </row>
    <row r="56" spans="1:7" x14ac:dyDescent="0.25">
      <c r="A56" s="42" t="str">
        <f t="shared" si="3"/>
        <v>MELILLA</v>
      </c>
      <c r="B56" s="41">
        <f t="shared" si="4"/>
        <v>0</v>
      </c>
      <c r="C56" s="41">
        <f t="shared" si="5"/>
        <v>0</v>
      </c>
      <c r="D56" s="41">
        <f t="shared" si="6"/>
        <v>28</v>
      </c>
      <c r="E56" s="42" t="e">
        <f t="shared" si="2"/>
        <v>#N/A</v>
      </c>
      <c r="F56" s="42" t="e">
        <f t="shared" si="9"/>
        <v>#N/A</v>
      </c>
      <c r="G56" s="42" t="e">
        <f t="shared" si="8"/>
        <v>#N/A</v>
      </c>
    </row>
    <row r="57" spans="1:7" x14ac:dyDescent="0.25">
      <c r="A57" s="42" t="str">
        <f t="shared" si="3"/>
        <v>MOTRIL</v>
      </c>
      <c r="B57" s="41">
        <f t="shared" si="4"/>
        <v>0</v>
      </c>
      <c r="C57" s="41">
        <f t="shared" si="5"/>
        <v>0</v>
      </c>
      <c r="D57" s="41">
        <f t="shared" si="6"/>
        <v>28</v>
      </c>
      <c r="E57" s="42" t="e">
        <f t="shared" si="2"/>
        <v>#N/A</v>
      </c>
      <c r="F57" s="42" t="e">
        <f t="shared" si="9"/>
        <v>#N/A</v>
      </c>
      <c r="G57" s="42" t="e">
        <f t="shared" si="8"/>
        <v>#N/A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e">
        <f t="shared" si="2"/>
        <v>#N/A</v>
      </c>
      <c r="F58" s="42" t="e">
        <f t="shared" si="9"/>
        <v>#N/A</v>
      </c>
      <c r="G58" s="42" t="e">
        <f t="shared" si="8"/>
        <v>#N/A</v>
      </c>
    </row>
    <row r="59" spans="1:7" x14ac:dyDescent="0.25">
      <c r="A59" s="42" t="str">
        <f t="shared" si="3"/>
        <v>SANTA CRUZ DE TENERIFE</v>
      </c>
      <c r="B59" s="41">
        <f t="shared" si="4"/>
        <v>19294</v>
      </c>
      <c r="C59" s="41">
        <f t="shared" si="5"/>
        <v>30435</v>
      </c>
      <c r="D59" s="41">
        <f t="shared" si="6"/>
        <v>8</v>
      </c>
      <c r="E59" s="42" t="e">
        <f t="shared" si="2"/>
        <v>#N/A</v>
      </c>
      <c r="F59" s="42" t="e">
        <f t="shared" si="9"/>
        <v>#N/A</v>
      </c>
      <c r="G59" s="42" t="e">
        <f t="shared" si="8"/>
        <v>#N/A</v>
      </c>
    </row>
    <row r="60" spans="1:7" x14ac:dyDescent="0.25">
      <c r="A60" s="42" t="str">
        <f t="shared" si="3"/>
        <v>SANTANDER</v>
      </c>
      <c r="B60" s="41">
        <f t="shared" si="4"/>
        <v>0</v>
      </c>
      <c r="C60" s="41">
        <f t="shared" si="5"/>
        <v>5</v>
      </c>
      <c r="D60" s="41">
        <f t="shared" si="6"/>
        <v>28</v>
      </c>
      <c r="E60" s="42" t="e">
        <f t="shared" si="2"/>
        <v>#N/A</v>
      </c>
      <c r="F60" s="42" t="e">
        <f t="shared" si="9"/>
        <v>#N/A</v>
      </c>
      <c r="G60" s="42" t="e">
        <f t="shared" si="8"/>
        <v>#N/A</v>
      </c>
    </row>
    <row r="61" spans="1:7" x14ac:dyDescent="0.25">
      <c r="A61" s="42" t="str">
        <f t="shared" si="3"/>
        <v>SEVILLA</v>
      </c>
      <c r="B61" s="41">
        <f t="shared" si="4"/>
        <v>0</v>
      </c>
      <c r="C61" s="41">
        <f t="shared" si="5"/>
        <v>0</v>
      </c>
      <c r="D61" s="41">
        <f t="shared" si="6"/>
        <v>28</v>
      </c>
      <c r="E61" s="42" t="e">
        <f t="shared" si="2"/>
        <v>#N/A</v>
      </c>
      <c r="F61" s="42" t="e">
        <f t="shared" si="9"/>
        <v>#N/A</v>
      </c>
      <c r="G61" s="42" t="e">
        <f t="shared" si="8"/>
        <v>#N/A</v>
      </c>
    </row>
    <row r="62" spans="1:7" x14ac:dyDescent="0.25">
      <c r="A62" s="42" t="str">
        <f t="shared" si="3"/>
        <v>TARRAGONA</v>
      </c>
      <c r="B62" s="41">
        <f t="shared" si="4"/>
        <v>470783</v>
      </c>
      <c r="C62" s="41">
        <f t="shared" si="5"/>
        <v>759603</v>
      </c>
      <c r="D62" s="41">
        <f t="shared" si="6"/>
        <v>5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16601089</v>
      </c>
      <c r="C63" s="41">
        <f t="shared" si="5"/>
        <v>16013182</v>
      </c>
      <c r="D63" s="41">
        <f t="shared" si="6"/>
        <v>2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64922</v>
      </c>
      <c r="C64" s="41">
        <f t="shared" si="5"/>
        <v>72401</v>
      </c>
      <c r="D64" s="41">
        <f t="shared" si="6"/>
        <v>7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0</v>
      </c>
      <c r="C65" s="41">
        <f t="shared" si="5"/>
        <v>74</v>
      </c>
      <c r="D65" s="41">
        <f t="shared" si="6"/>
        <v>28</v>
      </c>
      <c r="E65" s="42" t="str">
        <f t="shared" si="2"/>
        <v>A CORUÑA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6" max="6" width="6.28515625" customWidth="1"/>
  </cols>
  <sheetData>
    <row r="1" spans="1:12" s="2" customFormat="1" ht="22.5" customHeight="1" x14ac:dyDescent="0.35">
      <c r="F1" s="3" t="s">
        <v>84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1">
        <v>4284</v>
      </c>
      <c r="C7" s="31">
        <v>8696</v>
      </c>
      <c r="D7" s="31">
        <v>26539</v>
      </c>
      <c r="E7" s="31">
        <v>23430</v>
      </c>
      <c r="F7" s="10">
        <f>((E7*100)/D7)-100</f>
        <v>-11.714834771468404</v>
      </c>
      <c r="G7" s="1"/>
      <c r="H7" s="1"/>
      <c r="I7" s="1"/>
    </row>
    <row r="8" spans="1:12" x14ac:dyDescent="0.25">
      <c r="A8" s="11" t="s">
        <v>45</v>
      </c>
      <c r="B8" s="32">
        <v>138151</v>
      </c>
      <c r="C8" s="32">
        <v>109207</v>
      </c>
      <c r="D8" s="32">
        <v>719184</v>
      </c>
      <c r="E8" s="32">
        <v>595375</v>
      </c>
      <c r="F8" s="13">
        <f t="shared" ref="F8:F35" si="0">((E8*100)/D8)-100</f>
        <v>-17.215205010122588</v>
      </c>
      <c r="G8" s="1"/>
      <c r="H8" s="1"/>
      <c r="I8" s="1"/>
    </row>
    <row r="9" spans="1:12" x14ac:dyDescent="0.25">
      <c r="A9" s="8" t="s">
        <v>46</v>
      </c>
      <c r="B9" s="31">
        <v>5411</v>
      </c>
      <c r="C9" s="31">
        <v>7346</v>
      </c>
      <c r="D9" s="31">
        <v>35843</v>
      </c>
      <c r="E9" s="31">
        <v>34800</v>
      </c>
      <c r="F9" s="10">
        <f t="shared" si="0"/>
        <v>-2.909912674720303</v>
      </c>
      <c r="G9" s="1"/>
      <c r="H9" s="1"/>
      <c r="I9" s="1"/>
    </row>
    <row r="10" spans="1:12" x14ac:dyDescent="0.25">
      <c r="A10" s="11" t="s">
        <v>47</v>
      </c>
      <c r="B10" s="32">
        <v>0</v>
      </c>
      <c r="C10" s="32">
        <v>0</v>
      </c>
      <c r="D10" s="32">
        <v>17</v>
      </c>
      <c r="E10" s="32">
        <v>12</v>
      </c>
      <c r="F10" s="17">
        <f t="shared" si="0"/>
        <v>-29.411764705882348</v>
      </c>
      <c r="G10" s="1"/>
      <c r="H10" s="1"/>
      <c r="I10" s="1"/>
    </row>
    <row r="11" spans="1:12" x14ac:dyDescent="0.25">
      <c r="A11" s="8" t="s">
        <v>48</v>
      </c>
      <c r="B11" s="31">
        <v>4972946</v>
      </c>
      <c r="C11" s="31">
        <v>4119510</v>
      </c>
      <c r="D11" s="31">
        <v>26007926</v>
      </c>
      <c r="E11" s="31">
        <v>24548568</v>
      </c>
      <c r="F11" s="10">
        <f t="shared" si="0"/>
        <v>-5.6112048304043896</v>
      </c>
      <c r="G11" s="1"/>
      <c r="H11" s="1"/>
      <c r="I11" s="1"/>
    </row>
    <row r="12" spans="1:12" x14ac:dyDescent="0.25">
      <c r="A12" s="11" t="s">
        <v>49</v>
      </c>
      <c r="B12" s="32">
        <v>81243</v>
      </c>
      <c r="C12" s="32">
        <v>75025</v>
      </c>
      <c r="D12" s="32">
        <v>443105</v>
      </c>
      <c r="E12" s="32">
        <v>459232</v>
      </c>
      <c r="F12" s="13">
        <f t="shared" si="0"/>
        <v>3.639543674749774</v>
      </c>
      <c r="G12" s="1"/>
      <c r="H12" s="1"/>
      <c r="I12" s="1"/>
    </row>
    <row r="13" spans="1:12" x14ac:dyDescent="0.25">
      <c r="A13" s="8" t="s">
        <v>50</v>
      </c>
      <c r="B13" s="31">
        <v>26877</v>
      </c>
      <c r="C13" s="31">
        <v>24809</v>
      </c>
      <c r="D13" s="31">
        <v>136069</v>
      </c>
      <c r="E13" s="31">
        <v>128284</v>
      </c>
      <c r="F13" s="10">
        <f t="shared" si="0"/>
        <v>-5.7213619560664029</v>
      </c>
      <c r="G13" s="1"/>
      <c r="H13" s="1"/>
      <c r="I13" s="1"/>
    </row>
    <row r="14" spans="1:12" x14ac:dyDescent="0.25">
      <c r="A14" s="11" t="s">
        <v>51</v>
      </c>
      <c r="B14" s="32">
        <v>1528599</v>
      </c>
      <c r="C14" s="32">
        <v>1447052</v>
      </c>
      <c r="D14" s="32">
        <v>8530148</v>
      </c>
      <c r="E14" s="32">
        <v>8226521</v>
      </c>
      <c r="F14" s="13">
        <f t="shared" si="0"/>
        <v>-3.5594575850266637</v>
      </c>
      <c r="G14" s="1"/>
      <c r="H14" s="1"/>
      <c r="I14" s="1"/>
    </row>
    <row r="15" spans="1:12" x14ac:dyDescent="0.25">
      <c r="A15" s="8" t="s">
        <v>52</v>
      </c>
      <c r="B15" s="31">
        <v>603813</v>
      </c>
      <c r="C15" s="31">
        <v>511433</v>
      </c>
      <c r="D15" s="31">
        <v>3141943</v>
      </c>
      <c r="E15" s="31">
        <v>3051177</v>
      </c>
      <c r="F15" s="10">
        <f t="shared" si="0"/>
        <v>-2.8888493521365604</v>
      </c>
      <c r="G15" s="1"/>
      <c r="H15" s="1"/>
      <c r="I15" s="1"/>
    </row>
    <row r="16" spans="1:12" x14ac:dyDescent="0.25">
      <c r="A16" s="11" t="s">
        <v>53</v>
      </c>
      <c r="B16" s="32">
        <v>73076</v>
      </c>
      <c r="C16" s="32">
        <v>73923</v>
      </c>
      <c r="D16" s="32">
        <v>411002</v>
      </c>
      <c r="E16" s="32">
        <v>444711</v>
      </c>
      <c r="F16" s="13">
        <f t="shared" si="0"/>
        <v>8.201663252246945</v>
      </c>
      <c r="G16" s="1"/>
      <c r="H16" s="1"/>
      <c r="I16" s="1"/>
    </row>
    <row r="17" spans="1:9" x14ac:dyDescent="0.25">
      <c r="A17" s="8" t="s">
        <v>54</v>
      </c>
      <c r="B17" s="31">
        <v>226687</v>
      </c>
      <c r="C17" s="31">
        <v>301106</v>
      </c>
      <c r="D17" s="31">
        <v>986644</v>
      </c>
      <c r="E17" s="31">
        <v>1330654</v>
      </c>
      <c r="F17" s="10">
        <f t="shared" si="0"/>
        <v>34.866679369661199</v>
      </c>
      <c r="G17" s="1"/>
      <c r="H17" s="1"/>
      <c r="I17" s="1"/>
    </row>
    <row r="18" spans="1:9" x14ac:dyDescent="0.25">
      <c r="A18" s="11" t="s">
        <v>55</v>
      </c>
      <c r="B18" s="32">
        <v>5791</v>
      </c>
      <c r="C18" s="32">
        <v>7910</v>
      </c>
      <c r="D18" s="32">
        <v>32505</v>
      </c>
      <c r="E18" s="32">
        <v>47339</v>
      </c>
      <c r="F18" s="13">
        <f t="shared" si="0"/>
        <v>45.636055991385945</v>
      </c>
      <c r="G18" s="1"/>
      <c r="H18" s="1"/>
      <c r="I18" s="1"/>
    </row>
    <row r="19" spans="1:9" x14ac:dyDescent="0.25">
      <c r="A19" s="8" t="s">
        <v>56</v>
      </c>
      <c r="B19" s="31">
        <v>627</v>
      </c>
      <c r="C19" s="31">
        <v>151</v>
      </c>
      <c r="D19" s="31">
        <v>3458</v>
      </c>
      <c r="E19" s="31">
        <v>4447</v>
      </c>
      <c r="F19" s="10">
        <f t="shared" si="0"/>
        <v>28.600347021399642</v>
      </c>
      <c r="G19" s="1"/>
      <c r="H19" s="1"/>
      <c r="I19" s="1"/>
    </row>
    <row r="20" spans="1:9" x14ac:dyDescent="0.25">
      <c r="A20" s="11" t="s">
        <v>57</v>
      </c>
      <c r="B20" s="32">
        <v>38237</v>
      </c>
      <c r="C20" s="32">
        <v>72162</v>
      </c>
      <c r="D20" s="32">
        <v>298802</v>
      </c>
      <c r="E20" s="32">
        <v>375461</v>
      </c>
      <c r="F20" s="13">
        <f t="shared" si="0"/>
        <v>25.655450766728464</v>
      </c>
      <c r="G20" s="1"/>
      <c r="H20" s="1"/>
      <c r="I20" s="1"/>
    </row>
    <row r="21" spans="1:9" x14ac:dyDescent="0.25">
      <c r="A21" s="8" t="s">
        <v>58</v>
      </c>
      <c r="B21" s="31">
        <v>586</v>
      </c>
      <c r="C21" s="31">
        <v>1582</v>
      </c>
      <c r="D21" s="31">
        <v>4542</v>
      </c>
      <c r="E21" s="31">
        <v>4206</v>
      </c>
      <c r="F21" s="10">
        <f t="shared" si="0"/>
        <v>-7.397622192866578</v>
      </c>
      <c r="G21" s="1"/>
      <c r="H21" s="1"/>
      <c r="I21" s="1"/>
    </row>
    <row r="22" spans="1:9" x14ac:dyDescent="0.25">
      <c r="A22" s="11" t="s">
        <v>59</v>
      </c>
      <c r="B22" s="32">
        <v>1291125</v>
      </c>
      <c r="C22" s="32">
        <v>897884</v>
      </c>
      <c r="D22" s="32">
        <v>7209991</v>
      </c>
      <c r="E22" s="32">
        <v>5713999</v>
      </c>
      <c r="F22" s="13">
        <f t="shared" si="0"/>
        <v>-20.748874721202839</v>
      </c>
      <c r="G22" s="1"/>
      <c r="H22" s="1"/>
      <c r="I22" s="1"/>
    </row>
    <row r="23" spans="1:9" x14ac:dyDescent="0.25">
      <c r="A23" s="8" t="s">
        <v>60</v>
      </c>
      <c r="B23" s="31">
        <v>190865</v>
      </c>
      <c r="C23" s="31">
        <v>87460</v>
      </c>
      <c r="D23" s="31">
        <v>3070717</v>
      </c>
      <c r="E23" s="31">
        <v>393004</v>
      </c>
      <c r="F23" s="10">
        <f t="shared" si="0"/>
        <v>-87.201555858126952</v>
      </c>
      <c r="G23" s="1"/>
      <c r="H23" s="1"/>
      <c r="I23" s="1"/>
    </row>
    <row r="24" spans="1:9" x14ac:dyDescent="0.25">
      <c r="A24" s="11" t="s">
        <v>61</v>
      </c>
      <c r="B24" s="32">
        <v>31328</v>
      </c>
      <c r="C24" s="32">
        <v>20282</v>
      </c>
      <c r="D24" s="32">
        <v>182037</v>
      </c>
      <c r="E24" s="32">
        <v>141854</v>
      </c>
      <c r="F24" s="13">
        <f t="shared" si="0"/>
        <v>-22.074083840098439</v>
      </c>
      <c r="G24" s="1"/>
      <c r="H24" s="1"/>
      <c r="I24" s="1"/>
    </row>
    <row r="25" spans="1:9" x14ac:dyDescent="0.25">
      <c r="A25" s="8" t="s">
        <v>62</v>
      </c>
      <c r="B25" s="31">
        <v>17888</v>
      </c>
      <c r="C25" s="31">
        <v>22605</v>
      </c>
      <c r="D25" s="31">
        <v>122642</v>
      </c>
      <c r="E25" s="31">
        <v>128628</v>
      </c>
      <c r="F25" s="10">
        <f t="shared" si="0"/>
        <v>4.8808727842011734</v>
      </c>
      <c r="G25" s="1"/>
      <c r="H25" s="1"/>
      <c r="I25" s="1"/>
    </row>
    <row r="26" spans="1:9" x14ac:dyDescent="0.25">
      <c r="A26" s="11" t="s">
        <v>63</v>
      </c>
      <c r="B26" s="32">
        <v>3646</v>
      </c>
      <c r="C26" s="32">
        <v>3329</v>
      </c>
      <c r="D26" s="32">
        <v>28683</v>
      </c>
      <c r="E26" s="32">
        <v>24784</v>
      </c>
      <c r="F26" s="13">
        <f t="shared" si="0"/>
        <v>-13.593417703866407</v>
      </c>
      <c r="G26" s="1"/>
      <c r="H26" s="1"/>
      <c r="I26" s="1"/>
    </row>
    <row r="27" spans="1:9" x14ac:dyDescent="0.25">
      <c r="A27" s="8" t="s">
        <v>64</v>
      </c>
      <c r="B27" s="31">
        <v>0</v>
      </c>
      <c r="C27" s="31">
        <v>0</v>
      </c>
      <c r="D27" s="31">
        <v>0</v>
      </c>
      <c r="E27" s="31">
        <v>0</v>
      </c>
      <c r="F27" s="10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32">
        <v>197828</v>
      </c>
      <c r="C28" s="32">
        <v>187379</v>
      </c>
      <c r="D28" s="32">
        <v>1256465</v>
      </c>
      <c r="E28" s="32">
        <v>1165744</v>
      </c>
      <c r="F28" s="13">
        <f t="shared" si="0"/>
        <v>-7.2203364200355793</v>
      </c>
      <c r="G28" s="1"/>
      <c r="H28" s="1"/>
      <c r="I28" s="1"/>
    </row>
    <row r="29" spans="1:9" x14ac:dyDescent="0.25">
      <c r="A29" s="8" t="s">
        <v>66</v>
      </c>
      <c r="B29" s="31">
        <v>1397</v>
      </c>
      <c r="C29" s="31">
        <v>1056</v>
      </c>
      <c r="D29" s="31">
        <v>6117</v>
      </c>
      <c r="E29" s="31">
        <v>8181</v>
      </c>
      <c r="F29" s="10">
        <f t="shared" si="0"/>
        <v>33.742030407062288</v>
      </c>
      <c r="G29" s="1"/>
      <c r="H29" s="1"/>
      <c r="I29" s="1"/>
    </row>
    <row r="30" spans="1:9" x14ac:dyDescent="0.25">
      <c r="A30" s="11" t="s">
        <v>67</v>
      </c>
      <c r="B30" s="32">
        <v>109050</v>
      </c>
      <c r="C30" s="32">
        <v>93108</v>
      </c>
      <c r="D30" s="32">
        <v>619918</v>
      </c>
      <c r="E30" s="32">
        <v>517191</v>
      </c>
      <c r="F30" s="13">
        <f t="shared" si="0"/>
        <v>-16.57106262441161</v>
      </c>
      <c r="G30" s="1"/>
      <c r="H30" s="1"/>
      <c r="I30" s="1"/>
    </row>
    <row r="31" spans="1:9" x14ac:dyDescent="0.25">
      <c r="A31" s="8" t="s">
        <v>68</v>
      </c>
      <c r="B31" s="31">
        <v>180157</v>
      </c>
      <c r="C31" s="31">
        <v>115735</v>
      </c>
      <c r="D31" s="31">
        <v>1127991</v>
      </c>
      <c r="E31" s="31">
        <v>811238</v>
      </c>
      <c r="F31" s="10">
        <f t="shared" si="0"/>
        <v>-28.081163768150631</v>
      </c>
      <c r="G31" s="1"/>
      <c r="H31" s="1"/>
      <c r="I31" s="1"/>
    </row>
    <row r="32" spans="1:9" x14ac:dyDescent="0.25">
      <c r="A32" s="11" t="s">
        <v>69</v>
      </c>
      <c r="B32" s="32">
        <v>4460997</v>
      </c>
      <c r="C32" s="32">
        <v>3893826</v>
      </c>
      <c r="D32" s="32">
        <v>25507585</v>
      </c>
      <c r="E32" s="32">
        <v>25835900</v>
      </c>
      <c r="F32" s="13">
        <f t="shared" si="0"/>
        <v>1.2871269467493676</v>
      </c>
      <c r="G32" s="1"/>
      <c r="H32" s="1"/>
      <c r="I32" s="1"/>
    </row>
    <row r="33" spans="1:9" x14ac:dyDescent="0.25">
      <c r="A33" s="8" t="s">
        <v>70</v>
      </c>
      <c r="B33" s="31">
        <v>186417</v>
      </c>
      <c r="C33" s="31">
        <v>225928</v>
      </c>
      <c r="D33" s="31">
        <v>1130966</v>
      </c>
      <c r="E33" s="31">
        <v>1199460</v>
      </c>
      <c r="F33" s="10">
        <f t="shared" si="0"/>
        <v>6.056238649084051</v>
      </c>
      <c r="G33" s="1"/>
      <c r="H33" s="1"/>
      <c r="I33" s="1"/>
    </row>
    <row r="34" spans="1:9" x14ac:dyDescent="0.25">
      <c r="A34" s="11" t="s">
        <v>71</v>
      </c>
      <c r="B34" s="32">
        <v>15238</v>
      </c>
      <c r="C34" s="32">
        <v>22237</v>
      </c>
      <c r="D34" s="32">
        <v>108568</v>
      </c>
      <c r="E34" s="32">
        <v>127094</v>
      </c>
      <c r="F34" s="13">
        <f t="shared" si="0"/>
        <v>17.063959914523622</v>
      </c>
      <c r="G34" s="1"/>
      <c r="H34" s="1"/>
      <c r="I34" s="1"/>
    </row>
    <row r="35" spans="1:9" x14ac:dyDescent="0.25">
      <c r="A35" s="14" t="s">
        <v>72</v>
      </c>
      <c r="B35" s="15">
        <f>SUM(B7:B34)</f>
        <v>14392264</v>
      </c>
      <c r="C35" s="15">
        <f t="shared" ref="C35:E35" si="1">SUM(C7:C34)</f>
        <v>12330741</v>
      </c>
      <c r="D35" s="15">
        <f t="shared" si="1"/>
        <v>81149407</v>
      </c>
      <c r="E35" s="15">
        <f t="shared" si="1"/>
        <v>75341294</v>
      </c>
      <c r="F35" s="16">
        <f t="shared" si="0"/>
        <v>-7.1573080010307422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23430</v>
      </c>
      <c r="C38" s="41">
        <f>D7</f>
        <v>26539</v>
      </c>
      <c r="D38" s="41">
        <f>_xlfn.RANK.EQ(B38,$B$38:$B$65)+COUNTIF($B$38:$B$65,B38)-1</f>
        <v>23</v>
      </c>
      <c r="E38" s="42" t="str">
        <f t="shared" ref="E38:E65" si="2">INDEX($A$38:$B$65,MATCH(ROW()-37,$D$38:$D$65,0),1)</f>
        <v>VALENCIA</v>
      </c>
      <c r="F38" s="42">
        <f>LOOKUP(E38,$A$38:$A$65,$B$38:$B$65)</f>
        <v>25835900</v>
      </c>
      <c r="G38" s="42">
        <f>LOOKUP(E38,$A$38:$A$65,$C$38:$C$65)</f>
        <v>25507585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595375</v>
      </c>
      <c r="C39" s="41">
        <f t="shared" ref="C39:C65" si="5">D8</f>
        <v>719184</v>
      </c>
      <c r="D39" s="41">
        <f t="shared" ref="D39:D65" si="6">_xlfn.RANK.EQ(B39,$B$38:$B$65)+COUNTIF($B$38:$B$65,B39)-1</f>
        <v>10</v>
      </c>
      <c r="E39" s="42" t="str">
        <f t="shared" si="2"/>
        <v>BAHIA DE ALGECIRAS</v>
      </c>
      <c r="F39" s="42">
        <f t="shared" ref="F39:F54" si="7">LOOKUP(E39,$A$38:$A$65,$B$38:$B$65)</f>
        <v>24548568</v>
      </c>
      <c r="G39" s="42">
        <f t="shared" ref="G39:G65" si="8">LOOKUP(E39,$A$38:$A$65,$C$38:$C$65)</f>
        <v>26007926</v>
      </c>
    </row>
    <row r="40" spans="1:9" x14ac:dyDescent="0.25">
      <c r="A40" s="42" t="str">
        <f t="shared" si="3"/>
        <v>ALMERIA</v>
      </c>
      <c r="B40" s="41">
        <f t="shared" si="4"/>
        <v>34800</v>
      </c>
      <c r="C40" s="41">
        <f t="shared" si="5"/>
        <v>35843</v>
      </c>
      <c r="D40" s="41">
        <f t="shared" si="6"/>
        <v>21</v>
      </c>
      <c r="E40" s="42" t="str">
        <f t="shared" si="2"/>
        <v>BARCELONA</v>
      </c>
      <c r="F40" s="42">
        <f t="shared" si="7"/>
        <v>8226521</v>
      </c>
      <c r="G40" s="42">
        <f t="shared" si="8"/>
        <v>8530148</v>
      </c>
    </row>
    <row r="41" spans="1:9" x14ac:dyDescent="0.25">
      <c r="A41" s="42" t="str">
        <f t="shared" si="3"/>
        <v>AVILES</v>
      </c>
      <c r="B41" s="41">
        <f t="shared" si="4"/>
        <v>12</v>
      </c>
      <c r="C41" s="41">
        <f t="shared" si="5"/>
        <v>17</v>
      </c>
      <c r="D41" s="41">
        <f t="shared" si="6"/>
        <v>27</v>
      </c>
      <c r="E41" s="42" t="str">
        <f t="shared" si="2"/>
        <v>LAS PALMAS</v>
      </c>
      <c r="F41" s="42">
        <f t="shared" si="7"/>
        <v>5713999</v>
      </c>
      <c r="G41" s="42">
        <f t="shared" si="8"/>
        <v>7209991</v>
      </c>
    </row>
    <row r="42" spans="1:9" x14ac:dyDescent="0.25">
      <c r="A42" s="42" t="str">
        <f t="shared" si="3"/>
        <v>BAHIA DE ALGECIRAS</v>
      </c>
      <c r="B42" s="41">
        <f t="shared" si="4"/>
        <v>24548568</v>
      </c>
      <c r="C42" s="41">
        <f t="shared" si="5"/>
        <v>26007926</v>
      </c>
      <c r="D42" s="41">
        <f t="shared" si="6"/>
        <v>2</v>
      </c>
      <c r="E42" s="42" t="str">
        <f t="shared" si="2"/>
        <v>BILBAO</v>
      </c>
      <c r="F42" s="42">
        <f t="shared" si="7"/>
        <v>3051177</v>
      </c>
      <c r="G42" s="42">
        <f t="shared" si="8"/>
        <v>3141943</v>
      </c>
    </row>
    <row r="43" spans="1:9" x14ac:dyDescent="0.25">
      <c r="A43" s="42" t="str">
        <f t="shared" si="3"/>
        <v>BAHIA DE CADIZ</v>
      </c>
      <c r="B43" s="41">
        <f t="shared" si="4"/>
        <v>459232</v>
      </c>
      <c r="C43" s="41">
        <f t="shared" si="5"/>
        <v>443105</v>
      </c>
      <c r="D43" s="41">
        <f t="shared" si="6"/>
        <v>12</v>
      </c>
      <c r="E43" s="42" t="str">
        <f t="shared" si="2"/>
        <v>CASTELLON</v>
      </c>
      <c r="F43" s="42">
        <f t="shared" si="7"/>
        <v>1330654</v>
      </c>
      <c r="G43" s="42">
        <f t="shared" si="8"/>
        <v>986644</v>
      </c>
    </row>
    <row r="44" spans="1:9" x14ac:dyDescent="0.25">
      <c r="A44" s="42" t="str">
        <f t="shared" si="3"/>
        <v>BALEARES</v>
      </c>
      <c r="B44" s="41">
        <f t="shared" si="4"/>
        <v>128284</v>
      </c>
      <c r="C44" s="41">
        <f t="shared" si="5"/>
        <v>136069</v>
      </c>
      <c r="D44" s="41">
        <f t="shared" si="6"/>
        <v>18</v>
      </c>
      <c r="E44" s="42" t="str">
        <f t="shared" si="2"/>
        <v>VIGO</v>
      </c>
      <c r="F44" s="42">
        <f t="shared" si="7"/>
        <v>1199460</v>
      </c>
      <c r="G44" s="42">
        <f t="shared" si="8"/>
        <v>1130966</v>
      </c>
    </row>
    <row r="45" spans="1:9" x14ac:dyDescent="0.25">
      <c r="A45" s="42" t="str">
        <f t="shared" si="3"/>
        <v>BARCELONA</v>
      </c>
      <c r="B45" s="41">
        <f t="shared" si="4"/>
        <v>8226521</v>
      </c>
      <c r="C45" s="41">
        <f t="shared" si="5"/>
        <v>8530148</v>
      </c>
      <c r="D45" s="41">
        <f t="shared" si="6"/>
        <v>3</v>
      </c>
      <c r="E45" s="42" t="str">
        <f t="shared" si="2"/>
        <v>SANTA CRUZ DE TENERIFE</v>
      </c>
      <c r="F45" s="42">
        <f t="shared" si="7"/>
        <v>1165744</v>
      </c>
      <c r="G45" s="42">
        <f t="shared" si="8"/>
        <v>1256465</v>
      </c>
    </row>
    <row r="46" spans="1:9" x14ac:dyDescent="0.25">
      <c r="A46" s="42" t="str">
        <f t="shared" si="3"/>
        <v>BILBAO</v>
      </c>
      <c r="B46" s="41">
        <f t="shared" si="4"/>
        <v>3051177</v>
      </c>
      <c r="C46" s="41">
        <f t="shared" si="5"/>
        <v>3141943</v>
      </c>
      <c r="D46" s="41">
        <f t="shared" si="6"/>
        <v>5</v>
      </c>
      <c r="E46" s="42" t="str">
        <f t="shared" si="2"/>
        <v>TARRAGONA</v>
      </c>
      <c r="F46" s="42">
        <f t="shared" si="7"/>
        <v>811238</v>
      </c>
      <c r="G46" s="42">
        <f t="shared" si="8"/>
        <v>1127991</v>
      </c>
    </row>
    <row r="47" spans="1:9" x14ac:dyDescent="0.25">
      <c r="A47" s="42" t="str">
        <f t="shared" si="3"/>
        <v>CARTAGENA</v>
      </c>
      <c r="B47" s="41">
        <f t="shared" si="4"/>
        <v>444711</v>
      </c>
      <c r="C47" s="41">
        <f t="shared" si="5"/>
        <v>411002</v>
      </c>
      <c r="D47" s="41">
        <f t="shared" si="6"/>
        <v>13</v>
      </c>
      <c r="E47" s="42" t="str">
        <f t="shared" si="2"/>
        <v>ALICANTE</v>
      </c>
      <c r="F47" s="42">
        <f t="shared" si="7"/>
        <v>595375</v>
      </c>
      <c r="G47" s="42">
        <f t="shared" si="8"/>
        <v>719184</v>
      </c>
    </row>
    <row r="48" spans="1:9" x14ac:dyDescent="0.25">
      <c r="A48" s="42" t="str">
        <f t="shared" si="3"/>
        <v>CASTELLON</v>
      </c>
      <c r="B48" s="41">
        <f t="shared" si="4"/>
        <v>1330654</v>
      </c>
      <c r="C48" s="41">
        <f t="shared" si="5"/>
        <v>986644</v>
      </c>
      <c r="D48" s="41">
        <f t="shared" si="6"/>
        <v>6</v>
      </c>
      <c r="E48" s="42" t="str">
        <f t="shared" si="2"/>
        <v>SEVILLA</v>
      </c>
      <c r="F48" s="42">
        <f t="shared" si="7"/>
        <v>517191</v>
      </c>
      <c r="G48" s="42">
        <f t="shared" si="8"/>
        <v>619918</v>
      </c>
    </row>
    <row r="49" spans="1:7" x14ac:dyDescent="0.25">
      <c r="A49" s="42" t="str">
        <f t="shared" si="3"/>
        <v>CEUTA</v>
      </c>
      <c r="B49" s="41">
        <f t="shared" si="4"/>
        <v>47339</v>
      </c>
      <c r="C49" s="41">
        <f t="shared" si="5"/>
        <v>32505</v>
      </c>
      <c r="D49" s="41">
        <f t="shared" si="6"/>
        <v>20</v>
      </c>
      <c r="E49" s="42" t="str">
        <f t="shared" si="2"/>
        <v>BAHIA DE CADIZ</v>
      </c>
      <c r="F49" s="42">
        <f t="shared" si="7"/>
        <v>459232</v>
      </c>
      <c r="G49" s="42">
        <f t="shared" si="8"/>
        <v>443105</v>
      </c>
    </row>
    <row r="50" spans="1:7" x14ac:dyDescent="0.25">
      <c r="A50" s="42" t="str">
        <f t="shared" si="3"/>
        <v>FERROL-SAN CIBRAO</v>
      </c>
      <c r="B50" s="41">
        <f t="shared" si="4"/>
        <v>4447</v>
      </c>
      <c r="C50" s="41">
        <f t="shared" si="5"/>
        <v>3458</v>
      </c>
      <c r="D50" s="41">
        <f t="shared" si="6"/>
        <v>25</v>
      </c>
      <c r="E50" s="42" t="str">
        <f t="shared" si="2"/>
        <v>CARTAGENA</v>
      </c>
      <c r="F50" s="42">
        <f t="shared" si="7"/>
        <v>444711</v>
      </c>
      <c r="G50" s="42">
        <f t="shared" si="8"/>
        <v>411002</v>
      </c>
    </row>
    <row r="51" spans="1:7" x14ac:dyDescent="0.25">
      <c r="A51" s="42" t="str">
        <f t="shared" si="3"/>
        <v>GIJON</v>
      </c>
      <c r="B51" s="41">
        <f t="shared" si="4"/>
        <v>375461</v>
      </c>
      <c r="C51" s="41">
        <f t="shared" si="5"/>
        <v>298802</v>
      </c>
      <c r="D51" s="41">
        <f t="shared" si="6"/>
        <v>15</v>
      </c>
      <c r="E51" s="42" t="str">
        <f t="shared" si="2"/>
        <v>MALAGA</v>
      </c>
      <c r="F51" s="42">
        <f t="shared" si="7"/>
        <v>393004</v>
      </c>
      <c r="G51" s="42">
        <f t="shared" si="8"/>
        <v>3070717</v>
      </c>
    </row>
    <row r="52" spans="1:7" x14ac:dyDescent="0.25">
      <c r="A52" s="42" t="str">
        <f t="shared" si="3"/>
        <v>HUELVA</v>
      </c>
      <c r="B52" s="41">
        <f t="shared" si="4"/>
        <v>4206</v>
      </c>
      <c r="C52" s="41">
        <f t="shared" si="5"/>
        <v>4542</v>
      </c>
      <c r="D52" s="41">
        <f t="shared" si="6"/>
        <v>26</v>
      </c>
      <c r="E52" s="42" t="str">
        <f t="shared" si="2"/>
        <v>GIJON</v>
      </c>
      <c r="F52" s="42">
        <f t="shared" si="7"/>
        <v>375461</v>
      </c>
      <c r="G52" s="42">
        <f t="shared" si="8"/>
        <v>298802</v>
      </c>
    </row>
    <row r="53" spans="1:7" x14ac:dyDescent="0.25">
      <c r="A53" s="42" t="str">
        <f t="shared" si="3"/>
        <v>LAS PALMAS</v>
      </c>
      <c r="B53" s="41">
        <f t="shared" si="4"/>
        <v>5713999</v>
      </c>
      <c r="C53" s="41">
        <f t="shared" si="5"/>
        <v>7209991</v>
      </c>
      <c r="D53" s="41">
        <f t="shared" si="6"/>
        <v>4</v>
      </c>
      <c r="E53" s="42" t="str">
        <f t="shared" si="2"/>
        <v>MARIN Y RIA DE PONTEVEDRA</v>
      </c>
      <c r="F53" s="42">
        <f t="shared" si="7"/>
        <v>141854</v>
      </c>
      <c r="G53" s="42">
        <f t="shared" si="8"/>
        <v>182037</v>
      </c>
    </row>
    <row r="54" spans="1:7" x14ac:dyDescent="0.25">
      <c r="A54" s="42" t="str">
        <f t="shared" si="3"/>
        <v>MALAGA</v>
      </c>
      <c r="B54" s="41">
        <f t="shared" si="4"/>
        <v>393004</v>
      </c>
      <c r="C54" s="41">
        <f t="shared" si="5"/>
        <v>3070717</v>
      </c>
      <c r="D54" s="41">
        <f t="shared" si="6"/>
        <v>14</v>
      </c>
      <c r="E54" s="42" t="str">
        <f t="shared" si="2"/>
        <v>MELILLA</v>
      </c>
      <c r="F54" s="42">
        <f t="shared" si="7"/>
        <v>128628</v>
      </c>
      <c r="G54" s="42">
        <f t="shared" si="8"/>
        <v>122642</v>
      </c>
    </row>
    <row r="55" spans="1:7" x14ac:dyDescent="0.25">
      <c r="A55" s="42" t="str">
        <f t="shared" si="3"/>
        <v>MARIN Y RIA DE PONTEVEDRA</v>
      </c>
      <c r="B55" s="41">
        <f t="shared" si="4"/>
        <v>141854</v>
      </c>
      <c r="C55" s="41">
        <f t="shared" si="5"/>
        <v>182037</v>
      </c>
      <c r="D55" s="41">
        <f t="shared" si="6"/>
        <v>16</v>
      </c>
      <c r="E55" s="42" t="str">
        <f t="shared" si="2"/>
        <v>BALEARES</v>
      </c>
      <c r="F55" s="42">
        <f t="shared" ref="F55:F65" si="9">LOOKUP(E55,$A$38:$A$65,$B$38:$B$65)</f>
        <v>128284</v>
      </c>
      <c r="G55" s="42">
        <f t="shared" si="8"/>
        <v>136069</v>
      </c>
    </row>
    <row r="56" spans="1:7" x14ac:dyDescent="0.25">
      <c r="A56" s="42" t="str">
        <f t="shared" si="3"/>
        <v>MELILLA</v>
      </c>
      <c r="B56" s="41">
        <f t="shared" si="4"/>
        <v>128628</v>
      </c>
      <c r="C56" s="41">
        <f t="shared" si="5"/>
        <v>122642</v>
      </c>
      <c r="D56" s="41">
        <f t="shared" si="6"/>
        <v>17</v>
      </c>
      <c r="E56" s="42" t="str">
        <f t="shared" si="2"/>
        <v>VILAGARCIA</v>
      </c>
      <c r="F56" s="42">
        <f t="shared" si="9"/>
        <v>127094</v>
      </c>
      <c r="G56" s="42">
        <f t="shared" si="8"/>
        <v>108568</v>
      </c>
    </row>
    <row r="57" spans="1:7" x14ac:dyDescent="0.25">
      <c r="A57" s="42" t="str">
        <f t="shared" si="3"/>
        <v>MOTRIL</v>
      </c>
      <c r="B57" s="41">
        <f t="shared" si="4"/>
        <v>24784</v>
      </c>
      <c r="C57" s="41">
        <f t="shared" si="5"/>
        <v>28683</v>
      </c>
      <c r="D57" s="41">
        <f t="shared" si="6"/>
        <v>22</v>
      </c>
      <c r="E57" s="42" t="str">
        <f t="shared" si="2"/>
        <v>CEUTA</v>
      </c>
      <c r="F57" s="42">
        <f t="shared" si="9"/>
        <v>47339</v>
      </c>
      <c r="G57" s="42">
        <f t="shared" si="8"/>
        <v>32505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ALMERIA</v>
      </c>
      <c r="F58" s="42">
        <f t="shared" si="9"/>
        <v>34800</v>
      </c>
      <c r="G58" s="42">
        <f t="shared" si="8"/>
        <v>35843</v>
      </c>
    </row>
    <row r="59" spans="1:7" x14ac:dyDescent="0.25">
      <c r="A59" s="42" t="str">
        <f t="shared" si="3"/>
        <v>SANTA CRUZ DE TENERIFE</v>
      </c>
      <c r="B59" s="41">
        <f t="shared" si="4"/>
        <v>1165744</v>
      </c>
      <c r="C59" s="41">
        <f t="shared" si="5"/>
        <v>1256465</v>
      </c>
      <c r="D59" s="41">
        <f t="shared" si="6"/>
        <v>8</v>
      </c>
      <c r="E59" s="42" t="str">
        <f t="shared" si="2"/>
        <v>MOTRIL</v>
      </c>
      <c r="F59" s="42">
        <f t="shared" si="9"/>
        <v>24784</v>
      </c>
      <c r="G59" s="42">
        <f t="shared" si="8"/>
        <v>28683</v>
      </c>
    </row>
    <row r="60" spans="1:7" x14ac:dyDescent="0.25">
      <c r="A60" s="42" t="str">
        <f t="shared" si="3"/>
        <v>SANTANDER</v>
      </c>
      <c r="B60" s="41">
        <f t="shared" si="4"/>
        <v>8181</v>
      </c>
      <c r="C60" s="41">
        <f t="shared" si="5"/>
        <v>6117</v>
      </c>
      <c r="D60" s="41">
        <f t="shared" si="6"/>
        <v>24</v>
      </c>
      <c r="E60" s="42" t="str">
        <f t="shared" si="2"/>
        <v>A CORUÑA</v>
      </c>
      <c r="F60" s="42">
        <f t="shared" si="9"/>
        <v>23430</v>
      </c>
      <c r="G60" s="42">
        <f t="shared" si="8"/>
        <v>26539</v>
      </c>
    </row>
    <row r="61" spans="1:7" x14ac:dyDescent="0.25">
      <c r="A61" s="42" t="str">
        <f t="shared" si="3"/>
        <v>SEVILLA</v>
      </c>
      <c r="B61" s="41">
        <f t="shared" si="4"/>
        <v>517191</v>
      </c>
      <c r="C61" s="41">
        <f t="shared" si="5"/>
        <v>619918</v>
      </c>
      <c r="D61" s="41">
        <f t="shared" si="6"/>
        <v>11</v>
      </c>
      <c r="E61" s="42" t="str">
        <f t="shared" si="2"/>
        <v>SANTANDER</v>
      </c>
      <c r="F61" s="42">
        <f t="shared" si="9"/>
        <v>8181</v>
      </c>
      <c r="G61" s="42">
        <f t="shared" si="8"/>
        <v>6117</v>
      </c>
    </row>
    <row r="62" spans="1:7" x14ac:dyDescent="0.25">
      <c r="A62" s="42" t="str">
        <f t="shared" si="3"/>
        <v>TARRAGONA</v>
      </c>
      <c r="B62" s="41">
        <f t="shared" si="4"/>
        <v>811238</v>
      </c>
      <c r="C62" s="41">
        <f t="shared" si="5"/>
        <v>1127991</v>
      </c>
      <c r="D62" s="41">
        <f t="shared" si="6"/>
        <v>9</v>
      </c>
      <c r="E62" s="42" t="str">
        <f t="shared" si="2"/>
        <v>FERROL-SAN CIBRAO</v>
      </c>
      <c r="F62" s="42">
        <f t="shared" si="9"/>
        <v>4447</v>
      </c>
      <c r="G62" s="42">
        <f t="shared" si="8"/>
        <v>3458</v>
      </c>
    </row>
    <row r="63" spans="1:7" x14ac:dyDescent="0.25">
      <c r="A63" s="42" t="str">
        <f t="shared" si="3"/>
        <v>VALENCIA</v>
      </c>
      <c r="B63" s="41">
        <f t="shared" si="4"/>
        <v>25835900</v>
      </c>
      <c r="C63" s="41">
        <f t="shared" si="5"/>
        <v>25507585</v>
      </c>
      <c r="D63" s="41">
        <f t="shared" si="6"/>
        <v>1</v>
      </c>
      <c r="E63" s="42" t="str">
        <f t="shared" si="2"/>
        <v>HUELVA</v>
      </c>
      <c r="F63" s="42">
        <f t="shared" si="9"/>
        <v>4206</v>
      </c>
      <c r="G63" s="42">
        <f t="shared" si="8"/>
        <v>4542</v>
      </c>
    </row>
    <row r="64" spans="1:7" x14ac:dyDescent="0.25">
      <c r="A64" s="42" t="str">
        <f t="shared" si="3"/>
        <v>VIGO</v>
      </c>
      <c r="B64" s="41">
        <f t="shared" si="4"/>
        <v>1199460</v>
      </c>
      <c r="C64" s="41">
        <f t="shared" si="5"/>
        <v>1130966</v>
      </c>
      <c r="D64" s="41">
        <f t="shared" si="6"/>
        <v>7</v>
      </c>
      <c r="E64" s="42" t="str">
        <f t="shared" si="2"/>
        <v>AVILES</v>
      </c>
      <c r="F64" s="42">
        <f t="shared" si="9"/>
        <v>12</v>
      </c>
      <c r="G64" s="42">
        <f t="shared" si="8"/>
        <v>17</v>
      </c>
    </row>
    <row r="65" spans="1:7" x14ac:dyDescent="0.25">
      <c r="A65" s="42" t="str">
        <f t="shared" si="3"/>
        <v>VILAGARCIA</v>
      </c>
      <c r="B65" s="41">
        <f t="shared" si="4"/>
        <v>127094</v>
      </c>
      <c r="C65" s="41">
        <f t="shared" si="5"/>
        <v>108568</v>
      </c>
      <c r="D65" s="41">
        <f t="shared" si="6"/>
        <v>19</v>
      </c>
      <c r="E65" s="42" t="str">
        <f t="shared" si="2"/>
        <v>PASAIA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85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3">
        <v>0</v>
      </c>
      <c r="C7" s="33">
        <v>0</v>
      </c>
      <c r="D7" s="33">
        <v>0</v>
      </c>
      <c r="E7" s="33">
        <v>0</v>
      </c>
      <c r="F7" s="18" t="e">
        <f>((E7*100)/D7)-100</f>
        <v>#DIV/0!</v>
      </c>
      <c r="G7" s="1"/>
      <c r="H7" s="1"/>
      <c r="I7" s="1"/>
    </row>
    <row r="8" spans="1:12" x14ac:dyDescent="0.25">
      <c r="A8" s="11" t="s">
        <v>45</v>
      </c>
      <c r="B8" s="34">
        <v>309</v>
      </c>
      <c r="C8" s="34">
        <v>9012</v>
      </c>
      <c r="D8" s="34">
        <v>15410</v>
      </c>
      <c r="E8" s="34">
        <v>47024</v>
      </c>
      <c r="F8" s="13">
        <f t="shared" ref="F8:F35" si="0">((E8*100)/D8)-100</f>
        <v>205.15249837767681</v>
      </c>
      <c r="G8" s="1"/>
      <c r="H8" s="1"/>
      <c r="I8" s="1"/>
    </row>
    <row r="9" spans="1:12" x14ac:dyDescent="0.25">
      <c r="A9" s="8" t="s">
        <v>46</v>
      </c>
      <c r="B9" s="33">
        <v>37404</v>
      </c>
      <c r="C9" s="33">
        <v>29951</v>
      </c>
      <c r="D9" s="33">
        <v>237475</v>
      </c>
      <c r="E9" s="33">
        <v>197257</v>
      </c>
      <c r="F9" s="10">
        <f t="shared" si="0"/>
        <v>-16.935677439730497</v>
      </c>
      <c r="G9" s="1"/>
      <c r="H9" s="1"/>
      <c r="I9" s="1"/>
    </row>
    <row r="10" spans="1:12" x14ac:dyDescent="0.25">
      <c r="A10" s="11" t="s">
        <v>47</v>
      </c>
      <c r="B10" s="34">
        <v>0</v>
      </c>
      <c r="C10" s="34">
        <v>0</v>
      </c>
      <c r="D10" s="34">
        <v>0</v>
      </c>
      <c r="E10" s="34">
        <v>1054</v>
      </c>
      <c r="F10" s="17" t="e">
        <f t="shared" si="0"/>
        <v>#DIV/0!</v>
      </c>
      <c r="G10" s="1"/>
      <c r="H10" s="1"/>
      <c r="I10" s="1"/>
    </row>
    <row r="11" spans="1:12" x14ac:dyDescent="0.25">
      <c r="A11" s="8" t="s">
        <v>48</v>
      </c>
      <c r="B11" s="33">
        <v>487723</v>
      </c>
      <c r="C11" s="33">
        <v>487885</v>
      </c>
      <c r="D11" s="33">
        <v>2940633</v>
      </c>
      <c r="E11" s="33">
        <v>3376486</v>
      </c>
      <c r="F11" s="10">
        <f t="shared" si="0"/>
        <v>14.821740761257871</v>
      </c>
      <c r="G11" s="1"/>
      <c r="H11" s="1"/>
      <c r="I11" s="1"/>
    </row>
    <row r="12" spans="1:12" x14ac:dyDescent="0.25">
      <c r="A12" s="11" t="s">
        <v>49</v>
      </c>
      <c r="B12" s="34">
        <v>81042</v>
      </c>
      <c r="C12" s="34">
        <v>53458</v>
      </c>
      <c r="D12" s="34">
        <v>463367</v>
      </c>
      <c r="E12" s="34">
        <v>388412</v>
      </c>
      <c r="F12" s="13">
        <f t="shared" si="0"/>
        <v>-16.176162739254195</v>
      </c>
      <c r="G12" s="1"/>
      <c r="H12" s="1"/>
      <c r="I12" s="1"/>
    </row>
    <row r="13" spans="1:12" x14ac:dyDescent="0.25">
      <c r="A13" s="8" t="s">
        <v>50</v>
      </c>
      <c r="B13" s="33">
        <v>843177</v>
      </c>
      <c r="C13" s="33">
        <v>844327</v>
      </c>
      <c r="D13" s="33">
        <v>4198322</v>
      </c>
      <c r="E13" s="33">
        <v>4232346</v>
      </c>
      <c r="F13" s="10">
        <f t="shared" si="0"/>
        <v>0.81041901978933595</v>
      </c>
      <c r="G13" s="1"/>
      <c r="H13" s="1"/>
      <c r="I13" s="1"/>
    </row>
    <row r="14" spans="1:12" x14ac:dyDescent="0.25">
      <c r="A14" s="11" t="s">
        <v>51</v>
      </c>
      <c r="B14" s="34">
        <v>842470</v>
      </c>
      <c r="C14" s="34">
        <v>845530</v>
      </c>
      <c r="D14" s="34">
        <v>4638211</v>
      </c>
      <c r="E14" s="34">
        <v>4588823</v>
      </c>
      <c r="F14" s="13">
        <f t="shared" si="0"/>
        <v>-1.0648070991164502</v>
      </c>
      <c r="G14" s="1"/>
      <c r="H14" s="1"/>
      <c r="I14" s="1"/>
    </row>
    <row r="15" spans="1:12" x14ac:dyDescent="0.25">
      <c r="A15" s="8" t="s">
        <v>52</v>
      </c>
      <c r="B15" s="33">
        <v>76193</v>
      </c>
      <c r="C15" s="33">
        <v>80009</v>
      </c>
      <c r="D15" s="33">
        <v>444062</v>
      </c>
      <c r="E15" s="33">
        <v>454250</v>
      </c>
      <c r="F15" s="10">
        <f t="shared" si="0"/>
        <v>2.2942742229688662</v>
      </c>
      <c r="G15" s="1"/>
      <c r="H15" s="1"/>
      <c r="I15" s="1"/>
    </row>
    <row r="16" spans="1:12" x14ac:dyDescent="0.25">
      <c r="A16" s="11" t="s">
        <v>53</v>
      </c>
      <c r="B16" s="34">
        <v>0</v>
      </c>
      <c r="C16" s="34">
        <v>16</v>
      </c>
      <c r="D16" s="34">
        <v>17</v>
      </c>
      <c r="E16" s="34">
        <v>4366</v>
      </c>
      <c r="F16" s="17">
        <f t="shared" si="0"/>
        <v>25582.352941176472</v>
      </c>
      <c r="G16" s="1"/>
      <c r="H16" s="1"/>
      <c r="I16" s="1"/>
    </row>
    <row r="17" spans="1:9" x14ac:dyDescent="0.25">
      <c r="A17" s="8" t="s">
        <v>54</v>
      </c>
      <c r="B17" s="33">
        <v>37799</v>
      </c>
      <c r="C17" s="33">
        <v>42197</v>
      </c>
      <c r="D17" s="33">
        <v>163075</v>
      </c>
      <c r="E17" s="33">
        <v>235386</v>
      </c>
      <c r="F17" s="10">
        <f t="shared" si="0"/>
        <v>44.342173846389699</v>
      </c>
      <c r="G17" s="1"/>
      <c r="H17" s="1"/>
      <c r="I17" s="1"/>
    </row>
    <row r="18" spans="1:9" x14ac:dyDescent="0.25">
      <c r="A18" s="11" t="s">
        <v>55</v>
      </c>
      <c r="B18" s="34">
        <v>74920</v>
      </c>
      <c r="C18" s="34">
        <v>74747</v>
      </c>
      <c r="D18" s="34">
        <v>445819</v>
      </c>
      <c r="E18" s="34">
        <v>462021</v>
      </c>
      <c r="F18" s="13">
        <f t="shared" si="0"/>
        <v>3.6342102961067155</v>
      </c>
      <c r="G18" s="1"/>
      <c r="H18" s="1"/>
      <c r="I18" s="1"/>
    </row>
    <row r="19" spans="1:9" x14ac:dyDescent="0.25">
      <c r="A19" s="8" t="s">
        <v>56</v>
      </c>
      <c r="B19" s="33">
        <v>3241</v>
      </c>
      <c r="C19" s="33">
        <v>3421</v>
      </c>
      <c r="D19" s="33">
        <v>31610</v>
      </c>
      <c r="E19" s="33">
        <v>25002</v>
      </c>
      <c r="F19" s="10">
        <f t="shared" si="0"/>
        <v>-20.904776969313502</v>
      </c>
      <c r="G19" s="1"/>
      <c r="H19" s="1"/>
      <c r="I19" s="1"/>
    </row>
    <row r="20" spans="1:9" x14ac:dyDescent="0.25">
      <c r="A20" s="11" t="s">
        <v>57</v>
      </c>
      <c r="B20" s="34">
        <v>49993</v>
      </c>
      <c r="C20" s="34">
        <v>61685</v>
      </c>
      <c r="D20" s="34">
        <v>294956</v>
      </c>
      <c r="E20" s="34">
        <v>344120</v>
      </c>
      <c r="F20" s="13">
        <f t="shared" si="0"/>
        <v>16.668248823553341</v>
      </c>
      <c r="G20" s="1"/>
      <c r="H20" s="1"/>
      <c r="I20" s="1"/>
    </row>
    <row r="21" spans="1:9" x14ac:dyDescent="0.25">
      <c r="A21" s="8" t="s">
        <v>58</v>
      </c>
      <c r="B21" s="33">
        <v>12174</v>
      </c>
      <c r="C21" s="33">
        <v>14237</v>
      </c>
      <c r="D21" s="33">
        <v>64416</v>
      </c>
      <c r="E21" s="33">
        <v>93804</v>
      </c>
      <c r="F21" s="10">
        <f t="shared" si="0"/>
        <v>45.622205663189277</v>
      </c>
      <c r="G21" s="1"/>
      <c r="H21" s="1"/>
      <c r="I21" s="1"/>
    </row>
    <row r="22" spans="1:9" x14ac:dyDescent="0.25">
      <c r="A22" s="11" t="s">
        <v>59</v>
      </c>
      <c r="B22" s="34">
        <v>226562</v>
      </c>
      <c r="C22" s="34">
        <v>217699</v>
      </c>
      <c r="D22" s="34">
        <v>1332341</v>
      </c>
      <c r="E22" s="34">
        <v>1271367</v>
      </c>
      <c r="F22" s="13">
        <f t="shared" si="0"/>
        <v>-4.5764560273983932</v>
      </c>
      <c r="G22" s="1"/>
      <c r="H22" s="1"/>
      <c r="I22" s="1"/>
    </row>
    <row r="23" spans="1:9" x14ac:dyDescent="0.25">
      <c r="A23" s="8" t="s">
        <v>60</v>
      </c>
      <c r="B23" s="33">
        <v>38099</v>
      </c>
      <c r="C23" s="33">
        <v>39532</v>
      </c>
      <c r="D23" s="33">
        <v>229562</v>
      </c>
      <c r="E23" s="33">
        <v>242072</v>
      </c>
      <c r="F23" s="10">
        <f t="shared" si="0"/>
        <v>5.449508193864844</v>
      </c>
      <c r="G23" s="1"/>
      <c r="H23" s="1"/>
      <c r="I23" s="1"/>
    </row>
    <row r="24" spans="1:9" x14ac:dyDescent="0.25">
      <c r="A24" s="11" t="s">
        <v>61</v>
      </c>
      <c r="B24" s="34">
        <v>0</v>
      </c>
      <c r="C24" s="34">
        <v>0</v>
      </c>
      <c r="D24" s="34">
        <v>0</v>
      </c>
      <c r="E24" s="34">
        <v>0</v>
      </c>
      <c r="F24" s="17" t="e">
        <f t="shared" si="0"/>
        <v>#DIV/0!</v>
      </c>
      <c r="G24" s="1"/>
      <c r="H24" s="1"/>
      <c r="I24" s="1"/>
    </row>
    <row r="25" spans="1:9" x14ac:dyDescent="0.25">
      <c r="A25" s="8" t="s">
        <v>62</v>
      </c>
      <c r="B25" s="33">
        <v>56949</v>
      </c>
      <c r="C25" s="33">
        <v>59359</v>
      </c>
      <c r="D25" s="33">
        <v>324771</v>
      </c>
      <c r="E25" s="33">
        <v>346367</v>
      </c>
      <c r="F25" s="10">
        <f t="shared" si="0"/>
        <v>6.6496084933691719</v>
      </c>
      <c r="G25" s="1"/>
      <c r="H25" s="1"/>
      <c r="I25" s="1"/>
    </row>
    <row r="26" spans="1:9" x14ac:dyDescent="0.25">
      <c r="A26" s="11" t="s">
        <v>63</v>
      </c>
      <c r="B26" s="34">
        <v>8297</v>
      </c>
      <c r="C26" s="34">
        <v>17463</v>
      </c>
      <c r="D26" s="34">
        <v>33749</v>
      </c>
      <c r="E26" s="34">
        <v>78501</v>
      </c>
      <c r="F26" s="13">
        <f t="shared" si="0"/>
        <v>132.60244747992533</v>
      </c>
      <c r="G26" s="1"/>
      <c r="H26" s="1"/>
      <c r="I26" s="1"/>
    </row>
    <row r="27" spans="1:9" x14ac:dyDescent="0.25">
      <c r="A27" s="8" t="s">
        <v>64</v>
      </c>
      <c r="B27" s="33">
        <v>48019</v>
      </c>
      <c r="C27" s="33">
        <v>37028</v>
      </c>
      <c r="D27" s="33">
        <v>272031</v>
      </c>
      <c r="E27" s="33">
        <v>250000</v>
      </c>
      <c r="F27" s="10">
        <f t="shared" si="0"/>
        <v>-8.0987093382739488</v>
      </c>
      <c r="G27" s="1"/>
      <c r="H27" s="1"/>
      <c r="I27" s="1"/>
    </row>
    <row r="28" spans="1:9" x14ac:dyDescent="0.25">
      <c r="A28" s="11" t="s">
        <v>65</v>
      </c>
      <c r="B28" s="34">
        <v>270805</v>
      </c>
      <c r="C28" s="34">
        <v>226536</v>
      </c>
      <c r="D28" s="34">
        <v>1716395</v>
      </c>
      <c r="E28" s="34">
        <v>1460000</v>
      </c>
      <c r="F28" s="13">
        <f t="shared" si="0"/>
        <v>-14.937995041933817</v>
      </c>
      <c r="G28" s="1"/>
      <c r="H28" s="1"/>
      <c r="I28" s="1"/>
    </row>
    <row r="29" spans="1:9" x14ac:dyDescent="0.25">
      <c r="A29" s="8" t="s">
        <v>66</v>
      </c>
      <c r="B29" s="33">
        <v>106560</v>
      </c>
      <c r="C29" s="33">
        <v>112975</v>
      </c>
      <c r="D29" s="33">
        <v>635025</v>
      </c>
      <c r="E29" s="33">
        <v>593874</v>
      </c>
      <c r="F29" s="10">
        <f t="shared" si="0"/>
        <v>-6.4802173142789599</v>
      </c>
      <c r="G29" s="1"/>
      <c r="H29" s="1"/>
      <c r="I29" s="1"/>
    </row>
    <row r="30" spans="1:9" x14ac:dyDescent="0.25">
      <c r="A30" s="11" t="s">
        <v>67</v>
      </c>
      <c r="B30" s="34">
        <v>15304</v>
      </c>
      <c r="C30" s="34">
        <v>18346</v>
      </c>
      <c r="D30" s="34">
        <v>102024</v>
      </c>
      <c r="E30" s="34">
        <v>105013</v>
      </c>
      <c r="F30" s="13">
        <f t="shared" si="0"/>
        <v>2.9297028150239157</v>
      </c>
      <c r="G30" s="1"/>
      <c r="H30" s="1"/>
      <c r="I30" s="1"/>
    </row>
    <row r="31" spans="1:9" x14ac:dyDescent="0.25">
      <c r="A31" s="8" t="s">
        <v>68</v>
      </c>
      <c r="B31" s="33">
        <v>10663</v>
      </c>
      <c r="C31" s="33">
        <v>5794</v>
      </c>
      <c r="D31" s="33">
        <v>61870</v>
      </c>
      <c r="E31" s="33">
        <v>99371</v>
      </c>
      <c r="F31" s="10">
        <f t="shared" si="0"/>
        <v>60.612574753515446</v>
      </c>
      <c r="G31" s="1"/>
      <c r="H31" s="1"/>
      <c r="I31" s="1"/>
    </row>
    <row r="32" spans="1:9" x14ac:dyDescent="0.25">
      <c r="A32" s="11" t="s">
        <v>69</v>
      </c>
      <c r="B32" s="34">
        <v>555911</v>
      </c>
      <c r="C32" s="34">
        <v>549033</v>
      </c>
      <c r="D32" s="34">
        <v>3031001</v>
      </c>
      <c r="E32" s="34">
        <v>2961233</v>
      </c>
      <c r="F32" s="13">
        <f t="shared" si="0"/>
        <v>-2.3018138232220906</v>
      </c>
      <c r="G32" s="1"/>
      <c r="H32" s="1"/>
      <c r="I32" s="1"/>
    </row>
    <row r="33" spans="1:9" x14ac:dyDescent="0.25">
      <c r="A33" s="8" t="s">
        <v>70</v>
      </c>
      <c r="B33" s="33">
        <v>72584</v>
      </c>
      <c r="C33" s="33">
        <v>93038</v>
      </c>
      <c r="D33" s="33">
        <v>445195</v>
      </c>
      <c r="E33" s="33">
        <v>525274</v>
      </c>
      <c r="F33" s="10">
        <f t="shared" si="0"/>
        <v>17.987398780309746</v>
      </c>
      <c r="G33" s="1"/>
      <c r="H33" s="1"/>
      <c r="I33" s="1"/>
    </row>
    <row r="34" spans="1:9" x14ac:dyDescent="0.25">
      <c r="A34" s="11" t="s">
        <v>71</v>
      </c>
      <c r="B34" s="34">
        <v>0</v>
      </c>
      <c r="C34" s="34">
        <v>0</v>
      </c>
      <c r="D34" s="34">
        <v>1000</v>
      </c>
      <c r="E34" s="34">
        <v>0</v>
      </c>
      <c r="F34" s="17">
        <f t="shared" si="0"/>
        <v>-100</v>
      </c>
      <c r="G34" s="1"/>
      <c r="H34" s="1"/>
      <c r="I34" s="1"/>
    </row>
    <row r="35" spans="1:9" x14ac:dyDescent="0.25">
      <c r="A35" s="14" t="s">
        <v>72</v>
      </c>
      <c r="B35" s="15">
        <f>SUM(B7:B34)</f>
        <v>3956198</v>
      </c>
      <c r="C35" s="15">
        <f t="shared" ref="C35:E35" si="1">SUM(C7:C34)</f>
        <v>3923278</v>
      </c>
      <c r="D35" s="15">
        <f t="shared" si="1"/>
        <v>22122337</v>
      </c>
      <c r="E35" s="15">
        <f t="shared" si="1"/>
        <v>22383423</v>
      </c>
      <c r="F35" s="16">
        <f t="shared" si="0"/>
        <v>1.1801917672622011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0</v>
      </c>
      <c r="C38" s="41">
        <f>D7</f>
        <v>0</v>
      </c>
      <c r="D38" s="41">
        <f>_xlfn.RANK.EQ(B38,$B$38:$B$65)+COUNTIF($B$38:$B$65,B38)-1</f>
        <v>28</v>
      </c>
      <c r="E38" s="42" t="str">
        <f t="shared" ref="E38:E65" si="2">INDEX($A$38:$B$65,MATCH(ROW()-37,$D$38:$D$65,0),1)</f>
        <v>BARCELONA</v>
      </c>
      <c r="F38" s="42">
        <f>LOOKUP(E38,$A$38:$A$65,$B$38:$B$65)</f>
        <v>4588823</v>
      </c>
      <c r="G38" s="42">
        <f>LOOKUP(E38,$A$38:$A$65,$C$38:$C$65)</f>
        <v>4638211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47024</v>
      </c>
      <c r="C39" s="41">
        <f t="shared" ref="C39:C65" si="5">D8</f>
        <v>15410</v>
      </c>
      <c r="D39" s="41">
        <f t="shared" ref="D39:D65" si="6">_xlfn.RANK.EQ(B39,$B$38:$B$65)+COUNTIF($B$38:$B$65,B39)-1</f>
        <v>22</v>
      </c>
      <c r="E39" s="42" t="str">
        <f t="shared" si="2"/>
        <v>BALEARES</v>
      </c>
      <c r="F39" s="42">
        <f t="shared" ref="F39:F54" si="7">LOOKUP(E39,$A$38:$A$65,$B$38:$B$65)</f>
        <v>4232346</v>
      </c>
      <c r="G39" s="42">
        <f t="shared" ref="G39:G65" si="8">LOOKUP(E39,$A$38:$A$65,$C$38:$C$65)</f>
        <v>4198322</v>
      </c>
    </row>
    <row r="40" spans="1:9" x14ac:dyDescent="0.25">
      <c r="A40" s="42" t="str">
        <f t="shared" si="3"/>
        <v>ALMERIA</v>
      </c>
      <c r="B40" s="41">
        <f t="shared" si="4"/>
        <v>197257</v>
      </c>
      <c r="C40" s="41">
        <f t="shared" si="5"/>
        <v>237475</v>
      </c>
      <c r="D40" s="41">
        <f t="shared" si="6"/>
        <v>17</v>
      </c>
      <c r="E40" s="42" t="str">
        <f t="shared" si="2"/>
        <v>BAHIA DE ALGECIRAS</v>
      </c>
      <c r="F40" s="42">
        <f t="shared" si="7"/>
        <v>3376486</v>
      </c>
      <c r="G40" s="42">
        <f t="shared" si="8"/>
        <v>2940633</v>
      </c>
    </row>
    <row r="41" spans="1:9" x14ac:dyDescent="0.25">
      <c r="A41" s="42" t="str">
        <f t="shared" si="3"/>
        <v>AVILES</v>
      </c>
      <c r="B41" s="41">
        <f t="shared" si="4"/>
        <v>1054</v>
      </c>
      <c r="C41" s="41">
        <f t="shared" si="5"/>
        <v>0</v>
      </c>
      <c r="D41" s="41">
        <f t="shared" si="6"/>
        <v>25</v>
      </c>
      <c r="E41" s="42" t="str">
        <f t="shared" si="2"/>
        <v>VALENCIA</v>
      </c>
      <c r="F41" s="42">
        <f t="shared" si="7"/>
        <v>2961233</v>
      </c>
      <c r="G41" s="42">
        <f t="shared" si="8"/>
        <v>3031001</v>
      </c>
    </row>
    <row r="42" spans="1:9" x14ac:dyDescent="0.25">
      <c r="A42" s="42" t="str">
        <f t="shared" si="3"/>
        <v>BAHIA DE ALGECIRAS</v>
      </c>
      <c r="B42" s="41">
        <f t="shared" si="4"/>
        <v>3376486</v>
      </c>
      <c r="C42" s="41">
        <f t="shared" si="5"/>
        <v>2940633</v>
      </c>
      <c r="D42" s="41">
        <f t="shared" si="6"/>
        <v>3</v>
      </c>
      <c r="E42" s="42" t="str">
        <f t="shared" si="2"/>
        <v>SANTA CRUZ DE TENERIFE</v>
      </c>
      <c r="F42" s="42">
        <f t="shared" si="7"/>
        <v>1460000</v>
      </c>
      <c r="G42" s="42">
        <f t="shared" si="8"/>
        <v>1716395</v>
      </c>
    </row>
    <row r="43" spans="1:9" x14ac:dyDescent="0.25">
      <c r="A43" s="42" t="str">
        <f t="shared" si="3"/>
        <v>BAHIA DE CADIZ</v>
      </c>
      <c r="B43" s="41">
        <f t="shared" si="4"/>
        <v>388412</v>
      </c>
      <c r="C43" s="41">
        <f t="shared" si="5"/>
        <v>463367</v>
      </c>
      <c r="D43" s="41">
        <f t="shared" si="6"/>
        <v>11</v>
      </c>
      <c r="E43" s="42" t="str">
        <f t="shared" si="2"/>
        <v>LAS PALMAS</v>
      </c>
      <c r="F43" s="42">
        <f t="shared" si="7"/>
        <v>1271367</v>
      </c>
      <c r="G43" s="42">
        <f t="shared" si="8"/>
        <v>1332341</v>
      </c>
    </row>
    <row r="44" spans="1:9" x14ac:dyDescent="0.25">
      <c r="A44" s="42" t="str">
        <f t="shared" si="3"/>
        <v>BALEARES</v>
      </c>
      <c r="B44" s="41">
        <f t="shared" si="4"/>
        <v>4232346</v>
      </c>
      <c r="C44" s="41">
        <f t="shared" si="5"/>
        <v>4198322</v>
      </c>
      <c r="D44" s="41">
        <f t="shared" si="6"/>
        <v>2</v>
      </c>
      <c r="E44" s="42" t="str">
        <f t="shared" si="2"/>
        <v>SANTANDER</v>
      </c>
      <c r="F44" s="42">
        <f t="shared" si="7"/>
        <v>593874</v>
      </c>
      <c r="G44" s="42">
        <f t="shared" si="8"/>
        <v>635025</v>
      </c>
    </row>
    <row r="45" spans="1:9" x14ac:dyDescent="0.25">
      <c r="A45" s="42" t="str">
        <f t="shared" si="3"/>
        <v>BARCELONA</v>
      </c>
      <c r="B45" s="41">
        <f t="shared" si="4"/>
        <v>4588823</v>
      </c>
      <c r="C45" s="41">
        <f t="shared" si="5"/>
        <v>4638211</v>
      </c>
      <c r="D45" s="41">
        <f t="shared" si="6"/>
        <v>1</v>
      </c>
      <c r="E45" s="42" t="str">
        <f t="shared" si="2"/>
        <v>VIGO</v>
      </c>
      <c r="F45" s="42">
        <f t="shared" si="7"/>
        <v>525274</v>
      </c>
      <c r="G45" s="42">
        <f t="shared" si="8"/>
        <v>445195</v>
      </c>
    </row>
    <row r="46" spans="1:9" x14ac:dyDescent="0.25">
      <c r="A46" s="42" t="str">
        <f t="shared" si="3"/>
        <v>BILBAO</v>
      </c>
      <c r="B46" s="41">
        <f t="shared" si="4"/>
        <v>454250</v>
      </c>
      <c r="C46" s="41">
        <f t="shared" si="5"/>
        <v>444062</v>
      </c>
      <c r="D46" s="41">
        <f t="shared" si="6"/>
        <v>10</v>
      </c>
      <c r="E46" s="42" t="str">
        <f t="shared" si="2"/>
        <v>CEUTA</v>
      </c>
      <c r="F46" s="42">
        <f t="shared" si="7"/>
        <v>462021</v>
      </c>
      <c r="G46" s="42">
        <f t="shared" si="8"/>
        <v>445819</v>
      </c>
    </row>
    <row r="47" spans="1:9" x14ac:dyDescent="0.25">
      <c r="A47" s="42" t="str">
        <f t="shared" si="3"/>
        <v>CARTAGENA</v>
      </c>
      <c r="B47" s="41">
        <f t="shared" si="4"/>
        <v>4366</v>
      </c>
      <c r="C47" s="41">
        <f t="shared" si="5"/>
        <v>17</v>
      </c>
      <c r="D47" s="41">
        <f t="shared" si="6"/>
        <v>24</v>
      </c>
      <c r="E47" s="42" t="str">
        <f t="shared" si="2"/>
        <v>BILBAO</v>
      </c>
      <c r="F47" s="42">
        <f t="shared" si="7"/>
        <v>454250</v>
      </c>
      <c r="G47" s="42">
        <f t="shared" si="8"/>
        <v>444062</v>
      </c>
    </row>
    <row r="48" spans="1:9" x14ac:dyDescent="0.25">
      <c r="A48" s="42" t="str">
        <f t="shared" si="3"/>
        <v>CASTELLON</v>
      </c>
      <c r="B48" s="41">
        <f t="shared" si="4"/>
        <v>235386</v>
      </c>
      <c r="C48" s="41">
        <f t="shared" si="5"/>
        <v>163075</v>
      </c>
      <c r="D48" s="41">
        <f t="shared" si="6"/>
        <v>16</v>
      </c>
      <c r="E48" s="42" t="str">
        <f t="shared" si="2"/>
        <v>BAHIA DE CADIZ</v>
      </c>
      <c r="F48" s="42">
        <f t="shared" si="7"/>
        <v>388412</v>
      </c>
      <c r="G48" s="42">
        <f t="shared" si="8"/>
        <v>463367</v>
      </c>
    </row>
    <row r="49" spans="1:7" x14ac:dyDescent="0.25">
      <c r="A49" s="42" t="str">
        <f t="shared" si="3"/>
        <v>CEUTA</v>
      </c>
      <c r="B49" s="41">
        <f t="shared" si="4"/>
        <v>462021</v>
      </c>
      <c r="C49" s="41">
        <f t="shared" si="5"/>
        <v>445819</v>
      </c>
      <c r="D49" s="41">
        <f t="shared" si="6"/>
        <v>9</v>
      </c>
      <c r="E49" s="42" t="str">
        <f t="shared" si="2"/>
        <v>MELILLA</v>
      </c>
      <c r="F49" s="42">
        <f t="shared" si="7"/>
        <v>346367</v>
      </c>
      <c r="G49" s="42">
        <f t="shared" si="8"/>
        <v>324771</v>
      </c>
    </row>
    <row r="50" spans="1:7" x14ac:dyDescent="0.25">
      <c r="A50" s="42" t="str">
        <f t="shared" si="3"/>
        <v>FERROL-SAN CIBRAO</v>
      </c>
      <c r="B50" s="41">
        <f t="shared" si="4"/>
        <v>25002</v>
      </c>
      <c r="C50" s="41">
        <f t="shared" si="5"/>
        <v>31610</v>
      </c>
      <c r="D50" s="41">
        <f t="shared" si="6"/>
        <v>23</v>
      </c>
      <c r="E50" s="42" t="str">
        <f t="shared" si="2"/>
        <v>GIJON</v>
      </c>
      <c r="F50" s="42">
        <f t="shared" si="7"/>
        <v>344120</v>
      </c>
      <c r="G50" s="42">
        <f t="shared" si="8"/>
        <v>294956</v>
      </c>
    </row>
    <row r="51" spans="1:7" x14ac:dyDescent="0.25">
      <c r="A51" s="42" t="str">
        <f t="shared" si="3"/>
        <v>GIJON</v>
      </c>
      <c r="B51" s="41">
        <f t="shared" si="4"/>
        <v>344120</v>
      </c>
      <c r="C51" s="41">
        <f t="shared" si="5"/>
        <v>294956</v>
      </c>
      <c r="D51" s="41">
        <f t="shared" si="6"/>
        <v>13</v>
      </c>
      <c r="E51" s="42" t="str">
        <f t="shared" si="2"/>
        <v>PASAIA</v>
      </c>
      <c r="F51" s="42">
        <f t="shared" si="7"/>
        <v>250000</v>
      </c>
      <c r="G51" s="42">
        <f t="shared" si="8"/>
        <v>272031</v>
      </c>
    </row>
    <row r="52" spans="1:7" x14ac:dyDescent="0.25">
      <c r="A52" s="42" t="str">
        <f t="shared" si="3"/>
        <v>HUELVA</v>
      </c>
      <c r="B52" s="41">
        <f t="shared" si="4"/>
        <v>93804</v>
      </c>
      <c r="C52" s="41">
        <f t="shared" si="5"/>
        <v>64416</v>
      </c>
      <c r="D52" s="41">
        <f t="shared" si="6"/>
        <v>20</v>
      </c>
      <c r="E52" s="42" t="str">
        <f t="shared" si="2"/>
        <v>MALAGA</v>
      </c>
      <c r="F52" s="42">
        <f t="shared" si="7"/>
        <v>242072</v>
      </c>
      <c r="G52" s="42">
        <f t="shared" si="8"/>
        <v>229562</v>
      </c>
    </row>
    <row r="53" spans="1:7" x14ac:dyDescent="0.25">
      <c r="A53" s="42" t="str">
        <f t="shared" si="3"/>
        <v>LAS PALMAS</v>
      </c>
      <c r="B53" s="41">
        <f t="shared" si="4"/>
        <v>1271367</v>
      </c>
      <c r="C53" s="41">
        <f t="shared" si="5"/>
        <v>1332341</v>
      </c>
      <c r="D53" s="41">
        <f t="shared" si="6"/>
        <v>6</v>
      </c>
      <c r="E53" s="42" t="str">
        <f t="shared" si="2"/>
        <v>CASTELLON</v>
      </c>
      <c r="F53" s="42">
        <f t="shared" si="7"/>
        <v>235386</v>
      </c>
      <c r="G53" s="42">
        <f t="shared" si="8"/>
        <v>163075</v>
      </c>
    </row>
    <row r="54" spans="1:7" x14ac:dyDescent="0.25">
      <c r="A54" s="42" t="str">
        <f t="shared" si="3"/>
        <v>MALAGA</v>
      </c>
      <c r="B54" s="41">
        <f t="shared" si="4"/>
        <v>242072</v>
      </c>
      <c r="C54" s="41">
        <f t="shared" si="5"/>
        <v>229562</v>
      </c>
      <c r="D54" s="41">
        <f t="shared" si="6"/>
        <v>15</v>
      </c>
      <c r="E54" s="42" t="str">
        <f t="shared" si="2"/>
        <v>ALMERIA</v>
      </c>
      <c r="F54" s="42">
        <f t="shared" si="7"/>
        <v>197257</v>
      </c>
      <c r="G54" s="42">
        <f t="shared" si="8"/>
        <v>237475</v>
      </c>
    </row>
    <row r="55" spans="1:7" x14ac:dyDescent="0.25">
      <c r="A55" s="42" t="str">
        <f t="shared" si="3"/>
        <v>MARIN Y RIA DE PONTEVEDRA</v>
      </c>
      <c r="B55" s="41">
        <f t="shared" si="4"/>
        <v>0</v>
      </c>
      <c r="C55" s="41">
        <f t="shared" si="5"/>
        <v>0</v>
      </c>
      <c r="D55" s="41">
        <f t="shared" si="6"/>
        <v>28</v>
      </c>
      <c r="E55" s="42" t="str">
        <f t="shared" si="2"/>
        <v>SEVILLA</v>
      </c>
      <c r="F55" s="42">
        <f t="shared" ref="F55:F65" si="9">LOOKUP(E55,$A$38:$A$65,$B$38:$B$65)</f>
        <v>105013</v>
      </c>
      <c r="G55" s="42">
        <f t="shared" si="8"/>
        <v>102024</v>
      </c>
    </row>
    <row r="56" spans="1:7" x14ac:dyDescent="0.25">
      <c r="A56" s="42" t="str">
        <f t="shared" si="3"/>
        <v>MELILLA</v>
      </c>
      <c r="B56" s="41">
        <f t="shared" si="4"/>
        <v>346367</v>
      </c>
      <c r="C56" s="41">
        <f t="shared" si="5"/>
        <v>324771</v>
      </c>
      <c r="D56" s="41">
        <f t="shared" si="6"/>
        <v>12</v>
      </c>
      <c r="E56" s="42" t="str">
        <f t="shared" si="2"/>
        <v>TARRAGONA</v>
      </c>
      <c r="F56" s="42">
        <f t="shared" si="9"/>
        <v>99371</v>
      </c>
      <c r="G56" s="42">
        <f t="shared" si="8"/>
        <v>61870</v>
      </c>
    </row>
    <row r="57" spans="1:7" x14ac:dyDescent="0.25">
      <c r="A57" s="42" t="str">
        <f t="shared" si="3"/>
        <v>MOTRIL</v>
      </c>
      <c r="B57" s="41">
        <f t="shared" si="4"/>
        <v>78501</v>
      </c>
      <c r="C57" s="41">
        <f t="shared" si="5"/>
        <v>33749</v>
      </c>
      <c r="D57" s="41">
        <f t="shared" si="6"/>
        <v>21</v>
      </c>
      <c r="E57" s="42" t="str">
        <f t="shared" si="2"/>
        <v>HUELVA</v>
      </c>
      <c r="F57" s="42">
        <f t="shared" si="9"/>
        <v>93804</v>
      </c>
      <c r="G57" s="42">
        <f t="shared" si="8"/>
        <v>64416</v>
      </c>
    </row>
    <row r="58" spans="1:7" x14ac:dyDescent="0.25">
      <c r="A58" s="42" t="str">
        <f t="shared" si="3"/>
        <v>PASAIA</v>
      </c>
      <c r="B58" s="41">
        <f t="shared" si="4"/>
        <v>250000</v>
      </c>
      <c r="C58" s="41">
        <f t="shared" si="5"/>
        <v>272031</v>
      </c>
      <c r="D58" s="41">
        <f t="shared" si="6"/>
        <v>14</v>
      </c>
      <c r="E58" s="42" t="str">
        <f t="shared" si="2"/>
        <v>MOTRIL</v>
      </c>
      <c r="F58" s="42">
        <f t="shared" si="9"/>
        <v>78501</v>
      </c>
      <c r="G58" s="42">
        <f t="shared" si="8"/>
        <v>33749</v>
      </c>
    </row>
    <row r="59" spans="1:7" x14ac:dyDescent="0.25">
      <c r="A59" s="42" t="str">
        <f t="shared" si="3"/>
        <v>SANTA CRUZ DE TENERIFE</v>
      </c>
      <c r="B59" s="41">
        <f t="shared" si="4"/>
        <v>1460000</v>
      </c>
      <c r="C59" s="41">
        <f t="shared" si="5"/>
        <v>1716395</v>
      </c>
      <c r="D59" s="41">
        <f t="shared" si="6"/>
        <v>5</v>
      </c>
      <c r="E59" s="42" t="str">
        <f t="shared" si="2"/>
        <v>ALICANTE</v>
      </c>
      <c r="F59" s="42">
        <f t="shared" si="9"/>
        <v>47024</v>
      </c>
      <c r="G59" s="42">
        <f t="shared" si="8"/>
        <v>15410</v>
      </c>
    </row>
    <row r="60" spans="1:7" x14ac:dyDescent="0.25">
      <c r="A60" s="42" t="str">
        <f t="shared" si="3"/>
        <v>SANTANDER</v>
      </c>
      <c r="B60" s="41">
        <f t="shared" si="4"/>
        <v>593874</v>
      </c>
      <c r="C60" s="41">
        <f t="shared" si="5"/>
        <v>635025</v>
      </c>
      <c r="D60" s="41">
        <f t="shared" si="6"/>
        <v>7</v>
      </c>
      <c r="E60" s="42" t="str">
        <f t="shared" si="2"/>
        <v>FERROL-SAN CIBRAO</v>
      </c>
      <c r="F60" s="42">
        <f t="shared" si="9"/>
        <v>25002</v>
      </c>
      <c r="G60" s="42">
        <f t="shared" si="8"/>
        <v>31610</v>
      </c>
    </row>
    <row r="61" spans="1:7" x14ac:dyDescent="0.25">
      <c r="A61" s="42" t="str">
        <f t="shared" si="3"/>
        <v>SEVILLA</v>
      </c>
      <c r="B61" s="41">
        <f t="shared" si="4"/>
        <v>105013</v>
      </c>
      <c r="C61" s="41">
        <f t="shared" si="5"/>
        <v>102024</v>
      </c>
      <c r="D61" s="41">
        <f t="shared" si="6"/>
        <v>18</v>
      </c>
      <c r="E61" s="42" t="str">
        <f t="shared" si="2"/>
        <v>CARTAGENA</v>
      </c>
      <c r="F61" s="42">
        <f t="shared" si="9"/>
        <v>4366</v>
      </c>
      <c r="G61" s="42">
        <f t="shared" si="8"/>
        <v>17</v>
      </c>
    </row>
    <row r="62" spans="1:7" x14ac:dyDescent="0.25">
      <c r="A62" s="42" t="str">
        <f t="shared" si="3"/>
        <v>TARRAGONA</v>
      </c>
      <c r="B62" s="41">
        <f t="shared" si="4"/>
        <v>99371</v>
      </c>
      <c r="C62" s="41">
        <f t="shared" si="5"/>
        <v>61870</v>
      </c>
      <c r="D62" s="41">
        <f t="shared" si="6"/>
        <v>19</v>
      </c>
      <c r="E62" s="42" t="str">
        <f t="shared" si="2"/>
        <v>AVILES</v>
      </c>
      <c r="F62" s="42">
        <f t="shared" si="9"/>
        <v>1054</v>
      </c>
      <c r="G62" s="42">
        <f t="shared" si="8"/>
        <v>0</v>
      </c>
    </row>
    <row r="63" spans="1:7" x14ac:dyDescent="0.25">
      <c r="A63" s="42" t="str">
        <f t="shared" si="3"/>
        <v>VALENCIA</v>
      </c>
      <c r="B63" s="41">
        <f t="shared" si="4"/>
        <v>2961233</v>
      </c>
      <c r="C63" s="41">
        <f t="shared" si="5"/>
        <v>3031001</v>
      </c>
      <c r="D63" s="41">
        <f t="shared" si="6"/>
        <v>4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525274</v>
      </c>
      <c r="C64" s="41">
        <f t="shared" si="5"/>
        <v>445195</v>
      </c>
      <c r="D64" s="41">
        <f t="shared" si="6"/>
        <v>8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0</v>
      </c>
      <c r="C65" s="41">
        <f t="shared" si="5"/>
        <v>1000</v>
      </c>
      <c r="D65" s="41">
        <f t="shared" si="6"/>
        <v>28</v>
      </c>
      <c r="E65" s="42" t="str">
        <f t="shared" si="2"/>
        <v>A CORUÑA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86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5">
        <v>407</v>
      </c>
      <c r="C7" s="35">
        <v>759</v>
      </c>
      <c r="D7" s="35">
        <v>2336</v>
      </c>
      <c r="E7" s="35">
        <v>2303</v>
      </c>
      <c r="F7" s="10">
        <f>((E7*100)/D7)-100</f>
        <v>-1.4126712328767184</v>
      </c>
      <c r="G7" s="1"/>
      <c r="H7" s="1"/>
      <c r="I7" s="1"/>
    </row>
    <row r="8" spans="1:12" x14ac:dyDescent="0.25">
      <c r="A8" s="11" t="s">
        <v>45</v>
      </c>
      <c r="B8" s="36">
        <v>16339</v>
      </c>
      <c r="C8" s="36">
        <v>13794</v>
      </c>
      <c r="D8" s="36">
        <v>85696</v>
      </c>
      <c r="E8" s="36">
        <v>75543</v>
      </c>
      <c r="F8" s="13">
        <f t="shared" ref="F8:F35" si="0">((E8*100)/D8)-100</f>
        <v>-11.847694174757279</v>
      </c>
      <c r="G8" s="1"/>
      <c r="H8" s="1"/>
      <c r="I8" s="1"/>
    </row>
    <row r="9" spans="1:12" x14ac:dyDescent="0.25">
      <c r="A9" s="8" t="s">
        <v>46</v>
      </c>
      <c r="B9" s="35">
        <v>508</v>
      </c>
      <c r="C9" s="35">
        <v>570</v>
      </c>
      <c r="D9" s="35">
        <v>3025.25</v>
      </c>
      <c r="E9" s="35">
        <v>3346</v>
      </c>
      <c r="F9" s="10">
        <f t="shared" si="0"/>
        <v>10.602429551276757</v>
      </c>
      <c r="G9" s="1"/>
      <c r="H9" s="1"/>
      <c r="I9" s="1"/>
    </row>
    <row r="10" spans="1:12" x14ac:dyDescent="0.25">
      <c r="A10" s="11" t="s">
        <v>47</v>
      </c>
      <c r="B10" s="36">
        <v>0</v>
      </c>
      <c r="C10" s="36">
        <v>0</v>
      </c>
      <c r="D10" s="36">
        <v>2</v>
      </c>
      <c r="E10" s="36">
        <v>2</v>
      </c>
      <c r="F10" s="17">
        <f t="shared" si="0"/>
        <v>0</v>
      </c>
      <c r="G10" s="1"/>
      <c r="H10" s="1"/>
      <c r="I10" s="1"/>
    </row>
    <row r="11" spans="1:12" x14ac:dyDescent="0.25">
      <c r="A11" s="8" t="s">
        <v>48</v>
      </c>
      <c r="B11" s="35">
        <v>387808</v>
      </c>
      <c r="C11" s="35">
        <v>327820</v>
      </c>
      <c r="D11" s="35">
        <v>1960399</v>
      </c>
      <c r="E11" s="35">
        <v>2023376</v>
      </c>
      <c r="F11" s="10">
        <f t="shared" si="0"/>
        <v>3.2124582801766337</v>
      </c>
      <c r="G11" s="1"/>
      <c r="H11" s="1"/>
      <c r="I11" s="1"/>
    </row>
    <row r="12" spans="1:12" x14ac:dyDescent="0.25">
      <c r="A12" s="11" t="s">
        <v>49</v>
      </c>
      <c r="B12" s="36">
        <v>7951.5</v>
      </c>
      <c r="C12" s="36">
        <v>7343</v>
      </c>
      <c r="D12" s="36">
        <v>44307</v>
      </c>
      <c r="E12" s="36">
        <v>45407</v>
      </c>
      <c r="F12" s="13">
        <f t="shared" si="0"/>
        <v>2.4826776807276474</v>
      </c>
      <c r="G12" s="1"/>
      <c r="H12" s="1"/>
      <c r="I12" s="1"/>
    </row>
    <row r="13" spans="1:12" x14ac:dyDescent="0.25">
      <c r="A13" s="8" t="s">
        <v>50</v>
      </c>
      <c r="B13" s="35">
        <v>6008</v>
      </c>
      <c r="C13" s="35">
        <v>5867</v>
      </c>
      <c r="D13" s="35">
        <v>28413</v>
      </c>
      <c r="E13" s="35">
        <v>31485</v>
      </c>
      <c r="F13" s="10">
        <f t="shared" si="0"/>
        <v>10.811952275366906</v>
      </c>
      <c r="G13" s="1"/>
      <c r="H13" s="1"/>
      <c r="I13" s="1"/>
    </row>
    <row r="14" spans="1:12" x14ac:dyDescent="0.25">
      <c r="A14" s="11" t="s">
        <v>51</v>
      </c>
      <c r="B14" s="36">
        <v>153910.5</v>
      </c>
      <c r="C14" s="36">
        <v>144336.5</v>
      </c>
      <c r="D14" s="36">
        <v>849040.5</v>
      </c>
      <c r="E14" s="36">
        <v>810277</v>
      </c>
      <c r="F14" s="13">
        <f t="shared" si="0"/>
        <v>-4.5655654824475391</v>
      </c>
      <c r="G14" s="1"/>
      <c r="H14" s="1"/>
      <c r="I14" s="1"/>
    </row>
    <row r="15" spans="1:12" x14ac:dyDescent="0.25">
      <c r="A15" s="8" t="s">
        <v>52</v>
      </c>
      <c r="B15" s="35">
        <v>56176</v>
      </c>
      <c r="C15" s="35">
        <v>49769.25</v>
      </c>
      <c r="D15" s="35">
        <v>299533.75</v>
      </c>
      <c r="E15" s="35">
        <v>297018</v>
      </c>
      <c r="F15" s="10">
        <f t="shared" si="0"/>
        <v>-0.83988866029287124</v>
      </c>
      <c r="G15" s="1"/>
      <c r="H15" s="1"/>
      <c r="I15" s="1"/>
    </row>
    <row r="16" spans="1:12" x14ac:dyDescent="0.25">
      <c r="A16" s="11" t="s">
        <v>53</v>
      </c>
      <c r="B16" s="36">
        <v>6195</v>
      </c>
      <c r="C16" s="36">
        <v>5862</v>
      </c>
      <c r="D16" s="36">
        <v>33612</v>
      </c>
      <c r="E16" s="36">
        <v>37863</v>
      </c>
      <c r="F16" s="13">
        <f t="shared" si="0"/>
        <v>12.647268832559803</v>
      </c>
      <c r="G16" s="1"/>
      <c r="H16" s="1"/>
      <c r="I16" s="1"/>
    </row>
    <row r="17" spans="1:9" x14ac:dyDescent="0.25">
      <c r="A17" s="8" t="s">
        <v>54</v>
      </c>
      <c r="B17" s="35">
        <v>17112</v>
      </c>
      <c r="C17" s="35">
        <v>22278</v>
      </c>
      <c r="D17" s="35">
        <v>74873</v>
      </c>
      <c r="E17" s="35">
        <v>97159</v>
      </c>
      <c r="F17" s="10">
        <f t="shared" si="0"/>
        <v>29.765068849919203</v>
      </c>
      <c r="G17" s="1"/>
      <c r="H17" s="1"/>
      <c r="I17" s="1"/>
    </row>
    <row r="18" spans="1:9" x14ac:dyDescent="0.25">
      <c r="A18" s="11" t="s">
        <v>55</v>
      </c>
      <c r="B18" s="36">
        <v>1368</v>
      </c>
      <c r="C18" s="36">
        <v>1374</v>
      </c>
      <c r="D18" s="36">
        <v>7543</v>
      </c>
      <c r="E18" s="36">
        <v>9354</v>
      </c>
      <c r="F18" s="13">
        <f t="shared" si="0"/>
        <v>24.009014980776882</v>
      </c>
      <c r="G18" s="1"/>
      <c r="H18" s="1"/>
      <c r="I18" s="1"/>
    </row>
    <row r="19" spans="1:9" x14ac:dyDescent="0.25">
      <c r="A19" s="8" t="s">
        <v>56</v>
      </c>
      <c r="B19" s="35">
        <v>83</v>
      </c>
      <c r="C19" s="35">
        <v>20</v>
      </c>
      <c r="D19" s="35">
        <v>354</v>
      </c>
      <c r="E19" s="35">
        <v>481</v>
      </c>
      <c r="F19" s="10">
        <f t="shared" si="0"/>
        <v>35.875706214689274</v>
      </c>
      <c r="G19" s="1"/>
      <c r="H19" s="1"/>
      <c r="I19" s="1"/>
    </row>
    <row r="20" spans="1:9" x14ac:dyDescent="0.25">
      <c r="A20" s="11" t="s">
        <v>57</v>
      </c>
      <c r="B20" s="36">
        <v>3426</v>
      </c>
      <c r="C20" s="36">
        <v>5660</v>
      </c>
      <c r="D20" s="36">
        <v>23683</v>
      </c>
      <c r="E20" s="36">
        <v>30808</v>
      </c>
      <c r="F20" s="13">
        <f t="shared" si="0"/>
        <v>30.084871004518021</v>
      </c>
      <c r="G20" s="1"/>
      <c r="H20" s="1"/>
      <c r="I20" s="1"/>
    </row>
    <row r="21" spans="1:9" x14ac:dyDescent="0.25">
      <c r="A21" s="8" t="s">
        <v>58</v>
      </c>
      <c r="B21" s="35">
        <v>130</v>
      </c>
      <c r="C21" s="35">
        <v>200</v>
      </c>
      <c r="D21" s="35">
        <v>1020</v>
      </c>
      <c r="E21" s="35">
        <v>481</v>
      </c>
      <c r="F21" s="10">
        <f t="shared" si="0"/>
        <v>-52.843137254901961</v>
      </c>
      <c r="G21" s="1"/>
      <c r="H21" s="1"/>
      <c r="I21" s="1"/>
    </row>
    <row r="22" spans="1:9" x14ac:dyDescent="0.25">
      <c r="A22" s="11" t="s">
        <v>59</v>
      </c>
      <c r="B22" s="36">
        <v>108710</v>
      </c>
      <c r="C22" s="36">
        <v>82438</v>
      </c>
      <c r="D22" s="36">
        <v>618335</v>
      </c>
      <c r="E22" s="36">
        <v>516332</v>
      </c>
      <c r="F22" s="13">
        <f t="shared" si="0"/>
        <v>-16.49639758383401</v>
      </c>
      <c r="G22" s="1"/>
      <c r="H22" s="1"/>
      <c r="I22" s="1"/>
    </row>
    <row r="23" spans="1:9" x14ac:dyDescent="0.25">
      <c r="A23" s="8" t="s">
        <v>60</v>
      </c>
      <c r="B23" s="35">
        <v>22477</v>
      </c>
      <c r="C23" s="35">
        <v>26523</v>
      </c>
      <c r="D23" s="35">
        <v>246088</v>
      </c>
      <c r="E23" s="35">
        <v>93548</v>
      </c>
      <c r="F23" s="10">
        <f t="shared" si="0"/>
        <v>-61.985956243295078</v>
      </c>
      <c r="G23" s="1"/>
      <c r="H23" s="1"/>
      <c r="I23" s="1"/>
    </row>
    <row r="24" spans="1:9" x14ac:dyDescent="0.25">
      <c r="A24" s="11" t="s">
        <v>61</v>
      </c>
      <c r="B24" s="36">
        <v>3650</v>
      </c>
      <c r="C24" s="36">
        <v>2189</v>
      </c>
      <c r="D24" s="36">
        <v>20244</v>
      </c>
      <c r="E24" s="36">
        <v>15480</v>
      </c>
      <c r="F24" s="13">
        <f t="shared" si="0"/>
        <v>-23.532898636633078</v>
      </c>
      <c r="G24" s="1"/>
      <c r="H24" s="1"/>
      <c r="I24" s="1"/>
    </row>
    <row r="25" spans="1:9" x14ac:dyDescent="0.25">
      <c r="A25" s="8" t="s">
        <v>62</v>
      </c>
      <c r="B25" s="35">
        <v>2531</v>
      </c>
      <c r="C25" s="35">
        <v>3021</v>
      </c>
      <c r="D25" s="35">
        <v>16274</v>
      </c>
      <c r="E25" s="35">
        <v>17556</v>
      </c>
      <c r="F25" s="10">
        <f t="shared" si="0"/>
        <v>7.8775961656630216</v>
      </c>
      <c r="G25" s="1"/>
      <c r="H25" s="1"/>
      <c r="I25" s="1"/>
    </row>
    <row r="26" spans="1:9" x14ac:dyDescent="0.25">
      <c r="A26" s="11" t="s">
        <v>63</v>
      </c>
      <c r="B26" s="36">
        <v>435</v>
      </c>
      <c r="C26" s="36">
        <v>301</v>
      </c>
      <c r="D26" s="36">
        <v>3651</v>
      </c>
      <c r="E26" s="36">
        <v>2884</v>
      </c>
      <c r="F26" s="13">
        <f t="shared" si="0"/>
        <v>-21.007943029307043</v>
      </c>
      <c r="G26" s="1"/>
      <c r="H26" s="1"/>
      <c r="I26" s="1"/>
    </row>
    <row r="27" spans="1:9" x14ac:dyDescent="0.25">
      <c r="A27" s="8" t="s">
        <v>64</v>
      </c>
      <c r="B27" s="35">
        <v>0</v>
      </c>
      <c r="C27" s="35">
        <v>0</v>
      </c>
      <c r="D27" s="35">
        <v>0</v>
      </c>
      <c r="E27" s="35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36">
        <v>26114</v>
      </c>
      <c r="C28" s="36">
        <v>23843</v>
      </c>
      <c r="D28" s="36">
        <v>160782</v>
      </c>
      <c r="E28" s="36">
        <v>147301</v>
      </c>
      <c r="F28" s="13">
        <f t="shared" si="0"/>
        <v>-8.384645047331162</v>
      </c>
      <c r="G28" s="1"/>
      <c r="H28" s="1"/>
      <c r="I28" s="1"/>
    </row>
    <row r="29" spans="1:9" x14ac:dyDescent="0.25">
      <c r="A29" s="8" t="s">
        <v>66</v>
      </c>
      <c r="B29" s="35">
        <v>130</v>
      </c>
      <c r="C29" s="35">
        <v>86</v>
      </c>
      <c r="D29" s="35">
        <v>513</v>
      </c>
      <c r="E29" s="35">
        <v>651</v>
      </c>
      <c r="F29" s="10">
        <f t="shared" si="0"/>
        <v>26.900584795321635</v>
      </c>
      <c r="G29" s="1"/>
      <c r="H29" s="1"/>
      <c r="I29" s="1"/>
    </row>
    <row r="30" spans="1:9" x14ac:dyDescent="0.25">
      <c r="A30" s="11" t="s">
        <v>67</v>
      </c>
      <c r="B30" s="36">
        <v>13071</v>
      </c>
      <c r="C30" s="36">
        <v>12055</v>
      </c>
      <c r="D30" s="36">
        <v>77663</v>
      </c>
      <c r="E30" s="36">
        <v>67252</v>
      </c>
      <c r="F30" s="13">
        <f t="shared" si="0"/>
        <v>-13.405353900827933</v>
      </c>
      <c r="G30" s="1"/>
      <c r="H30" s="1"/>
      <c r="I30" s="1"/>
    </row>
    <row r="31" spans="1:9" x14ac:dyDescent="0.25">
      <c r="A31" s="8" t="s">
        <v>68</v>
      </c>
      <c r="B31" s="35">
        <v>15213</v>
      </c>
      <c r="C31" s="35">
        <v>11084</v>
      </c>
      <c r="D31" s="35">
        <v>101676</v>
      </c>
      <c r="E31" s="35">
        <v>76030</v>
      </c>
      <c r="F31" s="10">
        <f t="shared" si="0"/>
        <v>-25.223258192690508</v>
      </c>
      <c r="G31" s="1"/>
      <c r="H31" s="1"/>
      <c r="I31" s="1"/>
    </row>
    <row r="32" spans="1:9" x14ac:dyDescent="0.25">
      <c r="A32" s="11" t="s">
        <v>69</v>
      </c>
      <c r="B32" s="36">
        <v>384780</v>
      </c>
      <c r="C32" s="36">
        <v>333615</v>
      </c>
      <c r="D32" s="36">
        <v>2176411</v>
      </c>
      <c r="E32" s="36">
        <v>2204131</v>
      </c>
      <c r="F32" s="13">
        <f t="shared" si="0"/>
        <v>1.2736564922709874</v>
      </c>
      <c r="G32" s="1"/>
      <c r="H32" s="1"/>
      <c r="I32" s="1"/>
    </row>
    <row r="33" spans="1:9" x14ac:dyDescent="0.25">
      <c r="A33" s="8" t="s">
        <v>70</v>
      </c>
      <c r="B33" s="35">
        <v>16468</v>
      </c>
      <c r="C33" s="35">
        <v>20163</v>
      </c>
      <c r="D33" s="35">
        <v>99740.5</v>
      </c>
      <c r="E33" s="35">
        <v>101671</v>
      </c>
      <c r="F33" s="10">
        <f t="shared" si="0"/>
        <v>1.9355226813581226</v>
      </c>
      <c r="G33" s="1"/>
      <c r="H33" s="1"/>
      <c r="I33" s="1"/>
    </row>
    <row r="34" spans="1:9" x14ac:dyDescent="0.25">
      <c r="A34" s="11" t="s">
        <v>71</v>
      </c>
      <c r="B34" s="36">
        <v>1708</v>
      </c>
      <c r="C34" s="36">
        <v>2829</v>
      </c>
      <c r="D34" s="36">
        <v>12305</v>
      </c>
      <c r="E34" s="36">
        <v>15604</v>
      </c>
      <c r="F34" s="13">
        <f t="shared" si="0"/>
        <v>26.810239739943114</v>
      </c>
      <c r="G34" s="1"/>
      <c r="H34" s="1"/>
      <c r="I34" s="1"/>
    </row>
    <row r="35" spans="1:9" x14ac:dyDescent="0.25">
      <c r="A35" s="14" t="s">
        <v>72</v>
      </c>
      <c r="B35" s="15">
        <f>SUM(B7:B34)</f>
        <v>1252709</v>
      </c>
      <c r="C35" s="15">
        <f t="shared" ref="C35:E35" si="1">SUM(C7:C34)</f>
        <v>1103799.75</v>
      </c>
      <c r="D35" s="15">
        <f t="shared" si="1"/>
        <v>6947520</v>
      </c>
      <c r="E35" s="15">
        <f t="shared" si="1"/>
        <v>6723343</v>
      </c>
      <c r="F35" s="16">
        <f t="shared" si="0"/>
        <v>-3.2267197503569633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2303</v>
      </c>
      <c r="C38" s="41">
        <f>D7</f>
        <v>2336</v>
      </c>
      <c r="D38" s="41">
        <f>_xlfn.RANK.EQ(B38,$B$38:$B$65)+COUNTIF($B$38:$B$65,B38)-1</f>
        <v>23</v>
      </c>
      <c r="E38" s="42" t="str">
        <f t="shared" ref="E38:E65" si="2">INDEX($A$38:$B$65,MATCH(ROW()-37,$D$38:$D$65,0),1)</f>
        <v>VALENCIA</v>
      </c>
      <c r="F38" s="42">
        <f>LOOKUP(E38,$A$38:$A$65,$B$38:$B$65)</f>
        <v>2204131</v>
      </c>
      <c r="G38" s="42">
        <f>LOOKUP(E38,$A$38:$A$65,$C$38:$C$65)</f>
        <v>2176411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75543</v>
      </c>
      <c r="C39" s="41">
        <f t="shared" ref="C39:C65" si="5">D8</f>
        <v>85696</v>
      </c>
      <c r="D39" s="41">
        <f t="shared" ref="D39:D65" si="6">_xlfn.RANK.EQ(B39,$B$38:$B$65)+COUNTIF($B$38:$B$65,B39)-1</f>
        <v>11</v>
      </c>
      <c r="E39" s="42" t="str">
        <f t="shared" si="2"/>
        <v>BAHIA DE ALGECIRAS</v>
      </c>
      <c r="F39" s="42">
        <f t="shared" ref="F39:F54" si="7">LOOKUP(E39,$A$38:$A$65,$B$38:$B$65)</f>
        <v>2023376</v>
      </c>
      <c r="G39" s="42">
        <f t="shared" ref="G39:G65" si="8">LOOKUP(E39,$A$38:$A$65,$C$38:$C$65)</f>
        <v>1960399</v>
      </c>
    </row>
    <row r="40" spans="1:9" x14ac:dyDescent="0.25">
      <c r="A40" s="42" t="str">
        <f t="shared" si="3"/>
        <v>ALMERIA</v>
      </c>
      <c r="B40" s="41">
        <f t="shared" si="4"/>
        <v>3346</v>
      </c>
      <c r="C40" s="41">
        <f t="shared" si="5"/>
        <v>3025.25</v>
      </c>
      <c r="D40" s="41">
        <f t="shared" si="6"/>
        <v>21</v>
      </c>
      <c r="E40" s="42" t="str">
        <f t="shared" si="2"/>
        <v>BARCELONA</v>
      </c>
      <c r="F40" s="42">
        <f t="shared" si="7"/>
        <v>810277</v>
      </c>
      <c r="G40" s="42">
        <f t="shared" si="8"/>
        <v>849040.5</v>
      </c>
    </row>
    <row r="41" spans="1:9" x14ac:dyDescent="0.25">
      <c r="A41" s="42" t="str">
        <f t="shared" si="3"/>
        <v>AVILES</v>
      </c>
      <c r="B41" s="41">
        <f t="shared" si="4"/>
        <v>2</v>
      </c>
      <c r="C41" s="41">
        <f t="shared" si="5"/>
        <v>2</v>
      </c>
      <c r="D41" s="41">
        <f t="shared" si="6"/>
        <v>27</v>
      </c>
      <c r="E41" s="42" t="str">
        <f t="shared" si="2"/>
        <v>LAS PALMAS</v>
      </c>
      <c r="F41" s="42">
        <f t="shared" si="7"/>
        <v>516332</v>
      </c>
      <c r="G41" s="42">
        <f t="shared" si="8"/>
        <v>618335</v>
      </c>
    </row>
    <row r="42" spans="1:9" x14ac:dyDescent="0.25">
      <c r="A42" s="42" t="str">
        <f t="shared" si="3"/>
        <v>BAHIA DE ALGECIRAS</v>
      </c>
      <c r="B42" s="41">
        <f t="shared" si="4"/>
        <v>2023376</v>
      </c>
      <c r="C42" s="41">
        <f t="shared" si="5"/>
        <v>1960399</v>
      </c>
      <c r="D42" s="41">
        <f t="shared" si="6"/>
        <v>2</v>
      </c>
      <c r="E42" s="42" t="str">
        <f t="shared" si="2"/>
        <v>BILBAO</v>
      </c>
      <c r="F42" s="42">
        <f t="shared" si="7"/>
        <v>297018</v>
      </c>
      <c r="G42" s="42">
        <f t="shared" si="8"/>
        <v>299533.75</v>
      </c>
    </row>
    <row r="43" spans="1:9" x14ac:dyDescent="0.25">
      <c r="A43" s="42" t="str">
        <f t="shared" si="3"/>
        <v>BAHIA DE CADIZ</v>
      </c>
      <c r="B43" s="41">
        <f t="shared" si="4"/>
        <v>45407</v>
      </c>
      <c r="C43" s="41">
        <f t="shared" si="5"/>
        <v>44307</v>
      </c>
      <c r="D43" s="41">
        <f t="shared" si="6"/>
        <v>13</v>
      </c>
      <c r="E43" s="42" t="str">
        <f t="shared" si="2"/>
        <v>SANTA CRUZ DE TENERIFE</v>
      </c>
      <c r="F43" s="42">
        <f t="shared" si="7"/>
        <v>147301</v>
      </c>
      <c r="G43" s="42">
        <f t="shared" si="8"/>
        <v>160782</v>
      </c>
    </row>
    <row r="44" spans="1:9" x14ac:dyDescent="0.25">
      <c r="A44" s="42" t="str">
        <f t="shared" si="3"/>
        <v>BALEARES</v>
      </c>
      <c r="B44" s="41">
        <f t="shared" si="4"/>
        <v>31485</v>
      </c>
      <c r="C44" s="41">
        <f t="shared" si="5"/>
        <v>28413</v>
      </c>
      <c r="D44" s="41">
        <f t="shared" si="6"/>
        <v>15</v>
      </c>
      <c r="E44" s="42" t="str">
        <f t="shared" si="2"/>
        <v>VIGO</v>
      </c>
      <c r="F44" s="42">
        <f t="shared" si="7"/>
        <v>101671</v>
      </c>
      <c r="G44" s="42">
        <f t="shared" si="8"/>
        <v>99740.5</v>
      </c>
    </row>
    <row r="45" spans="1:9" x14ac:dyDescent="0.25">
      <c r="A45" s="42" t="str">
        <f t="shared" si="3"/>
        <v>BARCELONA</v>
      </c>
      <c r="B45" s="41">
        <f t="shared" si="4"/>
        <v>810277</v>
      </c>
      <c r="C45" s="41">
        <f t="shared" si="5"/>
        <v>849040.5</v>
      </c>
      <c r="D45" s="41">
        <f t="shared" si="6"/>
        <v>3</v>
      </c>
      <c r="E45" s="42" t="str">
        <f t="shared" si="2"/>
        <v>CASTELLON</v>
      </c>
      <c r="F45" s="42">
        <f t="shared" si="7"/>
        <v>97159</v>
      </c>
      <c r="G45" s="42">
        <f t="shared" si="8"/>
        <v>74873</v>
      </c>
    </row>
    <row r="46" spans="1:9" x14ac:dyDescent="0.25">
      <c r="A46" s="42" t="str">
        <f t="shared" si="3"/>
        <v>BILBAO</v>
      </c>
      <c r="B46" s="41">
        <f t="shared" si="4"/>
        <v>297018</v>
      </c>
      <c r="C46" s="41">
        <f t="shared" si="5"/>
        <v>299533.75</v>
      </c>
      <c r="D46" s="41">
        <f t="shared" si="6"/>
        <v>5</v>
      </c>
      <c r="E46" s="42" t="str">
        <f t="shared" si="2"/>
        <v>MALAGA</v>
      </c>
      <c r="F46" s="42">
        <f t="shared" si="7"/>
        <v>93548</v>
      </c>
      <c r="G46" s="42">
        <f t="shared" si="8"/>
        <v>246088</v>
      </c>
    </row>
    <row r="47" spans="1:9" x14ac:dyDescent="0.25">
      <c r="A47" s="42" t="str">
        <f t="shared" si="3"/>
        <v>CARTAGENA</v>
      </c>
      <c r="B47" s="41">
        <f t="shared" si="4"/>
        <v>37863</v>
      </c>
      <c r="C47" s="41">
        <f t="shared" si="5"/>
        <v>33612</v>
      </c>
      <c r="D47" s="41">
        <f t="shared" si="6"/>
        <v>14</v>
      </c>
      <c r="E47" s="42" t="str">
        <f t="shared" si="2"/>
        <v>TARRAGONA</v>
      </c>
      <c r="F47" s="42">
        <f t="shared" si="7"/>
        <v>76030</v>
      </c>
      <c r="G47" s="42">
        <f t="shared" si="8"/>
        <v>101676</v>
      </c>
    </row>
    <row r="48" spans="1:9" x14ac:dyDescent="0.25">
      <c r="A48" s="42" t="str">
        <f t="shared" si="3"/>
        <v>CASTELLON</v>
      </c>
      <c r="B48" s="41">
        <f t="shared" si="4"/>
        <v>97159</v>
      </c>
      <c r="C48" s="41">
        <f t="shared" si="5"/>
        <v>74873</v>
      </c>
      <c r="D48" s="41">
        <f t="shared" si="6"/>
        <v>8</v>
      </c>
      <c r="E48" s="42" t="str">
        <f t="shared" si="2"/>
        <v>ALICANTE</v>
      </c>
      <c r="F48" s="42">
        <f t="shared" si="7"/>
        <v>75543</v>
      </c>
      <c r="G48" s="42">
        <f t="shared" si="8"/>
        <v>85696</v>
      </c>
    </row>
    <row r="49" spans="1:7" x14ac:dyDescent="0.25">
      <c r="A49" s="42" t="str">
        <f t="shared" si="3"/>
        <v>CEUTA</v>
      </c>
      <c r="B49" s="41">
        <f t="shared" si="4"/>
        <v>9354</v>
      </c>
      <c r="C49" s="41">
        <f t="shared" si="5"/>
        <v>7543</v>
      </c>
      <c r="D49" s="41">
        <f t="shared" si="6"/>
        <v>20</v>
      </c>
      <c r="E49" s="42" t="str">
        <f t="shared" si="2"/>
        <v>SEVILLA</v>
      </c>
      <c r="F49" s="42">
        <f t="shared" si="7"/>
        <v>67252</v>
      </c>
      <c r="G49" s="42">
        <f t="shared" si="8"/>
        <v>77663</v>
      </c>
    </row>
    <row r="50" spans="1:7" x14ac:dyDescent="0.25">
      <c r="A50" s="42" t="str">
        <f t="shared" si="3"/>
        <v>FERROL-SAN CIBRAO</v>
      </c>
      <c r="B50" s="41">
        <f t="shared" si="4"/>
        <v>481</v>
      </c>
      <c r="C50" s="41">
        <f t="shared" si="5"/>
        <v>354</v>
      </c>
      <c r="D50" s="41">
        <f t="shared" si="6"/>
        <v>26</v>
      </c>
      <c r="E50" s="42" t="str">
        <f t="shared" si="2"/>
        <v>BAHIA DE CADIZ</v>
      </c>
      <c r="F50" s="42">
        <f t="shared" si="7"/>
        <v>45407</v>
      </c>
      <c r="G50" s="42">
        <f t="shared" si="8"/>
        <v>44307</v>
      </c>
    </row>
    <row r="51" spans="1:7" x14ac:dyDescent="0.25">
      <c r="A51" s="42" t="str">
        <f t="shared" si="3"/>
        <v>GIJON</v>
      </c>
      <c r="B51" s="41">
        <f t="shared" si="4"/>
        <v>30808</v>
      </c>
      <c r="C51" s="41">
        <f t="shared" si="5"/>
        <v>23683</v>
      </c>
      <c r="D51" s="41">
        <f t="shared" si="6"/>
        <v>16</v>
      </c>
      <c r="E51" s="42" t="str">
        <f t="shared" si="2"/>
        <v>CARTAGENA</v>
      </c>
      <c r="F51" s="42">
        <f t="shared" si="7"/>
        <v>37863</v>
      </c>
      <c r="G51" s="42">
        <f t="shared" si="8"/>
        <v>33612</v>
      </c>
    </row>
    <row r="52" spans="1:7" x14ac:dyDescent="0.25">
      <c r="A52" s="42" t="str">
        <f t="shared" si="3"/>
        <v>HUELVA</v>
      </c>
      <c r="B52" s="41">
        <f t="shared" si="4"/>
        <v>481</v>
      </c>
      <c r="C52" s="41">
        <f t="shared" si="5"/>
        <v>1020</v>
      </c>
      <c r="D52" s="41">
        <f t="shared" si="6"/>
        <v>26</v>
      </c>
      <c r="E52" s="42" t="str">
        <f t="shared" si="2"/>
        <v>BALEARES</v>
      </c>
      <c r="F52" s="42">
        <f t="shared" si="7"/>
        <v>31485</v>
      </c>
      <c r="G52" s="42">
        <f t="shared" si="8"/>
        <v>28413</v>
      </c>
    </row>
    <row r="53" spans="1:7" x14ac:dyDescent="0.25">
      <c r="A53" s="42" t="str">
        <f t="shared" si="3"/>
        <v>LAS PALMAS</v>
      </c>
      <c r="B53" s="41">
        <f t="shared" si="4"/>
        <v>516332</v>
      </c>
      <c r="C53" s="41">
        <f t="shared" si="5"/>
        <v>618335</v>
      </c>
      <c r="D53" s="41">
        <f t="shared" si="6"/>
        <v>4</v>
      </c>
      <c r="E53" s="42" t="str">
        <f t="shared" si="2"/>
        <v>GIJON</v>
      </c>
      <c r="F53" s="42">
        <f t="shared" si="7"/>
        <v>30808</v>
      </c>
      <c r="G53" s="42">
        <f t="shared" si="8"/>
        <v>23683</v>
      </c>
    </row>
    <row r="54" spans="1:7" x14ac:dyDescent="0.25">
      <c r="A54" s="42" t="str">
        <f t="shared" si="3"/>
        <v>MALAGA</v>
      </c>
      <c r="B54" s="41">
        <f t="shared" si="4"/>
        <v>93548</v>
      </c>
      <c r="C54" s="41">
        <f t="shared" si="5"/>
        <v>246088</v>
      </c>
      <c r="D54" s="41">
        <f t="shared" si="6"/>
        <v>9</v>
      </c>
      <c r="E54" s="42" t="str">
        <f t="shared" si="2"/>
        <v>MELILLA</v>
      </c>
      <c r="F54" s="42">
        <f t="shared" si="7"/>
        <v>17556</v>
      </c>
      <c r="G54" s="42">
        <f t="shared" si="8"/>
        <v>16274</v>
      </c>
    </row>
    <row r="55" spans="1:7" x14ac:dyDescent="0.25">
      <c r="A55" s="42" t="str">
        <f t="shared" si="3"/>
        <v>MARIN Y RIA DE PONTEVEDRA</v>
      </c>
      <c r="B55" s="41">
        <f t="shared" si="4"/>
        <v>15480</v>
      </c>
      <c r="C55" s="41">
        <f t="shared" si="5"/>
        <v>20244</v>
      </c>
      <c r="D55" s="41">
        <f t="shared" si="6"/>
        <v>19</v>
      </c>
      <c r="E55" s="42" t="str">
        <f t="shared" si="2"/>
        <v>VILAGARCIA</v>
      </c>
      <c r="F55" s="42">
        <f t="shared" ref="F55:F65" si="9">LOOKUP(E55,$A$38:$A$65,$B$38:$B$65)</f>
        <v>15604</v>
      </c>
      <c r="G55" s="42">
        <f t="shared" si="8"/>
        <v>12305</v>
      </c>
    </row>
    <row r="56" spans="1:7" x14ac:dyDescent="0.25">
      <c r="A56" s="42" t="str">
        <f t="shared" si="3"/>
        <v>MELILLA</v>
      </c>
      <c r="B56" s="41">
        <f t="shared" si="4"/>
        <v>17556</v>
      </c>
      <c r="C56" s="41">
        <f t="shared" si="5"/>
        <v>16274</v>
      </c>
      <c r="D56" s="41">
        <f t="shared" si="6"/>
        <v>17</v>
      </c>
      <c r="E56" s="42" t="str">
        <f t="shared" si="2"/>
        <v>MARIN Y RIA DE PONTEVEDRA</v>
      </c>
      <c r="F56" s="42">
        <f t="shared" si="9"/>
        <v>15480</v>
      </c>
      <c r="G56" s="42">
        <f t="shared" si="8"/>
        <v>20244</v>
      </c>
    </row>
    <row r="57" spans="1:7" x14ac:dyDescent="0.25">
      <c r="A57" s="42" t="str">
        <f t="shared" si="3"/>
        <v>MOTRIL</v>
      </c>
      <c r="B57" s="41">
        <f t="shared" si="4"/>
        <v>2884</v>
      </c>
      <c r="C57" s="41">
        <f t="shared" si="5"/>
        <v>3651</v>
      </c>
      <c r="D57" s="41">
        <f t="shared" si="6"/>
        <v>22</v>
      </c>
      <c r="E57" s="42" t="str">
        <f t="shared" si="2"/>
        <v>CEUTA</v>
      </c>
      <c r="F57" s="42">
        <f t="shared" si="9"/>
        <v>9354</v>
      </c>
      <c r="G57" s="42">
        <f t="shared" si="8"/>
        <v>7543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ALMERIA</v>
      </c>
      <c r="F58" s="42">
        <f t="shared" si="9"/>
        <v>3346</v>
      </c>
      <c r="G58" s="42">
        <f t="shared" si="8"/>
        <v>3025.25</v>
      </c>
    </row>
    <row r="59" spans="1:7" x14ac:dyDescent="0.25">
      <c r="A59" s="42" t="str">
        <f t="shared" si="3"/>
        <v>SANTA CRUZ DE TENERIFE</v>
      </c>
      <c r="B59" s="41">
        <f t="shared" si="4"/>
        <v>147301</v>
      </c>
      <c r="C59" s="41">
        <f t="shared" si="5"/>
        <v>160782</v>
      </c>
      <c r="D59" s="41">
        <f t="shared" si="6"/>
        <v>6</v>
      </c>
      <c r="E59" s="42" t="str">
        <f t="shared" si="2"/>
        <v>MOTRIL</v>
      </c>
      <c r="F59" s="42">
        <f t="shared" si="9"/>
        <v>2884</v>
      </c>
      <c r="G59" s="42">
        <f t="shared" si="8"/>
        <v>3651</v>
      </c>
    </row>
    <row r="60" spans="1:7" x14ac:dyDescent="0.25">
      <c r="A60" s="42" t="str">
        <f t="shared" si="3"/>
        <v>SANTANDER</v>
      </c>
      <c r="B60" s="41">
        <f t="shared" si="4"/>
        <v>651</v>
      </c>
      <c r="C60" s="41">
        <f t="shared" si="5"/>
        <v>513</v>
      </c>
      <c r="D60" s="41">
        <f t="shared" si="6"/>
        <v>24</v>
      </c>
      <c r="E60" s="42" t="str">
        <f t="shared" si="2"/>
        <v>A CORUÑA</v>
      </c>
      <c r="F60" s="42">
        <f t="shared" si="9"/>
        <v>2303</v>
      </c>
      <c r="G60" s="42">
        <f t="shared" si="8"/>
        <v>2336</v>
      </c>
    </row>
    <row r="61" spans="1:7" x14ac:dyDescent="0.25">
      <c r="A61" s="42" t="str">
        <f t="shared" si="3"/>
        <v>SEVILLA</v>
      </c>
      <c r="B61" s="41">
        <f t="shared" si="4"/>
        <v>67252</v>
      </c>
      <c r="C61" s="41">
        <f t="shared" si="5"/>
        <v>77663</v>
      </c>
      <c r="D61" s="41">
        <f t="shared" si="6"/>
        <v>12</v>
      </c>
      <c r="E61" s="42" t="str">
        <f t="shared" si="2"/>
        <v>SANTANDER</v>
      </c>
      <c r="F61" s="42">
        <f t="shared" si="9"/>
        <v>651</v>
      </c>
      <c r="G61" s="42">
        <f t="shared" si="8"/>
        <v>513</v>
      </c>
    </row>
    <row r="62" spans="1:7" x14ac:dyDescent="0.25">
      <c r="A62" s="42" t="str">
        <f t="shared" si="3"/>
        <v>TARRAGONA</v>
      </c>
      <c r="B62" s="41">
        <f t="shared" si="4"/>
        <v>76030</v>
      </c>
      <c r="C62" s="41">
        <f t="shared" si="5"/>
        <v>101676</v>
      </c>
      <c r="D62" s="41">
        <f t="shared" si="6"/>
        <v>10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2204131</v>
      </c>
      <c r="C63" s="41">
        <f t="shared" si="5"/>
        <v>2176411</v>
      </c>
      <c r="D63" s="41">
        <f t="shared" si="6"/>
        <v>1</v>
      </c>
      <c r="E63" s="42" t="str">
        <f t="shared" si="2"/>
        <v>FERROL-SAN CIBRAO</v>
      </c>
      <c r="F63" s="42">
        <f t="shared" si="9"/>
        <v>481</v>
      </c>
      <c r="G63" s="42">
        <f t="shared" si="8"/>
        <v>354</v>
      </c>
    </row>
    <row r="64" spans="1:7" x14ac:dyDescent="0.25">
      <c r="A64" s="42" t="str">
        <f t="shared" si="3"/>
        <v>VIGO</v>
      </c>
      <c r="B64" s="41">
        <f t="shared" si="4"/>
        <v>101671</v>
      </c>
      <c r="C64" s="41">
        <f t="shared" si="5"/>
        <v>99740.5</v>
      </c>
      <c r="D64" s="41">
        <f t="shared" si="6"/>
        <v>7</v>
      </c>
      <c r="E64" s="42" t="str">
        <f t="shared" si="2"/>
        <v>AVILES</v>
      </c>
      <c r="F64" s="42">
        <f t="shared" si="9"/>
        <v>2</v>
      </c>
      <c r="G64" s="42">
        <f t="shared" si="8"/>
        <v>2</v>
      </c>
    </row>
    <row r="65" spans="1:7" x14ac:dyDescent="0.25">
      <c r="A65" s="42" t="str">
        <f t="shared" si="3"/>
        <v>VILAGARCIA</v>
      </c>
      <c r="B65" s="41">
        <f t="shared" si="4"/>
        <v>15604</v>
      </c>
      <c r="C65" s="41">
        <f t="shared" si="5"/>
        <v>12305</v>
      </c>
      <c r="D65" s="41">
        <f t="shared" si="6"/>
        <v>18</v>
      </c>
      <c r="E65" s="42" t="str">
        <f t="shared" si="2"/>
        <v>PASAIA</v>
      </c>
      <c r="F65" s="42">
        <f t="shared" si="9"/>
        <v>0</v>
      </c>
      <c r="G65" s="42">
        <f t="shared" si="8"/>
        <v>0</v>
      </c>
    </row>
    <row r="66" spans="1:7" x14ac:dyDescent="0.25">
      <c r="A66" s="42"/>
      <c r="B66" s="42"/>
      <c r="C66" s="42"/>
      <c r="D66" s="42"/>
      <c r="E66" s="42"/>
      <c r="F66" s="42"/>
      <c r="G66" s="42"/>
    </row>
    <row r="67" spans="1:7" x14ac:dyDescent="0.25">
      <c r="A67" s="43"/>
      <c r="B67" s="44"/>
      <c r="C67" s="44"/>
      <c r="D67" s="44"/>
      <c r="E67" s="44"/>
      <c r="F67" s="40"/>
      <c r="G67" s="42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87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7">
        <v>0</v>
      </c>
      <c r="C7" s="37">
        <v>0</v>
      </c>
      <c r="D7" s="37">
        <v>0</v>
      </c>
      <c r="E7" s="37">
        <v>0</v>
      </c>
      <c r="F7" s="10" t="e">
        <f>((E7*100)/D7)-100</f>
        <v>#DIV/0!</v>
      </c>
      <c r="G7" s="1"/>
      <c r="H7" s="1"/>
      <c r="I7" s="1"/>
    </row>
    <row r="8" spans="1:12" x14ac:dyDescent="0.25">
      <c r="A8" s="11" t="s">
        <v>45</v>
      </c>
      <c r="B8" s="38">
        <v>844</v>
      </c>
      <c r="C8" s="38">
        <v>64</v>
      </c>
      <c r="D8" s="38">
        <v>2024</v>
      </c>
      <c r="E8" s="38">
        <v>683</v>
      </c>
      <c r="F8" s="13">
        <f t="shared" ref="F8:F35" si="0">((E8*100)/D8)-100</f>
        <v>-66.254940711462453</v>
      </c>
      <c r="G8" s="1"/>
      <c r="H8" s="1"/>
      <c r="I8" s="1"/>
    </row>
    <row r="9" spans="1:12" x14ac:dyDescent="0.25">
      <c r="A9" s="8" t="s">
        <v>46</v>
      </c>
      <c r="B9" s="37">
        <v>0</v>
      </c>
      <c r="C9" s="37">
        <v>0</v>
      </c>
      <c r="D9" s="37">
        <v>0</v>
      </c>
      <c r="E9" s="37">
        <v>0</v>
      </c>
      <c r="F9" s="18" t="e">
        <f t="shared" si="0"/>
        <v>#DIV/0!</v>
      </c>
      <c r="G9" s="1"/>
      <c r="H9" s="1"/>
      <c r="I9" s="1"/>
    </row>
    <row r="10" spans="1:12" x14ac:dyDescent="0.25">
      <c r="A10" s="11" t="s">
        <v>47</v>
      </c>
      <c r="B10" s="38">
        <v>0</v>
      </c>
      <c r="C10" s="38">
        <v>0</v>
      </c>
      <c r="D10" s="38">
        <v>0</v>
      </c>
      <c r="E10" s="38">
        <v>0</v>
      </c>
      <c r="F10" s="17" t="e">
        <f t="shared" si="0"/>
        <v>#DIV/0!</v>
      </c>
      <c r="G10" s="1"/>
      <c r="H10" s="1"/>
      <c r="I10" s="1"/>
    </row>
    <row r="11" spans="1:12" x14ac:dyDescent="0.25">
      <c r="A11" s="8" t="s">
        <v>48</v>
      </c>
      <c r="B11" s="37">
        <v>348121</v>
      </c>
      <c r="C11" s="37">
        <v>308939</v>
      </c>
      <c r="D11" s="37">
        <v>1812509</v>
      </c>
      <c r="E11" s="37">
        <v>1866083</v>
      </c>
      <c r="F11" s="10">
        <f t="shared" si="0"/>
        <v>2.9557922195144926</v>
      </c>
      <c r="G11" s="1"/>
      <c r="H11" s="1"/>
      <c r="I11" s="1"/>
    </row>
    <row r="12" spans="1:12" x14ac:dyDescent="0.25">
      <c r="A12" s="11" t="s">
        <v>49</v>
      </c>
      <c r="B12" s="38">
        <v>0</v>
      </c>
      <c r="C12" s="38">
        <v>0</v>
      </c>
      <c r="D12" s="38">
        <v>474</v>
      </c>
      <c r="E12" s="38">
        <v>0</v>
      </c>
      <c r="F12" s="13">
        <f t="shared" si="0"/>
        <v>-100</v>
      </c>
      <c r="G12" s="1"/>
      <c r="H12" s="1"/>
      <c r="I12" s="1"/>
    </row>
    <row r="13" spans="1:12" x14ac:dyDescent="0.25">
      <c r="A13" s="8" t="s">
        <v>50</v>
      </c>
      <c r="B13" s="37">
        <v>0</v>
      </c>
      <c r="C13" s="37">
        <v>2</v>
      </c>
      <c r="D13" s="37">
        <v>0</v>
      </c>
      <c r="E13" s="37">
        <v>4</v>
      </c>
      <c r="F13" s="10" t="e">
        <f t="shared" si="0"/>
        <v>#DIV/0!</v>
      </c>
      <c r="G13" s="1"/>
      <c r="H13" s="1"/>
      <c r="I13" s="1"/>
    </row>
    <row r="14" spans="1:12" x14ac:dyDescent="0.25">
      <c r="A14" s="11" t="s">
        <v>51</v>
      </c>
      <c r="B14" s="38">
        <v>38107</v>
      </c>
      <c r="C14" s="38">
        <v>20857</v>
      </c>
      <c r="D14" s="38">
        <v>242753.5</v>
      </c>
      <c r="E14" s="38">
        <v>137037.5</v>
      </c>
      <c r="F14" s="13">
        <f t="shared" si="0"/>
        <v>-43.548702696356592</v>
      </c>
      <c r="G14" s="1"/>
      <c r="H14" s="1"/>
      <c r="I14" s="1"/>
    </row>
    <row r="15" spans="1:12" x14ac:dyDescent="0.25">
      <c r="A15" s="8" t="s">
        <v>52</v>
      </c>
      <c r="B15" s="37">
        <v>141</v>
      </c>
      <c r="C15" s="37">
        <v>74.5</v>
      </c>
      <c r="D15" s="37">
        <v>752.5</v>
      </c>
      <c r="E15" s="37">
        <v>303.75</v>
      </c>
      <c r="F15" s="10">
        <f t="shared" si="0"/>
        <v>-59.634551495016609</v>
      </c>
      <c r="G15" s="1"/>
      <c r="H15" s="1"/>
      <c r="I15" s="1"/>
    </row>
    <row r="16" spans="1:12" x14ac:dyDescent="0.25">
      <c r="A16" s="11" t="s">
        <v>53</v>
      </c>
      <c r="B16" s="38">
        <v>0</v>
      </c>
      <c r="C16" s="38">
        <v>0</v>
      </c>
      <c r="D16" s="38">
        <v>0</v>
      </c>
      <c r="E16" s="38">
        <v>0</v>
      </c>
      <c r="F16" s="13" t="e">
        <f t="shared" si="0"/>
        <v>#DIV/0!</v>
      </c>
      <c r="G16" s="1"/>
      <c r="H16" s="1"/>
      <c r="I16" s="1"/>
    </row>
    <row r="17" spans="1:9" x14ac:dyDescent="0.25">
      <c r="A17" s="8" t="s">
        <v>54</v>
      </c>
      <c r="B17" s="37">
        <v>54</v>
      </c>
      <c r="C17" s="37">
        <v>180</v>
      </c>
      <c r="D17" s="37">
        <v>310</v>
      </c>
      <c r="E17" s="37">
        <v>1176</v>
      </c>
      <c r="F17" s="10">
        <f t="shared" si="0"/>
        <v>279.35483870967744</v>
      </c>
      <c r="G17" s="1"/>
      <c r="H17" s="1"/>
      <c r="I17" s="1"/>
    </row>
    <row r="18" spans="1:9" x14ac:dyDescent="0.25">
      <c r="A18" s="11" t="s">
        <v>55</v>
      </c>
      <c r="B18" s="38">
        <v>0</v>
      </c>
      <c r="C18" s="38">
        <v>0</v>
      </c>
      <c r="D18" s="38">
        <v>0</v>
      </c>
      <c r="E18" s="38">
        <v>0</v>
      </c>
      <c r="F18" s="17" t="e">
        <f t="shared" si="0"/>
        <v>#DIV/0!</v>
      </c>
      <c r="G18" s="1"/>
      <c r="H18" s="1"/>
      <c r="I18" s="1"/>
    </row>
    <row r="19" spans="1:9" x14ac:dyDescent="0.25">
      <c r="A19" s="8" t="s">
        <v>56</v>
      </c>
      <c r="B19" s="37">
        <v>0</v>
      </c>
      <c r="C19" s="37">
        <v>0</v>
      </c>
      <c r="D19" s="37">
        <v>0</v>
      </c>
      <c r="E19" s="37">
        <v>0</v>
      </c>
      <c r="F19" s="18" t="e">
        <f t="shared" si="0"/>
        <v>#DIV/0!</v>
      </c>
      <c r="G19" s="1"/>
      <c r="H19" s="1"/>
      <c r="I19" s="1"/>
    </row>
    <row r="20" spans="1:9" x14ac:dyDescent="0.25">
      <c r="A20" s="11" t="s">
        <v>57</v>
      </c>
      <c r="B20" s="38">
        <v>0</v>
      </c>
      <c r="C20" s="38">
        <v>0</v>
      </c>
      <c r="D20" s="38">
        <v>0</v>
      </c>
      <c r="E20" s="38">
        <v>0</v>
      </c>
      <c r="F20" s="17" t="e">
        <f t="shared" si="0"/>
        <v>#DIV/0!</v>
      </c>
      <c r="G20" s="1"/>
      <c r="H20" s="1"/>
      <c r="I20" s="1"/>
    </row>
    <row r="21" spans="1:9" x14ac:dyDescent="0.25">
      <c r="A21" s="8" t="s">
        <v>58</v>
      </c>
      <c r="B21" s="37">
        <v>0</v>
      </c>
      <c r="C21" s="37">
        <v>0</v>
      </c>
      <c r="D21" s="37">
        <v>0</v>
      </c>
      <c r="E21" s="37">
        <v>0</v>
      </c>
      <c r="F21" s="18" t="e">
        <f t="shared" si="0"/>
        <v>#DIV/0!</v>
      </c>
      <c r="G21" s="1"/>
      <c r="H21" s="1"/>
      <c r="I21" s="1"/>
    </row>
    <row r="22" spans="1:9" x14ac:dyDescent="0.25">
      <c r="A22" s="11" t="s">
        <v>59</v>
      </c>
      <c r="B22" s="38">
        <v>75117</v>
      </c>
      <c r="C22" s="38">
        <v>48970</v>
      </c>
      <c r="D22" s="38">
        <v>407982</v>
      </c>
      <c r="E22" s="38">
        <v>316605</v>
      </c>
      <c r="F22" s="13">
        <f t="shared" si="0"/>
        <v>-22.39731164610204</v>
      </c>
      <c r="G22" s="1"/>
      <c r="H22" s="1"/>
      <c r="I22" s="1"/>
    </row>
    <row r="23" spans="1:9" x14ac:dyDescent="0.25">
      <c r="A23" s="8" t="s">
        <v>60</v>
      </c>
      <c r="B23" s="37">
        <v>19553</v>
      </c>
      <c r="C23" s="37">
        <v>23615</v>
      </c>
      <c r="D23" s="37">
        <v>227376</v>
      </c>
      <c r="E23" s="37">
        <v>77987</v>
      </c>
      <c r="F23" s="10">
        <f t="shared" si="0"/>
        <v>-65.701305326859483</v>
      </c>
      <c r="G23" s="1"/>
      <c r="H23" s="1"/>
      <c r="I23" s="1"/>
    </row>
    <row r="24" spans="1:9" x14ac:dyDescent="0.25">
      <c r="A24" s="11" t="s">
        <v>61</v>
      </c>
      <c r="B24" s="38">
        <v>525</v>
      </c>
      <c r="C24" s="38">
        <v>126</v>
      </c>
      <c r="D24" s="38">
        <v>1715</v>
      </c>
      <c r="E24" s="38">
        <v>1450</v>
      </c>
      <c r="F24" s="13">
        <f t="shared" si="0"/>
        <v>-15.451895043731781</v>
      </c>
      <c r="G24" s="1"/>
      <c r="H24" s="1"/>
      <c r="I24" s="1"/>
    </row>
    <row r="25" spans="1:9" x14ac:dyDescent="0.25">
      <c r="A25" s="8" t="s">
        <v>62</v>
      </c>
      <c r="B25" s="37">
        <v>0</v>
      </c>
      <c r="C25" s="37">
        <v>0</v>
      </c>
      <c r="D25" s="37">
        <v>0</v>
      </c>
      <c r="E25" s="37">
        <v>0</v>
      </c>
      <c r="F25" s="18" t="e">
        <f t="shared" si="0"/>
        <v>#DIV/0!</v>
      </c>
      <c r="G25" s="1"/>
      <c r="H25" s="1"/>
      <c r="I25" s="1"/>
    </row>
    <row r="26" spans="1:9" x14ac:dyDescent="0.25">
      <c r="A26" s="11" t="s">
        <v>63</v>
      </c>
      <c r="B26" s="38">
        <v>0</v>
      </c>
      <c r="C26" s="38">
        <v>0</v>
      </c>
      <c r="D26" s="38">
        <v>0</v>
      </c>
      <c r="E26" s="38">
        <v>0</v>
      </c>
      <c r="F26" s="13" t="e">
        <f t="shared" si="0"/>
        <v>#DIV/0!</v>
      </c>
      <c r="G26" s="1"/>
      <c r="H26" s="1"/>
      <c r="I26" s="1"/>
    </row>
    <row r="27" spans="1:9" x14ac:dyDescent="0.25">
      <c r="A27" s="8" t="s">
        <v>64</v>
      </c>
      <c r="B27" s="37">
        <v>0</v>
      </c>
      <c r="C27" s="37">
        <v>0</v>
      </c>
      <c r="D27" s="37">
        <v>0</v>
      </c>
      <c r="E27" s="37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38">
        <v>332</v>
      </c>
      <c r="C28" s="38">
        <v>205</v>
      </c>
      <c r="D28" s="38">
        <v>2212</v>
      </c>
      <c r="E28" s="38">
        <v>1492</v>
      </c>
      <c r="F28" s="13">
        <f t="shared" si="0"/>
        <v>-32.549728752260393</v>
      </c>
      <c r="G28" s="1"/>
      <c r="H28" s="1"/>
      <c r="I28" s="1"/>
    </row>
    <row r="29" spans="1:9" x14ac:dyDescent="0.25">
      <c r="A29" s="8" t="s">
        <v>66</v>
      </c>
      <c r="B29" s="37">
        <v>0</v>
      </c>
      <c r="C29" s="37">
        <v>0</v>
      </c>
      <c r="D29" s="37">
        <v>2</v>
      </c>
      <c r="E29" s="37">
        <v>0</v>
      </c>
      <c r="F29" s="18">
        <f t="shared" si="0"/>
        <v>-100</v>
      </c>
      <c r="G29" s="1"/>
      <c r="H29" s="1"/>
      <c r="I29" s="1"/>
    </row>
    <row r="30" spans="1:9" x14ac:dyDescent="0.25">
      <c r="A30" s="11" t="s">
        <v>67</v>
      </c>
      <c r="B30" s="38">
        <v>0</v>
      </c>
      <c r="C30" s="38">
        <v>0</v>
      </c>
      <c r="D30" s="38">
        <v>0</v>
      </c>
      <c r="E30" s="38">
        <v>0</v>
      </c>
      <c r="F30" s="17" t="e">
        <f t="shared" si="0"/>
        <v>#DIV/0!</v>
      </c>
      <c r="G30" s="1"/>
      <c r="H30" s="1"/>
      <c r="I30" s="1"/>
    </row>
    <row r="31" spans="1:9" x14ac:dyDescent="0.25">
      <c r="A31" s="8" t="s">
        <v>68</v>
      </c>
      <c r="B31" s="37">
        <v>9317</v>
      </c>
      <c r="C31" s="37">
        <v>5236</v>
      </c>
      <c r="D31" s="37">
        <v>58603</v>
      </c>
      <c r="E31" s="37">
        <v>38161</v>
      </c>
      <c r="F31" s="10">
        <f t="shared" si="0"/>
        <v>-34.882173267580157</v>
      </c>
      <c r="G31" s="1"/>
      <c r="H31" s="1"/>
      <c r="I31" s="1"/>
    </row>
    <row r="32" spans="1:9" x14ac:dyDescent="0.25">
      <c r="A32" s="11" t="s">
        <v>69</v>
      </c>
      <c r="B32" s="38">
        <v>194692</v>
      </c>
      <c r="C32" s="38">
        <v>162528</v>
      </c>
      <c r="D32" s="38">
        <v>1095725</v>
      </c>
      <c r="E32" s="38">
        <v>1120101</v>
      </c>
      <c r="F32" s="13">
        <f t="shared" si="0"/>
        <v>2.2246457824727912</v>
      </c>
      <c r="G32" s="1"/>
      <c r="H32" s="1"/>
      <c r="I32" s="1"/>
    </row>
    <row r="33" spans="1:9" x14ac:dyDescent="0.25">
      <c r="A33" s="8" t="s">
        <v>70</v>
      </c>
      <c r="B33" s="37">
        <v>412</v>
      </c>
      <c r="C33" s="37">
        <v>1930</v>
      </c>
      <c r="D33" s="37">
        <v>4068</v>
      </c>
      <c r="E33" s="37">
        <v>4546</v>
      </c>
      <c r="F33" s="10">
        <f t="shared" si="0"/>
        <v>11.750245821042284</v>
      </c>
      <c r="G33" s="1"/>
      <c r="H33" s="1"/>
      <c r="I33" s="1"/>
    </row>
    <row r="34" spans="1:9" x14ac:dyDescent="0.25">
      <c r="A34" s="11" t="s">
        <v>71</v>
      </c>
      <c r="B34" s="38">
        <v>0</v>
      </c>
      <c r="C34" s="38">
        <v>0</v>
      </c>
      <c r="D34" s="38">
        <v>26</v>
      </c>
      <c r="E34" s="38">
        <v>0</v>
      </c>
      <c r="F34" s="13">
        <f t="shared" si="0"/>
        <v>-100</v>
      </c>
      <c r="G34" s="1"/>
      <c r="H34" s="1"/>
      <c r="I34" s="1"/>
    </row>
    <row r="35" spans="1:9" x14ac:dyDescent="0.25">
      <c r="A35" s="14" t="s">
        <v>72</v>
      </c>
      <c r="B35" s="15">
        <f>SUM(B7:B34)</f>
        <v>687215</v>
      </c>
      <c r="C35" s="15">
        <f t="shared" ref="C35:E35" si="1">SUM(C7:C34)</f>
        <v>572726.5</v>
      </c>
      <c r="D35" s="15">
        <f t="shared" si="1"/>
        <v>3856532</v>
      </c>
      <c r="E35" s="15">
        <f t="shared" si="1"/>
        <v>3565629.25</v>
      </c>
      <c r="F35" s="16">
        <f t="shared" si="0"/>
        <v>-7.5431177545006705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0</v>
      </c>
      <c r="C38" s="41">
        <f>D7</f>
        <v>0</v>
      </c>
      <c r="D38" s="41">
        <f>_xlfn.RANK.EQ(B38,$B$38:$B$65)+COUNTIF($B$38:$B$65,B38)-1</f>
        <v>28</v>
      </c>
      <c r="E38" s="42" t="str">
        <f t="shared" ref="E38:E65" si="2">INDEX($A$38:$B$65,MATCH(ROW()-37,$D$38:$D$65,0),1)</f>
        <v>BAHIA DE ALGECIRAS</v>
      </c>
      <c r="F38" s="42">
        <f>LOOKUP(E38,$A$38:$A$65,$B$38:$B$65)</f>
        <v>1866083</v>
      </c>
      <c r="G38" s="42">
        <f>LOOKUP(E38,$A$38:$A$65,$C$38:$C$65)</f>
        <v>1812509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683</v>
      </c>
      <c r="C39" s="41">
        <f t="shared" ref="C39:C65" si="5">D8</f>
        <v>2024</v>
      </c>
      <c r="D39" s="41">
        <f t="shared" ref="D39:D65" si="6">_xlfn.RANK.EQ(B39,$B$38:$B$65)+COUNTIF($B$38:$B$65,B39)-1</f>
        <v>11</v>
      </c>
      <c r="E39" s="42" t="str">
        <f t="shared" si="2"/>
        <v>VALENCIA</v>
      </c>
      <c r="F39" s="42">
        <f t="shared" ref="F39:F54" si="7">LOOKUP(E39,$A$38:$A$65,$B$38:$B$65)</f>
        <v>1120101</v>
      </c>
      <c r="G39" s="42">
        <f t="shared" ref="G39:G65" si="8">LOOKUP(E39,$A$38:$A$65,$C$38:$C$65)</f>
        <v>1095725</v>
      </c>
    </row>
    <row r="40" spans="1:9" x14ac:dyDescent="0.25">
      <c r="A40" s="42" t="str">
        <f t="shared" si="3"/>
        <v>ALMERIA</v>
      </c>
      <c r="B40" s="41">
        <f t="shared" si="4"/>
        <v>0</v>
      </c>
      <c r="C40" s="41">
        <f t="shared" si="5"/>
        <v>0</v>
      </c>
      <c r="D40" s="41">
        <f t="shared" si="6"/>
        <v>28</v>
      </c>
      <c r="E40" s="42" t="str">
        <f t="shared" si="2"/>
        <v>LAS PALMAS</v>
      </c>
      <c r="F40" s="42">
        <f t="shared" si="7"/>
        <v>316605</v>
      </c>
      <c r="G40" s="42">
        <f t="shared" si="8"/>
        <v>407982</v>
      </c>
    </row>
    <row r="41" spans="1:9" x14ac:dyDescent="0.25">
      <c r="A41" s="42" t="str">
        <f t="shared" si="3"/>
        <v>AVILES</v>
      </c>
      <c r="B41" s="41">
        <f t="shared" si="4"/>
        <v>0</v>
      </c>
      <c r="C41" s="41">
        <f t="shared" si="5"/>
        <v>0</v>
      </c>
      <c r="D41" s="41">
        <f t="shared" si="6"/>
        <v>28</v>
      </c>
      <c r="E41" s="42" t="str">
        <f t="shared" si="2"/>
        <v>BARCELONA</v>
      </c>
      <c r="F41" s="42">
        <f t="shared" si="7"/>
        <v>137037.5</v>
      </c>
      <c r="G41" s="42">
        <f t="shared" si="8"/>
        <v>242753.5</v>
      </c>
    </row>
    <row r="42" spans="1:9" x14ac:dyDescent="0.25">
      <c r="A42" s="42" t="str">
        <f t="shared" si="3"/>
        <v>BAHIA DE ALGECIRAS</v>
      </c>
      <c r="B42" s="41">
        <f t="shared" si="4"/>
        <v>1866083</v>
      </c>
      <c r="C42" s="41">
        <f t="shared" si="5"/>
        <v>1812509</v>
      </c>
      <c r="D42" s="41">
        <f t="shared" si="6"/>
        <v>1</v>
      </c>
      <c r="E42" s="42" t="str">
        <f t="shared" si="2"/>
        <v>MALAGA</v>
      </c>
      <c r="F42" s="42">
        <f t="shared" si="7"/>
        <v>77987</v>
      </c>
      <c r="G42" s="42">
        <f t="shared" si="8"/>
        <v>227376</v>
      </c>
    </row>
    <row r="43" spans="1:9" x14ac:dyDescent="0.25">
      <c r="A43" s="42" t="str">
        <f t="shared" si="3"/>
        <v>BAHIA DE CADIZ</v>
      </c>
      <c r="B43" s="41">
        <f t="shared" si="4"/>
        <v>0</v>
      </c>
      <c r="C43" s="41">
        <f t="shared" si="5"/>
        <v>474</v>
      </c>
      <c r="D43" s="41">
        <f t="shared" si="6"/>
        <v>28</v>
      </c>
      <c r="E43" s="42" t="str">
        <f t="shared" si="2"/>
        <v>TARRAGONA</v>
      </c>
      <c r="F43" s="42">
        <f t="shared" si="7"/>
        <v>38161</v>
      </c>
      <c r="G43" s="42">
        <f t="shared" si="8"/>
        <v>58603</v>
      </c>
    </row>
    <row r="44" spans="1:9" x14ac:dyDescent="0.25">
      <c r="A44" s="42" t="str">
        <f t="shared" si="3"/>
        <v>BALEARES</v>
      </c>
      <c r="B44" s="41">
        <f t="shared" si="4"/>
        <v>4</v>
      </c>
      <c r="C44" s="41">
        <f t="shared" si="5"/>
        <v>0</v>
      </c>
      <c r="D44" s="41">
        <f t="shared" si="6"/>
        <v>13</v>
      </c>
      <c r="E44" s="42" t="str">
        <f t="shared" si="2"/>
        <v>VIGO</v>
      </c>
      <c r="F44" s="42">
        <f t="shared" si="7"/>
        <v>4546</v>
      </c>
      <c r="G44" s="42">
        <f t="shared" si="8"/>
        <v>4068</v>
      </c>
    </row>
    <row r="45" spans="1:9" x14ac:dyDescent="0.25">
      <c r="A45" s="42" t="str">
        <f t="shared" si="3"/>
        <v>BARCELONA</v>
      </c>
      <c r="B45" s="41">
        <f t="shared" si="4"/>
        <v>137037.5</v>
      </c>
      <c r="C45" s="41">
        <f t="shared" si="5"/>
        <v>242753.5</v>
      </c>
      <c r="D45" s="41">
        <f t="shared" si="6"/>
        <v>4</v>
      </c>
      <c r="E45" s="42" t="str">
        <f t="shared" si="2"/>
        <v>SANTA CRUZ DE TENERIFE</v>
      </c>
      <c r="F45" s="42">
        <f t="shared" si="7"/>
        <v>1492</v>
      </c>
      <c r="G45" s="42">
        <f t="shared" si="8"/>
        <v>2212</v>
      </c>
    </row>
    <row r="46" spans="1:9" x14ac:dyDescent="0.25">
      <c r="A46" s="42" t="str">
        <f t="shared" si="3"/>
        <v>BILBAO</v>
      </c>
      <c r="B46" s="41">
        <f t="shared" si="4"/>
        <v>303.75</v>
      </c>
      <c r="C46" s="41">
        <f t="shared" si="5"/>
        <v>752.5</v>
      </c>
      <c r="D46" s="41">
        <f t="shared" si="6"/>
        <v>12</v>
      </c>
      <c r="E46" s="42" t="str">
        <f t="shared" si="2"/>
        <v>MARIN Y RIA DE PONTEVEDRA</v>
      </c>
      <c r="F46" s="42">
        <f t="shared" si="7"/>
        <v>1450</v>
      </c>
      <c r="G46" s="42">
        <f t="shared" si="8"/>
        <v>1715</v>
      </c>
    </row>
    <row r="47" spans="1:9" x14ac:dyDescent="0.25">
      <c r="A47" s="42" t="str">
        <f t="shared" si="3"/>
        <v>CARTAGENA</v>
      </c>
      <c r="B47" s="41">
        <f t="shared" si="4"/>
        <v>0</v>
      </c>
      <c r="C47" s="41">
        <f t="shared" si="5"/>
        <v>0</v>
      </c>
      <c r="D47" s="41">
        <f t="shared" si="6"/>
        <v>28</v>
      </c>
      <c r="E47" s="42" t="str">
        <f t="shared" si="2"/>
        <v>CASTELLON</v>
      </c>
      <c r="F47" s="42">
        <f t="shared" si="7"/>
        <v>1176</v>
      </c>
      <c r="G47" s="42">
        <f t="shared" si="8"/>
        <v>310</v>
      </c>
    </row>
    <row r="48" spans="1:9" x14ac:dyDescent="0.25">
      <c r="A48" s="42" t="str">
        <f t="shared" si="3"/>
        <v>CASTELLON</v>
      </c>
      <c r="B48" s="41">
        <f t="shared" si="4"/>
        <v>1176</v>
      </c>
      <c r="C48" s="41">
        <f t="shared" si="5"/>
        <v>310</v>
      </c>
      <c r="D48" s="41">
        <f t="shared" si="6"/>
        <v>10</v>
      </c>
      <c r="E48" s="42" t="str">
        <f t="shared" si="2"/>
        <v>ALICANTE</v>
      </c>
      <c r="F48" s="42">
        <f t="shared" si="7"/>
        <v>683</v>
      </c>
      <c r="G48" s="42">
        <f t="shared" si="8"/>
        <v>2024</v>
      </c>
    </row>
    <row r="49" spans="1:7" x14ac:dyDescent="0.25">
      <c r="A49" s="42" t="str">
        <f t="shared" si="3"/>
        <v>CEUTA</v>
      </c>
      <c r="B49" s="41">
        <f t="shared" si="4"/>
        <v>0</v>
      </c>
      <c r="C49" s="41">
        <f t="shared" si="5"/>
        <v>0</v>
      </c>
      <c r="D49" s="41">
        <f t="shared" si="6"/>
        <v>28</v>
      </c>
      <c r="E49" s="42" t="str">
        <f t="shared" si="2"/>
        <v>BILBAO</v>
      </c>
      <c r="F49" s="42">
        <f t="shared" si="7"/>
        <v>303.75</v>
      </c>
      <c r="G49" s="42">
        <f t="shared" si="8"/>
        <v>752.5</v>
      </c>
    </row>
    <row r="50" spans="1:7" x14ac:dyDescent="0.25">
      <c r="A50" s="42" t="str">
        <f t="shared" si="3"/>
        <v>FERROL-SAN CIBRAO</v>
      </c>
      <c r="B50" s="41">
        <f t="shared" si="4"/>
        <v>0</v>
      </c>
      <c r="C50" s="41">
        <f t="shared" si="5"/>
        <v>0</v>
      </c>
      <c r="D50" s="41">
        <f t="shared" si="6"/>
        <v>28</v>
      </c>
      <c r="E50" s="42" t="str">
        <f t="shared" si="2"/>
        <v>BALEARES</v>
      </c>
      <c r="F50" s="42">
        <f t="shared" si="7"/>
        <v>4</v>
      </c>
      <c r="G50" s="42">
        <f t="shared" si="8"/>
        <v>0</v>
      </c>
    </row>
    <row r="51" spans="1:7" x14ac:dyDescent="0.25">
      <c r="A51" s="42" t="str">
        <f t="shared" si="3"/>
        <v>GIJON</v>
      </c>
      <c r="B51" s="41">
        <f t="shared" si="4"/>
        <v>0</v>
      </c>
      <c r="C51" s="41">
        <f t="shared" si="5"/>
        <v>0</v>
      </c>
      <c r="D51" s="41">
        <f t="shared" si="6"/>
        <v>28</v>
      </c>
      <c r="E51" s="42" t="e">
        <f t="shared" si="2"/>
        <v>#N/A</v>
      </c>
      <c r="F51" s="42" t="e">
        <f t="shared" si="7"/>
        <v>#N/A</v>
      </c>
      <c r="G51" s="42" t="e">
        <f t="shared" si="8"/>
        <v>#N/A</v>
      </c>
    </row>
    <row r="52" spans="1:7" x14ac:dyDescent="0.25">
      <c r="A52" s="42" t="str">
        <f t="shared" si="3"/>
        <v>HUELVA</v>
      </c>
      <c r="B52" s="41">
        <f t="shared" si="4"/>
        <v>0</v>
      </c>
      <c r="C52" s="41">
        <f t="shared" si="5"/>
        <v>0</v>
      </c>
      <c r="D52" s="41">
        <f t="shared" si="6"/>
        <v>28</v>
      </c>
      <c r="E52" s="42" t="e">
        <f t="shared" si="2"/>
        <v>#N/A</v>
      </c>
      <c r="F52" s="42" t="e">
        <f t="shared" si="7"/>
        <v>#N/A</v>
      </c>
      <c r="G52" s="42" t="e">
        <f t="shared" si="8"/>
        <v>#N/A</v>
      </c>
    </row>
    <row r="53" spans="1:7" x14ac:dyDescent="0.25">
      <c r="A53" s="42" t="str">
        <f t="shared" si="3"/>
        <v>LAS PALMAS</v>
      </c>
      <c r="B53" s="41">
        <f t="shared" si="4"/>
        <v>316605</v>
      </c>
      <c r="C53" s="41">
        <f t="shared" si="5"/>
        <v>407982</v>
      </c>
      <c r="D53" s="41">
        <f t="shared" si="6"/>
        <v>3</v>
      </c>
      <c r="E53" s="42" t="e">
        <f t="shared" si="2"/>
        <v>#N/A</v>
      </c>
      <c r="F53" s="42" t="e">
        <f t="shared" si="7"/>
        <v>#N/A</v>
      </c>
      <c r="G53" s="42" t="e">
        <f t="shared" si="8"/>
        <v>#N/A</v>
      </c>
    </row>
    <row r="54" spans="1:7" x14ac:dyDescent="0.25">
      <c r="A54" s="42" t="str">
        <f t="shared" si="3"/>
        <v>MALAGA</v>
      </c>
      <c r="B54" s="41">
        <f t="shared" si="4"/>
        <v>77987</v>
      </c>
      <c r="C54" s="41">
        <f t="shared" si="5"/>
        <v>227376</v>
      </c>
      <c r="D54" s="41">
        <f t="shared" si="6"/>
        <v>5</v>
      </c>
      <c r="E54" s="42" t="e">
        <f t="shared" si="2"/>
        <v>#N/A</v>
      </c>
      <c r="F54" s="42" t="e">
        <f t="shared" si="7"/>
        <v>#N/A</v>
      </c>
      <c r="G54" s="42" t="e">
        <f t="shared" si="8"/>
        <v>#N/A</v>
      </c>
    </row>
    <row r="55" spans="1:7" x14ac:dyDescent="0.25">
      <c r="A55" s="42" t="str">
        <f t="shared" si="3"/>
        <v>MARIN Y RIA DE PONTEVEDRA</v>
      </c>
      <c r="B55" s="41">
        <f t="shared" si="4"/>
        <v>1450</v>
      </c>
      <c r="C55" s="41">
        <f t="shared" si="5"/>
        <v>1715</v>
      </c>
      <c r="D55" s="41">
        <f t="shared" si="6"/>
        <v>9</v>
      </c>
      <c r="E55" s="42" t="e">
        <f t="shared" si="2"/>
        <v>#N/A</v>
      </c>
      <c r="F55" s="42" t="e">
        <f t="shared" ref="F55:F65" si="9">LOOKUP(E55,$A$38:$A$65,$B$38:$B$65)</f>
        <v>#N/A</v>
      </c>
      <c r="G55" s="42" t="e">
        <f t="shared" si="8"/>
        <v>#N/A</v>
      </c>
    </row>
    <row r="56" spans="1:7" x14ac:dyDescent="0.25">
      <c r="A56" s="42" t="str">
        <f t="shared" si="3"/>
        <v>MELILLA</v>
      </c>
      <c r="B56" s="41">
        <f t="shared" si="4"/>
        <v>0</v>
      </c>
      <c r="C56" s="41">
        <f t="shared" si="5"/>
        <v>0</v>
      </c>
      <c r="D56" s="41">
        <f t="shared" si="6"/>
        <v>28</v>
      </c>
      <c r="E56" s="42" t="e">
        <f t="shared" si="2"/>
        <v>#N/A</v>
      </c>
      <c r="F56" s="42" t="e">
        <f t="shared" si="9"/>
        <v>#N/A</v>
      </c>
      <c r="G56" s="42" t="e">
        <f t="shared" si="8"/>
        <v>#N/A</v>
      </c>
    </row>
    <row r="57" spans="1:7" x14ac:dyDescent="0.25">
      <c r="A57" s="42" t="str">
        <f t="shared" si="3"/>
        <v>MOTRIL</v>
      </c>
      <c r="B57" s="41">
        <f t="shared" si="4"/>
        <v>0</v>
      </c>
      <c r="C57" s="41">
        <f t="shared" si="5"/>
        <v>0</v>
      </c>
      <c r="D57" s="41">
        <f t="shared" si="6"/>
        <v>28</v>
      </c>
      <c r="E57" s="42" t="e">
        <f t="shared" si="2"/>
        <v>#N/A</v>
      </c>
      <c r="F57" s="42" t="e">
        <f t="shared" si="9"/>
        <v>#N/A</v>
      </c>
      <c r="G57" s="42" t="e">
        <f t="shared" si="8"/>
        <v>#N/A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e">
        <f t="shared" si="2"/>
        <v>#N/A</v>
      </c>
      <c r="F58" s="42" t="e">
        <f t="shared" si="9"/>
        <v>#N/A</v>
      </c>
      <c r="G58" s="42" t="e">
        <f t="shared" si="8"/>
        <v>#N/A</v>
      </c>
    </row>
    <row r="59" spans="1:7" x14ac:dyDescent="0.25">
      <c r="A59" s="42" t="str">
        <f t="shared" si="3"/>
        <v>SANTA CRUZ DE TENERIFE</v>
      </c>
      <c r="B59" s="41">
        <f t="shared" si="4"/>
        <v>1492</v>
      </c>
      <c r="C59" s="41">
        <f t="shared" si="5"/>
        <v>2212</v>
      </c>
      <c r="D59" s="41">
        <f t="shared" si="6"/>
        <v>8</v>
      </c>
      <c r="E59" s="42" t="e">
        <f t="shared" si="2"/>
        <v>#N/A</v>
      </c>
      <c r="F59" s="42" t="e">
        <f t="shared" si="9"/>
        <v>#N/A</v>
      </c>
      <c r="G59" s="42" t="e">
        <f t="shared" si="8"/>
        <v>#N/A</v>
      </c>
    </row>
    <row r="60" spans="1:7" x14ac:dyDescent="0.25">
      <c r="A60" s="42" t="str">
        <f t="shared" si="3"/>
        <v>SANTANDER</v>
      </c>
      <c r="B60" s="41">
        <f t="shared" si="4"/>
        <v>0</v>
      </c>
      <c r="C60" s="41">
        <f t="shared" si="5"/>
        <v>2</v>
      </c>
      <c r="D60" s="41">
        <f t="shared" si="6"/>
        <v>28</v>
      </c>
      <c r="E60" s="42" t="e">
        <f t="shared" si="2"/>
        <v>#N/A</v>
      </c>
      <c r="F60" s="42" t="e">
        <f t="shared" si="9"/>
        <v>#N/A</v>
      </c>
      <c r="G60" s="42" t="e">
        <f t="shared" si="8"/>
        <v>#N/A</v>
      </c>
    </row>
    <row r="61" spans="1:7" x14ac:dyDescent="0.25">
      <c r="A61" s="42" t="str">
        <f t="shared" si="3"/>
        <v>SEVILLA</v>
      </c>
      <c r="B61" s="41">
        <f t="shared" si="4"/>
        <v>0</v>
      </c>
      <c r="C61" s="41">
        <f t="shared" si="5"/>
        <v>0</v>
      </c>
      <c r="D61" s="41">
        <f t="shared" si="6"/>
        <v>28</v>
      </c>
      <c r="E61" s="42" t="e">
        <f t="shared" si="2"/>
        <v>#N/A</v>
      </c>
      <c r="F61" s="42" t="e">
        <f t="shared" si="9"/>
        <v>#N/A</v>
      </c>
      <c r="G61" s="42" t="e">
        <f t="shared" si="8"/>
        <v>#N/A</v>
      </c>
    </row>
    <row r="62" spans="1:7" x14ac:dyDescent="0.25">
      <c r="A62" s="42" t="str">
        <f t="shared" si="3"/>
        <v>TARRAGONA</v>
      </c>
      <c r="B62" s="41">
        <f t="shared" si="4"/>
        <v>38161</v>
      </c>
      <c r="C62" s="41">
        <f t="shared" si="5"/>
        <v>58603</v>
      </c>
      <c r="D62" s="41">
        <f t="shared" si="6"/>
        <v>6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1120101</v>
      </c>
      <c r="C63" s="41">
        <f t="shared" si="5"/>
        <v>1095725</v>
      </c>
      <c r="D63" s="41">
        <f t="shared" si="6"/>
        <v>2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4546</v>
      </c>
      <c r="C64" s="41">
        <f t="shared" si="5"/>
        <v>4068</v>
      </c>
      <c r="D64" s="41">
        <f t="shared" si="6"/>
        <v>7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0</v>
      </c>
      <c r="C65" s="41">
        <f t="shared" si="5"/>
        <v>26</v>
      </c>
      <c r="D65" s="41">
        <f t="shared" si="6"/>
        <v>28</v>
      </c>
      <c r="E65" s="42" t="str">
        <f t="shared" si="2"/>
        <v>A CORUÑA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7" bestFit="1" customWidth="1"/>
    <col min="7" max="7" width="11.5703125" bestFit="1" customWidth="1"/>
  </cols>
  <sheetData>
    <row r="1" spans="1:12" s="2" customFormat="1" ht="22.5" customHeight="1" x14ac:dyDescent="0.35">
      <c r="F1" s="3" t="s">
        <v>94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">
        <v>40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40</v>
      </c>
      <c r="C7" s="9">
        <v>111</v>
      </c>
      <c r="D7" s="9">
        <v>40</v>
      </c>
      <c r="E7" s="9">
        <v>358</v>
      </c>
      <c r="F7" s="10">
        <f>((E7*100)/D7)-100</f>
        <v>795</v>
      </c>
      <c r="G7" s="1"/>
      <c r="H7" s="1"/>
      <c r="I7" s="1"/>
    </row>
    <row r="8" spans="1:12" x14ac:dyDescent="0.25">
      <c r="A8" s="11" t="s">
        <v>45</v>
      </c>
      <c r="B8" s="12">
        <v>10965</v>
      </c>
      <c r="C8" s="12">
        <v>10645</v>
      </c>
      <c r="D8" s="12">
        <v>60942</v>
      </c>
      <c r="E8" s="12">
        <v>59558</v>
      </c>
      <c r="F8" s="13">
        <f t="shared" ref="F8:F35" si="0">((E8*100)/D8)-100</f>
        <v>-2.2710117816940709</v>
      </c>
      <c r="G8" s="1"/>
      <c r="H8" s="1"/>
      <c r="I8" s="1"/>
    </row>
    <row r="9" spans="1:12" x14ac:dyDescent="0.25">
      <c r="A9" s="8" t="s">
        <v>46</v>
      </c>
      <c r="B9" s="9">
        <v>254</v>
      </c>
      <c r="C9" s="9">
        <v>178</v>
      </c>
      <c r="D9" s="9">
        <v>2192.25</v>
      </c>
      <c r="E9" s="9">
        <v>1953</v>
      </c>
      <c r="F9" s="10">
        <f t="shared" si="0"/>
        <v>-10.913445090660275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0</v>
      </c>
      <c r="E10" s="12">
        <v>0</v>
      </c>
      <c r="F10" s="17" t="e">
        <f t="shared" si="0"/>
        <v>#DIV/0!</v>
      </c>
      <c r="G10" s="1"/>
      <c r="H10" s="1"/>
      <c r="I10" s="1"/>
    </row>
    <row r="11" spans="1:12" x14ac:dyDescent="0.25">
      <c r="A11" s="8" t="s">
        <v>48</v>
      </c>
      <c r="B11" s="9">
        <v>2666</v>
      </c>
      <c r="C11" s="9">
        <v>0</v>
      </c>
      <c r="D11" s="9">
        <v>12264</v>
      </c>
      <c r="E11" s="9">
        <v>361</v>
      </c>
      <c r="F11" s="10">
        <f t="shared" si="0"/>
        <v>-97.056425309849971</v>
      </c>
      <c r="G11" s="1"/>
      <c r="H11" s="1"/>
      <c r="I11" s="1"/>
    </row>
    <row r="12" spans="1:12" x14ac:dyDescent="0.25">
      <c r="A12" s="11" t="s">
        <v>49</v>
      </c>
      <c r="B12" s="12">
        <v>2547</v>
      </c>
      <c r="C12" s="12">
        <v>2575.5</v>
      </c>
      <c r="D12" s="12">
        <v>16729.5</v>
      </c>
      <c r="E12" s="12">
        <v>16555.5</v>
      </c>
      <c r="F12" s="13">
        <f t="shared" si="0"/>
        <v>-1.0400789025374308</v>
      </c>
      <c r="G12" s="1"/>
      <c r="H12" s="1"/>
      <c r="I12" s="1"/>
    </row>
    <row r="13" spans="1:12" x14ac:dyDescent="0.25">
      <c r="A13" s="8" t="s">
        <v>50</v>
      </c>
      <c r="B13" s="9">
        <v>6008</v>
      </c>
      <c r="C13" s="9">
        <v>5865</v>
      </c>
      <c r="D13" s="9">
        <v>28411</v>
      </c>
      <c r="E13" s="9">
        <v>31456</v>
      </c>
      <c r="F13" s="10">
        <f t="shared" si="0"/>
        <v>10.717679771919322</v>
      </c>
      <c r="G13" s="1"/>
      <c r="H13" s="1"/>
      <c r="I13" s="1"/>
    </row>
    <row r="14" spans="1:12" x14ac:dyDescent="0.25">
      <c r="A14" s="11" t="s">
        <v>51</v>
      </c>
      <c r="B14" s="12">
        <v>15296.5</v>
      </c>
      <c r="C14" s="12">
        <v>14558</v>
      </c>
      <c r="D14" s="12">
        <v>81872.5</v>
      </c>
      <c r="E14" s="12">
        <v>80143</v>
      </c>
      <c r="F14" s="13">
        <f t="shared" si="0"/>
        <v>-2.1124309139210311</v>
      </c>
      <c r="G14" s="1"/>
      <c r="H14" s="1"/>
      <c r="I14" s="1"/>
    </row>
    <row r="15" spans="1:12" x14ac:dyDescent="0.25">
      <c r="A15" s="8" t="s">
        <v>52</v>
      </c>
      <c r="B15" s="9">
        <v>5883.75</v>
      </c>
      <c r="C15" s="9">
        <v>5527</v>
      </c>
      <c r="D15" s="9">
        <v>32173</v>
      </c>
      <c r="E15" s="9">
        <v>32778.25</v>
      </c>
      <c r="F15" s="10">
        <f t="shared" si="0"/>
        <v>1.8812358188543215</v>
      </c>
      <c r="G15" s="1"/>
      <c r="H15" s="1"/>
      <c r="I15" s="1"/>
    </row>
    <row r="16" spans="1:12" x14ac:dyDescent="0.25">
      <c r="A16" s="11" t="s">
        <v>53</v>
      </c>
      <c r="B16" s="12">
        <v>1184</v>
      </c>
      <c r="C16" s="12">
        <v>1129</v>
      </c>
      <c r="D16" s="12">
        <v>8508</v>
      </c>
      <c r="E16" s="12">
        <v>9020</v>
      </c>
      <c r="F16" s="13">
        <f t="shared" si="0"/>
        <v>6.0178655383168831</v>
      </c>
      <c r="G16" s="1"/>
      <c r="H16" s="1"/>
      <c r="I16" s="1"/>
    </row>
    <row r="17" spans="1:9" x14ac:dyDescent="0.25">
      <c r="A17" s="8" t="s">
        <v>54</v>
      </c>
      <c r="B17" s="9">
        <v>664</v>
      </c>
      <c r="C17" s="9">
        <v>280</v>
      </c>
      <c r="D17" s="9">
        <v>3660</v>
      </c>
      <c r="E17" s="9">
        <v>1190</v>
      </c>
      <c r="F17" s="10">
        <f t="shared" si="0"/>
        <v>-67.486338797814199</v>
      </c>
      <c r="G17" s="1"/>
      <c r="H17" s="1"/>
      <c r="I17" s="1"/>
    </row>
    <row r="18" spans="1:9" x14ac:dyDescent="0.25">
      <c r="A18" s="11" t="s">
        <v>55</v>
      </c>
      <c r="B18" s="12">
        <v>1366</v>
      </c>
      <c r="C18" s="12">
        <v>1374</v>
      </c>
      <c r="D18" s="12">
        <v>7416</v>
      </c>
      <c r="E18" s="12">
        <v>9340</v>
      </c>
      <c r="F18" s="13">
        <f t="shared" si="0"/>
        <v>25.94390507011866</v>
      </c>
      <c r="G18" s="1"/>
      <c r="H18" s="1"/>
      <c r="I18" s="1"/>
    </row>
    <row r="19" spans="1:9" x14ac:dyDescent="0.25">
      <c r="A19" s="8" t="s">
        <v>56</v>
      </c>
      <c r="B19" s="9">
        <v>0</v>
      </c>
      <c r="C19" s="9">
        <v>0</v>
      </c>
      <c r="D19" s="9">
        <v>0</v>
      </c>
      <c r="E19" s="9">
        <v>40</v>
      </c>
      <c r="F19" s="18" t="e">
        <f t="shared" si="0"/>
        <v>#DIV/0!</v>
      </c>
      <c r="G19" s="1"/>
      <c r="H19" s="1"/>
      <c r="I19" s="1"/>
    </row>
    <row r="20" spans="1:9" x14ac:dyDescent="0.25">
      <c r="A20" s="11" t="s">
        <v>57</v>
      </c>
      <c r="B20" s="12">
        <v>814</v>
      </c>
      <c r="C20" s="12">
        <v>677</v>
      </c>
      <c r="D20" s="12">
        <v>4423</v>
      </c>
      <c r="E20" s="12">
        <v>5066</v>
      </c>
      <c r="F20" s="13">
        <f t="shared" si="0"/>
        <v>14.537644132941438</v>
      </c>
      <c r="G20" s="1"/>
      <c r="H20" s="1"/>
      <c r="I20" s="1"/>
    </row>
    <row r="21" spans="1:9" x14ac:dyDescent="0.25">
      <c r="A21" s="8" t="s">
        <v>58</v>
      </c>
      <c r="B21" s="9">
        <v>130</v>
      </c>
      <c r="C21" s="9">
        <v>200</v>
      </c>
      <c r="D21" s="9">
        <v>775</v>
      </c>
      <c r="E21" s="9">
        <v>481</v>
      </c>
      <c r="F21" s="10">
        <f t="shared" si="0"/>
        <v>-37.935483870967744</v>
      </c>
      <c r="G21" s="1"/>
      <c r="H21" s="1"/>
      <c r="I21" s="1"/>
    </row>
    <row r="22" spans="1:9" x14ac:dyDescent="0.25">
      <c r="A22" s="11" t="s">
        <v>59</v>
      </c>
      <c r="B22" s="12">
        <v>28040</v>
      </c>
      <c r="C22" s="12">
        <v>26662</v>
      </c>
      <c r="D22" s="12">
        <v>169931</v>
      </c>
      <c r="E22" s="12">
        <v>161019</v>
      </c>
      <c r="F22" s="13">
        <f t="shared" si="0"/>
        <v>-5.2444815837016137</v>
      </c>
      <c r="G22" s="1"/>
      <c r="H22" s="1"/>
      <c r="I22" s="1"/>
    </row>
    <row r="23" spans="1:9" x14ac:dyDescent="0.25">
      <c r="A23" s="8" t="s">
        <v>60</v>
      </c>
      <c r="B23" s="9">
        <v>905</v>
      </c>
      <c r="C23" s="9">
        <v>1070</v>
      </c>
      <c r="D23" s="9">
        <v>6931</v>
      </c>
      <c r="E23" s="9">
        <v>6668</v>
      </c>
      <c r="F23" s="10">
        <f t="shared" si="0"/>
        <v>-3.7945462415235909</v>
      </c>
      <c r="G23" s="1"/>
      <c r="H23" s="1"/>
      <c r="I23" s="1"/>
    </row>
    <row r="24" spans="1:9" x14ac:dyDescent="0.25">
      <c r="A24" s="11" t="s">
        <v>61</v>
      </c>
      <c r="B24" s="12">
        <v>499</v>
      </c>
      <c r="C24" s="12">
        <v>617</v>
      </c>
      <c r="D24" s="12">
        <v>2661</v>
      </c>
      <c r="E24" s="12">
        <v>3248</v>
      </c>
      <c r="F24" s="13">
        <f t="shared" si="0"/>
        <v>22.059376174370541</v>
      </c>
      <c r="G24" s="1"/>
      <c r="H24" s="1"/>
      <c r="I24" s="1"/>
    </row>
    <row r="25" spans="1:9" x14ac:dyDescent="0.25">
      <c r="A25" s="8" t="s">
        <v>62</v>
      </c>
      <c r="B25" s="9">
        <v>1524</v>
      </c>
      <c r="C25" s="9">
        <v>1874</v>
      </c>
      <c r="D25" s="9">
        <v>9913</v>
      </c>
      <c r="E25" s="9">
        <v>9790</v>
      </c>
      <c r="F25" s="10">
        <f t="shared" si="0"/>
        <v>-1.240794915767168</v>
      </c>
      <c r="G25" s="1"/>
      <c r="H25" s="1"/>
      <c r="I25" s="1"/>
    </row>
    <row r="26" spans="1:9" x14ac:dyDescent="0.25">
      <c r="A26" s="11" t="s">
        <v>63</v>
      </c>
      <c r="B26" s="12">
        <v>108</v>
      </c>
      <c r="C26" s="12">
        <v>24</v>
      </c>
      <c r="D26" s="12">
        <v>1312</v>
      </c>
      <c r="E26" s="12">
        <v>408</v>
      </c>
      <c r="F26" s="13">
        <f t="shared" si="0"/>
        <v>-68.902439024390247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22858</v>
      </c>
      <c r="C28" s="12">
        <v>21129</v>
      </c>
      <c r="D28" s="12">
        <v>139652</v>
      </c>
      <c r="E28" s="12">
        <v>130243</v>
      </c>
      <c r="F28" s="13">
        <f t="shared" si="0"/>
        <v>-6.7374616904877769</v>
      </c>
      <c r="G28" s="1"/>
      <c r="H28" s="1"/>
      <c r="I28" s="1"/>
    </row>
    <row r="29" spans="1:9" x14ac:dyDescent="0.25">
      <c r="A29" s="8" t="s">
        <v>66</v>
      </c>
      <c r="B29" s="9">
        <v>0</v>
      </c>
      <c r="C29" s="9">
        <v>0</v>
      </c>
      <c r="D29" s="9">
        <v>0</v>
      </c>
      <c r="E29" s="9">
        <v>0</v>
      </c>
      <c r="F29" s="18" t="e">
        <f t="shared" si="0"/>
        <v>#DIV/0!</v>
      </c>
      <c r="G29" s="1"/>
      <c r="H29" s="1"/>
      <c r="I29" s="1"/>
    </row>
    <row r="30" spans="1:9" x14ac:dyDescent="0.25">
      <c r="A30" s="11" t="s">
        <v>67</v>
      </c>
      <c r="B30" s="12">
        <v>11301</v>
      </c>
      <c r="C30" s="12">
        <v>10235</v>
      </c>
      <c r="D30" s="12">
        <v>66787</v>
      </c>
      <c r="E30" s="12">
        <v>60344</v>
      </c>
      <c r="F30" s="13">
        <f t="shared" si="0"/>
        <v>-9.6470870079506454</v>
      </c>
      <c r="G30" s="1"/>
      <c r="H30" s="1"/>
      <c r="I30" s="1"/>
    </row>
    <row r="31" spans="1:9" x14ac:dyDescent="0.25">
      <c r="A31" s="8" t="s">
        <v>68</v>
      </c>
      <c r="B31" s="9">
        <v>1778</v>
      </c>
      <c r="C31" s="9">
        <v>965</v>
      </c>
      <c r="D31" s="9">
        <v>11172</v>
      </c>
      <c r="E31" s="9">
        <v>8453</v>
      </c>
      <c r="F31" s="10">
        <f t="shared" si="0"/>
        <v>-24.33762978875761</v>
      </c>
      <c r="G31" s="1"/>
      <c r="H31" s="1"/>
      <c r="I31" s="1"/>
    </row>
    <row r="32" spans="1:9" x14ac:dyDescent="0.25">
      <c r="A32" s="11" t="s">
        <v>69</v>
      </c>
      <c r="B32" s="12">
        <v>16167</v>
      </c>
      <c r="C32" s="12">
        <v>12288</v>
      </c>
      <c r="D32" s="12">
        <v>73894</v>
      </c>
      <c r="E32" s="12">
        <v>66794</v>
      </c>
      <c r="F32" s="13">
        <f t="shared" si="0"/>
        <v>-9.6083579180989034</v>
      </c>
      <c r="G32" s="1"/>
      <c r="H32" s="1"/>
      <c r="I32" s="1"/>
    </row>
    <row r="33" spans="1:9" x14ac:dyDescent="0.25">
      <c r="A33" s="8" t="s">
        <v>70</v>
      </c>
      <c r="B33" s="9">
        <v>1629</v>
      </c>
      <c r="C33" s="9">
        <v>2389</v>
      </c>
      <c r="D33" s="9">
        <v>10951</v>
      </c>
      <c r="E33" s="9">
        <v>11787</v>
      </c>
      <c r="F33" s="10">
        <f t="shared" si="0"/>
        <v>7.6340060268468619</v>
      </c>
      <c r="G33" s="1"/>
      <c r="H33" s="1"/>
      <c r="I33" s="1"/>
    </row>
    <row r="34" spans="1:9" x14ac:dyDescent="0.25">
      <c r="A34" s="11" t="s">
        <v>71</v>
      </c>
      <c r="B34" s="12">
        <v>1646</v>
      </c>
      <c r="C34" s="12">
        <v>2730</v>
      </c>
      <c r="D34" s="12">
        <v>11770</v>
      </c>
      <c r="E34" s="12">
        <v>15135</v>
      </c>
      <c r="F34" s="13">
        <f t="shared" si="0"/>
        <v>28.589634664401018</v>
      </c>
      <c r="G34" s="1"/>
      <c r="H34" s="1"/>
      <c r="I34" s="1"/>
    </row>
    <row r="35" spans="1:9" x14ac:dyDescent="0.25">
      <c r="A35" s="14" t="s">
        <v>72</v>
      </c>
      <c r="B35" s="15">
        <f>SUM(B7:B34)</f>
        <v>134273.25</v>
      </c>
      <c r="C35" s="15">
        <f t="shared" ref="C35:E35" si="1">SUM(C7:C34)</f>
        <v>123102.5</v>
      </c>
      <c r="D35" s="15">
        <f t="shared" si="1"/>
        <v>764380.25</v>
      </c>
      <c r="E35" s="15">
        <f t="shared" si="1"/>
        <v>722188.75</v>
      </c>
      <c r="F35" s="16">
        <f t="shared" si="0"/>
        <v>-5.519700437053416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358</v>
      </c>
      <c r="C38" s="41">
        <f>D7</f>
        <v>40</v>
      </c>
      <c r="D38" s="41">
        <f>_xlfn.RANK.EQ(B38,$B$38:$B$65)+COUNTIF($B$38:$B$65,B38)-1</f>
        <v>24</v>
      </c>
      <c r="E38" s="42" t="str">
        <f t="shared" ref="E38:E65" si="2">INDEX($A$38:$B$65,MATCH(ROW()-37,$D$38:$D$65,0),1)</f>
        <v>LAS PALMAS</v>
      </c>
      <c r="F38" s="42">
        <f>LOOKUP(E38,$A$38:$A$65,$B$38:$B$65)</f>
        <v>161019</v>
      </c>
      <c r="G38" s="42">
        <f>LOOKUP(E38,$A$38:$A$65,$C$38:$C$65)</f>
        <v>169931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59558</v>
      </c>
      <c r="C39" s="41">
        <f t="shared" ref="C39:C65" si="5">D8</f>
        <v>60942</v>
      </c>
      <c r="D39" s="41">
        <f t="shared" ref="D39:D65" si="6">_xlfn.RANK.EQ(B39,$B$38:$B$65)+COUNTIF($B$38:$B$65,B39)-1</f>
        <v>6</v>
      </c>
      <c r="E39" s="42" t="str">
        <f t="shared" si="2"/>
        <v>SANTA CRUZ DE TENERIFE</v>
      </c>
      <c r="F39" s="42">
        <f t="shared" ref="F39:F65" si="7">LOOKUP(E39,$A$38:$A$65,$B$38:$B$65)</f>
        <v>130243</v>
      </c>
      <c r="G39" s="42">
        <f t="shared" ref="G39:G65" si="8">LOOKUP(E39,$A$38:$A$65,$C$38:$C$65)</f>
        <v>139652</v>
      </c>
    </row>
    <row r="40" spans="1:9" x14ac:dyDescent="0.25">
      <c r="A40" s="42" t="str">
        <f t="shared" si="3"/>
        <v>ALMERIA</v>
      </c>
      <c r="B40" s="41">
        <f t="shared" si="4"/>
        <v>1953</v>
      </c>
      <c r="C40" s="41">
        <f t="shared" si="5"/>
        <v>2192.25</v>
      </c>
      <c r="D40" s="41">
        <f t="shared" si="6"/>
        <v>19</v>
      </c>
      <c r="E40" s="42" t="str">
        <f t="shared" si="2"/>
        <v>BARCELONA</v>
      </c>
      <c r="F40" s="42">
        <f t="shared" si="7"/>
        <v>80143</v>
      </c>
      <c r="G40" s="42">
        <f t="shared" si="8"/>
        <v>81872.5</v>
      </c>
    </row>
    <row r="41" spans="1:9" x14ac:dyDescent="0.25">
      <c r="A41" s="42" t="str">
        <f t="shared" si="3"/>
        <v>AVILES</v>
      </c>
      <c r="B41" s="41">
        <f t="shared" si="4"/>
        <v>0</v>
      </c>
      <c r="C41" s="41">
        <f t="shared" si="5"/>
        <v>0</v>
      </c>
      <c r="D41" s="41">
        <f t="shared" si="6"/>
        <v>28</v>
      </c>
      <c r="E41" s="42" t="str">
        <f t="shared" si="2"/>
        <v>VALENCIA</v>
      </c>
      <c r="F41" s="42">
        <f t="shared" si="7"/>
        <v>66794</v>
      </c>
      <c r="G41" s="42">
        <f t="shared" si="8"/>
        <v>73894</v>
      </c>
    </row>
    <row r="42" spans="1:9" x14ac:dyDescent="0.25">
      <c r="A42" s="42" t="str">
        <f t="shared" si="3"/>
        <v>BAHIA DE ALGECIRAS</v>
      </c>
      <c r="B42" s="41">
        <f t="shared" si="4"/>
        <v>361</v>
      </c>
      <c r="C42" s="41">
        <f t="shared" si="5"/>
        <v>12264</v>
      </c>
      <c r="D42" s="41">
        <f t="shared" si="6"/>
        <v>23</v>
      </c>
      <c r="E42" s="42" t="str">
        <f t="shared" si="2"/>
        <v>SEVILLA</v>
      </c>
      <c r="F42" s="42">
        <f t="shared" si="7"/>
        <v>60344</v>
      </c>
      <c r="G42" s="42">
        <f t="shared" si="8"/>
        <v>66787</v>
      </c>
    </row>
    <row r="43" spans="1:9" x14ac:dyDescent="0.25">
      <c r="A43" s="42" t="str">
        <f t="shared" si="3"/>
        <v>BAHIA DE CADIZ</v>
      </c>
      <c r="B43" s="41">
        <f t="shared" si="4"/>
        <v>16555.5</v>
      </c>
      <c r="C43" s="41">
        <f t="shared" si="5"/>
        <v>16729.5</v>
      </c>
      <c r="D43" s="41">
        <f t="shared" si="6"/>
        <v>9</v>
      </c>
      <c r="E43" s="42" t="str">
        <f t="shared" si="2"/>
        <v>ALICANTE</v>
      </c>
      <c r="F43" s="42">
        <f t="shared" si="7"/>
        <v>59558</v>
      </c>
      <c r="G43" s="42">
        <f t="shared" si="8"/>
        <v>60942</v>
      </c>
    </row>
    <row r="44" spans="1:9" x14ac:dyDescent="0.25">
      <c r="A44" s="42" t="str">
        <f t="shared" si="3"/>
        <v>BALEARES</v>
      </c>
      <c r="B44" s="41">
        <f t="shared" si="4"/>
        <v>31456</v>
      </c>
      <c r="C44" s="41">
        <f t="shared" si="5"/>
        <v>28411</v>
      </c>
      <c r="D44" s="41">
        <f t="shared" si="6"/>
        <v>8</v>
      </c>
      <c r="E44" s="42" t="str">
        <f t="shared" si="2"/>
        <v>BILBAO</v>
      </c>
      <c r="F44" s="42">
        <f t="shared" si="7"/>
        <v>32778.25</v>
      </c>
      <c r="G44" s="42">
        <f t="shared" si="8"/>
        <v>32173</v>
      </c>
    </row>
    <row r="45" spans="1:9" x14ac:dyDescent="0.25">
      <c r="A45" s="42" t="str">
        <f t="shared" si="3"/>
        <v>BARCELONA</v>
      </c>
      <c r="B45" s="41">
        <f t="shared" si="4"/>
        <v>80143</v>
      </c>
      <c r="C45" s="41">
        <f t="shared" si="5"/>
        <v>81872.5</v>
      </c>
      <c r="D45" s="41">
        <f t="shared" si="6"/>
        <v>3</v>
      </c>
      <c r="E45" s="42" t="str">
        <f t="shared" si="2"/>
        <v>BALEARES</v>
      </c>
      <c r="F45" s="42">
        <f t="shared" si="7"/>
        <v>31456</v>
      </c>
      <c r="G45" s="42">
        <f t="shared" si="8"/>
        <v>28411</v>
      </c>
    </row>
    <row r="46" spans="1:9" x14ac:dyDescent="0.25">
      <c r="A46" s="42" t="str">
        <f t="shared" si="3"/>
        <v>BILBAO</v>
      </c>
      <c r="B46" s="41">
        <f t="shared" si="4"/>
        <v>32778.25</v>
      </c>
      <c r="C46" s="41">
        <f t="shared" si="5"/>
        <v>32173</v>
      </c>
      <c r="D46" s="41">
        <f t="shared" si="6"/>
        <v>7</v>
      </c>
      <c r="E46" s="42" t="str">
        <f t="shared" si="2"/>
        <v>BAHIA DE CADIZ</v>
      </c>
      <c r="F46" s="42">
        <f t="shared" si="7"/>
        <v>16555.5</v>
      </c>
      <c r="G46" s="42">
        <f t="shared" si="8"/>
        <v>16729.5</v>
      </c>
    </row>
    <row r="47" spans="1:9" x14ac:dyDescent="0.25">
      <c r="A47" s="42" t="str">
        <f t="shared" si="3"/>
        <v>CARTAGENA</v>
      </c>
      <c r="B47" s="41">
        <f t="shared" si="4"/>
        <v>9020</v>
      </c>
      <c r="C47" s="41">
        <f t="shared" si="5"/>
        <v>8508</v>
      </c>
      <c r="D47" s="41">
        <f t="shared" si="6"/>
        <v>14</v>
      </c>
      <c r="E47" s="42" t="str">
        <f t="shared" si="2"/>
        <v>VILAGARCIA</v>
      </c>
      <c r="F47" s="42">
        <f t="shared" si="7"/>
        <v>15135</v>
      </c>
      <c r="G47" s="42">
        <f t="shared" si="8"/>
        <v>11770</v>
      </c>
    </row>
    <row r="48" spans="1:9" x14ac:dyDescent="0.25">
      <c r="A48" s="42" t="str">
        <f t="shared" si="3"/>
        <v>CASTELLON</v>
      </c>
      <c r="B48" s="41">
        <f t="shared" si="4"/>
        <v>1190</v>
      </c>
      <c r="C48" s="41">
        <f t="shared" si="5"/>
        <v>3660</v>
      </c>
      <c r="D48" s="41">
        <f t="shared" si="6"/>
        <v>20</v>
      </c>
      <c r="E48" s="42" t="str">
        <f t="shared" si="2"/>
        <v>VIGO</v>
      </c>
      <c r="F48" s="42">
        <f t="shared" si="7"/>
        <v>11787</v>
      </c>
      <c r="G48" s="42">
        <f t="shared" si="8"/>
        <v>10951</v>
      </c>
    </row>
    <row r="49" spans="1:7" x14ac:dyDescent="0.25">
      <c r="A49" s="42" t="str">
        <f t="shared" si="3"/>
        <v>CEUTA</v>
      </c>
      <c r="B49" s="41">
        <f t="shared" si="4"/>
        <v>9340</v>
      </c>
      <c r="C49" s="41">
        <f t="shared" si="5"/>
        <v>7416</v>
      </c>
      <c r="D49" s="41">
        <f t="shared" si="6"/>
        <v>13</v>
      </c>
      <c r="E49" s="42" t="str">
        <f t="shared" si="2"/>
        <v>MELILLA</v>
      </c>
      <c r="F49" s="42">
        <f t="shared" si="7"/>
        <v>9790</v>
      </c>
      <c r="G49" s="42">
        <f t="shared" si="8"/>
        <v>9913</v>
      </c>
    </row>
    <row r="50" spans="1:7" x14ac:dyDescent="0.25">
      <c r="A50" s="42" t="str">
        <f t="shared" si="3"/>
        <v>FERROL-SAN CIBRAO</v>
      </c>
      <c r="B50" s="41">
        <f t="shared" si="4"/>
        <v>40</v>
      </c>
      <c r="C50" s="41">
        <f t="shared" si="5"/>
        <v>0</v>
      </c>
      <c r="D50" s="41">
        <f t="shared" si="6"/>
        <v>25</v>
      </c>
      <c r="E50" s="42" t="str">
        <f t="shared" si="2"/>
        <v>CEUTA</v>
      </c>
      <c r="F50" s="42">
        <f t="shared" si="7"/>
        <v>9340</v>
      </c>
      <c r="G50" s="42">
        <f t="shared" si="8"/>
        <v>7416</v>
      </c>
    </row>
    <row r="51" spans="1:7" x14ac:dyDescent="0.25">
      <c r="A51" s="42" t="str">
        <f t="shared" si="3"/>
        <v>GIJON</v>
      </c>
      <c r="B51" s="41">
        <f t="shared" si="4"/>
        <v>5066</v>
      </c>
      <c r="C51" s="41">
        <f t="shared" si="5"/>
        <v>4423</v>
      </c>
      <c r="D51" s="41">
        <f t="shared" si="6"/>
        <v>17</v>
      </c>
      <c r="E51" s="42" t="str">
        <f t="shared" si="2"/>
        <v>CARTAGENA</v>
      </c>
      <c r="F51" s="42">
        <f t="shared" si="7"/>
        <v>9020</v>
      </c>
      <c r="G51" s="42">
        <f t="shared" si="8"/>
        <v>8508</v>
      </c>
    </row>
    <row r="52" spans="1:7" x14ac:dyDescent="0.25">
      <c r="A52" s="42" t="str">
        <f t="shared" si="3"/>
        <v>HUELVA</v>
      </c>
      <c r="B52" s="41">
        <f t="shared" si="4"/>
        <v>481</v>
      </c>
      <c r="C52" s="41">
        <f t="shared" si="5"/>
        <v>775</v>
      </c>
      <c r="D52" s="41">
        <f t="shared" si="6"/>
        <v>21</v>
      </c>
      <c r="E52" s="42" t="str">
        <f t="shared" si="2"/>
        <v>TARRAGONA</v>
      </c>
      <c r="F52" s="42">
        <f t="shared" si="7"/>
        <v>8453</v>
      </c>
      <c r="G52" s="42">
        <f t="shared" si="8"/>
        <v>11172</v>
      </c>
    </row>
    <row r="53" spans="1:7" x14ac:dyDescent="0.25">
      <c r="A53" s="42" t="str">
        <f t="shared" si="3"/>
        <v>LAS PALMAS</v>
      </c>
      <c r="B53" s="41">
        <f t="shared" si="4"/>
        <v>161019</v>
      </c>
      <c r="C53" s="41">
        <f t="shared" si="5"/>
        <v>169931</v>
      </c>
      <c r="D53" s="41">
        <f t="shared" si="6"/>
        <v>1</v>
      </c>
      <c r="E53" s="42" t="str">
        <f t="shared" si="2"/>
        <v>MALAGA</v>
      </c>
      <c r="F53" s="42">
        <f t="shared" si="7"/>
        <v>6668</v>
      </c>
      <c r="G53" s="42">
        <f t="shared" si="8"/>
        <v>6931</v>
      </c>
    </row>
    <row r="54" spans="1:7" x14ac:dyDescent="0.25">
      <c r="A54" s="42" t="str">
        <f t="shared" si="3"/>
        <v>MALAGA</v>
      </c>
      <c r="B54" s="41">
        <f t="shared" si="4"/>
        <v>6668</v>
      </c>
      <c r="C54" s="41">
        <f t="shared" si="5"/>
        <v>6931</v>
      </c>
      <c r="D54" s="41">
        <f t="shared" si="6"/>
        <v>16</v>
      </c>
      <c r="E54" s="42" t="str">
        <f t="shared" si="2"/>
        <v>GIJON</v>
      </c>
      <c r="F54" s="42">
        <f t="shared" si="7"/>
        <v>5066</v>
      </c>
      <c r="G54" s="42">
        <f t="shared" si="8"/>
        <v>4423</v>
      </c>
    </row>
    <row r="55" spans="1:7" x14ac:dyDescent="0.25">
      <c r="A55" s="42" t="str">
        <f t="shared" si="3"/>
        <v>MARIN Y RIA DE PONTEVEDRA</v>
      </c>
      <c r="B55" s="41">
        <f t="shared" si="4"/>
        <v>3248</v>
      </c>
      <c r="C55" s="41">
        <f t="shared" si="5"/>
        <v>2661</v>
      </c>
      <c r="D55" s="41">
        <f t="shared" si="6"/>
        <v>18</v>
      </c>
      <c r="E55" s="42" t="str">
        <f t="shared" si="2"/>
        <v>MARIN Y RIA DE PONTEVEDRA</v>
      </c>
      <c r="F55" s="42">
        <f t="shared" si="7"/>
        <v>3248</v>
      </c>
      <c r="G55" s="42">
        <f t="shared" si="8"/>
        <v>2661</v>
      </c>
    </row>
    <row r="56" spans="1:7" x14ac:dyDescent="0.25">
      <c r="A56" s="42" t="str">
        <f t="shared" si="3"/>
        <v>MELILLA</v>
      </c>
      <c r="B56" s="41">
        <f t="shared" si="4"/>
        <v>9790</v>
      </c>
      <c r="C56" s="41">
        <f t="shared" si="5"/>
        <v>9913</v>
      </c>
      <c r="D56" s="41">
        <f t="shared" si="6"/>
        <v>12</v>
      </c>
      <c r="E56" s="42" t="str">
        <f t="shared" si="2"/>
        <v>ALMERIA</v>
      </c>
      <c r="F56" s="42">
        <f t="shared" si="7"/>
        <v>1953</v>
      </c>
      <c r="G56" s="42">
        <f t="shared" si="8"/>
        <v>2192.25</v>
      </c>
    </row>
    <row r="57" spans="1:7" x14ac:dyDescent="0.25">
      <c r="A57" s="42" t="str">
        <f t="shared" si="3"/>
        <v>MOTRIL</v>
      </c>
      <c r="B57" s="41">
        <f t="shared" si="4"/>
        <v>408</v>
      </c>
      <c r="C57" s="41">
        <f t="shared" si="5"/>
        <v>1312</v>
      </c>
      <c r="D57" s="41">
        <f t="shared" si="6"/>
        <v>22</v>
      </c>
      <c r="E57" s="42" t="str">
        <f t="shared" si="2"/>
        <v>CASTELLON</v>
      </c>
      <c r="F57" s="42">
        <f t="shared" si="7"/>
        <v>1190</v>
      </c>
      <c r="G57" s="42">
        <f t="shared" si="8"/>
        <v>3660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HUELVA</v>
      </c>
      <c r="F58" s="42">
        <f t="shared" si="7"/>
        <v>481</v>
      </c>
      <c r="G58" s="42">
        <f t="shared" si="8"/>
        <v>775</v>
      </c>
    </row>
    <row r="59" spans="1:7" x14ac:dyDescent="0.25">
      <c r="A59" s="42" t="str">
        <f t="shared" si="3"/>
        <v>SANTA CRUZ DE TENERIFE</v>
      </c>
      <c r="B59" s="41">
        <f t="shared" si="4"/>
        <v>130243</v>
      </c>
      <c r="C59" s="41">
        <f t="shared" si="5"/>
        <v>139652</v>
      </c>
      <c r="D59" s="41">
        <f t="shared" si="6"/>
        <v>2</v>
      </c>
      <c r="E59" s="42" t="str">
        <f t="shared" si="2"/>
        <v>MOTRIL</v>
      </c>
      <c r="F59" s="42">
        <f t="shared" si="7"/>
        <v>408</v>
      </c>
      <c r="G59" s="42">
        <f t="shared" si="8"/>
        <v>1312</v>
      </c>
    </row>
    <row r="60" spans="1:7" x14ac:dyDescent="0.25">
      <c r="A60" s="42" t="str">
        <f t="shared" si="3"/>
        <v>SANTANDER</v>
      </c>
      <c r="B60" s="41">
        <f t="shared" si="4"/>
        <v>0</v>
      </c>
      <c r="C60" s="41">
        <f t="shared" si="5"/>
        <v>0</v>
      </c>
      <c r="D60" s="41">
        <f t="shared" si="6"/>
        <v>28</v>
      </c>
      <c r="E60" s="42" t="str">
        <f t="shared" si="2"/>
        <v>BAHIA DE ALGECIRAS</v>
      </c>
      <c r="F60" s="42">
        <f t="shared" si="7"/>
        <v>361</v>
      </c>
      <c r="G60" s="42">
        <f t="shared" si="8"/>
        <v>12264</v>
      </c>
    </row>
    <row r="61" spans="1:7" x14ac:dyDescent="0.25">
      <c r="A61" s="42" t="str">
        <f t="shared" si="3"/>
        <v>SEVILLA</v>
      </c>
      <c r="B61" s="41">
        <f t="shared" si="4"/>
        <v>60344</v>
      </c>
      <c r="C61" s="41">
        <f t="shared" si="5"/>
        <v>66787</v>
      </c>
      <c r="D61" s="41">
        <f t="shared" si="6"/>
        <v>5</v>
      </c>
      <c r="E61" s="42" t="str">
        <f t="shared" si="2"/>
        <v>A CORUÑA</v>
      </c>
      <c r="F61" s="42">
        <f t="shared" si="7"/>
        <v>358</v>
      </c>
      <c r="G61" s="42">
        <f t="shared" si="8"/>
        <v>40</v>
      </c>
    </row>
    <row r="62" spans="1:7" x14ac:dyDescent="0.25">
      <c r="A62" s="42" t="str">
        <f t="shared" si="3"/>
        <v>TARRAGONA</v>
      </c>
      <c r="B62" s="41">
        <f t="shared" si="4"/>
        <v>8453</v>
      </c>
      <c r="C62" s="41">
        <f t="shared" si="5"/>
        <v>11172</v>
      </c>
      <c r="D62" s="41">
        <f t="shared" si="6"/>
        <v>15</v>
      </c>
      <c r="E62" s="42" t="str">
        <f t="shared" si="2"/>
        <v>FERROL-SAN CIBRAO</v>
      </c>
      <c r="F62" s="42">
        <f t="shared" si="7"/>
        <v>40</v>
      </c>
      <c r="G62" s="42">
        <f t="shared" si="8"/>
        <v>0</v>
      </c>
    </row>
    <row r="63" spans="1:7" x14ac:dyDescent="0.25">
      <c r="A63" s="42" t="str">
        <f t="shared" si="3"/>
        <v>VALENCIA</v>
      </c>
      <c r="B63" s="41">
        <f t="shared" si="4"/>
        <v>66794</v>
      </c>
      <c r="C63" s="41">
        <f t="shared" si="5"/>
        <v>73894</v>
      </c>
      <c r="D63" s="41">
        <f t="shared" si="6"/>
        <v>4</v>
      </c>
      <c r="E63" s="42" t="e">
        <f t="shared" si="2"/>
        <v>#N/A</v>
      </c>
      <c r="F63" s="42" t="e">
        <f t="shared" si="7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11787</v>
      </c>
      <c r="C64" s="41">
        <f t="shared" si="5"/>
        <v>10951</v>
      </c>
      <c r="D64" s="41">
        <f t="shared" si="6"/>
        <v>11</v>
      </c>
      <c r="E64" s="42" t="e">
        <f t="shared" si="2"/>
        <v>#N/A</v>
      </c>
      <c r="F64" s="42" t="e">
        <f t="shared" si="7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15135</v>
      </c>
      <c r="C65" s="41">
        <f t="shared" si="5"/>
        <v>11770</v>
      </c>
      <c r="D65" s="41">
        <f t="shared" si="6"/>
        <v>10</v>
      </c>
      <c r="E65" s="42" t="str">
        <f t="shared" si="2"/>
        <v>AVILES</v>
      </c>
      <c r="F65" s="42">
        <f t="shared" si="7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A5:A6"/>
    <mergeCell ref="B5:C5"/>
    <mergeCell ref="D5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B36" sqref="B36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95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">
        <v>40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367</v>
      </c>
      <c r="C7" s="9">
        <v>648</v>
      </c>
      <c r="D7" s="9">
        <v>2296</v>
      </c>
      <c r="E7" s="9">
        <v>1945</v>
      </c>
      <c r="F7" s="10">
        <f>((E7*100)/D7)-100</f>
        <v>-15.28745644599303</v>
      </c>
      <c r="G7" s="1"/>
      <c r="H7" s="1"/>
      <c r="I7" s="1"/>
    </row>
    <row r="8" spans="1:12" x14ac:dyDescent="0.25">
      <c r="A8" s="11" t="s">
        <v>45</v>
      </c>
      <c r="B8" s="12">
        <v>4530</v>
      </c>
      <c r="C8" s="12">
        <v>3085</v>
      </c>
      <c r="D8" s="12">
        <v>22730</v>
      </c>
      <c r="E8" s="12">
        <v>15302</v>
      </c>
      <c r="F8" s="13">
        <f t="shared" ref="F8:F35" si="0">((E8*100)/D8)-100</f>
        <v>-32.679278486581609</v>
      </c>
      <c r="G8" s="1"/>
      <c r="H8" s="1"/>
      <c r="I8" s="1"/>
    </row>
    <row r="9" spans="1:12" x14ac:dyDescent="0.25">
      <c r="A9" s="8" t="s">
        <v>46</v>
      </c>
      <c r="B9" s="9">
        <v>254</v>
      </c>
      <c r="C9" s="9">
        <v>392</v>
      </c>
      <c r="D9" s="9">
        <v>833</v>
      </c>
      <c r="E9" s="9">
        <v>1393</v>
      </c>
      <c r="F9" s="10">
        <f t="shared" si="0"/>
        <v>67.22689075630251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2</v>
      </c>
      <c r="E10" s="12">
        <v>2</v>
      </c>
      <c r="F10" s="17">
        <f t="shared" si="0"/>
        <v>0</v>
      </c>
      <c r="G10" s="1"/>
      <c r="H10" s="1"/>
      <c r="I10" s="1"/>
    </row>
    <row r="11" spans="1:12" x14ac:dyDescent="0.25">
      <c r="A11" s="8" t="s">
        <v>48</v>
      </c>
      <c r="B11" s="9">
        <v>37021</v>
      </c>
      <c r="C11" s="9">
        <v>18881</v>
      </c>
      <c r="D11" s="9">
        <v>135626</v>
      </c>
      <c r="E11" s="9">
        <v>156932</v>
      </c>
      <c r="F11" s="10">
        <f t="shared" si="0"/>
        <v>15.709377258047866</v>
      </c>
      <c r="G11" s="1"/>
      <c r="H11" s="1"/>
      <c r="I11" s="1"/>
    </row>
    <row r="12" spans="1:12" x14ac:dyDescent="0.25">
      <c r="A12" s="11" t="s">
        <v>49</v>
      </c>
      <c r="B12" s="12">
        <v>5404.5</v>
      </c>
      <c r="C12" s="12">
        <v>4767.5</v>
      </c>
      <c r="D12" s="12">
        <v>27103.5</v>
      </c>
      <c r="E12" s="12">
        <v>28851.5</v>
      </c>
      <c r="F12" s="13">
        <f t="shared" si="0"/>
        <v>6.4493515597616522</v>
      </c>
      <c r="G12" s="1"/>
      <c r="H12" s="1"/>
      <c r="I12" s="1"/>
    </row>
    <row r="13" spans="1:12" x14ac:dyDescent="0.25">
      <c r="A13" s="8" t="s">
        <v>50</v>
      </c>
      <c r="B13" s="9">
        <v>0</v>
      </c>
      <c r="C13" s="9">
        <v>0</v>
      </c>
      <c r="D13" s="9">
        <v>2</v>
      </c>
      <c r="E13" s="9">
        <v>25</v>
      </c>
      <c r="F13" s="10">
        <f t="shared" si="0"/>
        <v>1150</v>
      </c>
      <c r="G13" s="1"/>
      <c r="H13" s="1"/>
      <c r="I13" s="1"/>
    </row>
    <row r="14" spans="1:12" x14ac:dyDescent="0.25">
      <c r="A14" s="11" t="s">
        <v>51</v>
      </c>
      <c r="B14" s="12">
        <v>100507</v>
      </c>
      <c r="C14" s="12">
        <v>108921.5</v>
      </c>
      <c r="D14" s="12">
        <v>524345.5</v>
      </c>
      <c r="E14" s="12">
        <v>593087.5</v>
      </c>
      <c r="F14" s="13">
        <f t="shared" si="0"/>
        <v>13.110058158218195</v>
      </c>
      <c r="G14" s="1"/>
      <c r="H14" s="1"/>
      <c r="I14" s="1"/>
    </row>
    <row r="15" spans="1:12" x14ac:dyDescent="0.25">
      <c r="A15" s="8" t="s">
        <v>52</v>
      </c>
      <c r="B15" s="9">
        <v>50151.25</v>
      </c>
      <c r="C15" s="9">
        <v>44167.75</v>
      </c>
      <c r="D15" s="9">
        <v>266608.25</v>
      </c>
      <c r="E15" s="9">
        <v>263936</v>
      </c>
      <c r="F15" s="10">
        <f t="shared" si="0"/>
        <v>-1.0023133192615035</v>
      </c>
      <c r="G15" s="1"/>
      <c r="H15" s="1"/>
      <c r="I15" s="1"/>
    </row>
    <row r="16" spans="1:12" x14ac:dyDescent="0.25">
      <c r="A16" s="11" t="s">
        <v>53</v>
      </c>
      <c r="B16" s="12">
        <v>5011</v>
      </c>
      <c r="C16" s="12">
        <v>4733</v>
      </c>
      <c r="D16" s="12">
        <v>25104</v>
      </c>
      <c r="E16" s="12">
        <v>28843</v>
      </c>
      <c r="F16" s="13">
        <f t="shared" si="0"/>
        <v>14.894040790312303</v>
      </c>
      <c r="G16" s="1"/>
      <c r="H16" s="1"/>
      <c r="I16" s="1"/>
    </row>
    <row r="17" spans="1:9" x14ac:dyDescent="0.25">
      <c r="A17" s="8" t="s">
        <v>54</v>
      </c>
      <c r="B17" s="9">
        <v>16394</v>
      </c>
      <c r="C17" s="9">
        <v>21818</v>
      </c>
      <c r="D17" s="9">
        <v>70903</v>
      </c>
      <c r="E17" s="9">
        <v>94793</v>
      </c>
      <c r="F17" s="10">
        <f t="shared" si="0"/>
        <v>33.693919862347144</v>
      </c>
      <c r="G17" s="1"/>
      <c r="H17" s="1"/>
      <c r="I17" s="1"/>
    </row>
    <row r="18" spans="1:9" x14ac:dyDescent="0.25">
      <c r="A18" s="11" t="s">
        <v>55</v>
      </c>
      <c r="B18" s="12">
        <v>2</v>
      </c>
      <c r="C18" s="12">
        <v>0</v>
      </c>
      <c r="D18" s="12">
        <v>127</v>
      </c>
      <c r="E18" s="12">
        <v>14</v>
      </c>
      <c r="F18" s="13">
        <f t="shared" si="0"/>
        <v>-88.976377952755911</v>
      </c>
      <c r="G18" s="1"/>
      <c r="H18" s="1"/>
      <c r="I18" s="1"/>
    </row>
    <row r="19" spans="1:9" x14ac:dyDescent="0.25">
      <c r="A19" s="8" t="s">
        <v>56</v>
      </c>
      <c r="B19" s="9">
        <v>83</v>
      </c>
      <c r="C19" s="9">
        <v>20</v>
      </c>
      <c r="D19" s="9">
        <v>354</v>
      </c>
      <c r="E19" s="9">
        <v>441</v>
      </c>
      <c r="F19" s="10">
        <f t="shared" si="0"/>
        <v>24.576271186440678</v>
      </c>
      <c r="G19" s="1"/>
      <c r="H19" s="1"/>
      <c r="I19" s="1"/>
    </row>
    <row r="20" spans="1:9" x14ac:dyDescent="0.25">
      <c r="A20" s="11" t="s">
        <v>57</v>
      </c>
      <c r="B20" s="12">
        <v>2612</v>
      </c>
      <c r="C20" s="12">
        <v>4983</v>
      </c>
      <c r="D20" s="12">
        <v>19260</v>
      </c>
      <c r="E20" s="12">
        <v>25742</v>
      </c>
      <c r="F20" s="13">
        <f t="shared" si="0"/>
        <v>33.655244029075817</v>
      </c>
      <c r="G20" s="1"/>
      <c r="H20" s="1"/>
      <c r="I20" s="1"/>
    </row>
    <row r="21" spans="1:9" x14ac:dyDescent="0.25">
      <c r="A21" s="8" t="s">
        <v>58</v>
      </c>
      <c r="B21" s="9">
        <v>0</v>
      </c>
      <c r="C21" s="9">
        <v>0</v>
      </c>
      <c r="D21" s="9">
        <v>243</v>
      </c>
      <c r="E21" s="9">
        <v>0</v>
      </c>
      <c r="F21" s="10">
        <f t="shared" si="0"/>
        <v>-100</v>
      </c>
      <c r="G21" s="1"/>
      <c r="H21" s="1"/>
      <c r="I21" s="1"/>
    </row>
    <row r="22" spans="1:9" x14ac:dyDescent="0.25">
      <c r="A22" s="11" t="s">
        <v>59</v>
      </c>
      <c r="B22" s="12">
        <v>5519</v>
      </c>
      <c r="C22" s="12">
        <v>6806</v>
      </c>
      <c r="D22" s="12">
        <v>40155</v>
      </c>
      <c r="E22" s="12">
        <v>38707</v>
      </c>
      <c r="F22" s="13">
        <f t="shared" si="0"/>
        <v>-3.6060266467438709</v>
      </c>
      <c r="G22" s="1"/>
      <c r="H22" s="1"/>
      <c r="I22" s="1"/>
    </row>
    <row r="23" spans="1:9" x14ac:dyDescent="0.25">
      <c r="A23" s="8" t="s">
        <v>60</v>
      </c>
      <c r="B23" s="9">
        <v>2019</v>
      </c>
      <c r="C23" s="9">
        <v>1838</v>
      </c>
      <c r="D23" s="9">
        <v>11781</v>
      </c>
      <c r="E23" s="9">
        <v>8893</v>
      </c>
      <c r="F23" s="10">
        <f t="shared" si="0"/>
        <v>-24.514048043459809</v>
      </c>
      <c r="G23" s="1"/>
      <c r="H23" s="1"/>
      <c r="I23" s="1"/>
    </row>
    <row r="24" spans="1:9" x14ac:dyDescent="0.25">
      <c r="A24" s="11" t="s">
        <v>61</v>
      </c>
      <c r="B24" s="12">
        <v>2626</v>
      </c>
      <c r="C24" s="12">
        <v>1446</v>
      </c>
      <c r="D24" s="12">
        <v>15868</v>
      </c>
      <c r="E24" s="12">
        <v>10782</v>
      </c>
      <c r="F24" s="13">
        <f t="shared" si="0"/>
        <v>-32.051928409377368</v>
      </c>
      <c r="G24" s="1"/>
      <c r="H24" s="1"/>
      <c r="I24" s="1"/>
    </row>
    <row r="25" spans="1:9" x14ac:dyDescent="0.25">
      <c r="A25" s="8" t="s">
        <v>62</v>
      </c>
      <c r="B25" s="9">
        <v>1007</v>
      </c>
      <c r="C25" s="9">
        <v>1147</v>
      </c>
      <c r="D25" s="9">
        <v>6361</v>
      </c>
      <c r="E25" s="9">
        <v>7766</v>
      </c>
      <c r="F25" s="10">
        <f t="shared" si="0"/>
        <v>22.087722056280455</v>
      </c>
      <c r="G25" s="1"/>
      <c r="H25" s="1"/>
      <c r="I25" s="1"/>
    </row>
    <row r="26" spans="1:9" x14ac:dyDescent="0.25">
      <c r="A26" s="11" t="s">
        <v>63</v>
      </c>
      <c r="B26" s="12">
        <v>327</v>
      </c>
      <c r="C26" s="12">
        <v>277</v>
      </c>
      <c r="D26" s="12">
        <v>2339</v>
      </c>
      <c r="E26" s="12">
        <v>2476</v>
      </c>
      <c r="F26" s="13">
        <f t="shared" si="0"/>
        <v>5.8572039333048309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2924</v>
      </c>
      <c r="C28" s="12">
        <v>2509</v>
      </c>
      <c r="D28" s="12">
        <v>18918</v>
      </c>
      <c r="E28" s="12">
        <v>15566</v>
      </c>
      <c r="F28" s="13">
        <f t="shared" si="0"/>
        <v>-17.718574902209539</v>
      </c>
      <c r="G28" s="1"/>
      <c r="H28" s="1"/>
      <c r="I28" s="1"/>
    </row>
    <row r="29" spans="1:9" x14ac:dyDescent="0.25">
      <c r="A29" s="8" t="s">
        <v>66</v>
      </c>
      <c r="B29" s="9">
        <v>130</v>
      </c>
      <c r="C29" s="9">
        <v>86</v>
      </c>
      <c r="D29" s="9">
        <v>511</v>
      </c>
      <c r="E29" s="9">
        <v>651</v>
      </c>
      <c r="F29" s="10">
        <f t="shared" si="0"/>
        <v>27.397260273972606</v>
      </c>
      <c r="G29" s="1"/>
      <c r="H29" s="1"/>
      <c r="I29" s="1"/>
    </row>
    <row r="30" spans="1:9" x14ac:dyDescent="0.25">
      <c r="A30" s="11" t="s">
        <v>67</v>
      </c>
      <c r="B30" s="12">
        <v>1770</v>
      </c>
      <c r="C30" s="12">
        <v>1820</v>
      </c>
      <c r="D30" s="12">
        <v>10876</v>
      </c>
      <c r="E30" s="12">
        <v>6908</v>
      </c>
      <c r="F30" s="13">
        <f t="shared" si="0"/>
        <v>-36.484001471129091</v>
      </c>
      <c r="G30" s="1"/>
      <c r="H30" s="1"/>
      <c r="I30" s="1"/>
    </row>
    <row r="31" spans="1:9" x14ac:dyDescent="0.25">
      <c r="A31" s="8" t="s">
        <v>68</v>
      </c>
      <c r="B31" s="9">
        <v>4118</v>
      </c>
      <c r="C31" s="9">
        <v>4883</v>
      </c>
      <c r="D31" s="9">
        <v>31901</v>
      </c>
      <c r="E31" s="9">
        <v>29416</v>
      </c>
      <c r="F31" s="10">
        <f t="shared" si="0"/>
        <v>-7.7897244600482765</v>
      </c>
      <c r="G31" s="1"/>
      <c r="H31" s="1"/>
      <c r="I31" s="1"/>
    </row>
    <row r="32" spans="1:9" x14ac:dyDescent="0.25">
      <c r="A32" s="11" t="s">
        <v>69</v>
      </c>
      <c r="B32" s="12">
        <v>173921</v>
      </c>
      <c r="C32" s="12">
        <v>158799</v>
      </c>
      <c r="D32" s="12">
        <v>1006792</v>
      </c>
      <c r="E32" s="12">
        <v>1017236</v>
      </c>
      <c r="F32" s="13">
        <f t="shared" si="0"/>
        <v>1.0373542896645915</v>
      </c>
      <c r="G32" s="1"/>
      <c r="H32" s="1"/>
      <c r="I32" s="1"/>
    </row>
    <row r="33" spans="1:9" x14ac:dyDescent="0.25">
      <c r="A33" s="8" t="s">
        <v>70</v>
      </c>
      <c r="B33" s="9">
        <v>14427</v>
      </c>
      <c r="C33" s="9">
        <v>15844</v>
      </c>
      <c r="D33" s="9">
        <v>84721.5</v>
      </c>
      <c r="E33" s="9">
        <v>85338</v>
      </c>
      <c r="F33" s="10">
        <f t="shared" si="0"/>
        <v>0.72767833430711448</v>
      </c>
      <c r="G33" s="1"/>
      <c r="H33" s="1"/>
      <c r="I33" s="1"/>
    </row>
    <row r="34" spans="1:9" x14ac:dyDescent="0.25">
      <c r="A34" s="11" t="s">
        <v>71</v>
      </c>
      <c r="B34" s="12">
        <v>62</v>
      </c>
      <c r="C34" s="12">
        <v>99</v>
      </c>
      <c r="D34" s="12">
        <v>509</v>
      </c>
      <c r="E34" s="12">
        <v>469</v>
      </c>
      <c r="F34" s="13">
        <f t="shared" si="0"/>
        <v>-7.858546168958739</v>
      </c>
      <c r="G34" s="1"/>
      <c r="H34" s="1"/>
      <c r="I34" s="1"/>
    </row>
    <row r="35" spans="1:9" x14ac:dyDescent="0.25">
      <c r="A35" s="14" t="s">
        <v>72</v>
      </c>
      <c r="B35" s="15">
        <f>SUM(B7:B34)</f>
        <v>431186.75</v>
      </c>
      <c r="C35" s="15">
        <f t="shared" ref="C35:E35" si="1">SUM(C7:C34)</f>
        <v>407970.75</v>
      </c>
      <c r="D35" s="15">
        <f t="shared" si="1"/>
        <v>2326269.75</v>
      </c>
      <c r="E35" s="15">
        <f t="shared" si="1"/>
        <v>2435515</v>
      </c>
      <c r="F35" s="16">
        <f t="shared" si="0"/>
        <v>4.69615572312712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1945</v>
      </c>
      <c r="C38" s="41">
        <f>D7</f>
        <v>2296</v>
      </c>
      <c r="D38" s="41">
        <f>_xlfn.RANK.EQ(B38,$B$38:$B$65)+COUNTIF($B$38:$B$65,B38)-1</f>
        <v>19</v>
      </c>
      <c r="E38" s="42" t="str">
        <f t="shared" ref="E38:E65" si="2">INDEX($A$38:$B$65,MATCH(ROW()-37,$D$38:$D$65,0),1)</f>
        <v>VALENCIA</v>
      </c>
      <c r="F38" s="42">
        <f>LOOKUP(E38,$A$38:$A$65,$B$38:$B$65)</f>
        <v>1017236</v>
      </c>
      <c r="G38" s="42">
        <f>LOOKUP(E38,$A$38:$A$65,$C$38:$C$65)</f>
        <v>1006792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15302</v>
      </c>
      <c r="C39" s="41">
        <f t="shared" ref="C39:C65" si="5">D8</f>
        <v>22730</v>
      </c>
      <c r="D39" s="41">
        <f t="shared" ref="D39:D65" si="6">_xlfn.RANK.EQ(B39,$B$38:$B$65)+COUNTIF($B$38:$B$65,B39)-1</f>
        <v>13</v>
      </c>
      <c r="E39" s="42" t="str">
        <f t="shared" si="2"/>
        <v>BARCELONA</v>
      </c>
      <c r="F39" s="42">
        <f t="shared" ref="F39:F65" si="7">LOOKUP(E39,$A$38:$A$65,$B$38:$B$65)</f>
        <v>593087.5</v>
      </c>
      <c r="G39" s="42">
        <f t="shared" ref="G39:G65" si="8">LOOKUP(E39,$A$38:$A$65,$C$38:$C$65)</f>
        <v>524345.5</v>
      </c>
    </row>
    <row r="40" spans="1:9" x14ac:dyDescent="0.25">
      <c r="A40" s="42" t="str">
        <f t="shared" si="3"/>
        <v>ALMERIA</v>
      </c>
      <c r="B40" s="41">
        <f t="shared" si="4"/>
        <v>1393</v>
      </c>
      <c r="C40" s="41">
        <f t="shared" si="5"/>
        <v>833</v>
      </c>
      <c r="D40" s="41">
        <f t="shared" si="6"/>
        <v>20</v>
      </c>
      <c r="E40" s="42" t="str">
        <f t="shared" si="2"/>
        <v>BILBAO</v>
      </c>
      <c r="F40" s="42">
        <f t="shared" si="7"/>
        <v>263936</v>
      </c>
      <c r="G40" s="42">
        <f t="shared" si="8"/>
        <v>266608.25</v>
      </c>
    </row>
    <row r="41" spans="1:9" x14ac:dyDescent="0.25">
      <c r="A41" s="42" t="str">
        <f t="shared" si="3"/>
        <v>AVILES</v>
      </c>
      <c r="B41" s="41">
        <f t="shared" si="4"/>
        <v>2</v>
      </c>
      <c r="C41" s="41">
        <f t="shared" si="5"/>
        <v>2</v>
      </c>
      <c r="D41" s="41">
        <f t="shared" si="6"/>
        <v>26</v>
      </c>
      <c r="E41" s="42" t="str">
        <f t="shared" si="2"/>
        <v>BAHIA DE ALGECIRAS</v>
      </c>
      <c r="F41" s="42">
        <f t="shared" si="7"/>
        <v>156932</v>
      </c>
      <c r="G41" s="42">
        <f t="shared" si="8"/>
        <v>135626</v>
      </c>
    </row>
    <row r="42" spans="1:9" x14ac:dyDescent="0.25">
      <c r="A42" s="42" t="str">
        <f t="shared" si="3"/>
        <v>BAHIA DE ALGECIRAS</v>
      </c>
      <c r="B42" s="41">
        <f t="shared" si="4"/>
        <v>156932</v>
      </c>
      <c r="C42" s="41">
        <f t="shared" si="5"/>
        <v>135626</v>
      </c>
      <c r="D42" s="41">
        <f t="shared" si="6"/>
        <v>4</v>
      </c>
      <c r="E42" s="42" t="str">
        <f t="shared" si="2"/>
        <v>CASTELLON</v>
      </c>
      <c r="F42" s="42">
        <f t="shared" si="7"/>
        <v>94793</v>
      </c>
      <c r="G42" s="42">
        <f t="shared" si="8"/>
        <v>70903</v>
      </c>
    </row>
    <row r="43" spans="1:9" x14ac:dyDescent="0.25">
      <c r="A43" s="42" t="str">
        <f t="shared" si="3"/>
        <v>BAHIA DE CADIZ</v>
      </c>
      <c r="B43" s="41">
        <f t="shared" si="4"/>
        <v>28851.5</v>
      </c>
      <c r="C43" s="41">
        <f t="shared" si="5"/>
        <v>27103.5</v>
      </c>
      <c r="D43" s="41">
        <f t="shared" si="6"/>
        <v>9</v>
      </c>
      <c r="E43" s="42" t="str">
        <f t="shared" si="2"/>
        <v>VIGO</v>
      </c>
      <c r="F43" s="42">
        <f t="shared" si="7"/>
        <v>85338</v>
      </c>
      <c r="G43" s="42">
        <f t="shared" si="8"/>
        <v>84721.5</v>
      </c>
    </row>
    <row r="44" spans="1:9" x14ac:dyDescent="0.25">
      <c r="A44" s="42" t="str">
        <f t="shared" si="3"/>
        <v>BALEARES</v>
      </c>
      <c r="B44" s="41">
        <f t="shared" si="4"/>
        <v>25</v>
      </c>
      <c r="C44" s="41">
        <f t="shared" si="5"/>
        <v>2</v>
      </c>
      <c r="D44" s="41">
        <f t="shared" si="6"/>
        <v>24</v>
      </c>
      <c r="E44" s="42" t="str">
        <f t="shared" si="2"/>
        <v>LAS PALMAS</v>
      </c>
      <c r="F44" s="42">
        <f t="shared" si="7"/>
        <v>38707</v>
      </c>
      <c r="G44" s="42">
        <f t="shared" si="8"/>
        <v>40155</v>
      </c>
    </row>
    <row r="45" spans="1:9" x14ac:dyDescent="0.25">
      <c r="A45" s="42" t="str">
        <f t="shared" si="3"/>
        <v>BARCELONA</v>
      </c>
      <c r="B45" s="41">
        <f t="shared" si="4"/>
        <v>593087.5</v>
      </c>
      <c r="C45" s="41">
        <f t="shared" si="5"/>
        <v>524345.5</v>
      </c>
      <c r="D45" s="41">
        <f t="shared" si="6"/>
        <v>2</v>
      </c>
      <c r="E45" s="42" t="str">
        <f t="shared" si="2"/>
        <v>TARRAGONA</v>
      </c>
      <c r="F45" s="42">
        <f t="shared" si="7"/>
        <v>29416</v>
      </c>
      <c r="G45" s="42">
        <f t="shared" si="8"/>
        <v>31901</v>
      </c>
    </row>
    <row r="46" spans="1:9" x14ac:dyDescent="0.25">
      <c r="A46" s="42" t="str">
        <f t="shared" si="3"/>
        <v>BILBAO</v>
      </c>
      <c r="B46" s="41">
        <f t="shared" si="4"/>
        <v>263936</v>
      </c>
      <c r="C46" s="41">
        <f t="shared" si="5"/>
        <v>266608.25</v>
      </c>
      <c r="D46" s="41">
        <f t="shared" si="6"/>
        <v>3</v>
      </c>
      <c r="E46" s="42" t="str">
        <f t="shared" si="2"/>
        <v>BAHIA DE CADIZ</v>
      </c>
      <c r="F46" s="42">
        <f t="shared" si="7"/>
        <v>28851.5</v>
      </c>
      <c r="G46" s="42">
        <f t="shared" si="8"/>
        <v>27103.5</v>
      </c>
    </row>
    <row r="47" spans="1:9" x14ac:dyDescent="0.25">
      <c r="A47" s="42" t="str">
        <f t="shared" si="3"/>
        <v>CARTAGENA</v>
      </c>
      <c r="B47" s="41">
        <f t="shared" si="4"/>
        <v>28843</v>
      </c>
      <c r="C47" s="41">
        <f t="shared" si="5"/>
        <v>25104</v>
      </c>
      <c r="D47" s="41">
        <f t="shared" si="6"/>
        <v>10</v>
      </c>
      <c r="E47" s="42" t="str">
        <f t="shared" si="2"/>
        <v>CARTAGENA</v>
      </c>
      <c r="F47" s="42">
        <f t="shared" si="7"/>
        <v>28843</v>
      </c>
      <c r="G47" s="42">
        <f t="shared" si="8"/>
        <v>25104</v>
      </c>
    </row>
    <row r="48" spans="1:9" x14ac:dyDescent="0.25">
      <c r="A48" s="42" t="str">
        <f t="shared" si="3"/>
        <v>CASTELLON</v>
      </c>
      <c r="B48" s="41">
        <f t="shared" si="4"/>
        <v>94793</v>
      </c>
      <c r="C48" s="41">
        <f t="shared" si="5"/>
        <v>70903</v>
      </c>
      <c r="D48" s="41">
        <f t="shared" si="6"/>
        <v>5</v>
      </c>
      <c r="E48" s="42" t="str">
        <f t="shared" si="2"/>
        <v>GIJON</v>
      </c>
      <c r="F48" s="42">
        <f t="shared" si="7"/>
        <v>25742</v>
      </c>
      <c r="G48" s="42">
        <f t="shared" si="8"/>
        <v>19260</v>
      </c>
    </row>
    <row r="49" spans="1:7" x14ac:dyDescent="0.25">
      <c r="A49" s="42" t="str">
        <f t="shared" si="3"/>
        <v>CEUTA</v>
      </c>
      <c r="B49" s="41">
        <f t="shared" si="4"/>
        <v>14</v>
      </c>
      <c r="C49" s="41">
        <f t="shared" si="5"/>
        <v>127</v>
      </c>
      <c r="D49" s="41">
        <f t="shared" si="6"/>
        <v>25</v>
      </c>
      <c r="E49" s="42" t="str">
        <f t="shared" si="2"/>
        <v>SANTA CRUZ DE TENERIFE</v>
      </c>
      <c r="F49" s="42">
        <f t="shared" si="7"/>
        <v>15566</v>
      </c>
      <c r="G49" s="42">
        <f t="shared" si="8"/>
        <v>18918</v>
      </c>
    </row>
    <row r="50" spans="1:7" x14ac:dyDescent="0.25">
      <c r="A50" s="42" t="str">
        <f t="shared" si="3"/>
        <v>FERROL-SAN CIBRAO</v>
      </c>
      <c r="B50" s="41">
        <f t="shared" si="4"/>
        <v>441</v>
      </c>
      <c r="C50" s="41">
        <f t="shared" si="5"/>
        <v>354</v>
      </c>
      <c r="D50" s="41">
        <f t="shared" si="6"/>
        <v>23</v>
      </c>
      <c r="E50" s="42" t="str">
        <f t="shared" si="2"/>
        <v>ALICANTE</v>
      </c>
      <c r="F50" s="42">
        <f t="shared" si="7"/>
        <v>15302</v>
      </c>
      <c r="G50" s="42">
        <f t="shared" si="8"/>
        <v>22730</v>
      </c>
    </row>
    <row r="51" spans="1:7" x14ac:dyDescent="0.25">
      <c r="A51" s="42" t="str">
        <f t="shared" si="3"/>
        <v>GIJON</v>
      </c>
      <c r="B51" s="41">
        <f t="shared" si="4"/>
        <v>25742</v>
      </c>
      <c r="C51" s="41">
        <f t="shared" si="5"/>
        <v>19260</v>
      </c>
      <c r="D51" s="41">
        <f t="shared" si="6"/>
        <v>11</v>
      </c>
      <c r="E51" s="42" t="str">
        <f t="shared" si="2"/>
        <v>MARIN Y RIA DE PONTEVEDRA</v>
      </c>
      <c r="F51" s="42">
        <f t="shared" si="7"/>
        <v>10782</v>
      </c>
      <c r="G51" s="42">
        <f t="shared" si="8"/>
        <v>15868</v>
      </c>
    </row>
    <row r="52" spans="1:7" x14ac:dyDescent="0.25">
      <c r="A52" s="42" t="str">
        <f t="shared" si="3"/>
        <v>HUELVA</v>
      </c>
      <c r="B52" s="41">
        <f t="shared" si="4"/>
        <v>0</v>
      </c>
      <c r="C52" s="41">
        <f t="shared" si="5"/>
        <v>243</v>
      </c>
      <c r="D52" s="41">
        <f t="shared" si="6"/>
        <v>28</v>
      </c>
      <c r="E52" s="42" t="str">
        <f t="shared" si="2"/>
        <v>MALAGA</v>
      </c>
      <c r="F52" s="42">
        <f t="shared" si="7"/>
        <v>8893</v>
      </c>
      <c r="G52" s="42">
        <f t="shared" si="8"/>
        <v>11781</v>
      </c>
    </row>
    <row r="53" spans="1:7" x14ac:dyDescent="0.25">
      <c r="A53" s="42" t="str">
        <f t="shared" si="3"/>
        <v>LAS PALMAS</v>
      </c>
      <c r="B53" s="41">
        <f t="shared" si="4"/>
        <v>38707</v>
      </c>
      <c r="C53" s="41">
        <f t="shared" si="5"/>
        <v>40155</v>
      </c>
      <c r="D53" s="41">
        <f t="shared" si="6"/>
        <v>7</v>
      </c>
      <c r="E53" s="42" t="str">
        <f t="shared" si="2"/>
        <v>MELILLA</v>
      </c>
      <c r="F53" s="42">
        <f t="shared" si="7"/>
        <v>7766</v>
      </c>
      <c r="G53" s="42">
        <f t="shared" si="8"/>
        <v>6361</v>
      </c>
    </row>
    <row r="54" spans="1:7" x14ac:dyDescent="0.25">
      <c r="A54" s="42" t="str">
        <f t="shared" si="3"/>
        <v>MALAGA</v>
      </c>
      <c r="B54" s="41">
        <f t="shared" si="4"/>
        <v>8893</v>
      </c>
      <c r="C54" s="41">
        <f t="shared" si="5"/>
        <v>11781</v>
      </c>
      <c r="D54" s="41">
        <f t="shared" si="6"/>
        <v>15</v>
      </c>
      <c r="E54" s="42" t="str">
        <f t="shared" si="2"/>
        <v>SEVILLA</v>
      </c>
      <c r="F54" s="42">
        <f t="shared" si="7"/>
        <v>6908</v>
      </c>
      <c r="G54" s="42">
        <f t="shared" si="8"/>
        <v>10876</v>
      </c>
    </row>
    <row r="55" spans="1:7" x14ac:dyDescent="0.25">
      <c r="A55" s="42" t="str">
        <f t="shared" si="3"/>
        <v>MARIN Y RIA DE PONTEVEDRA</v>
      </c>
      <c r="B55" s="41">
        <f t="shared" si="4"/>
        <v>10782</v>
      </c>
      <c r="C55" s="41">
        <f t="shared" si="5"/>
        <v>15868</v>
      </c>
      <c r="D55" s="41">
        <f t="shared" si="6"/>
        <v>14</v>
      </c>
      <c r="E55" s="42" t="str">
        <f t="shared" si="2"/>
        <v>MOTRIL</v>
      </c>
      <c r="F55" s="42">
        <f t="shared" si="7"/>
        <v>2476</v>
      </c>
      <c r="G55" s="42">
        <f t="shared" si="8"/>
        <v>2339</v>
      </c>
    </row>
    <row r="56" spans="1:7" x14ac:dyDescent="0.25">
      <c r="A56" s="42" t="str">
        <f t="shared" si="3"/>
        <v>MELILLA</v>
      </c>
      <c r="B56" s="41">
        <f t="shared" si="4"/>
        <v>7766</v>
      </c>
      <c r="C56" s="41">
        <f t="shared" si="5"/>
        <v>6361</v>
      </c>
      <c r="D56" s="41">
        <f t="shared" si="6"/>
        <v>16</v>
      </c>
      <c r="E56" s="42" t="str">
        <f t="shared" si="2"/>
        <v>A CORUÑA</v>
      </c>
      <c r="F56" s="42">
        <f t="shared" si="7"/>
        <v>1945</v>
      </c>
      <c r="G56" s="42">
        <f t="shared" si="8"/>
        <v>2296</v>
      </c>
    </row>
    <row r="57" spans="1:7" x14ac:dyDescent="0.25">
      <c r="A57" s="42" t="str">
        <f t="shared" si="3"/>
        <v>MOTRIL</v>
      </c>
      <c r="B57" s="41">
        <f t="shared" si="4"/>
        <v>2476</v>
      </c>
      <c r="C57" s="41">
        <f t="shared" si="5"/>
        <v>2339</v>
      </c>
      <c r="D57" s="41">
        <f t="shared" si="6"/>
        <v>18</v>
      </c>
      <c r="E57" s="42" t="str">
        <f t="shared" si="2"/>
        <v>ALMERIA</v>
      </c>
      <c r="F57" s="42">
        <f t="shared" si="7"/>
        <v>1393</v>
      </c>
      <c r="G57" s="42">
        <f t="shared" si="8"/>
        <v>833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SANTANDER</v>
      </c>
      <c r="F58" s="42">
        <f t="shared" si="7"/>
        <v>651</v>
      </c>
      <c r="G58" s="42">
        <f t="shared" si="8"/>
        <v>511</v>
      </c>
    </row>
    <row r="59" spans="1:7" x14ac:dyDescent="0.25">
      <c r="A59" s="42" t="str">
        <f t="shared" si="3"/>
        <v>SANTA CRUZ DE TENERIFE</v>
      </c>
      <c r="B59" s="41">
        <f t="shared" si="4"/>
        <v>15566</v>
      </c>
      <c r="C59" s="41">
        <f t="shared" si="5"/>
        <v>18918</v>
      </c>
      <c r="D59" s="41">
        <f t="shared" si="6"/>
        <v>12</v>
      </c>
      <c r="E59" s="42" t="str">
        <f t="shared" si="2"/>
        <v>VILAGARCIA</v>
      </c>
      <c r="F59" s="42">
        <f t="shared" si="7"/>
        <v>469</v>
      </c>
      <c r="G59" s="42">
        <f t="shared" si="8"/>
        <v>509</v>
      </c>
    </row>
    <row r="60" spans="1:7" x14ac:dyDescent="0.25">
      <c r="A60" s="42" t="str">
        <f t="shared" si="3"/>
        <v>SANTANDER</v>
      </c>
      <c r="B60" s="41">
        <f t="shared" si="4"/>
        <v>651</v>
      </c>
      <c r="C60" s="41">
        <f t="shared" si="5"/>
        <v>511</v>
      </c>
      <c r="D60" s="41">
        <f t="shared" si="6"/>
        <v>21</v>
      </c>
      <c r="E60" s="42" t="str">
        <f t="shared" si="2"/>
        <v>FERROL-SAN CIBRAO</v>
      </c>
      <c r="F60" s="42">
        <f t="shared" si="7"/>
        <v>441</v>
      </c>
      <c r="G60" s="42">
        <f t="shared" si="8"/>
        <v>354</v>
      </c>
    </row>
    <row r="61" spans="1:7" x14ac:dyDescent="0.25">
      <c r="A61" s="42" t="str">
        <f t="shared" si="3"/>
        <v>SEVILLA</v>
      </c>
      <c r="B61" s="41">
        <f t="shared" si="4"/>
        <v>6908</v>
      </c>
      <c r="C61" s="41">
        <f t="shared" si="5"/>
        <v>10876</v>
      </c>
      <c r="D61" s="41">
        <f t="shared" si="6"/>
        <v>17</v>
      </c>
      <c r="E61" s="42" t="str">
        <f t="shared" si="2"/>
        <v>BALEARES</v>
      </c>
      <c r="F61" s="42">
        <f t="shared" si="7"/>
        <v>25</v>
      </c>
      <c r="G61" s="42">
        <f t="shared" si="8"/>
        <v>2</v>
      </c>
    </row>
    <row r="62" spans="1:7" x14ac:dyDescent="0.25">
      <c r="A62" s="42" t="str">
        <f t="shared" si="3"/>
        <v>TARRAGONA</v>
      </c>
      <c r="B62" s="41">
        <f t="shared" si="4"/>
        <v>29416</v>
      </c>
      <c r="C62" s="41">
        <f t="shared" si="5"/>
        <v>31901</v>
      </c>
      <c r="D62" s="41">
        <f t="shared" si="6"/>
        <v>8</v>
      </c>
      <c r="E62" s="42" t="str">
        <f t="shared" si="2"/>
        <v>CEUTA</v>
      </c>
      <c r="F62" s="42">
        <f t="shared" si="7"/>
        <v>14</v>
      </c>
      <c r="G62" s="42">
        <f t="shared" si="8"/>
        <v>127</v>
      </c>
    </row>
    <row r="63" spans="1:7" x14ac:dyDescent="0.25">
      <c r="A63" s="42" t="str">
        <f t="shared" si="3"/>
        <v>VALENCIA</v>
      </c>
      <c r="B63" s="41">
        <f t="shared" si="4"/>
        <v>1017236</v>
      </c>
      <c r="C63" s="41">
        <f t="shared" si="5"/>
        <v>1006792</v>
      </c>
      <c r="D63" s="41">
        <f t="shared" si="6"/>
        <v>1</v>
      </c>
      <c r="E63" s="42" t="str">
        <f t="shared" si="2"/>
        <v>AVILES</v>
      </c>
      <c r="F63" s="42">
        <f t="shared" si="7"/>
        <v>2</v>
      </c>
      <c r="G63" s="42">
        <f t="shared" si="8"/>
        <v>2</v>
      </c>
    </row>
    <row r="64" spans="1:7" x14ac:dyDescent="0.25">
      <c r="A64" s="42" t="str">
        <f t="shared" si="3"/>
        <v>VIGO</v>
      </c>
      <c r="B64" s="41">
        <f t="shared" si="4"/>
        <v>85338</v>
      </c>
      <c r="C64" s="41">
        <f t="shared" si="5"/>
        <v>84721.5</v>
      </c>
      <c r="D64" s="41">
        <f t="shared" si="6"/>
        <v>6</v>
      </c>
      <c r="E64" s="42" t="e">
        <f t="shared" si="2"/>
        <v>#N/A</v>
      </c>
      <c r="F64" s="42" t="e">
        <f t="shared" si="7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469</v>
      </c>
      <c r="C65" s="41">
        <f t="shared" si="5"/>
        <v>509</v>
      </c>
      <c r="D65" s="41">
        <f t="shared" si="6"/>
        <v>22</v>
      </c>
      <c r="E65" s="42" t="str">
        <f t="shared" si="2"/>
        <v>HUELVA</v>
      </c>
      <c r="F65" s="42">
        <f t="shared" si="7"/>
        <v>0</v>
      </c>
      <c r="G65" s="42">
        <f t="shared" si="8"/>
        <v>243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A5:A6"/>
    <mergeCell ref="B5:C5"/>
    <mergeCell ref="D5:F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96</v>
      </c>
    </row>
    <row r="2" spans="1:12" s="2" customFormat="1" ht="21" x14ac:dyDescent="0.35">
      <c r="F2" s="3"/>
    </row>
    <row r="5" spans="1:12" x14ac:dyDescent="0.25">
      <c r="A5" s="69" t="s">
        <v>73</v>
      </c>
      <c r="B5" s="67" t="str">
        <f>'Resumen general'!D6</f>
        <v>Mes Junio</v>
      </c>
      <c r="C5" s="68"/>
      <c r="D5" s="67" t="s">
        <v>40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407</v>
      </c>
      <c r="C7" s="9">
        <v>759</v>
      </c>
      <c r="D7" s="9">
        <v>2336</v>
      </c>
      <c r="E7" s="9">
        <v>2303</v>
      </c>
      <c r="F7" s="10">
        <f>((E7*100)/D7)-100</f>
        <v>-1.4126712328767184</v>
      </c>
      <c r="G7" s="1"/>
      <c r="H7" s="1"/>
      <c r="I7" s="1"/>
    </row>
    <row r="8" spans="1:12" x14ac:dyDescent="0.25">
      <c r="A8" s="11" t="s">
        <v>45</v>
      </c>
      <c r="B8" s="12">
        <v>15495</v>
      </c>
      <c r="C8" s="12">
        <v>13730</v>
      </c>
      <c r="D8" s="12">
        <v>83672</v>
      </c>
      <c r="E8" s="12">
        <v>74860</v>
      </c>
      <c r="F8" s="13">
        <f t="shared" ref="F8:F35" si="0">((E8*100)/D8)-100</f>
        <v>-10.531599579309685</v>
      </c>
      <c r="G8" s="1"/>
      <c r="H8" s="1"/>
      <c r="I8" s="1"/>
    </row>
    <row r="9" spans="1:12" x14ac:dyDescent="0.25">
      <c r="A9" s="8" t="s">
        <v>46</v>
      </c>
      <c r="B9" s="9">
        <v>508</v>
      </c>
      <c r="C9" s="9">
        <v>570</v>
      </c>
      <c r="D9" s="9">
        <v>3025.25</v>
      </c>
      <c r="E9" s="9">
        <v>3346</v>
      </c>
      <c r="F9" s="10">
        <f t="shared" si="0"/>
        <v>10.602429551276757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2</v>
      </c>
      <c r="E10" s="12">
        <v>2</v>
      </c>
      <c r="F10" s="17">
        <f t="shared" si="0"/>
        <v>0</v>
      </c>
      <c r="G10" s="1"/>
      <c r="H10" s="1"/>
      <c r="I10" s="1"/>
    </row>
    <row r="11" spans="1:12" x14ac:dyDescent="0.25">
      <c r="A11" s="8" t="s">
        <v>48</v>
      </c>
      <c r="B11" s="9">
        <v>39687</v>
      </c>
      <c r="C11" s="9">
        <v>18881</v>
      </c>
      <c r="D11" s="9">
        <v>147890</v>
      </c>
      <c r="E11" s="9">
        <v>157293</v>
      </c>
      <c r="F11" s="10">
        <f t="shared" si="0"/>
        <v>6.3581039962134014</v>
      </c>
      <c r="G11" s="1"/>
      <c r="H11" s="1"/>
      <c r="I11" s="1"/>
    </row>
    <row r="12" spans="1:12" x14ac:dyDescent="0.25">
      <c r="A12" s="11" t="s">
        <v>49</v>
      </c>
      <c r="B12" s="12">
        <v>7951.5</v>
      </c>
      <c r="C12" s="12">
        <v>7343</v>
      </c>
      <c r="D12" s="12">
        <v>43833</v>
      </c>
      <c r="E12" s="12">
        <v>45407</v>
      </c>
      <c r="F12" s="13">
        <f t="shared" si="0"/>
        <v>3.5909018319530901</v>
      </c>
      <c r="G12" s="1"/>
      <c r="H12" s="1"/>
      <c r="I12" s="1"/>
    </row>
    <row r="13" spans="1:12" x14ac:dyDescent="0.25">
      <c r="A13" s="8" t="s">
        <v>50</v>
      </c>
      <c r="B13" s="9">
        <v>6008</v>
      </c>
      <c r="C13" s="9">
        <v>5865</v>
      </c>
      <c r="D13" s="9">
        <v>28413</v>
      </c>
      <c r="E13" s="9">
        <v>31481</v>
      </c>
      <c r="F13" s="10">
        <f t="shared" si="0"/>
        <v>10.797874212508361</v>
      </c>
      <c r="G13" s="1"/>
      <c r="H13" s="1"/>
      <c r="I13" s="1"/>
    </row>
    <row r="14" spans="1:12" x14ac:dyDescent="0.25">
      <c r="A14" s="11" t="s">
        <v>51</v>
      </c>
      <c r="B14" s="12">
        <v>115803.5</v>
      </c>
      <c r="C14" s="12">
        <v>123479.5</v>
      </c>
      <c r="D14" s="12">
        <v>606287</v>
      </c>
      <c r="E14" s="12">
        <v>673239.5</v>
      </c>
      <c r="F14" s="13">
        <f t="shared" si="0"/>
        <v>11.043037373389168</v>
      </c>
      <c r="G14" s="1"/>
      <c r="H14" s="1"/>
      <c r="I14" s="1"/>
    </row>
    <row r="15" spans="1:12" x14ac:dyDescent="0.25">
      <c r="A15" s="8" t="s">
        <v>52</v>
      </c>
      <c r="B15" s="9">
        <v>56035</v>
      </c>
      <c r="C15" s="9">
        <v>49694.75</v>
      </c>
      <c r="D15" s="9">
        <v>298781.25</v>
      </c>
      <c r="E15" s="9">
        <v>296714.25</v>
      </c>
      <c r="F15" s="10">
        <f t="shared" si="0"/>
        <v>-0.69181048007530421</v>
      </c>
      <c r="G15" s="1"/>
      <c r="H15" s="1"/>
      <c r="I15" s="1"/>
    </row>
    <row r="16" spans="1:12" x14ac:dyDescent="0.25">
      <c r="A16" s="11" t="s">
        <v>53</v>
      </c>
      <c r="B16" s="12">
        <v>6195</v>
      </c>
      <c r="C16" s="12">
        <v>5862</v>
      </c>
      <c r="D16" s="12">
        <v>33612</v>
      </c>
      <c r="E16" s="12">
        <v>37863</v>
      </c>
      <c r="F16" s="13">
        <f t="shared" si="0"/>
        <v>12.647268832559803</v>
      </c>
      <c r="G16" s="1"/>
      <c r="H16" s="1"/>
      <c r="I16" s="1"/>
    </row>
    <row r="17" spans="1:9" x14ac:dyDescent="0.25">
      <c r="A17" s="8" t="s">
        <v>54</v>
      </c>
      <c r="B17" s="9">
        <v>17058</v>
      </c>
      <c r="C17" s="9">
        <v>22098</v>
      </c>
      <c r="D17" s="9">
        <v>74563</v>
      </c>
      <c r="E17" s="9">
        <v>95983</v>
      </c>
      <c r="F17" s="10">
        <f t="shared" si="0"/>
        <v>28.727384895993993</v>
      </c>
      <c r="G17" s="1"/>
      <c r="H17" s="1"/>
      <c r="I17" s="1"/>
    </row>
    <row r="18" spans="1:9" x14ac:dyDescent="0.25">
      <c r="A18" s="11" t="s">
        <v>55</v>
      </c>
      <c r="B18" s="12">
        <v>1368</v>
      </c>
      <c r="C18" s="12">
        <v>1374</v>
      </c>
      <c r="D18" s="12">
        <v>7543</v>
      </c>
      <c r="E18" s="12">
        <v>9354</v>
      </c>
      <c r="F18" s="13">
        <f t="shared" si="0"/>
        <v>24.009014980776882</v>
      </c>
      <c r="G18" s="1"/>
      <c r="H18" s="1"/>
      <c r="I18" s="1"/>
    </row>
    <row r="19" spans="1:9" x14ac:dyDescent="0.25">
      <c r="A19" s="8" t="s">
        <v>56</v>
      </c>
      <c r="B19" s="9">
        <v>83</v>
      </c>
      <c r="C19" s="9">
        <v>20</v>
      </c>
      <c r="D19" s="9">
        <v>354</v>
      </c>
      <c r="E19" s="9">
        <v>481</v>
      </c>
      <c r="F19" s="10">
        <f t="shared" si="0"/>
        <v>35.875706214689274</v>
      </c>
      <c r="G19" s="1"/>
      <c r="H19" s="1"/>
      <c r="I19" s="1"/>
    </row>
    <row r="20" spans="1:9" x14ac:dyDescent="0.25">
      <c r="A20" s="11" t="s">
        <v>57</v>
      </c>
      <c r="B20" s="12">
        <v>3426</v>
      </c>
      <c r="C20" s="12">
        <v>5660</v>
      </c>
      <c r="D20" s="12">
        <v>23683</v>
      </c>
      <c r="E20" s="12">
        <v>30808</v>
      </c>
      <c r="F20" s="13">
        <f t="shared" si="0"/>
        <v>30.084871004518021</v>
      </c>
      <c r="G20" s="1"/>
      <c r="H20" s="1"/>
      <c r="I20" s="1"/>
    </row>
    <row r="21" spans="1:9" x14ac:dyDescent="0.25">
      <c r="A21" s="8" t="s">
        <v>58</v>
      </c>
      <c r="B21" s="9">
        <v>130</v>
      </c>
      <c r="C21" s="9">
        <v>200</v>
      </c>
      <c r="D21" s="9">
        <v>1020</v>
      </c>
      <c r="E21" s="9">
        <v>481</v>
      </c>
      <c r="F21" s="10">
        <f t="shared" si="0"/>
        <v>-52.843137254901961</v>
      </c>
      <c r="G21" s="1"/>
      <c r="H21" s="1"/>
      <c r="I21" s="1"/>
    </row>
    <row r="22" spans="1:9" x14ac:dyDescent="0.25">
      <c r="A22" s="11" t="s">
        <v>59</v>
      </c>
      <c r="B22" s="12">
        <v>33593</v>
      </c>
      <c r="C22" s="12">
        <v>33468</v>
      </c>
      <c r="D22" s="12">
        <v>210353</v>
      </c>
      <c r="E22" s="12">
        <v>199727</v>
      </c>
      <c r="F22" s="13">
        <f t="shared" si="0"/>
        <v>-5.0515086544998127</v>
      </c>
      <c r="G22" s="1"/>
      <c r="H22" s="1"/>
      <c r="I22" s="1"/>
    </row>
    <row r="23" spans="1:9" x14ac:dyDescent="0.25">
      <c r="A23" s="8" t="s">
        <v>60</v>
      </c>
      <c r="B23" s="9">
        <v>2924</v>
      </c>
      <c r="C23" s="9">
        <v>2908</v>
      </c>
      <c r="D23" s="9">
        <v>18712</v>
      </c>
      <c r="E23" s="9">
        <v>15561</v>
      </c>
      <c r="F23" s="10">
        <f t="shared" si="0"/>
        <v>-16.839461308251387</v>
      </c>
      <c r="G23" s="1"/>
      <c r="H23" s="1"/>
      <c r="I23" s="1"/>
    </row>
    <row r="24" spans="1:9" x14ac:dyDescent="0.25">
      <c r="A24" s="11" t="s">
        <v>61</v>
      </c>
      <c r="B24" s="12">
        <v>3125</v>
      </c>
      <c r="C24" s="12">
        <v>2063</v>
      </c>
      <c r="D24" s="12">
        <v>18529</v>
      </c>
      <c r="E24" s="12">
        <v>14030</v>
      </c>
      <c r="F24" s="13">
        <f t="shared" si="0"/>
        <v>-24.280857034918242</v>
      </c>
      <c r="G24" s="1"/>
      <c r="H24" s="1"/>
      <c r="I24" s="1"/>
    </row>
    <row r="25" spans="1:9" x14ac:dyDescent="0.25">
      <c r="A25" s="8" t="s">
        <v>62</v>
      </c>
      <c r="B25" s="9">
        <v>2531</v>
      </c>
      <c r="C25" s="9">
        <v>3021</v>
      </c>
      <c r="D25" s="9">
        <v>16274</v>
      </c>
      <c r="E25" s="9">
        <v>17556</v>
      </c>
      <c r="F25" s="10">
        <f t="shared" si="0"/>
        <v>7.8775961656630216</v>
      </c>
      <c r="G25" s="1"/>
      <c r="H25" s="1"/>
      <c r="I25" s="1"/>
    </row>
    <row r="26" spans="1:9" x14ac:dyDescent="0.25">
      <c r="A26" s="11" t="s">
        <v>63</v>
      </c>
      <c r="B26" s="12">
        <v>435</v>
      </c>
      <c r="C26" s="12">
        <v>301</v>
      </c>
      <c r="D26" s="12">
        <v>3651</v>
      </c>
      <c r="E26" s="12">
        <v>2884</v>
      </c>
      <c r="F26" s="13">
        <f t="shared" si="0"/>
        <v>-21.007943029307043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25782</v>
      </c>
      <c r="C28" s="12">
        <v>23638</v>
      </c>
      <c r="D28" s="12">
        <v>158570</v>
      </c>
      <c r="E28" s="12">
        <v>145809</v>
      </c>
      <c r="F28" s="13">
        <f t="shared" si="0"/>
        <v>-8.04754997792773</v>
      </c>
      <c r="G28" s="1"/>
      <c r="H28" s="1"/>
      <c r="I28" s="1"/>
    </row>
    <row r="29" spans="1:9" x14ac:dyDescent="0.25">
      <c r="A29" s="8" t="s">
        <v>66</v>
      </c>
      <c r="B29" s="9">
        <v>130</v>
      </c>
      <c r="C29" s="9">
        <v>86</v>
      </c>
      <c r="D29" s="9">
        <v>511</v>
      </c>
      <c r="E29" s="9">
        <v>651</v>
      </c>
      <c r="F29" s="10">
        <f t="shared" si="0"/>
        <v>27.397260273972606</v>
      </c>
      <c r="G29" s="1"/>
      <c r="H29" s="1"/>
      <c r="I29" s="1"/>
    </row>
    <row r="30" spans="1:9" x14ac:dyDescent="0.25">
      <c r="A30" s="11" t="s">
        <v>67</v>
      </c>
      <c r="B30" s="12">
        <v>13071</v>
      </c>
      <c r="C30" s="12">
        <v>12055</v>
      </c>
      <c r="D30" s="12">
        <v>77663</v>
      </c>
      <c r="E30" s="12">
        <v>67252</v>
      </c>
      <c r="F30" s="13">
        <f t="shared" si="0"/>
        <v>-13.405353900827933</v>
      </c>
      <c r="G30" s="1"/>
      <c r="H30" s="1"/>
      <c r="I30" s="1"/>
    </row>
    <row r="31" spans="1:9" x14ac:dyDescent="0.25">
      <c r="A31" s="8" t="s">
        <v>68</v>
      </c>
      <c r="B31" s="9">
        <v>5896</v>
      </c>
      <c r="C31" s="9">
        <v>5848</v>
      </c>
      <c r="D31" s="9">
        <v>43073</v>
      </c>
      <c r="E31" s="9">
        <v>37869</v>
      </c>
      <c r="F31" s="10">
        <f t="shared" si="0"/>
        <v>-12.08181459382908</v>
      </c>
      <c r="G31" s="1"/>
      <c r="H31" s="1"/>
      <c r="I31" s="1"/>
    </row>
    <row r="32" spans="1:9" x14ac:dyDescent="0.25">
      <c r="A32" s="11" t="s">
        <v>69</v>
      </c>
      <c r="B32" s="12">
        <v>190088</v>
      </c>
      <c r="C32" s="12">
        <v>171087</v>
      </c>
      <c r="D32" s="12">
        <v>1080686</v>
      </c>
      <c r="E32" s="12">
        <v>1084030</v>
      </c>
      <c r="F32" s="13">
        <f t="shared" si="0"/>
        <v>0.30943308231992717</v>
      </c>
      <c r="G32" s="1"/>
      <c r="H32" s="1"/>
      <c r="I32" s="1"/>
    </row>
    <row r="33" spans="1:9" x14ac:dyDescent="0.25">
      <c r="A33" s="8" t="s">
        <v>70</v>
      </c>
      <c r="B33" s="9">
        <v>16056</v>
      </c>
      <c r="C33" s="9">
        <v>18233</v>
      </c>
      <c r="D33" s="9">
        <v>95672.5</v>
      </c>
      <c r="E33" s="9">
        <v>97125</v>
      </c>
      <c r="F33" s="10">
        <f t="shared" si="0"/>
        <v>1.5182001097494009</v>
      </c>
      <c r="G33" s="1"/>
      <c r="H33" s="1"/>
      <c r="I33" s="1"/>
    </row>
    <row r="34" spans="1:9" x14ac:dyDescent="0.25">
      <c r="A34" s="11" t="s">
        <v>71</v>
      </c>
      <c r="B34" s="12">
        <v>1708</v>
      </c>
      <c r="C34" s="12">
        <v>2829</v>
      </c>
      <c r="D34" s="12">
        <v>12279</v>
      </c>
      <c r="E34" s="12">
        <v>15604</v>
      </c>
      <c r="F34" s="13">
        <f t="shared" si="0"/>
        <v>27.078752341395884</v>
      </c>
      <c r="G34" s="1"/>
      <c r="H34" s="1"/>
      <c r="I34" s="1"/>
    </row>
    <row r="35" spans="1:9" x14ac:dyDescent="0.25">
      <c r="A35" s="14" t="s">
        <v>72</v>
      </c>
      <c r="B35" s="15">
        <f>SUM(B7:B34)</f>
        <v>565494</v>
      </c>
      <c r="C35" s="15">
        <f t="shared" ref="C35:E35" si="1">SUM(C7:C34)</f>
        <v>531073.25</v>
      </c>
      <c r="D35" s="15">
        <f t="shared" si="1"/>
        <v>3090988</v>
      </c>
      <c r="E35" s="15">
        <f t="shared" si="1"/>
        <v>3157713.75</v>
      </c>
      <c r="F35" s="16">
        <f t="shared" si="0"/>
        <v>2.1587191538757224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2303</v>
      </c>
      <c r="C38" s="41">
        <f>D7</f>
        <v>2336</v>
      </c>
      <c r="D38" s="41">
        <f>_xlfn.RANK.EQ(B38,$B$38:$B$65)+COUNTIF($B$38:$B$65,B38)-1</f>
        <v>23</v>
      </c>
      <c r="E38" s="42" t="str">
        <f t="shared" ref="E38:E65" si="2">INDEX($A$38:$B$65,MATCH(ROW()-37,$D$38:$D$65,0),1)</f>
        <v>VALENCIA</v>
      </c>
      <c r="F38" s="42">
        <f>LOOKUP(E38,$A$38:$A$65,$B$38:$B$65)</f>
        <v>1084030</v>
      </c>
      <c r="G38" s="42">
        <f>LOOKUP(E38,$A$38:$A$65,$C$38:$C$65)</f>
        <v>1080686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74860</v>
      </c>
      <c r="C39" s="41">
        <f t="shared" ref="C39:C65" si="5">D8</f>
        <v>83672</v>
      </c>
      <c r="D39" s="41">
        <f t="shared" ref="D39:D65" si="6">_xlfn.RANK.EQ(B39,$B$38:$B$65)+COUNTIF($B$38:$B$65,B39)-1</f>
        <v>9</v>
      </c>
      <c r="E39" s="42" t="str">
        <f t="shared" si="2"/>
        <v>BARCELONA</v>
      </c>
      <c r="F39" s="42">
        <f t="shared" ref="F39:F65" si="7">LOOKUP(E39,$A$38:$A$65,$B$38:$B$65)</f>
        <v>673239.5</v>
      </c>
      <c r="G39" s="42">
        <f t="shared" ref="G39:G65" si="8">LOOKUP(E39,$A$38:$A$65,$C$38:$C$65)</f>
        <v>606287</v>
      </c>
    </row>
    <row r="40" spans="1:9" x14ac:dyDescent="0.25">
      <c r="A40" s="42" t="str">
        <f t="shared" si="3"/>
        <v>ALMERIA</v>
      </c>
      <c r="B40" s="41">
        <f t="shared" si="4"/>
        <v>3346</v>
      </c>
      <c r="C40" s="41">
        <f t="shared" si="5"/>
        <v>3025.25</v>
      </c>
      <c r="D40" s="41">
        <f t="shared" si="6"/>
        <v>21</v>
      </c>
      <c r="E40" s="42" t="str">
        <f t="shared" si="2"/>
        <v>BILBAO</v>
      </c>
      <c r="F40" s="42">
        <f t="shared" si="7"/>
        <v>296714.25</v>
      </c>
      <c r="G40" s="42">
        <f t="shared" si="8"/>
        <v>298781.25</v>
      </c>
    </row>
    <row r="41" spans="1:9" x14ac:dyDescent="0.25">
      <c r="A41" s="42" t="str">
        <f t="shared" si="3"/>
        <v>AVILES</v>
      </c>
      <c r="B41" s="41">
        <f t="shared" si="4"/>
        <v>2</v>
      </c>
      <c r="C41" s="41">
        <f t="shared" si="5"/>
        <v>2</v>
      </c>
      <c r="D41" s="41">
        <f t="shared" si="6"/>
        <v>27</v>
      </c>
      <c r="E41" s="42" t="str">
        <f t="shared" si="2"/>
        <v>LAS PALMAS</v>
      </c>
      <c r="F41" s="42">
        <f t="shared" si="7"/>
        <v>199727</v>
      </c>
      <c r="G41" s="42">
        <f t="shared" si="8"/>
        <v>210353</v>
      </c>
    </row>
    <row r="42" spans="1:9" x14ac:dyDescent="0.25">
      <c r="A42" s="42" t="str">
        <f t="shared" si="3"/>
        <v>BAHIA DE ALGECIRAS</v>
      </c>
      <c r="B42" s="41">
        <f t="shared" si="4"/>
        <v>157293</v>
      </c>
      <c r="C42" s="41">
        <f t="shared" si="5"/>
        <v>147890</v>
      </c>
      <c r="D42" s="41">
        <f t="shared" si="6"/>
        <v>5</v>
      </c>
      <c r="E42" s="42" t="str">
        <f t="shared" si="2"/>
        <v>BAHIA DE ALGECIRAS</v>
      </c>
      <c r="F42" s="42">
        <f t="shared" si="7"/>
        <v>157293</v>
      </c>
      <c r="G42" s="42">
        <f t="shared" si="8"/>
        <v>147890</v>
      </c>
    </row>
    <row r="43" spans="1:9" x14ac:dyDescent="0.25">
      <c r="A43" s="42" t="str">
        <f t="shared" si="3"/>
        <v>BAHIA DE CADIZ</v>
      </c>
      <c r="B43" s="41">
        <f t="shared" si="4"/>
        <v>45407</v>
      </c>
      <c r="C43" s="41">
        <f t="shared" si="5"/>
        <v>43833</v>
      </c>
      <c r="D43" s="41">
        <f t="shared" si="6"/>
        <v>11</v>
      </c>
      <c r="E43" s="42" t="str">
        <f t="shared" si="2"/>
        <v>SANTA CRUZ DE TENERIFE</v>
      </c>
      <c r="F43" s="42">
        <f t="shared" si="7"/>
        <v>145809</v>
      </c>
      <c r="G43" s="42">
        <f t="shared" si="8"/>
        <v>158570</v>
      </c>
    </row>
    <row r="44" spans="1:9" x14ac:dyDescent="0.25">
      <c r="A44" s="42" t="str">
        <f t="shared" si="3"/>
        <v>BALEARES</v>
      </c>
      <c r="B44" s="41">
        <f t="shared" si="4"/>
        <v>31481</v>
      </c>
      <c r="C44" s="41">
        <f t="shared" si="5"/>
        <v>28413</v>
      </c>
      <c r="D44" s="41">
        <f t="shared" si="6"/>
        <v>14</v>
      </c>
      <c r="E44" s="42" t="str">
        <f t="shared" si="2"/>
        <v>VIGO</v>
      </c>
      <c r="F44" s="42">
        <f t="shared" si="7"/>
        <v>97125</v>
      </c>
      <c r="G44" s="42">
        <f t="shared" si="8"/>
        <v>95672.5</v>
      </c>
    </row>
    <row r="45" spans="1:9" x14ac:dyDescent="0.25">
      <c r="A45" s="42" t="str">
        <f t="shared" si="3"/>
        <v>BARCELONA</v>
      </c>
      <c r="B45" s="41">
        <f t="shared" si="4"/>
        <v>673239.5</v>
      </c>
      <c r="C45" s="41">
        <f t="shared" si="5"/>
        <v>606287</v>
      </c>
      <c r="D45" s="41">
        <f t="shared" si="6"/>
        <v>2</v>
      </c>
      <c r="E45" s="42" t="str">
        <f t="shared" si="2"/>
        <v>CASTELLON</v>
      </c>
      <c r="F45" s="42">
        <f t="shared" si="7"/>
        <v>95983</v>
      </c>
      <c r="G45" s="42">
        <f t="shared" si="8"/>
        <v>74563</v>
      </c>
    </row>
    <row r="46" spans="1:9" x14ac:dyDescent="0.25">
      <c r="A46" s="42" t="str">
        <f t="shared" si="3"/>
        <v>BILBAO</v>
      </c>
      <c r="B46" s="41">
        <f t="shared" si="4"/>
        <v>296714.25</v>
      </c>
      <c r="C46" s="41">
        <f t="shared" si="5"/>
        <v>298781.25</v>
      </c>
      <c r="D46" s="41">
        <f t="shared" si="6"/>
        <v>3</v>
      </c>
      <c r="E46" s="42" t="str">
        <f t="shared" si="2"/>
        <v>ALICANTE</v>
      </c>
      <c r="F46" s="42">
        <f t="shared" si="7"/>
        <v>74860</v>
      </c>
      <c r="G46" s="42">
        <f t="shared" si="8"/>
        <v>83672</v>
      </c>
    </row>
    <row r="47" spans="1:9" x14ac:dyDescent="0.25">
      <c r="A47" s="42" t="str">
        <f t="shared" si="3"/>
        <v>CARTAGENA</v>
      </c>
      <c r="B47" s="41">
        <f t="shared" si="4"/>
        <v>37863</v>
      </c>
      <c r="C47" s="41">
        <f t="shared" si="5"/>
        <v>33612</v>
      </c>
      <c r="D47" s="41">
        <f t="shared" si="6"/>
        <v>13</v>
      </c>
      <c r="E47" s="42" t="str">
        <f t="shared" si="2"/>
        <v>SEVILLA</v>
      </c>
      <c r="F47" s="42">
        <f t="shared" si="7"/>
        <v>67252</v>
      </c>
      <c r="G47" s="42">
        <f t="shared" si="8"/>
        <v>77663</v>
      </c>
    </row>
    <row r="48" spans="1:9" x14ac:dyDescent="0.25">
      <c r="A48" s="42" t="str">
        <f t="shared" si="3"/>
        <v>CASTELLON</v>
      </c>
      <c r="B48" s="41">
        <f t="shared" si="4"/>
        <v>95983</v>
      </c>
      <c r="C48" s="41">
        <f t="shared" si="5"/>
        <v>74563</v>
      </c>
      <c r="D48" s="41">
        <f t="shared" si="6"/>
        <v>8</v>
      </c>
      <c r="E48" s="42" t="str">
        <f t="shared" si="2"/>
        <v>BAHIA DE CADIZ</v>
      </c>
      <c r="F48" s="42">
        <f t="shared" si="7"/>
        <v>45407</v>
      </c>
      <c r="G48" s="42">
        <f t="shared" si="8"/>
        <v>43833</v>
      </c>
    </row>
    <row r="49" spans="1:7" x14ac:dyDescent="0.25">
      <c r="A49" s="42" t="str">
        <f t="shared" si="3"/>
        <v>CEUTA</v>
      </c>
      <c r="B49" s="41">
        <f t="shared" si="4"/>
        <v>9354</v>
      </c>
      <c r="C49" s="41">
        <f t="shared" si="5"/>
        <v>7543</v>
      </c>
      <c r="D49" s="41">
        <f t="shared" si="6"/>
        <v>20</v>
      </c>
      <c r="E49" s="42" t="str">
        <f t="shared" si="2"/>
        <v>TARRAGONA</v>
      </c>
      <c r="F49" s="42">
        <f t="shared" si="7"/>
        <v>37869</v>
      </c>
      <c r="G49" s="42">
        <f t="shared" si="8"/>
        <v>43073</v>
      </c>
    </row>
    <row r="50" spans="1:7" x14ac:dyDescent="0.25">
      <c r="A50" s="42" t="str">
        <f t="shared" si="3"/>
        <v>FERROL-SAN CIBRAO</v>
      </c>
      <c r="B50" s="41">
        <f t="shared" si="4"/>
        <v>481</v>
      </c>
      <c r="C50" s="41">
        <f t="shared" si="5"/>
        <v>354</v>
      </c>
      <c r="D50" s="41">
        <f t="shared" si="6"/>
        <v>26</v>
      </c>
      <c r="E50" s="42" t="str">
        <f t="shared" si="2"/>
        <v>CARTAGENA</v>
      </c>
      <c r="F50" s="42">
        <f t="shared" si="7"/>
        <v>37863</v>
      </c>
      <c r="G50" s="42">
        <f t="shared" si="8"/>
        <v>33612</v>
      </c>
    </row>
    <row r="51" spans="1:7" x14ac:dyDescent="0.25">
      <c r="A51" s="42" t="str">
        <f t="shared" si="3"/>
        <v>GIJON</v>
      </c>
      <c r="B51" s="41">
        <f t="shared" si="4"/>
        <v>30808</v>
      </c>
      <c r="C51" s="41">
        <f t="shared" si="5"/>
        <v>23683</v>
      </c>
      <c r="D51" s="41">
        <f t="shared" si="6"/>
        <v>15</v>
      </c>
      <c r="E51" s="42" t="str">
        <f t="shared" si="2"/>
        <v>BALEARES</v>
      </c>
      <c r="F51" s="42">
        <f t="shared" si="7"/>
        <v>31481</v>
      </c>
      <c r="G51" s="42">
        <f t="shared" si="8"/>
        <v>28413</v>
      </c>
    </row>
    <row r="52" spans="1:7" x14ac:dyDescent="0.25">
      <c r="A52" s="42" t="str">
        <f t="shared" si="3"/>
        <v>HUELVA</v>
      </c>
      <c r="B52" s="41">
        <f t="shared" si="4"/>
        <v>481</v>
      </c>
      <c r="C52" s="41">
        <f t="shared" si="5"/>
        <v>1020</v>
      </c>
      <c r="D52" s="41">
        <f t="shared" si="6"/>
        <v>26</v>
      </c>
      <c r="E52" s="42" t="str">
        <f t="shared" si="2"/>
        <v>GIJON</v>
      </c>
      <c r="F52" s="42">
        <f t="shared" si="7"/>
        <v>30808</v>
      </c>
      <c r="G52" s="42">
        <f t="shared" si="8"/>
        <v>23683</v>
      </c>
    </row>
    <row r="53" spans="1:7" x14ac:dyDescent="0.25">
      <c r="A53" s="42" t="str">
        <f t="shared" si="3"/>
        <v>LAS PALMAS</v>
      </c>
      <c r="B53" s="41">
        <f t="shared" si="4"/>
        <v>199727</v>
      </c>
      <c r="C53" s="41">
        <f t="shared" si="5"/>
        <v>210353</v>
      </c>
      <c r="D53" s="41">
        <f t="shared" si="6"/>
        <v>4</v>
      </c>
      <c r="E53" s="42" t="str">
        <f t="shared" si="2"/>
        <v>MELILLA</v>
      </c>
      <c r="F53" s="42">
        <f t="shared" si="7"/>
        <v>17556</v>
      </c>
      <c r="G53" s="42">
        <f t="shared" si="8"/>
        <v>16274</v>
      </c>
    </row>
    <row r="54" spans="1:7" x14ac:dyDescent="0.25">
      <c r="A54" s="42" t="str">
        <f t="shared" si="3"/>
        <v>MALAGA</v>
      </c>
      <c r="B54" s="41">
        <f t="shared" si="4"/>
        <v>15561</v>
      </c>
      <c r="C54" s="41">
        <f t="shared" si="5"/>
        <v>18712</v>
      </c>
      <c r="D54" s="41">
        <f t="shared" si="6"/>
        <v>18</v>
      </c>
      <c r="E54" s="42" t="str">
        <f t="shared" si="2"/>
        <v>VILAGARCIA</v>
      </c>
      <c r="F54" s="42">
        <f t="shared" si="7"/>
        <v>15604</v>
      </c>
      <c r="G54" s="42">
        <f t="shared" si="8"/>
        <v>12279</v>
      </c>
    </row>
    <row r="55" spans="1:7" x14ac:dyDescent="0.25">
      <c r="A55" s="42" t="str">
        <f t="shared" si="3"/>
        <v>MARIN Y RIA DE PONTEVEDRA</v>
      </c>
      <c r="B55" s="41">
        <f t="shared" si="4"/>
        <v>14030</v>
      </c>
      <c r="C55" s="41">
        <f t="shared" si="5"/>
        <v>18529</v>
      </c>
      <c r="D55" s="41">
        <f t="shared" si="6"/>
        <v>19</v>
      </c>
      <c r="E55" s="42" t="str">
        <f t="shared" si="2"/>
        <v>MALAGA</v>
      </c>
      <c r="F55" s="42">
        <f t="shared" si="7"/>
        <v>15561</v>
      </c>
      <c r="G55" s="42">
        <f t="shared" si="8"/>
        <v>18712</v>
      </c>
    </row>
    <row r="56" spans="1:7" x14ac:dyDescent="0.25">
      <c r="A56" s="42" t="str">
        <f t="shared" si="3"/>
        <v>MELILLA</v>
      </c>
      <c r="B56" s="41">
        <f t="shared" si="4"/>
        <v>17556</v>
      </c>
      <c r="C56" s="41">
        <f t="shared" si="5"/>
        <v>16274</v>
      </c>
      <c r="D56" s="41">
        <f t="shared" si="6"/>
        <v>16</v>
      </c>
      <c r="E56" s="42" t="str">
        <f t="shared" si="2"/>
        <v>MARIN Y RIA DE PONTEVEDRA</v>
      </c>
      <c r="F56" s="42">
        <f t="shared" si="7"/>
        <v>14030</v>
      </c>
      <c r="G56" s="42">
        <f t="shared" si="8"/>
        <v>18529</v>
      </c>
    </row>
    <row r="57" spans="1:7" x14ac:dyDescent="0.25">
      <c r="A57" s="42" t="str">
        <f t="shared" si="3"/>
        <v>MOTRIL</v>
      </c>
      <c r="B57" s="41">
        <f t="shared" si="4"/>
        <v>2884</v>
      </c>
      <c r="C57" s="41">
        <f t="shared" si="5"/>
        <v>3651</v>
      </c>
      <c r="D57" s="41">
        <f t="shared" si="6"/>
        <v>22</v>
      </c>
      <c r="E57" s="42" t="str">
        <f t="shared" si="2"/>
        <v>CEUTA</v>
      </c>
      <c r="F57" s="42">
        <f t="shared" si="7"/>
        <v>9354</v>
      </c>
      <c r="G57" s="42">
        <f t="shared" si="8"/>
        <v>7543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ALMERIA</v>
      </c>
      <c r="F58" s="42">
        <f t="shared" si="7"/>
        <v>3346</v>
      </c>
      <c r="G58" s="42">
        <f t="shared" si="8"/>
        <v>3025.25</v>
      </c>
    </row>
    <row r="59" spans="1:7" x14ac:dyDescent="0.25">
      <c r="A59" s="42" t="str">
        <f t="shared" si="3"/>
        <v>SANTA CRUZ DE TENERIFE</v>
      </c>
      <c r="B59" s="41">
        <f t="shared" si="4"/>
        <v>145809</v>
      </c>
      <c r="C59" s="41">
        <f t="shared" si="5"/>
        <v>158570</v>
      </c>
      <c r="D59" s="41">
        <f t="shared" si="6"/>
        <v>6</v>
      </c>
      <c r="E59" s="42" t="str">
        <f t="shared" si="2"/>
        <v>MOTRIL</v>
      </c>
      <c r="F59" s="42">
        <f t="shared" si="7"/>
        <v>2884</v>
      </c>
      <c r="G59" s="42">
        <f t="shared" si="8"/>
        <v>3651</v>
      </c>
    </row>
    <row r="60" spans="1:7" x14ac:dyDescent="0.25">
      <c r="A60" s="42" t="str">
        <f t="shared" si="3"/>
        <v>SANTANDER</v>
      </c>
      <c r="B60" s="41">
        <f t="shared" si="4"/>
        <v>651</v>
      </c>
      <c r="C60" s="41">
        <f t="shared" si="5"/>
        <v>511</v>
      </c>
      <c r="D60" s="41">
        <f t="shared" si="6"/>
        <v>24</v>
      </c>
      <c r="E60" s="42" t="str">
        <f t="shared" si="2"/>
        <v>A CORUÑA</v>
      </c>
      <c r="F60" s="42">
        <f t="shared" si="7"/>
        <v>2303</v>
      </c>
      <c r="G60" s="42">
        <f t="shared" si="8"/>
        <v>2336</v>
      </c>
    </row>
    <row r="61" spans="1:7" x14ac:dyDescent="0.25">
      <c r="A61" s="42" t="str">
        <f t="shared" si="3"/>
        <v>SEVILLA</v>
      </c>
      <c r="B61" s="41">
        <f t="shared" si="4"/>
        <v>67252</v>
      </c>
      <c r="C61" s="41">
        <f t="shared" si="5"/>
        <v>77663</v>
      </c>
      <c r="D61" s="41">
        <f t="shared" si="6"/>
        <v>10</v>
      </c>
      <c r="E61" s="42" t="str">
        <f t="shared" si="2"/>
        <v>SANTANDER</v>
      </c>
      <c r="F61" s="42">
        <f t="shared" si="7"/>
        <v>651</v>
      </c>
      <c r="G61" s="42">
        <f t="shared" si="8"/>
        <v>511</v>
      </c>
    </row>
    <row r="62" spans="1:7" x14ac:dyDescent="0.25">
      <c r="A62" s="42" t="str">
        <f t="shared" si="3"/>
        <v>TARRAGONA</v>
      </c>
      <c r="B62" s="41">
        <f t="shared" si="4"/>
        <v>37869</v>
      </c>
      <c r="C62" s="41">
        <f t="shared" si="5"/>
        <v>43073</v>
      </c>
      <c r="D62" s="41">
        <f t="shared" si="6"/>
        <v>12</v>
      </c>
      <c r="E62" s="42" t="e">
        <f t="shared" si="2"/>
        <v>#N/A</v>
      </c>
      <c r="F62" s="42" t="e">
        <f t="shared" si="7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1084030</v>
      </c>
      <c r="C63" s="41">
        <f t="shared" si="5"/>
        <v>1080686</v>
      </c>
      <c r="D63" s="41">
        <f t="shared" si="6"/>
        <v>1</v>
      </c>
      <c r="E63" s="42" t="str">
        <f t="shared" si="2"/>
        <v>FERROL-SAN CIBRAO</v>
      </c>
      <c r="F63" s="42">
        <f t="shared" si="7"/>
        <v>481</v>
      </c>
      <c r="G63" s="42">
        <f t="shared" si="8"/>
        <v>354</v>
      </c>
    </row>
    <row r="64" spans="1:7" x14ac:dyDescent="0.25">
      <c r="A64" s="42" t="str">
        <f t="shared" si="3"/>
        <v>VIGO</v>
      </c>
      <c r="B64" s="41">
        <f t="shared" si="4"/>
        <v>97125</v>
      </c>
      <c r="C64" s="41">
        <f t="shared" si="5"/>
        <v>95672.5</v>
      </c>
      <c r="D64" s="41">
        <f t="shared" si="6"/>
        <v>7</v>
      </c>
      <c r="E64" s="42" t="str">
        <f t="shared" si="2"/>
        <v>AVILES</v>
      </c>
      <c r="F64" s="42">
        <f t="shared" si="7"/>
        <v>2</v>
      </c>
      <c r="G64" s="42">
        <f t="shared" si="8"/>
        <v>2</v>
      </c>
    </row>
    <row r="65" spans="1:7" x14ac:dyDescent="0.25">
      <c r="A65" s="42" t="str">
        <f t="shared" si="3"/>
        <v>VILAGARCIA</v>
      </c>
      <c r="B65" s="41">
        <f t="shared" si="4"/>
        <v>15604</v>
      </c>
      <c r="C65" s="41">
        <f t="shared" si="5"/>
        <v>12279</v>
      </c>
      <c r="D65" s="41">
        <f t="shared" si="6"/>
        <v>17</v>
      </c>
      <c r="E65" s="42" t="str">
        <f t="shared" si="2"/>
        <v>PASAIA</v>
      </c>
      <c r="F65" s="42">
        <f t="shared" si="7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A5:A6"/>
    <mergeCell ref="B5:C5"/>
    <mergeCell ref="D5:F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88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8162</v>
      </c>
      <c r="C7" s="9">
        <v>6295</v>
      </c>
      <c r="D7" s="9">
        <v>71588</v>
      </c>
      <c r="E7" s="9">
        <v>57547</v>
      </c>
      <c r="F7" s="10">
        <f>((E7*100)/D7)-100</f>
        <v>-19.613622394814769</v>
      </c>
      <c r="G7" s="1"/>
      <c r="H7" s="1"/>
      <c r="I7" s="1"/>
    </row>
    <row r="8" spans="1:12" x14ac:dyDescent="0.25">
      <c r="A8" s="11" t="s">
        <v>45</v>
      </c>
      <c r="B8" s="12">
        <v>24343</v>
      </c>
      <c r="C8" s="12">
        <v>17624</v>
      </c>
      <c r="D8" s="12">
        <v>105942</v>
      </c>
      <c r="E8" s="12">
        <v>82564</v>
      </c>
      <c r="F8" s="13">
        <f t="shared" ref="F8:F35" si="0">((E8*100)/D8)-100</f>
        <v>-22.066791263143983</v>
      </c>
      <c r="G8" s="1"/>
      <c r="H8" s="1"/>
      <c r="I8" s="1"/>
    </row>
    <row r="9" spans="1:12" x14ac:dyDescent="0.25">
      <c r="A9" s="8" t="s">
        <v>46</v>
      </c>
      <c r="B9" s="9">
        <v>64106</v>
      </c>
      <c r="C9" s="9">
        <v>45513</v>
      </c>
      <c r="D9" s="9">
        <v>266281</v>
      </c>
      <c r="E9" s="9">
        <v>217182</v>
      </c>
      <c r="F9" s="10">
        <f t="shared" si="0"/>
        <v>-18.438792103079081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902</v>
      </c>
      <c r="E10" s="12">
        <v>655</v>
      </c>
      <c r="F10" s="17">
        <f t="shared" si="0"/>
        <v>-27.383592017738366</v>
      </c>
      <c r="G10" s="1"/>
      <c r="H10" s="1"/>
      <c r="I10" s="1"/>
    </row>
    <row r="11" spans="1:12" x14ac:dyDescent="0.25">
      <c r="A11" s="8" t="s">
        <v>48</v>
      </c>
      <c r="B11" s="9">
        <v>384646</v>
      </c>
      <c r="C11" s="9">
        <v>369828</v>
      </c>
      <c r="D11" s="9">
        <v>1945699</v>
      </c>
      <c r="E11" s="9">
        <v>2029051</v>
      </c>
      <c r="F11" s="10">
        <f t="shared" si="0"/>
        <v>4.2839103067843496</v>
      </c>
      <c r="G11" s="1"/>
      <c r="H11" s="1"/>
      <c r="I11" s="1"/>
    </row>
    <row r="12" spans="1:12" x14ac:dyDescent="0.25">
      <c r="A12" s="11" t="s">
        <v>49</v>
      </c>
      <c r="B12" s="12">
        <v>20286</v>
      </c>
      <c r="C12" s="12">
        <v>15129</v>
      </c>
      <c r="D12" s="12">
        <v>151303</v>
      </c>
      <c r="E12" s="12">
        <v>160579</v>
      </c>
      <c r="F12" s="13">
        <f t="shared" si="0"/>
        <v>6.1307442681242321</v>
      </c>
      <c r="G12" s="1"/>
      <c r="H12" s="1"/>
      <c r="I12" s="1"/>
    </row>
    <row r="13" spans="1:12" x14ac:dyDescent="0.25">
      <c r="A13" s="8" t="s">
        <v>50</v>
      </c>
      <c r="B13" s="9">
        <v>648451</v>
      </c>
      <c r="C13" s="9">
        <v>745746</v>
      </c>
      <c r="D13" s="9">
        <v>1886479</v>
      </c>
      <c r="E13" s="9">
        <v>2140021</v>
      </c>
      <c r="F13" s="10">
        <f t="shared" si="0"/>
        <v>13.439958780352185</v>
      </c>
      <c r="G13" s="1"/>
      <c r="H13" s="1"/>
      <c r="I13" s="1"/>
    </row>
    <row r="14" spans="1:12" x14ac:dyDescent="0.25">
      <c r="A14" s="11" t="s">
        <v>51</v>
      </c>
      <c r="B14" s="12">
        <v>381250</v>
      </c>
      <c r="C14" s="12">
        <v>398980</v>
      </c>
      <c r="D14" s="12">
        <v>1319255</v>
      </c>
      <c r="E14" s="12">
        <v>1431989</v>
      </c>
      <c r="F14" s="13">
        <f t="shared" si="0"/>
        <v>8.5452774482567833</v>
      </c>
      <c r="G14" s="1"/>
      <c r="H14" s="1"/>
      <c r="I14" s="1"/>
    </row>
    <row r="15" spans="1:12" x14ac:dyDescent="0.25">
      <c r="A15" s="8" t="s">
        <v>52</v>
      </c>
      <c r="B15" s="9">
        <v>14113</v>
      </c>
      <c r="C15" s="9">
        <v>10150</v>
      </c>
      <c r="D15" s="9">
        <v>43046</v>
      </c>
      <c r="E15" s="9">
        <v>46740</v>
      </c>
      <c r="F15" s="10">
        <f t="shared" si="0"/>
        <v>8.5815174464526365</v>
      </c>
      <c r="G15" s="1"/>
      <c r="H15" s="1"/>
      <c r="I15" s="1"/>
    </row>
    <row r="16" spans="1:12" x14ac:dyDescent="0.25">
      <c r="A16" s="11" t="s">
        <v>53</v>
      </c>
      <c r="B16" s="12">
        <v>7693</v>
      </c>
      <c r="C16" s="12">
        <v>13450</v>
      </c>
      <c r="D16" s="12">
        <v>33519</v>
      </c>
      <c r="E16" s="12">
        <v>45218</v>
      </c>
      <c r="F16" s="13">
        <f t="shared" si="0"/>
        <v>34.902592559443889</v>
      </c>
      <c r="G16" s="1"/>
      <c r="H16" s="1"/>
      <c r="I16" s="1"/>
    </row>
    <row r="17" spans="1:9" x14ac:dyDescent="0.25">
      <c r="A17" s="8" t="s">
        <v>54</v>
      </c>
      <c r="B17" s="9">
        <v>0</v>
      </c>
      <c r="C17" s="9">
        <v>0</v>
      </c>
      <c r="D17" s="9">
        <v>509</v>
      </c>
      <c r="E17" s="9">
        <v>325</v>
      </c>
      <c r="F17" s="10">
        <f t="shared" si="0"/>
        <v>-36.149312377210215</v>
      </c>
      <c r="G17" s="1"/>
      <c r="H17" s="1"/>
      <c r="I17" s="1"/>
    </row>
    <row r="18" spans="1:9" x14ac:dyDescent="0.25">
      <c r="A18" s="11" t="s">
        <v>55</v>
      </c>
      <c r="B18" s="12">
        <v>161342</v>
      </c>
      <c r="C18" s="12">
        <v>156553</v>
      </c>
      <c r="D18" s="12">
        <v>858229</v>
      </c>
      <c r="E18" s="12">
        <v>855006</v>
      </c>
      <c r="F18" s="13">
        <f t="shared" si="0"/>
        <v>-0.37554079389067851</v>
      </c>
      <c r="G18" s="1"/>
      <c r="H18" s="1"/>
      <c r="I18" s="1"/>
    </row>
    <row r="19" spans="1:9" x14ac:dyDescent="0.25">
      <c r="A19" s="8" t="s">
        <v>56</v>
      </c>
      <c r="B19" s="9">
        <v>0</v>
      </c>
      <c r="C19" s="9">
        <v>0</v>
      </c>
      <c r="D19" s="9">
        <v>2107</v>
      </c>
      <c r="E19" s="9">
        <v>3130</v>
      </c>
      <c r="F19" s="10">
        <f t="shared" si="0"/>
        <v>48.552444233507345</v>
      </c>
      <c r="G19" s="1"/>
      <c r="H19" s="1"/>
      <c r="I19" s="1"/>
    </row>
    <row r="20" spans="1:9" x14ac:dyDescent="0.25">
      <c r="A20" s="11" t="s">
        <v>57</v>
      </c>
      <c r="B20" s="12">
        <v>4441</v>
      </c>
      <c r="C20" s="12">
        <v>5091</v>
      </c>
      <c r="D20" s="12">
        <v>22401</v>
      </c>
      <c r="E20" s="12">
        <v>26373</v>
      </c>
      <c r="F20" s="13">
        <f t="shared" si="0"/>
        <v>17.731351278960759</v>
      </c>
      <c r="G20" s="1"/>
      <c r="H20" s="1"/>
      <c r="I20" s="1"/>
    </row>
    <row r="21" spans="1:9" x14ac:dyDescent="0.25">
      <c r="A21" s="8" t="s">
        <v>58</v>
      </c>
      <c r="B21" s="9">
        <v>2412</v>
      </c>
      <c r="C21" s="9">
        <v>3605</v>
      </c>
      <c r="D21" s="9">
        <v>10155</v>
      </c>
      <c r="E21" s="9">
        <v>12649</v>
      </c>
      <c r="F21" s="10">
        <f t="shared" si="0"/>
        <v>24.55933037912358</v>
      </c>
      <c r="G21" s="1"/>
      <c r="H21" s="1"/>
      <c r="I21" s="1"/>
    </row>
    <row r="22" spans="1:9" x14ac:dyDescent="0.25">
      <c r="A22" s="11" t="s">
        <v>59</v>
      </c>
      <c r="B22" s="12">
        <v>88174</v>
      </c>
      <c r="C22" s="12">
        <v>125949</v>
      </c>
      <c r="D22" s="12">
        <v>862939</v>
      </c>
      <c r="E22" s="12">
        <v>949590</v>
      </c>
      <c r="F22" s="13">
        <f t="shared" si="0"/>
        <v>10.041381835796045</v>
      </c>
      <c r="G22" s="1"/>
      <c r="H22" s="1"/>
      <c r="I22" s="1"/>
    </row>
    <row r="23" spans="1:9" x14ac:dyDescent="0.25">
      <c r="A23" s="8" t="s">
        <v>60</v>
      </c>
      <c r="B23" s="9">
        <v>68914</v>
      </c>
      <c r="C23" s="9">
        <v>34615</v>
      </c>
      <c r="D23" s="9">
        <v>386583</v>
      </c>
      <c r="E23" s="9">
        <v>270254</v>
      </c>
      <c r="F23" s="10">
        <f t="shared" si="0"/>
        <v>-30.091597405990427</v>
      </c>
      <c r="G23" s="1"/>
      <c r="H23" s="1"/>
      <c r="I23" s="1"/>
    </row>
    <row r="24" spans="1:9" x14ac:dyDescent="0.25">
      <c r="A24" s="11" t="s">
        <v>61</v>
      </c>
      <c r="B24" s="12">
        <v>0</v>
      </c>
      <c r="C24" s="12">
        <v>0</v>
      </c>
      <c r="D24" s="12">
        <v>0</v>
      </c>
      <c r="E24" s="12">
        <v>0</v>
      </c>
      <c r="F24" s="17" t="e">
        <f t="shared" si="0"/>
        <v>#DIV/0!</v>
      </c>
      <c r="G24" s="1"/>
      <c r="H24" s="1"/>
      <c r="I24" s="1"/>
    </row>
    <row r="25" spans="1:9" x14ac:dyDescent="0.25">
      <c r="A25" s="8" t="s">
        <v>62</v>
      </c>
      <c r="B25" s="9">
        <v>71265</v>
      </c>
      <c r="C25" s="9">
        <v>58016</v>
      </c>
      <c r="D25" s="9">
        <v>313069</v>
      </c>
      <c r="E25" s="9">
        <v>275587</v>
      </c>
      <c r="F25" s="10">
        <f t="shared" si="0"/>
        <v>-11.972440580191588</v>
      </c>
      <c r="G25" s="1"/>
      <c r="H25" s="1"/>
      <c r="I25" s="1"/>
    </row>
    <row r="26" spans="1:9" x14ac:dyDescent="0.25">
      <c r="A26" s="11" t="s">
        <v>63</v>
      </c>
      <c r="B26" s="12">
        <v>27605</v>
      </c>
      <c r="C26" s="12">
        <v>21371</v>
      </c>
      <c r="D26" s="12">
        <v>87143</v>
      </c>
      <c r="E26" s="12">
        <v>97815</v>
      </c>
      <c r="F26" s="13">
        <f t="shared" si="0"/>
        <v>12.246537300758519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285860</v>
      </c>
      <c r="C28" s="12">
        <v>361121</v>
      </c>
      <c r="D28" s="12">
        <v>2246084</v>
      </c>
      <c r="E28" s="12">
        <v>2447361</v>
      </c>
      <c r="F28" s="13">
        <f t="shared" si="0"/>
        <v>8.96124098653479</v>
      </c>
      <c r="G28" s="1"/>
      <c r="H28" s="1"/>
      <c r="I28" s="1"/>
    </row>
    <row r="29" spans="1:9" x14ac:dyDescent="0.25">
      <c r="A29" s="8" t="s">
        <v>66</v>
      </c>
      <c r="B29" s="9">
        <v>20133</v>
      </c>
      <c r="C29" s="9">
        <v>21553</v>
      </c>
      <c r="D29" s="9">
        <v>86232</v>
      </c>
      <c r="E29" s="9">
        <v>77661</v>
      </c>
      <c r="F29" s="10">
        <f t="shared" si="0"/>
        <v>-9.9394656276092377</v>
      </c>
      <c r="G29" s="1"/>
      <c r="H29" s="1"/>
      <c r="I29" s="1"/>
    </row>
    <row r="30" spans="1:9" x14ac:dyDescent="0.25">
      <c r="A30" s="11" t="s">
        <v>67</v>
      </c>
      <c r="B30" s="12">
        <v>1300</v>
      </c>
      <c r="C30" s="12">
        <v>1154</v>
      </c>
      <c r="D30" s="12">
        <v>6602</v>
      </c>
      <c r="E30" s="12">
        <v>8836</v>
      </c>
      <c r="F30" s="13">
        <f t="shared" si="0"/>
        <v>33.838230839139641</v>
      </c>
      <c r="G30" s="1"/>
      <c r="H30" s="1"/>
      <c r="I30" s="1"/>
    </row>
    <row r="31" spans="1:9" x14ac:dyDescent="0.25">
      <c r="A31" s="8" t="s">
        <v>68</v>
      </c>
      <c r="B31" s="9">
        <v>0</v>
      </c>
      <c r="C31" s="9">
        <v>94</v>
      </c>
      <c r="D31" s="9">
        <v>0</v>
      </c>
      <c r="E31" s="9">
        <v>172</v>
      </c>
      <c r="F31" s="10" t="e">
        <f t="shared" si="0"/>
        <v>#DIV/0!</v>
      </c>
      <c r="G31" s="1"/>
      <c r="H31" s="1"/>
      <c r="I31" s="1"/>
    </row>
    <row r="32" spans="1:9" x14ac:dyDescent="0.25">
      <c r="A32" s="11" t="s">
        <v>69</v>
      </c>
      <c r="B32" s="12">
        <v>88725</v>
      </c>
      <c r="C32" s="12">
        <v>79342</v>
      </c>
      <c r="D32" s="12">
        <v>308855</v>
      </c>
      <c r="E32" s="12">
        <v>301500</v>
      </c>
      <c r="F32" s="13">
        <f t="shared" si="0"/>
        <v>-2.3813763740266438</v>
      </c>
      <c r="G32" s="1"/>
      <c r="H32" s="1"/>
      <c r="I32" s="1"/>
    </row>
    <row r="33" spans="1:9" x14ac:dyDescent="0.25">
      <c r="A33" s="8" t="s">
        <v>70</v>
      </c>
      <c r="B33" s="9">
        <v>15348</v>
      </c>
      <c r="C33" s="9">
        <v>16277</v>
      </c>
      <c r="D33" s="9">
        <v>106525</v>
      </c>
      <c r="E33" s="9">
        <v>59178</v>
      </c>
      <c r="F33" s="10">
        <f t="shared" si="0"/>
        <v>-44.44684346397559</v>
      </c>
      <c r="G33" s="1"/>
      <c r="H33" s="1"/>
      <c r="I33" s="1"/>
    </row>
    <row r="34" spans="1:9" x14ac:dyDescent="0.25">
      <c r="A34" s="11" t="s">
        <v>71</v>
      </c>
      <c r="B34" s="12">
        <v>324</v>
      </c>
      <c r="C34" s="12">
        <v>0</v>
      </c>
      <c r="D34" s="12">
        <v>1078</v>
      </c>
      <c r="E34" s="12">
        <v>1021</v>
      </c>
      <c r="F34" s="13">
        <f t="shared" si="0"/>
        <v>-5.2875695732838608</v>
      </c>
      <c r="G34" s="1"/>
      <c r="H34" s="1"/>
      <c r="I34" s="1"/>
    </row>
    <row r="35" spans="1:9" x14ac:dyDescent="0.25">
      <c r="A35" s="14" t="s">
        <v>72</v>
      </c>
      <c r="B35" s="15">
        <f>SUM(B7:B34)</f>
        <v>2388893</v>
      </c>
      <c r="C35" s="15">
        <f t="shared" ref="C35:E35" si="1">SUM(C7:C34)</f>
        <v>2507456</v>
      </c>
      <c r="D35" s="15">
        <f t="shared" si="1"/>
        <v>11122525</v>
      </c>
      <c r="E35" s="15">
        <f t="shared" si="1"/>
        <v>11598004</v>
      </c>
      <c r="F35" s="16">
        <f t="shared" si="0"/>
        <v>4.2749195888523559</v>
      </c>
      <c r="G35" s="1"/>
      <c r="H35" s="1"/>
      <c r="I35" s="1"/>
    </row>
    <row r="36" spans="1:9" x14ac:dyDescent="0.25">
      <c r="A36" s="42"/>
      <c r="B36" s="42"/>
      <c r="C36" s="42"/>
      <c r="D36" s="42"/>
      <c r="E36" s="42"/>
      <c r="F36" s="42"/>
      <c r="G36" s="42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57547</v>
      </c>
      <c r="C38" s="41">
        <f>D7</f>
        <v>71588</v>
      </c>
      <c r="D38" s="41">
        <f>_xlfn.RANK.EQ(B38,$B$38:$B$65)+COUNTIF($B$38:$B$65,B38)-1</f>
        <v>16</v>
      </c>
      <c r="E38" s="42" t="str">
        <f t="shared" ref="E38:E65" si="2">INDEX($A$38:$B$65,MATCH(ROW()-37,$D$38:$D$65,0),1)</f>
        <v>SANTA CRUZ DE TENERIFE</v>
      </c>
      <c r="F38" s="42">
        <f>LOOKUP(E38,$A$38:$A$65,$B$38:$B$65)</f>
        <v>2447361</v>
      </c>
      <c r="G38" s="42">
        <f>LOOKUP(E38,$A$38:$A$65,$C$38:$C$65)</f>
        <v>2246084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82564</v>
      </c>
      <c r="C39" s="41">
        <f t="shared" ref="C39:C65" si="5">D8</f>
        <v>105942</v>
      </c>
      <c r="D39" s="41">
        <f t="shared" ref="D39:D65" si="6">_xlfn.RANK.EQ(B39,$B$38:$B$65)+COUNTIF($B$38:$B$65,B39)-1</f>
        <v>13</v>
      </c>
      <c r="E39" s="42" t="str">
        <f t="shared" si="2"/>
        <v>BALEARES</v>
      </c>
      <c r="F39" s="42">
        <f t="shared" ref="F39:F54" si="7">LOOKUP(E39,$A$38:$A$65,$B$38:$B$65)</f>
        <v>2140021</v>
      </c>
      <c r="G39" s="42">
        <f t="shared" ref="G39:G65" si="8">LOOKUP(E39,$A$38:$A$65,$C$38:$C$65)</f>
        <v>1886479</v>
      </c>
    </row>
    <row r="40" spans="1:9" x14ac:dyDescent="0.25">
      <c r="A40" s="42" t="str">
        <f t="shared" si="3"/>
        <v>ALMERIA</v>
      </c>
      <c r="B40" s="41">
        <f t="shared" si="4"/>
        <v>217182</v>
      </c>
      <c r="C40" s="41">
        <f t="shared" si="5"/>
        <v>266281</v>
      </c>
      <c r="D40" s="41">
        <f t="shared" si="6"/>
        <v>10</v>
      </c>
      <c r="E40" s="42" t="str">
        <f t="shared" si="2"/>
        <v>BAHIA DE ALGECIRAS</v>
      </c>
      <c r="F40" s="42">
        <f t="shared" si="7"/>
        <v>2029051</v>
      </c>
      <c r="G40" s="42">
        <f t="shared" si="8"/>
        <v>1945699</v>
      </c>
    </row>
    <row r="41" spans="1:9" x14ac:dyDescent="0.25">
      <c r="A41" s="42" t="str">
        <f t="shared" si="3"/>
        <v>AVILES</v>
      </c>
      <c r="B41" s="41">
        <f t="shared" si="4"/>
        <v>655</v>
      </c>
      <c r="C41" s="41">
        <f t="shared" si="5"/>
        <v>902</v>
      </c>
      <c r="D41" s="41">
        <f t="shared" si="6"/>
        <v>24</v>
      </c>
      <c r="E41" s="42" t="str">
        <f t="shared" si="2"/>
        <v>BARCELONA</v>
      </c>
      <c r="F41" s="42">
        <f t="shared" si="7"/>
        <v>1431989</v>
      </c>
      <c r="G41" s="42">
        <f t="shared" si="8"/>
        <v>1319255</v>
      </c>
    </row>
    <row r="42" spans="1:9" x14ac:dyDescent="0.25">
      <c r="A42" s="42" t="str">
        <f t="shared" si="3"/>
        <v>BAHIA DE ALGECIRAS</v>
      </c>
      <c r="B42" s="41">
        <f t="shared" si="4"/>
        <v>2029051</v>
      </c>
      <c r="C42" s="41">
        <f t="shared" si="5"/>
        <v>1945699</v>
      </c>
      <c r="D42" s="41">
        <f t="shared" si="6"/>
        <v>3</v>
      </c>
      <c r="E42" s="42" t="str">
        <f t="shared" si="2"/>
        <v>LAS PALMAS</v>
      </c>
      <c r="F42" s="42">
        <f t="shared" si="7"/>
        <v>949590</v>
      </c>
      <c r="G42" s="42">
        <f t="shared" si="8"/>
        <v>862939</v>
      </c>
    </row>
    <row r="43" spans="1:9" x14ac:dyDescent="0.25">
      <c r="A43" s="42" t="str">
        <f t="shared" si="3"/>
        <v>BAHIA DE CADIZ</v>
      </c>
      <c r="B43" s="41">
        <f t="shared" si="4"/>
        <v>160579</v>
      </c>
      <c r="C43" s="41">
        <f t="shared" si="5"/>
        <v>151303</v>
      </c>
      <c r="D43" s="41">
        <f t="shared" si="6"/>
        <v>11</v>
      </c>
      <c r="E43" s="42" t="str">
        <f t="shared" si="2"/>
        <v>CEUTA</v>
      </c>
      <c r="F43" s="42">
        <f t="shared" si="7"/>
        <v>855006</v>
      </c>
      <c r="G43" s="42">
        <f t="shared" si="8"/>
        <v>858229</v>
      </c>
    </row>
    <row r="44" spans="1:9" x14ac:dyDescent="0.25">
      <c r="A44" s="42" t="str">
        <f t="shared" si="3"/>
        <v>BALEARES</v>
      </c>
      <c r="B44" s="41">
        <f t="shared" si="4"/>
        <v>2140021</v>
      </c>
      <c r="C44" s="41">
        <f t="shared" si="5"/>
        <v>1886479</v>
      </c>
      <c r="D44" s="41">
        <f t="shared" si="6"/>
        <v>2</v>
      </c>
      <c r="E44" s="42" t="str">
        <f t="shared" si="2"/>
        <v>VALENCIA</v>
      </c>
      <c r="F44" s="42">
        <f t="shared" si="7"/>
        <v>301500</v>
      </c>
      <c r="G44" s="42">
        <f t="shared" si="8"/>
        <v>308855</v>
      </c>
    </row>
    <row r="45" spans="1:9" x14ac:dyDescent="0.25">
      <c r="A45" s="42" t="str">
        <f t="shared" si="3"/>
        <v>BARCELONA</v>
      </c>
      <c r="B45" s="41">
        <f t="shared" si="4"/>
        <v>1431989</v>
      </c>
      <c r="C45" s="41">
        <f t="shared" si="5"/>
        <v>1319255</v>
      </c>
      <c r="D45" s="41">
        <f t="shared" si="6"/>
        <v>4</v>
      </c>
      <c r="E45" s="42" t="str">
        <f t="shared" si="2"/>
        <v>MELILLA</v>
      </c>
      <c r="F45" s="42">
        <f t="shared" si="7"/>
        <v>275587</v>
      </c>
      <c r="G45" s="42">
        <f t="shared" si="8"/>
        <v>313069</v>
      </c>
    </row>
    <row r="46" spans="1:9" x14ac:dyDescent="0.25">
      <c r="A46" s="42" t="str">
        <f t="shared" si="3"/>
        <v>BILBAO</v>
      </c>
      <c r="B46" s="41">
        <f t="shared" si="4"/>
        <v>46740</v>
      </c>
      <c r="C46" s="41">
        <f t="shared" si="5"/>
        <v>43046</v>
      </c>
      <c r="D46" s="41">
        <f t="shared" si="6"/>
        <v>17</v>
      </c>
      <c r="E46" s="42" t="str">
        <f t="shared" si="2"/>
        <v>MALAGA</v>
      </c>
      <c r="F46" s="42">
        <f t="shared" si="7"/>
        <v>270254</v>
      </c>
      <c r="G46" s="42">
        <f t="shared" si="8"/>
        <v>386583</v>
      </c>
    </row>
    <row r="47" spans="1:9" x14ac:dyDescent="0.25">
      <c r="A47" s="42" t="str">
        <f t="shared" si="3"/>
        <v>CARTAGENA</v>
      </c>
      <c r="B47" s="41">
        <f t="shared" si="4"/>
        <v>45218</v>
      </c>
      <c r="C47" s="41">
        <f t="shared" si="5"/>
        <v>33519</v>
      </c>
      <c r="D47" s="41">
        <f t="shared" si="6"/>
        <v>18</v>
      </c>
      <c r="E47" s="42" t="str">
        <f t="shared" si="2"/>
        <v>ALMERIA</v>
      </c>
      <c r="F47" s="42">
        <f t="shared" si="7"/>
        <v>217182</v>
      </c>
      <c r="G47" s="42">
        <f t="shared" si="8"/>
        <v>266281</v>
      </c>
    </row>
    <row r="48" spans="1:9" x14ac:dyDescent="0.25">
      <c r="A48" s="42" t="str">
        <f t="shared" si="3"/>
        <v>CASTELLON</v>
      </c>
      <c r="B48" s="41">
        <f t="shared" si="4"/>
        <v>325</v>
      </c>
      <c r="C48" s="41">
        <f t="shared" si="5"/>
        <v>509</v>
      </c>
      <c r="D48" s="41">
        <f t="shared" si="6"/>
        <v>25</v>
      </c>
      <c r="E48" s="42" t="str">
        <f t="shared" si="2"/>
        <v>BAHIA DE CADIZ</v>
      </c>
      <c r="F48" s="42">
        <f t="shared" si="7"/>
        <v>160579</v>
      </c>
      <c r="G48" s="42">
        <f t="shared" si="8"/>
        <v>151303</v>
      </c>
    </row>
    <row r="49" spans="1:7" x14ac:dyDescent="0.25">
      <c r="A49" s="42" t="str">
        <f t="shared" si="3"/>
        <v>CEUTA</v>
      </c>
      <c r="B49" s="41">
        <f t="shared" si="4"/>
        <v>855006</v>
      </c>
      <c r="C49" s="41">
        <f t="shared" si="5"/>
        <v>858229</v>
      </c>
      <c r="D49" s="41">
        <f t="shared" si="6"/>
        <v>6</v>
      </c>
      <c r="E49" s="42" t="str">
        <f t="shared" si="2"/>
        <v>MOTRIL</v>
      </c>
      <c r="F49" s="42">
        <f t="shared" si="7"/>
        <v>97815</v>
      </c>
      <c r="G49" s="42">
        <f t="shared" si="8"/>
        <v>87143</v>
      </c>
    </row>
    <row r="50" spans="1:7" x14ac:dyDescent="0.25">
      <c r="A50" s="42" t="str">
        <f t="shared" si="3"/>
        <v>FERROL-SAN CIBRAO</v>
      </c>
      <c r="B50" s="41">
        <f t="shared" si="4"/>
        <v>3130</v>
      </c>
      <c r="C50" s="41">
        <f t="shared" si="5"/>
        <v>2107</v>
      </c>
      <c r="D50" s="41">
        <f t="shared" si="6"/>
        <v>22</v>
      </c>
      <c r="E50" s="42" t="str">
        <f t="shared" si="2"/>
        <v>ALICANTE</v>
      </c>
      <c r="F50" s="42">
        <f t="shared" si="7"/>
        <v>82564</v>
      </c>
      <c r="G50" s="42">
        <f t="shared" si="8"/>
        <v>105942</v>
      </c>
    </row>
    <row r="51" spans="1:7" x14ac:dyDescent="0.25">
      <c r="A51" s="42" t="str">
        <f t="shared" si="3"/>
        <v>GIJON</v>
      </c>
      <c r="B51" s="41">
        <f t="shared" si="4"/>
        <v>26373</v>
      </c>
      <c r="C51" s="41">
        <f t="shared" si="5"/>
        <v>22401</v>
      </c>
      <c r="D51" s="41">
        <f t="shared" si="6"/>
        <v>19</v>
      </c>
      <c r="E51" s="42" t="str">
        <f t="shared" si="2"/>
        <v>SANTANDER</v>
      </c>
      <c r="F51" s="42">
        <f t="shared" si="7"/>
        <v>77661</v>
      </c>
      <c r="G51" s="42">
        <f t="shared" si="8"/>
        <v>86232</v>
      </c>
    </row>
    <row r="52" spans="1:7" x14ac:dyDescent="0.25">
      <c r="A52" s="42" t="str">
        <f t="shared" si="3"/>
        <v>HUELVA</v>
      </c>
      <c r="B52" s="41">
        <f t="shared" si="4"/>
        <v>12649</v>
      </c>
      <c r="C52" s="41">
        <f t="shared" si="5"/>
        <v>10155</v>
      </c>
      <c r="D52" s="41">
        <f t="shared" si="6"/>
        <v>20</v>
      </c>
      <c r="E52" s="42" t="str">
        <f t="shared" si="2"/>
        <v>VIGO</v>
      </c>
      <c r="F52" s="42">
        <f t="shared" si="7"/>
        <v>59178</v>
      </c>
      <c r="G52" s="42">
        <f t="shared" si="8"/>
        <v>106525</v>
      </c>
    </row>
    <row r="53" spans="1:7" x14ac:dyDescent="0.25">
      <c r="A53" s="42" t="str">
        <f t="shared" si="3"/>
        <v>LAS PALMAS</v>
      </c>
      <c r="B53" s="41">
        <f t="shared" si="4"/>
        <v>949590</v>
      </c>
      <c r="C53" s="41">
        <f t="shared" si="5"/>
        <v>862939</v>
      </c>
      <c r="D53" s="41">
        <f t="shared" si="6"/>
        <v>5</v>
      </c>
      <c r="E53" s="42" t="str">
        <f t="shared" si="2"/>
        <v>A CORUÑA</v>
      </c>
      <c r="F53" s="42">
        <f t="shared" si="7"/>
        <v>57547</v>
      </c>
      <c r="G53" s="42">
        <f t="shared" si="8"/>
        <v>71588</v>
      </c>
    </row>
    <row r="54" spans="1:7" x14ac:dyDescent="0.25">
      <c r="A54" s="42" t="str">
        <f t="shared" si="3"/>
        <v>MALAGA</v>
      </c>
      <c r="B54" s="41">
        <f t="shared" si="4"/>
        <v>270254</v>
      </c>
      <c r="C54" s="41">
        <f t="shared" si="5"/>
        <v>386583</v>
      </c>
      <c r="D54" s="41">
        <f t="shared" si="6"/>
        <v>9</v>
      </c>
      <c r="E54" s="42" t="str">
        <f t="shared" si="2"/>
        <v>BILBAO</v>
      </c>
      <c r="F54" s="42">
        <f t="shared" si="7"/>
        <v>46740</v>
      </c>
      <c r="G54" s="42">
        <f t="shared" si="8"/>
        <v>43046</v>
      </c>
    </row>
    <row r="55" spans="1:7" x14ac:dyDescent="0.25">
      <c r="A55" s="42" t="str">
        <f t="shared" si="3"/>
        <v>MARIN Y RIA DE PONTEVEDRA</v>
      </c>
      <c r="B55" s="41">
        <f t="shared" si="4"/>
        <v>0</v>
      </c>
      <c r="C55" s="41">
        <f t="shared" si="5"/>
        <v>0</v>
      </c>
      <c r="D55" s="41">
        <f t="shared" si="6"/>
        <v>28</v>
      </c>
      <c r="E55" s="42" t="str">
        <f t="shared" si="2"/>
        <v>CARTAGENA</v>
      </c>
      <c r="F55" s="42">
        <f t="shared" ref="F55:F65" si="9">LOOKUP(E55,$A$38:$A$65,$B$38:$B$65)</f>
        <v>45218</v>
      </c>
      <c r="G55" s="42">
        <f t="shared" si="8"/>
        <v>33519</v>
      </c>
    </row>
    <row r="56" spans="1:7" x14ac:dyDescent="0.25">
      <c r="A56" s="42" t="str">
        <f t="shared" si="3"/>
        <v>MELILLA</v>
      </c>
      <c r="B56" s="41">
        <f t="shared" si="4"/>
        <v>275587</v>
      </c>
      <c r="C56" s="41">
        <f t="shared" si="5"/>
        <v>313069</v>
      </c>
      <c r="D56" s="41">
        <f t="shared" si="6"/>
        <v>8</v>
      </c>
      <c r="E56" s="42" t="str">
        <f t="shared" si="2"/>
        <v>GIJON</v>
      </c>
      <c r="F56" s="42">
        <f t="shared" si="9"/>
        <v>26373</v>
      </c>
      <c r="G56" s="42">
        <f t="shared" si="8"/>
        <v>22401</v>
      </c>
    </row>
    <row r="57" spans="1:7" x14ac:dyDescent="0.25">
      <c r="A57" s="42" t="str">
        <f t="shared" si="3"/>
        <v>MOTRIL</v>
      </c>
      <c r="B57" s="41">
        <f t="shared" si="4"/>
        <v>97815</v>
      </c>
      <c r="C57" s="41">
        <f t="shared" si="5"/>
        <v>87143</v>
      </c>
      <c r="D57" s="41">
        <f t="shared" si="6"/>
        <v>12</v>
      </c>
      <c r="E57" s="42" t="str">
        <f t="shared" si="2"/>
        <v>HUELVA</v>
      </c>
      <c r="F57" s="42">
        <f t="shared" si="9"/>
        <v>12649</v>
      </c>
      <c r="G57" s="42">
        <f t="shared" si="8"/>
        <v>10155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SEVILLA</v>
      </c>
      <c r="F58" s="42">
        <f t="shared" si="9"/>
        <v>8836</v>
      </c>
      <c r="G58" s="42">
        <f t="shared" si="8"/>
        <v>6602</v>
      </c>
    </row>
    <row r="59" spans="1:7" x14ac:dyDescent="0.25">
      <c r="A59" s="42" t="str">
        <f t="shared" si="3"/>
        <v>SANTA CRUZ DE TENERIFE</v>
      </c>
      <c r="B59" s="41">
        <f t="shared" si="4"/>
        <v>2447361</v>
      </c>
      <c r="C59" s="41">
        <f t="shared" si="5"/>
        <v>2246084</v>
      </c>
      <c r="D59" s="41">
        <f t="shared" si="6"/>
        <v>1</v>
      </c>
      <c r="E59" s="42" t="str">
        <f t="shared" si="2"/>
        <v>FERROL-SAN CIBRAO</v>
      </c>
      <c r="F59" s="42">
        <f t="shared" si="9"/>
        <v>3130</v>
      </c>
      <c r="G59" s="42">
        <f t="shared" si="8"/>
        <v>2107</v>
      </c>
    </row>
    <row r="60" spans="1:7" x14ac:dyDescent="0.25">
      <c r="A60" s="42" t="str">
        <f t="shared" si="3"/>
        <v>SANTANDER</v>
      </c>
      <c r="B60" s="41">
        <f t="shared" si="4"/>
        <v>77661</v>
      </c>
      <c r="C60" s="41">
        <f t="shared" si="5"/>
        <v>86232</v>
      </c>
      <c r="D60" s="41">
        <f t="shared" si="6"/>
        <v>14</v>
      </c>
      <c r="E60" s="42" t="str">
        <f t="shared" si="2"/>
        <v>VILAGARCIA</v>
      </c>
      <c r="F60" s="42">
        <f t="shared" si="9"/>
        <v>1021</v>
      </c>
      <c r="G60" s="42">
        <f t="shared" si="8"/>
        <v>1078</v>
      </c>
    </row>
    <row r="61" spans="1:7" x14ac:dyDescent="0.25">
      <c r="A61" s="42" t="str">
        <f t="shared" si="3"/>
        <v>SEVILLA</v>
      </c>
      <c r="B61" s="41">
        <f t="shared" si="4"/>
        <v>8836</v>
      </c>
      <c r="C61" s="41">
        <f t="shared" si="5"/>
        <v>6602</v>
      </c>
      <c r="D61" s="41">
        <f t="shared" si="6"/>
        <v>21</v>
      </c>
      <c r="E61" s="42" t="str">
        <f t="shared" si="2"/>
        <v>AVILES</v>
      </c>
      <c r="F61" s="42">
        <f t="shared" si="9"/>
        <v>655</v>
      </c>
      <c r="G61" s="42">
        <f t="shared" si="8"/>
        <v>902</v>
      </c>
    </row>
    <row r="62" spans="1:7" x14ac:dyDescent="0.25">
      <c r="A62" s="42" t="str">
        <f t="shared" si="3"/>
        <v>TARRAGONA</v>
      </c>
      <c r="B62" s="41">
        <f t="shared" si="4"/>
        <v>172</v>
      </c>
      <c r="C62" s="41">
        <f t="shared" si="5"/>
        <v>0</v>
      </c>
      <c r="D62" s="41">
        <f t="shared" si="6"/>
        <v>26</v>
      </c>
      <c r="E62" s="42" t="str">
        <f t="shared" si="2"/>
        <v>CASTELLON</v>
      </c>
      <c r="F62" s="42">
        <f t="shared" si="9"/>
        <v>325</v>
      </c>
      <c r="G62" s="42">
        <f t="shared" si="8"/>
        <v>509</v>
      </c>
    </row>
    <row r="63" spans="1:7" x14ac:dyDescent="0.25">
      <c r="A63" s="42" t="str">
        <f t="shared" si="3"/>
        <v>VALENCIA</v>
      </c>
      <c r="B63" s="41">
        <f t="shared" si="4"/>
        <v>301500</v>
      </c>
      <c r="C63" s="41">
        <f t="shared" si="5"/>
        <v>308855</v>
      </c>
      <c r="D63" s="41">
        <f t="shared" si="6"/>
        <v>7</v>
      </c>
      <c r="E63" s="42" t="str">
        <f t="shared" si="2"/>
        <v>TARRAGONA</v>
      </c>
      <c r="F63" s="42">
        <f t="shared" si="9"/>
        <v>172</v>
      </c>
      <c r="G63" s="42">
        <f t="shared" si="8"/>
        <v>0</v>
      </c>
    </row>
    <row r="64" spans="1:7" x14ac:dyDescent="0.25">
      <c r="A64" s="42" t="str">
        <f t="shared" si="3"/>
        <v>VIGO</v>
      </c>
      <c r="B64" s="41">
        <f t="shared" si="4"/>
        <v>59178</v>
      </c>
      <c r="C64" s="41">
        <f t="shared" si="5"/>
        <v>106525</v>
      </c>
      <c r="D64" s="41">
        <f t="shared" si="6"/>
        <v>15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1021</v>
      </c>
      <c r="C65" s="41">
        <f t="shared" si="5"/>
        <v>1078</v>
      </c>
      <c r="D65" s="41">
        <f t="shared" si="6"/>
        <v>23</v>
      </c>
      <c r="E65" s="42" t="str">
        <f t="shared" si="2"/>
        <v>MARIN Y RIA DE PONTEVEDRA</v>
      </c>
      <c r="F65" s="42">
        <f t="shared" si="9"/>
        <v>0</v>
      </c>
      <c r="G65" s="42">
        <f t="shared" si="8"/>
        <v>0</v>
      </c>
    </row>
    <row r="66" spans="1:7" x14ac:dyDescent="0.25">
      <c r="A66" s="42"/>
      <c r="B66" s="42"/>
      <c r="C66" s="42"/>
      <c r="D66" s="42"/>
      <c r="E66" s="42"/>
      <c r="F66" s="42"/>
      <c r="G66" s="42"/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89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8162</v>
      </c>
      <c r="C7" s="9">
        <v>6295</v>
      </c>
      <c r="D7" s="9">
        <v>71588</v>
      </c>
      <c r="E7" s="9">
        <v>57547</v>
      </c>
      <c r="F7" s="10">
        <f>((E7*100)/D7)-100</f>
        <v>-19.613622394814769</v>
      </c>
      <c r="G7" s="1"/>
      <c r="H7" s="1"/>
      <c r="I7" s="1"/>
    </row>
    <row r="8" spans="1:12" x14ac:dyDescent="0.25">
      <c r="A8" s="11" t="s">
        <v>45</v>
      </c>
      <c r="B8" s="12">
        <v>4044</v>
      </c>
      <c r="C8" s="12">
        <v>1823</v>
      </c>
      <c r="D8" s="12">
        <v>31829</v>
      </c>
      <c r="E8" s="12">
        <v>18206</v>
      </c>
      <c r="F8" s="13">
        <f t="shared" ref="F8:F35" si="0">((E8*100)/D8)-100</f>
        <v>-42.800590656319706</v>
      </c>
      <c r="G8" s="1"/>
      <c r="H8" s="1"/>
      <c r="I8" s="1"/>
    </row>
    <row r="9" spans="1:12" x14ac:dyDescent="0.25">
      <c r="A9" s="8" t="s">
        <v>46</v>
      </c>
      <c r="B9" s="9">
        <v>2875</v>
      </c>
      <c r="C9" s="9">
        <v>2299</v>
      </c>
      <c r="D9" s="9">
        <v>11194</v>
      </c>
      <c r="E9" s="9">
        <v>8243</v>
      </c>
      <c r="F9" s="10">
        <f t="shared" si="0"/>
        <v>-26.362336966231908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902</v>
      </c>
      <c r="E10" s="12">
        <v>655</v>
      </c>
      <c r="F10" s="17">
        <f t="shared" si="0"/>
        <v>-27.383592017738366</v>
      </c>
      <c r="G10" s="1"/>
      <c r="H10" s="1"/>
      <c r="I10" s="1"/>
    </row>
    <row r="11" spans="1:12" x14ac:dyDescent="0.25">
      <c r="A11" s="8" t="s">
        <v>48</v>
      </c>
      <c r="B11" s="9">
        <v>0</v>
      </c>
      <c r="C11" s="9">
        <v>0</v>
      </c>
      <c r="D11" s="9">
        <v>0</v>
      </c>
      <c r="E11" s="9">
        <v>0</v>
      </c>
      <c r="F11" s="10" t="e">
        <f t="shared" si="0"/>
        <v>#DIV/0!</v>
      </c>
      <c r="G11" s="1"/>
      <c r="H11" s="1"/>
      <c r="I11" s="1"/>
    </row>
    <row r="12" spans="1:12" x14ac:dyDescent="0.25">
      <c r="A12" s="11" t="s">
        <v>49</v>
      </c>
      <c r="B12" s="12">
        <v>18438</v>
      </c>
      <c r="C12" s="12">
        <v>13197</v>
      </c>
      <c r="D12" s="12">
        <v>141092</v>
      </c>
      <c r="E12" s="12">
        <v>151165</v>
      </c>
      <c r="F12" s="13">
        <f t="shared" si="0"/>
        <v>7.1393133558245694</v>
      </c>
      <c r="G12" s="1"/>
      <c r="H12" s="1"/>
      <c r="I12" s="1"/>
    </row>
    <row r="13" spans="1:12" x14ac:dyDescent="0.25">
      <c r="A13" s="8" t="s">
        <v>50</v>
      </c>
      <c r="B13" s="9">
        <v>142386</v>
      </c>
      <c r="C13" s="9">
        <v>174237</v>
      </c>
      <c r="D13" s="9">
        <v>379479</v>
      </c>
      <c r="E13" s="9">
        <v>562308</v>
      </c>
      <c r="F13" s="10">
        <f t="shared" si="0"/>
        <v>48.178950613867954</v>
      </c>
      <c r="G13" s="1"/>
      <c r="H13" s="1"/>
      <c r="I13" s="1"/>
    </row>
    <row r="14" spans="1:12" x14ac:dyDescent="0.25">
      <c r="A14" s="11" t="s">
        <v>51</v>
      </c>
      <c r="B14" s="12">
        <v>276536</v>
      </c>
      <c r="C14" s="12">
        <v>285415</v>
      </c>
      <c r="D14" s="12">
        <v>905427</v>
      </c>
      <c r="E14" s="12">
        <v>1034555</v>
      </c>
      <c r="F14" s="13">
        <f t="shared" si="0"/>
        <v>14.261558358652877</v>
      </c>
      <c r="G14" s="1"/>
      <c r="H14" s="1"/>
      <c r="I14" s="1"/>
    </row>
    <row r="15" spans="1:12" x14ac:dyDescent="0.25">
      <c r="A15" s="8" t="s">
        <v>52</v>
      </c>
      <c r="B15" s="9">
        <v>6342</v>
      </c>
      <c r="C15" s="9">
        <v>2354</v>
      </c>
      <c r="D15" s="9">
        <v>14159</v>
      </c>
      <c r="E15" s="9">
        <v>9624</v>
      </c>
      <c r="F15" s="10">
        <f t="shared" si="0"/>
        <v>-32.029098100148317</v>
      </c>
      <c r="G15" s="1"/>
      <c r="H15" s="1"/>
      <c r="I15" s="1"/>
    </row>
    <row r="16" spans="1:12" x14ac:dyDescent="0.25">
      <c r="A16" s="11" t="s">
        <v>53</v>
      </c>
      <c r="B16" s="12">
        <v>7693</v>
      </c>
      <c r="C16" s="12">
        <v>13450</v>
      </c>
      <c r="D16" s="12">
        <v>33519</v>
      </c>
      <c r="E16" s="12">
        <v>45218</v>
      </c>
      <c r="F16" s="13">
        <f t="shared" si="0"/>
        <v>34.902592559443889</v>
      </c>
      <c r="G16" s="1"/>
      <c r="H16" s="1"/>
      <c r="I16" s="1"/>
    </row>
    <row r="17" spans="1:9" x14ac:dyDescent="0.25">
      <c r="A17" s="8" t="s">
        <v>54</v>
      </c>
      <c r="B17" s="9">
        <v>0</v>
      </c>
      <c r="C17" s="9">
        <v>0</v>
      </c>
      <c r="D17" s="9">
        <v>509</v>
      </c>
      <c r="E17" s="9">
        <v>325</v>
      </c>
      <c r="F17" s="10">
        <f t="shared" si="0"/>
        <v>-36.149312377210215</v>
      </c>
      <c r="G17" s="1"/>
      <c r="H17" s="1"/>
      <c r="I17" s="1"/>
    </row>
    <row r="18" spans="1:9" x14ac:dyDescent="0.25">
      <c r="A18" s="11" t="s">
        <v>55</v>
      </c>
      <c r="B18" s="12">
        <v>0</v>
      </c>
      <c r="C18" s="12">
        <v>0</v>
      </c>
      <c r="D18" s="12">
        <v>2607</v>
      </c>
      <c r="E18" s="12">
        <v>1485</v>
      </c>
      <c r="F18" s="13">
        <f t="shared" si="0"/>
        <v>-43.037974683544306</v>
      </c>
      <c r="G18" s="1"/>
      <c r="H18" s="1"/>
      <c r="I18" s="1"/>
    </row>
    <row r="19" spans="1:9" x14ac:dyDescent="0.25">
      <c r="A19" s="8" t="s">
        <v>56</v>
      </c>
      <c r="B19" s="9">
        <v>0</v>
      </c>
      <c r="C19" s="9">
        <v>0</v>
      </c>
      <c r="D19" s="9">
        <v>2107</v>
      </c>
      <c r="E19" s="9">
        <v>3130</v>
      </c>
      <c r="F19" s="10">
        <f t="shared" si="0"/>
        <v>48.552444233507345</v>
      </c>
      <c r="G19" s="1"/>
      <c r="H19" s="1"/>
      <c r="I19" s="1"/>
    </row>
    <row r="20" spans="1:9" x14ac:dyDescent="0.25">
      <c r="A20" s="11" t="s">
        <v>57</v>
      </c>
      <c r="B20" s="12">
        <v>0</v>
      </c>
      <c r="C20" s="12">
        <v>256</v>
      </c>
      <c r="D20" s="12">
        <v>2200</v>
      </c>
      <c r="E20" s="12">
        <v>4916</v>
      </c>
      <c r="F20" s="13">
        <f t="shared" si="0"/>
        <v>123.45454545454547</v>
      </c>
      <c r="G20" s="1"/>
      <c r="H20" s="1"/>
      <c r="I20" s="1"/>
    </row>
    <row r="21" spans="1:9" x14ac:dyDescent="0.25">
      <c r="A21" s="8" t="s">
        <v>58</v>
      </c>
      <c r="B21" s="9">
        <v>0</v>
      </c>
      <c r="C21" s="9">
        <v>0</v>
      </c>
      <c r="D21" s="9">
        <v>0</v>
      </c>
      <c r="E21" s="9">
        <v>0</v>
      </c>
      <c r="F21" s="18" t="e">
        <f t="shared" si="0"/>
        <v>#DIV/0!</v>
      </c>
      <c r="G21" s="1"/>
      <c r="H21" s="1"/>
      <c r="I21" s="1"/>
    </row>
    <row r="22" spans="1:9" x14ac:dyDescent="0.25">
      <c r="A22" s="11" t="s">
        <v>59</v>
      </c>
      <c r="B22" s="12">
        <v>2982</v>
      </c>
      <c r="C22" s="12">
        <v>10244</v>
      </c>
      <c r="D22" s="12">
        <v>454921</v>
      </c>
      <c r="E22" s="12">
        <v>365120</v>
      </c>
      <c r="F22" s="13">
        <f t="shared" si="0"/>
        <v>-19.739910885626301</v>
      </c>
      <c r="G22" s="1"/>
      <c r="H22" s="1"/>
      <c r="I22" s="1"/>
    </row>
    <row r="23" spans="1:9" x14ac:dyDescent="0.25">
      <c r="A23" s="8" t="s">
        <v>60</v>
      </c>
      <c r="B23" s="9">
        <v>46084</v>
      </c>
      <c r="C23" s="9">
        <v>12083</v>
      </c>
      <c r="D23" s="9">
        <v>279632</v>
      </c>
      <c r="E23" s="9">
        <v>172351</v>
      </c>
      <c r="F23" s="10">
        <f t="shared" si="0"/>
        <v>-38.365065514676431</v>
      </c>
      <c r="G23" s="1"/>
      <c r="H23" s="1"/>
      <c r="I23" s="1"/>
    </row>
    <row r="24" spans="1:9" x14ac:dyDescent="0.25">
      <c r="A24" s="11" t="s">
        <v>61</v>
      </c>
      <c r="B24" s="12">
        <v>0</v>
      </c>
      <c r="C24" s="12">
        <v>0</v>
      </c>
      <c r="D24" s="12">
        <v>0</v>
      </c>
      <c r="E24" s="12">
        <v>0</v>
      </c>
      <c r="F24" s="17" t="e">
        <f t="shared" si="0"/>
        <v>#DIV/0!</v>
      </c>
      <c r="G24" s="1"/>
      <c r="H24" s="1"/>
      <c r="I24" s="1"/>
    </row>
    <row r="25" spans="1:9" x14ac:dyDescent="0.25">
      <c r="A25" s="8" t="s">
        <v>62</v>
      </c>
      <c r="B25" s="9">
        <v>0</v>
      </c>
      <c r="C25" s="9">
        <v>0</v>
      </c>
      <c r="D25" s="9">
        <v>560</v>
      </c>
      <c r="E25" s="9">
        <v>679</v>
      </c>
      <c r="F25" s="10">
        <f t="shared" si="0"/>
        <v>21.25</v>
      </c>
      <c r="G25" s="1"/>
      <c r="H25" s="1"/>
      <c r="I25" s="1"/>
    </row>
    <row r="26" spans="1:9" x14ac:dyDescent="0.25">
      <c r="A26" s="11" t="s">
        <v>63</v>
      </c>
      <c r="B26" s="12">
        <v>3904</v>
      </c>
      <c r="C26" s="12">
        <v>1549</v>
      </c>
      <c r="D26" s="12">
        <v>4885</v>
      </c>
      <c r="E26" s="12">
        <v>7040</v>
      </c>
      <c r="F26" s="13">
        <f t="shared" si="0"/>
        <v>44.114636642784035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1175</v>
      </c>
      <c r="C28" s="12">
        <v>7908</v>
      </c>
      <c r="D28" s="12">
        <v>449693</v>
      </c>
      <c r="E28" s="12">
        <v>419420</v>
      </c>
      <c r="F28" s="13">
        <f t="shared" si="0"/>
        <v>-6.7319260028508268</v>
      </c>
      <c r="G28" s="1"/>
      <c r="H28" s="1"/>
      <c r="I28" s="1"/>
    </row>
    <row r="29" spans="1:9" x14ac:dyDescent="0.25">
      <c r="A29" s="8" t="s">
        <v>66</v>
      </c>
      <c r="B29" s="9">
        <v>661</v>
      </c>
      <c r="C29" s="9">
        <v>208</v>
      </c>
      <c r="D29" s="9">
        <v>5716</v>
      </c>
      <c r="E29" s="9">
        <v>5288</v>
      </c>
      <c r="F29" s="10">
        <f t="shared" si="0"/>
        <v>-7.4877536738978279</v>
      </c>
      <c r="G29" s="1"/>
      <c r="H29" s="1"/>
      <c r="I29" s="1"/>
    </row>
    <row r="30" spans="1:9" x14ac:dyDescent="0.25">
      <c r="A30" s="11" t="s">
        <v>67</v>
      </c>
      <c r="B30" s="12">
        <v>1300</v>
      </c>
      <c r="C30" s="12">
        <v>1154</v>
      </c>
      <c r="D30" s="12">
        <v>6602</v>
      </c>
      <c r="E30" s="12">
        <v>8836</v>
      </c>
      <c r="F30" s="13">
        <f t="shared" si="0"/>
        <v>33.838230839139641</v>
      </c>
      <c r="G30" s="1"/>
      <c r="H30" s="1"/>
      <c r="I30" s="1"/>
    </row>
    <row r="31" spans="1:9" x14ac:dyDescent="0.25">
      <c r="A31" s="8" t="s">
        <v>68</v>
      </c>
      <c r="B31" s="9">
        <v>0</v>
      </c>
      <c r="C31" s="9">
        <v>0</v>
      </c>
      <c r="D31" s="9">
        <v>0</v>
      </c>
      <c r="E31" s="9">
        <v>0</v>
      </c>
      <c r="F31" s="10" t="e">
        <f t="shared" si="0"/>
        <v>#DIV/0!</v>
      </c>
      <c r="G31" s="1"/>
      <c r="H31" s="1"/>
      <c r="I31" s="1"/>
    </row>
    <row r="32" spans="1:9" x14ac:dyDescent="0.25">
      <c r="A32" s="11" t="s">
        <v>69</v>
      </c>
      <c r="B32" s="12">
        <v>51916</v>
      </c>
      <c r="C32" s="12">
        <v>38627</v>
      </c>
      <c r="D32" s="12">
        <v>183231</v>
      </c>
      <c r="E32" s="12">
        <v>174207</v>
      </c>
      <c r="F32" s="13">
        <f t="shared" si="0"/>
        <v>-4.9249308250241484</v>
      </c>
      <c r="G32" s="1"/>
      <c r="H32" s="1"/>
      <c r="I32" s="1"/>
    </row>
    <row r="33" spans="1:9" x14ac:dyDescent="0.25">
      <c r="A33" s="8" t="s">
        <v>70</v>
      </c>
      <c r="B33" s="9">
        <v>15348</v>
      </c>
      <c r="C33" s="9">
        <v>16277</v>
      </c>
      <c r="D33" s="9">
        <v>106525</v>
      </c>
      <c r="E33" s="9">
        <v>59178</v>
      </c>
      <c r="F33" s="10">
        <f t="shared" si="0"/>
        <v>-44.44684346397559</v>
      </c>
      <c r="G33" s="1"/>
      <c r="H33" s="1"/>
      <c r="I33" s="1"/>
    </row>
    <row r="34" spans="1:9" x14ac:dyDescent="0.25">
      <c r="A34" s="11" t="s">
        <v>71</v>
      </c>
      <c r="B34" s="12">
        <v>324</v>
      </c>
      <c r="C34" s="12">
        <v>0</v>
      </c>
      <c r="D34" s="12">
        <v>1078</v>
      </c>
      <c r="E34" s="12">
        <v>1021</v>
      </c>
      <c r="F34" s="13">
        <f t="shared" si="0"/>
        <v>-5.2875695732838608</v>
      </c>
      <c r="G34" s="1"/>
      <c r="H34" s="1"/>
      <c r="I34" s="1"/>
    </row>
    <row r="35" spans="1:9" x14ac:dyDescent="0.25">
      <c r="A35" s="14" t="s">
        <v>72</v>
      </c>
      <c r="B35" s="15">
        <f>SUM(B7:B34)</f>
        <v>590170</v>
      </c>
      <c r="C35" s="15">
        <f t="shared" ref="C35:E35" si="1">SUM(C7:C34)</f>
        <v>587376</v>
      </c>
      <c r="D35" s="15">
        <f t="shared" si="1"/>
        <v>3089455</v>
      </c>
      <c r="E35" s="15">
        <f t="shared" si="1"/>
        <v>3110517</v>
      </c>
      <c r="F35" s="16">
        <f t="shared" si="0"/>
        <v>0.68173836485723882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57547</v>
      </c>
      <c r="C38" s="41">
        <f>D7</f>
        <v>71588</v>
      </c>
      <c r="D38" s="41">
        <f>_xlfn.RANK.EQ(B38,$B$38:$B$65)+COUNTIF($B$38:$B$65,B38)-1</f>
        <v>9</v>
      </c>
      <c r="E38" s="42" t="str">
        <f t="shared" ref="E38:E65" si="2">INDEX($A$38:$B$65,MATCH(ROW()-37,$D$38:$D$65,0),1)</f>
        <v>BARCELONA</v>
      </c>
      <c r="F38" s="42">
        <f>LOOKUP(E38,$A$38:$A$65,$B$38:$B$65)</f>
        <v>1034555</v>
      </c>
      <c r="G38" s="42">
        <f>LOOKUP(E38,$A$38:$A$65,$C$38:$C$65)</f>
        <v>905427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18206</v>
      </c>
      <c r="C39" s="41">
        <f t="shared" ref="C39:C65" si="5">D8</f>
        <v>31829</v>
      </c>
      <c r="D39" s="41">
        <f t="shared" ref="D39:D65" si="6">_xlfn.RANK.EQ(B39,$B$38:$B$65)+COUNTIF($B$38:$B$65,B39)-1</f>
        <v>11</v>
      </c>
      <c r="E39" s="42" t="str">
        <f t="shared" si="2"/>
        <v>BALEARES</v>
      </c>
      <c r="F39" s="42">
        <f t="shared" ref="F39:F54" si="7">LOOKUP(E39,$A$38:$A$65,$B$38:$B$65)</f>
        <v>562308</v>
      </c>
      <c r="G39" s="42">
        <f t="shared" ref="G39:G65" si="8">LOOKUP(E39,$A$38:$A$65,$C$38:$C$65)</f>
        <v>379479</v>
      </c>
    </row>
    <row r="40" spans="1:9" x14ac:dyDescent="0.25">
      <c r="A40" s="42" t="str">
        <f t="shared" si="3"/>
        <v>ALMERIA</v>
      </c>
      <c r="B40" s="41">
        <f t="shared" si="4"/>
        <v>8243</v>
      </c>
      <c r="C40" s="41">
        <f t="shared" si="5"/>
        <v>11194</v>
      </c>
      <c r="D40" s="41">
        <f t="shared" si="6"/>
        <v>14</v>
      </c>
      <c r="E40" s="42" t="str">
        <f t="shared" si="2"/>
        <v>SANTA CRUZ DE TENERIFE</v>
      </c>
      <c r="F40" s="42">
        <f t="shared" si="7"/>
        <v>419420</v>
      </c>
      <c r="G40" s="42">
        <f t="shared" si="8"/>
        <v>449693</v>
      </c>
    </row>
    <row r="41" spans="1:9" x14ac:dyDescent="0.25">
      <c r="A41" s="42" t="str">
        <f t="shared" si="3"/>
        <v>AVILES</v>
      </c>
      <c r="B41" s="41">
        <f t="shared" si="4"/>
        <v>655</v>
      </c>
      <c r="C41" s="41">
        <f t="shared" si="5"/>
        <v>902</v>
      </c>
      <c r="D41" s="41">
        <f t="shared" si="6"/>
        <v>22</v>
      </c>
      <c r="E41" s="42" t="str">
        <f t="shared" si="2"/>
        <v>LAS PALMAS</v>
      </c>
      <c r="F41" s="42">
        <f t="shared" si="7"/>
        <v>365120</v>
      </c>
      <c r="G41" s="42">
        <f t="shared" si="8"/>
        <v>454921</v>
      </c>
    </row>
    <row r="42" spans="1:9" x14ac:dyDescent="0.25">
      <c r="A42" s="42" t="str">
        <f t="shared" si="3"/>
        <v>BAHIA DE ALGECIRAS</v>
      </c>
      <c r="B42" s="41">
        <f t="shared" si="4"/>
        <v>0</v>
      </c>
      <c r="C42" s="41">
        <f t="shared" si="5"/>
        <v>0</v>
      </c>
      <c r="D42" s="41">
        <f t="shared" si="6"/>
        <v>28</v>
      </c>
      <c r="E42" s="42" t="str">
        <f t="shared" si="2"/>
        <v>VALENCIA</v>
      </c>
      <c r="F42" s="42">
        <f t="shared" si="7"/>
        <v>174207</v>
      </c>
      <c r="G42" s="42">
        <f t="shared" si="8"/>
        <v>183231</v>
      </c>
    </row>
    <row r="43" spans="1:9" x14ac:dyDescent="0.25">
      <c r="A43" s="42" t="str">
        <f t="shared" si="3"/>
        <v>BAHIA DE CADIZ</v>
      </c>
      <c r="B43" s="41">
        <f t="shared" si="4"/>
        <v>151165</v>
      </c>
      <c r="C43" s="41">
        <f t="shared" si="5"/>
        <v>141092</v>
      </c>
      <c r="D43" s="41">
        <f t="shared" si="6"/>
        <v>7</v>
      </c>
      <c r="E43" s="42" t="str">
        <f t="shared" si="2"/>
        <v>MALAGA</v>
      </c>
      <c r="F43" s="42">
        <f t="shared" si="7"/>
        <v>172351</v>
      </c>
      <c r="G43" s="42">
        <f t="shared" si="8"/>
        <v>279632</v>
      </c>
    </row>
    <row r="44" spans="1:9" x14ac:dyDescent="0.25">
      <c r="A44" s="42" t="str">
        <f t="shared" si="3"/>
        <v>BALEARES</v>
      </c>
      <c r="B44" s="41">
        <f t="shared" si="4"/>
        <v>562308</v>
      </c>
      <c r="C44" s="41">
        <f t="shared" si="5"/>
        <v>379479</v>
      </c>
      <c r="D44" s="41">
        <f t="shared" si="6"/>
        <v>2</v>
      </c>
      <c r="E44" s="42" t="str">
        <f t="shared" si="2"/>
        <v>BAHIA DE CADIZ</v>
      </c>
      <c r="F44" s="42">
        <f t="shared" si="7"/>
        <v>151165</v>
      </c>
      <c r="G44" s="42">
        <f t="shared" si="8"/>
        <v>141092</v>
      </c>
    </row>
    <row r="45" spans="1:9" x14ac:dyDescent="0.25">
      <c r="A45" s="42" t="str">
        <f t="shared" si="3"/>
        <v>BARCELONA</v>
      </c>
      <c r="B45" s="41">
        <f t="shared" si="4"/>
        <v>1034555</v>
      </c>
      <c r="C45" s="41">
        <f t="shared" si="5"/>
        <v>905427</v>
      </c>
      <c r="D45" s="41">
        <f t="shared" si="6"/>
        <v>1</v>
      </c>
      <c r="E45" s="42" t="str">
        <f t="shared" si="2"/>
        <v>VIGO</v>
      </c>
      <c r="F45" s="42">
        <f t="shared" si="7"/>
        <v>59178</v>
      </c>
      <c r="G45" s="42">
        <f t="shared" si="8"/>
        <v>106525</v>
      </c>
    </row>
    <row r="46" spans="1:9" x14ac:dyDescent="0.25">
      <c r="A46" s="42" t="str">
        <f t="shared" si="3"/>
        <v>BILBAO</v>
      </c>
      <c r="B46" s="41">
        <f t="shared" si="4"/>
        <v>9624</v>
      </c>
      <c r="C46" s="41">
        <f t="shared" si="5"/>
        <v>14159</v>
      </c>
      <c r="D46" s="41">
        <f t="shared" si="6"/>
        <v>12</v>
      </c>
      <c r="E46" s="42" t="str">
        <f t="shared" si="2"/>
        <v>A CORUÑA</v>
      </c>
      <c r="F46" s="42">
        <f t="shared" si="7"/>
        <v>57547</v>
      </c>
      <c r="G46" s="42">
        <f t="shared" si="8"/>
        <v>71588</v>
      </c>
    </row>
    <row r="47" spans="1:9" x14ac:dyDescent="0.25">
      <c r="A47" s="42" t="str">
        <f t="shared" si="3"/>
        <v>CARTAGENA</v>
      </c>
      <c r="B47" s="41">
        <f t="shared" si="4"/>
        <v>45218</v>
      </c>
      <c r="C47" s="41">
        <f t="shared" si="5"/>
        <v>33519</v>
      </c>
      <c r="D47" s="41">
        <f t="shared" si="6"/>
        <v>10</v>
      </c>
      <c r="E47" s="42" t="str">
        <f t="shared" si="2"/>
        <v>CARTAGENA</v>
      </c>
      <c r="F47" s="42">
        <f t="shared" si="7"/>
        <v>45218</v>
      </c>
      <c r="G47" s="42">
        <f t="shared" si="8"/>
        <v>33519</v>
      </c>
    </row>
    <row r="48" spans="1:9" x14ac:dyDescent="0.25">
      <c r="A48" s="42" t="str">
        <f t="shared" si="3"/>
        <v>CASTELLON</v>
      </c>
      <c r="B48" s="41">
        <f t="shared" si="4"/>
        <v>325</v>
      </c>
      <c r="C48" s="41">
        <f t="shared" si="5"/>
        <v>509</v>
      </c>
      <c r="D48" s="41">
        <f t="shared" si="6"/>
        <v>23</v>
      </c>
      <c r="E48" s="42" t="str">
        <f t="shared" si="2"/>
        <v>ALICANTE</v>
      </c>
      <c r="F48" s="42">
        <f t="shared" si="7"/>
        <v>18206</v>
      </c>
      <c r="G48" s="42">
        <f t="shared" si="8"/>
        <v>31829</v>
      </c>
    </row>
    <row r="49" spans="1:7" x14ac:dyDescent="0.25">
      <c r="A49" s="42" t="str">
        <f t="shared" si="3"/>
        <v>CEUTA</v>
      </c>
      <c r="B49" s="41">
        <f t="shared" si="4"/>
        <v>1485</v>
      </c>
      <c r="C49" s="41">
        <f t="shared" si="5"/>
        <v>2607</v>
      </c>
      <c r="D49" s="41">
        <f t="shared" si="6"/>
        <v>19</v>
      </c>
      <c r="E49" s="42" t="str">
        <f t="shared" si="2"/>
        <v>BILBAO</v>
      </c>
      <c r="F49" s="42">
        <f t="shared" si="7"/>
        <v>9624</v>
      </c>
      <c r="G49" s="42">
        <f t="shared" si="8"/>
        <v>14159</v>
      </c>
    </row>
    <row r="50" spans="1:7" x14ac:dyDescent="0.25">
      <c r="A50" s="42" t="str">
        <f t="shared" si="3"/>
        <v>FERROL-SAN CIBRAO</v>
      </c>
      <c r="B50" s="41">
        <f t="shared" si="4"/>
        <v>3130</v>
      </c>
      <c r="C50" s="41">
        <f t="shared" si="5"/>
        <v>2107</v>
      </c>
      <c r="D50" s="41">
        <f t="shared" si="6"/>
        <v>18</v>
      </c>
      <c r="E50" s="42" t="str">
        <f t="shared" si="2"/>
        <v>SEVILLA</v>
      </c>
      <c r="F50" s="42">
        <f t="shared" si="7"/>
        <v>8836</v>
      </c>
      <c r="G50" s="42">
        <f t="shared" si="8"/>
        <v>6602</v>
      </c>
    </row>
    <row r="51" spans="1:7" x14ac:dyDescent="0.25">
      <c r="A51" s="42" t="str">
        <f t="shared" si="3"/>
        <v>GIJON</v>
      </c>
      <c r="B51" s="41">
        <f t="shared" si="4"/>
        <v>4916</v>
      </c>
      <c r="C51" s="41">
        <f t="shared" si="5"/>
        <v>2200</v>
      </c>
      <c r="D51" s="41">
        <f t="shared" si="6"/>
        <v>17</v>
      </c>
      <c r="E51" s="42" t="str">
        <f t="shared" si="2"/>
        <v>ALMERIA</v>
      </c>
      <c r="F51" s="42">
        <f t="shared" si="7"/>
        <v>8243</v>
      </c>
      <c r="G51" s="42">
        <f t="shared" si="8"/>
        <v>11194</v>
      </c>
    </row>
    <row r="52" spans="1:7" x14ac:dyDescent="0.25">
      <c r="A52" s="42" t="str">
        <f t="shared" si="3"/>
        <v>HUELVA</v>
      </c>
      <c r="B52" s="41">
        <f t="shared" si="4"/>
        <v>0</v>
      </c>
      <c r="C52" s="41">
        <f t="shared" si="5"/>
        <v>0</v>
      </c>
      <c r="D52" s="41">
        <f t="shared" si="6"/>
        <v>28</v>
      </c>
      <c r="E52" s="42" t="str">
        <f t="shared" si="2"/>
        <v>MOTRIL</v>
      </c>
      <c r="F52" s="42">
        <f t="shared" si="7"/>
        <v>7040</v>
      </c>
      <c r="G52" s="42">
        <f t="shared" si="8"/>
        <v>4885</v>
      </c>
    </row>
    <row r="53" spans="1:7" x14ac:dyDescent="0.25">
      <c r="A53" s="42" t="str">
        <f t="shared" si="3"/>
        <v>LAS PALMAS</v>
      </c>
      <c r="B53" s="41">
        <f t="shared" si="4"/>
        <v>365120</v>
      </c>
      <c r="C53" s="41">
        <f t="shared" si="5"/>
        <v>454921</v>
      </c>
      <c r="D53" s="41">
        <f t="shared" si="6"/>
        <v>4</v>
      </c>
      <c r="E53" s="42" t="str">
        <f t="shared" si="2"/>
        <v>SANTANDER</v>
      </c>
      <c r="F53" s="42">
        <f t="shared" si="7"/>
        <v>5288</v>
      </c>
      <c r="G53" s="42">
        <f t="shared" si="8"/>
        <v>5716</v>
      </c>
    </row>
    <row r="54" spans="1:7" x14ac:dyDescent="0.25">
      <c r="A54" s="42" t="str">
        <f t="shared" si="3"/>
        <v>MALAGA</v>
      </c>
      <c r="B54" s="41">
        <f t="shared" si="4"/>
        <v>172351</v>
      </c>
      <c r="C54" s="41">
        <f t="shared" si="5"/>
        <v>279632</v>
      </c>
      <c r="D54" s="41">
        <f t="shared" si="6"/>
        <v>6</v>
      </c>
      <c r="E54" s="42" t="str">
        <f t="shared" si="2"/>
        <v>GIJON</v>
      </c>
      <c r="F54" s="42">
        <f t="shared" si="7"/>
        <v>4916</v>
      </c>
      <c r="G54" s="42">
        <f t="shared" si="8"/>
        <v>2200</v>
      </c>
    </row>
    <row r="55" spans="1:7" x14ac:dyDescent="0.25">
      <c r="A55" s="42" t="str">
        <f t="shared" si="3"/>
        <v>MARIN Y RIA DE PONTEVEDRA</v>
      </c>
      <c r="B55" s="41">
        <f t="shared" si="4"/>
        <v>0</v>
      </c>
      <c r="C55" s="41">
        <f t="shared" si="5"/>
        <v>0</v>
      </c>
      <c r="D55" s="41">
        <f t="shared" si="6"/>
        <v>28</v>
      </c>
      <c r="E55" s="42" t="str">
        <f t="shared" si="2"/>
        <v>FERROL-SAN CIBRAO</v>
      </c>
      <c r="F55" s="42">
        <f t="shared" ref="F55:F65" si="9">LOOKUP(E55,$A$38:$A$65,$B$38:$B$65)</f>
        <v>3130</v>
      </c>
      <c r="G55" s="42">
        <f t="shared" si="8"/>
        <v>2107</v>
      </c>
    </row>
    <row r="56" spans="1:7" x14ac:dyDescent="0.25">
      <c r="A56" s="42" t="str">
        <f t="shared" si="3"/>
        <v>MELILLA</v>
      </c>
      <c r="B56" s="41">
        <f t="shared" si="4"/>
        <v>679</v>
      </c>
      <c r="C56" s="41">
        <f t="shared" si="5"/>
        <v>560</v>
      </c>
      <c r="D56" s="41">
        <f t="shared" si="6"/>
        <v>21</v>
      </c>
      <c r="E56" s="42" t="str">
        <f t="shared" si="2"/>
        <v>CEUTA</v>
      </c>
      <c r="F56" s="42">
        <f t="shared" si="9"/>
        <v>1485</v>
      </c>
      <c r="G56" s="42">
        <f t="shared" si="8"/>
        <v>2607</v>
      </c>
    </row>
    <row r="57" spans="1:7" x14ac:dyDescent="0.25">
      <c r="A57" s="42" t="str">
        <f t="shared" si="3"/>
        <v>MOTRIL</v>
      </c>
      <c r="B57" s="41">
        <f t="shared" si="4"/>
        <v>7040</v>
      </c>
      <c r="C57" s="41">
        <f t="shared" si="5"/>
        <v>4885</v>
      </c>
      <c r="D57" s="41">
        <f t="shared" si="6"/>
        <v>15</v>
      </c>
      <c r="E57" s="42" t="str">
        <f t="shared" si="2"/>
        <v>VILAGARCIA</v>
      </c>
      <c r="F57" s="42">
        <f t="shared" si="9"/>
        <v>1021</v>
      </c>
      <c r="G57" s="42">
        <f t="shared" si="8"/>
        <v>1078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MELILLA</v>
      </c>
      <c r="F58" s="42">
        <f t="shared" si="9"/>
        <v>679</v>
      </c>
      <c r="G58" s="42">
        <f t="shared" si="8"/>
        <v>560</v>
      </c>
    </row>
    <row r="59" spans="1:7" x14ac:dyDescent="0.25">
      <c r="A59" s="42" t="str">
        <f t="shared" si="3"/>
        <v>SANTA CRUZ DE TENERIFE</v>
      </c>
      <c r="B59" s="41">
        <f t="shared" si="4"/>
        <v>419420</v>
      </c>
      <c r="C59" s="41">
        <f t="shared" si="5"/>
        <v>449693</v>
      </c>
      <c r="D59" s="41">
        <f t="shared" si="6"/>
        <v>3</v>
      </c>
      <c r="E59" s="42" t="str">
        <f t="shared" si="2"/>
        <v>AVILES</v>
      </c>
      <c r="F59" s="42">
        <f t="shared" si="9"/>
        <v>655</v>
      </c>
      <c r="G59" s="42">
        <f t="shared" si="8"/>
        <v>902</v>
      </c>
    </row>
    <row r="60" spans="1:7" x14ac:dyDescent="0.25">
      <c r="A60" s="42" t="str">
        <f t="shared" si="3"/>
        <v>SANTANDER</v>
      </c>
      <c r="B60" s="41">
        <f t="shared" si="4"/>
        <v>5288</v>
      </c>
      <c r="C60" s="41">
        <f t="shared" si="5"/>
        <v>5716</v>
      </c>
      <c r="D60" s="41">
        <f t="shared" si="6"/>
        <v>16</v>
      </c>
      <c r="E60" s="42" t="str">
        <f t="shared" si="2"/>
        <v>CASTELLON</v>
      </c>
      <c r="F60" s="42">
        <f t="shared" si="9"/>
        <v>325</v>
      </c>
      <c r="G60" s="42">
        <f t="shared" si="8"/>
        <v>509</v>
      </c>
    </row>
    <row r="61" spans="1:7" x14ac:dyDescent="0.25">
      <c r="A61" s="42" t="str">
        <f t="shared" si="3"/>
        <v>SEVILLA</v>
      </c>
      <c r="B61" s="41">
        <f t="shared" si="4"/>
        <v>8836</v>
      </c>
      <c r="C61" s="41">
        <f t="shared" si="5"/>
        <v>6602</v>
      </c>
      <c r="D61" s="41">
        <f t="shared" si="6"/>
        <v>13</v>
      </c>
      <c r="E61" s="42" t="e">
        <f t="shared" si="2"/>
        <v>#N/A</v>
      </c>
      <c r="F61" s="42" t="e">
        <f t="shared" si="9"/>
        <v>#N/A</v>
      </c>
      <c r="G61" s="42" t="e">
        <f t="shared" si="8"/>
        <v>#N/A</v>
      </c>
    </row>
    <row r="62" spans="1:7" x14ac:dyDescent="0.25">
      <c r="A62" s="42" t="str">
        <f t="shared" si="3"/>
        <v>TARRAGONA</v>
      </c>
      <c r="B62" s="41">
        <f t="shared" si="4"/>
        <v>0</v>
      </c>
      <c r="C62" s="41">
        <f t="shared" si="5"/>
        <v>0</v>
      </c>
      <c r="D62" s="41">
        <f t="shared" si="6"/>
        <v>28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174207</v>
      </c>
      <c r="C63" s="41">
        <f t="shared" si="5"/>
        <v>183231</v>
      </c>
      <c r="D63" s="41">
        <f t="shared" si="6"/>
        <v>5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59178</v>
      </c>
      <c r="C64" s="41">
        <f t="shared" si="5"/>
        <v>106525</v>
      </c>
      <c r="D64" s="41">
        <f t="shared" si="6"/>
        <v>8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1021</v>
      </c>
      <c r="C65" s="41">
        <f t="shared" si="5"/>
        <v>1078</v>
      </c>
      <c r="D65" s="41">
        <f t="shared" si="6"/>
        <v>20</v>
      </c>
      <c r="E65" s="42" t="str">
        <f t="shared" si="2"/>
        <v>BAHIA DE ALGECIRAS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6" max="6" width="6.28515625" customWidth="1"/>
  </cols>
  <sheetData>
    <row r="1" spans="1:12" s="2" customFormat="1" ht="22.5" customHeight="1" x14ac:dyDescent="0.35">
      <c r="F1" s="3" t="s">
        <v>74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7">
        <v>1026088</v>
      </c>
      <c r="C7" s="37">
        <v>931285</v>
      </c>
      <c r="D7" s="37">
        <v>6100774</v>
      </c>
      <c r="E7" s="37">
        <v>5969790</v>
      </c>
      <c r="F7" s="10">
        <f>((E7*100)/D7)-100</f>
        <v>-2.1470062651066968</v>
      </c>
      <c r="G7" s="1"/>
      <c r="H7" s="1"/>
      <c r="I7" s="1"/>
    </row>
    <row r="8" spans="1:12" x14ac:dyDescent="0.25">
      <c r="A8" s="11" t="s">
        <v>45</v>
      </c>
      <c r="B8" s="38">
        <v>221651</v>
      </c>
      <c r="C8" s="38">
        <v>240806</v>
      </c>
      <c r="D8" s="38">
        <v>1203343</v>
      </c>
      <c r="E8" s="38">
        <v>1193765</v>
      </c>
      <c r="F8" s="13">
        <f t="shared" ref="F8:F35" si="0">((E8*100)/D8)-100</f>
        <v>-0.79594928461793302</v>
      </c>
      <c r="G8" s="1"/>
      <c r="H8" s="1"/>
      <c r="I8" s="1"/>
    </row>
    <row r="9" spans="1:12" x14ac:dyDescent="0.25">
      <c r="A9" s="8" t="s">
        <v>46</v>
      </c>
      <c r="B9" s="37">
        <v>547171</v>
      </c>
      <c r="C9" s="37">
        <v>301517</v>
      </c>
      <c r="D9" s="37">
        <v>3020270</v>
      </c>
      <c r="E9" s="37">
        <v>2267656</v>
      </c>
      <c r="F9" s="10">
        <f t="shared" si="0"/>
        <v>-24.918765540829128</v>
      </c>
      <c r="G9" s="1"/>
      <c r="H9" s="1"/>
      <c r="I9" s="1"/>
    </row>
    <row r="10" spans="1:12" x14ac:dyDescent="0.25">
      <c r="A10" s="11" t="s">
        <v>47</v>
      </c>
      <c r="B10" s="38">
        <v>360203</v>
      </c>
      <c r="C10" s="38">
        <v>487074</v>
      </c>
      <c r="D10" s="38">
        <v>2521037</v>
      </c>
      <c r="E10" s="38">
        <v>2387238</v>
      </c>
      <c r="F10" s="13">
        <f t="shared" si="0"/>
        <v>-5.3073001308588488</v>
      </c>
      <c r="G10" s="1"/>
      <c r="H10" s="1"/>
      <c r="I10" s="1"/>
    </row>
    <row r="11" spans="1:12" x14ac:dyDescent="0.25">
      <c r="A11" s="8" t="s">
        <v>48</v>
      </c>
      <c r="B11" s="37">
        <v>8280541</v>
      </c>
      <c r="C11" s="37">
        <v>7191179</v>
      </c>
      <c r="D11" s="37">
        <v>43891671</v>
      </c>
      <c r="E11" s="37">
        <v>42733731</v>
      </c>
      <c r="F11" s="10">
        <f t="shared" si="0"/>
        <v>-2.6381770700869396</v>
      </c>
      <c r="G11" s="1"/>
      <c r="H11" s="1"/>
      <c r="I11" s="1"/>
    </row>
    <row r="12" spans="1:12" x14ac:dyDescent="0.25">
      <c r="A12" s="11" t="s">
        <v>49</v>
      </c>
      <c r="B12" s="38">
        <v>248491</v>
      </c>
      <c r="C12" s="38">
        <v>278208</v>
      </c>
      <c r="D12" s="38">
        <v>1891892</v>
      </c>
      <c r="E12" s="38">
        <v>1824700</v>
      </c>
      <c r="F12" s="13">
        <f t="shared" si="0"/>
        <v>-3.5515769399098929</v>
      </c>
      <c r="G12" s="1"/>
      <c r="H12" s="1"/>
      <c r="I12" s="1"/>
    </row>
    <row r="13" spans="1:12" x14ac:dyDescent="0.25">
      <c r="A13" s="8" t="s">
        <v>50</v>
      </c>
      <c r="B13" s="37">
        <v>1164310</v>
      </c>
      <c r="C13" s="37">
        <v>1165015</v>
      </c>
      <c r="D13" s="37">
        <v>5908255</v>
      </c>
      <c r="E13" s="37">
        <v>5676941</v>
      </c>
      <c r="F13" s="10">
        <f t="shared" si="0"/>
        <v>-3.9150984512347549</v>
      </c>
      <c r="G13" s="1"/>
      <c r="H13" s="1"/>
      <c r="I13" s="1"/>
    </row>
    <row r="14" spans="1:12" x14ac:dyDescent="0.25">
      <c r="A14" s="11" t="s">
        <v>51</v>
      </c>
      <c r="B14" s="38">
        <v>3966890</v>
      </c>
      <c r="C14" s="38">
        <v>3578328</v>
      </c>
      <c r="D14" s="38">
        <v>21384571</v>
      </c>
      <c r="E14" s="38">
        <v>20482430</v>
      </c>
      <c r="F14" s="13">
        <f t="shared" si="0"/>
        <v>-4.2186537200115026</v>
      </c>
      <c r="G14" s="1"/>
      <c r="H14" s="1"/>
      <c r="I14" s="1"/>
    </row>
    <row r="15" spans="1:12" x14ac:dyDescent="0.25">
      <c r="A15" s="8" t="s">
        <v>52</v>
      </c>
      <c r="B15" s="37">
        <v>2578413</v>
      </c>
      <c r="C15" s="37">
        <v>2501997</v>
      </c>
      <c r="D15" s="37">
        <v>13576703</v>
      </c>
      <c r="E15" s="37">
        <v>15026485</v>
      </c>
      <c r="F15" s="10">
        <f t="shared" si="0"/>
        <v>10.678454113638637</v>
      </c>
      <c r="G15" s="1"/>
      <c r="H15" s="1"/>
      <c r="I15" s="1"/>
    </row>
    <row r="16" spans="1:12" x14ac:dyDescent="0.25">
      <c r="A16" s="11" t="s">
        <v>53</v>
      </c>
      <c r="B16" s="38">
        <v>2224845</v>
      </c>
      <c r="C16" s="38">
        <v>2423010</v>
      </c>
      <c r="D16" s="38">
        <v>15068335</v>
      </c>
      <c r="E16" s="38">
        <v>14302624</v>
      </c>
      <c r="F16" s="13">
        <f t="shared" si="0"/>
        <v>-5.0815899699601914</v>
      </c>
      <c r="G16" s="1"/>
      <c r="H16" s="1"/>
      <c r="I16" s="1"/>
    </row>
    <row r="17" spans="1:9" x14ac:dyDescent="0.25">
      <c r="A17" s="8" t="s">
        <v>54</v>
      </c>
      <c r="B17" s="37">
        <v>749634</v>
      </c>
      <c r="C17" s="37">
        <v>1251831</v>
      </c>
      <c r="D17" s="37">
        <v>5777213</v>
      </c>
      <c r="E17" s="37">
        <v>6835143</v>
      </c>
      <c r="F17" s="10">
        <f t="shared" si="0"/>
        <v>18.312116932507081</v>
      </c>
      <c r="G17" s="1"/>
      <c r="H17" s="1"/>
      <c r="I17" s="1"/>
    </row>
    <row r="18" spans="1:9" x14ac:dyDescent="0.25">
      <c r="A18" s="11" t="s">
        <v>55</v>
      </c>
      <c r="B18" s="38">
        <v>227200</v>
      </c>
      <c r="C18" s="38">
        <v>210242</v>
      </c>
      <c r="D18" s="38">
        <v>1451791</v>
      </c>
      <c r="E18" s="38">
        <v>1289177</v>
      </c>
      <c r="F18" s="13">
        <f t="shared" si="0"/>
        <v>-11.200923548913039</v>
      </c>
      <c r="G18" s="1"/>
      <c r="H18" s="1"/>
      <c r="I18" s="1"/>
    </row>
    <row r="19" spans="1:9" x14ac:dyDescent="0.25">
      <c r="A19" s="8" t="s">
        <v>56</v>
      </c>
      <c r="B19" s="37">
        <v>1341940</v>
      </c>
      <c r="C19" s="37">
        <v>609102</v>
      </c>
      <c r="D19" s="37">
        <v>7111961</v>
      </c>
      <c r="E19" s="37">
        <v>5752191</v>
      </c>
      <c r="F19" s="10">
        <f t="shared" si="0"/>
        <v>-19.119480548332589</v>
      </c>
      <c r="G19" s="1"/>
      <c r="H19" s="1"/>
      <c r="I19" s="1"/>
    </row>
    <row r="20" spans="1:9" x14ac:dyDescent="0.25">
      <c r="A20" s="11" t="s">
        <v>57</v>
      </c>
      <c r="B20" s="38">
        <v>1633098</v>
      </c>
      <c r="C20" s="38">
        <v>1324598</v>
      </c>
      <c r="D20" s="38">
        <v>8553764</v>
      </c>
      <c r="E20" s="38">
        <v>8026827</v>
      </c>
      <c r="F20" s="13">
        <f t="shared" si="0"/>
        <v>-6.1602938776426441</v>
      </c>
      <c r="G20" s="1"/>
      <c r="H20" s="1"/>
      <c r="I20" s="1"/>
    </row>
    <row r="21" spans="1:9" x14ac:dyDescent="0.25">
      <c r="A21" s="8" t="s">
        <v>58</v>
      </c>
      <c r="B21" s="37">
        <v>2693916</v>
      </c>
      <c r="C21" s="37">
        <v>2092601</v>
      </c>
      <c r="D21" s="37">
        <v>13102785</v>
      </c>
      <c r="E21" s="37">
        <v>12234069</v>
      </c>
      <c r="F21" s="10">
        <f t="shared" si="0"/>
        <v>-6.6300103374969552</v>
      </c>
      <c r="G21" s="1"/>
      <c r="H21" s="1"/>
      <c r="I21" s="1"/>
    </row>
    <row r="22" spans="1:9" x14ac:dyDescent="0.25">
      <c r="A22" s="11" t="s">
        <v>59</v>
      </c>
      <c r="B22" s="38">
        <v>2152714</v>
      </c>
      <c r="C22" s="38">
        <v>1652623</v>
      </c>
      <c r="D22" s="38">
        <v>12789082</v>
      </c>
      <c r="E22" s="38">
        <v>10989200</v>
      </c>
      <c r="F22" s="13">
        <f t="shared" si="0"/>
        <v>-14.073582451031271</v>
      </c>
      <c r="G22" s="1"/>
      <c r="H22" s="1"/>
      <c r="I22" s="1"/>
    </row>
    <row r="23" spans="1:9" x14ac:dyDescent="0.25">
      <c r="A23" s="8" t="s">
        <v>60</v>
      </c>
      <c r="B23" s="37">
        <v>314627</v>
      </c>
      <c r="C23" s="37">
        <v>236824</v>
      </c>
      <c r="D23" s="37">
        <v>3829896</v>
      </c>
      <c r="E23" s="37">
        <v>1076581</v>
      </c>
      <c r="F23" s="10">
        <f t="shared" si="0"/>
        <v>-71.890072210838099</v>
      </c>
      <c r="G23" s="1"/>
      <c r="H23" s="1"/>
      <c r="I23" s="1"/>
    </row>
    <row r="24" spans="1:9" x14ac:dyDescent="0.25">
      <c r="A24" s="11" t="s">
        <v>61</v>
      </c>
      <c r="B24" s="38">
        <v>138546</v>
      </c>
      <c r="C24" s="38">
        <v>159246</v>
      </c>
      <c r="D24" s="38">
        <v>876135</v>
      </c>
      <c r="E24" s="38">
        <v>940559</v>
      </c>
      <c r="F24" s="13">
        <f t="shared" si="0"/>
        <v>7.3532047001888969</v>
      </c>
      <c r="G24" s="1"/>
      <c r="H24" s="1"/>
      <c r="I24" s="1"/>
    </row>
    <row r="25" spans="1:9" x14ac:dyDescent="0.25">
      <c r="A25" s="8" t="s">
        <v>62</v>
      </c>
      <c r="B25" s="37">
        <v>89187</v>
      </c>
      <c r="C25" s="37">
        <v>88570</v>
      </c>
      <c r="D25" s="37">
        <v>478670</v>
      </c>
      <c r="E25" s="37">
        <v>487717</v>
      </c>
      <c r="F25" s="10">
        <f t="shared" si="0"/>
        <v>1.890028620970611</v>
      </c>
      <c r="G25" s="1"/>
      <c r="H25" s="1"/>
      <c r="I25" s="1"/>
    </row>
    <row r="26" spans="1:9" x14ac:dyDescent="0.25">
      <c r="A26" s="11" t="s">
        <v>63</v>
      </c>
      <c r="B26" s="38">
        <v>181926</v>
      </c>
      <c r="C26" s="38">
        <v>180289</v>
      </c>
      <c r="D26" s="38">
        <v>1022160</v>
      </c>
      <c r="E26" s="38">
        <v>990860</v>
      </c>
      <c r="F26" s="13">
        <f t="shared" si="0"/>
        <v>-3.062142913046884</v>
      </c>
      <c r="G26" s="1"/>
      <c r="H26" s="1"/>
      <c r="I26" s="1"/>
    </row>
    <row r="27" spans="1:9" x14ac:dyDescent="0.25">
      <c r="A27" s="8" t="s">
        <v>64</v>
      </c>
      <c r="B27" s="37">
        <v>254125</v>
      </c>
      <c r="C27" s="37">
        <v>278518</v>
      </c>
      <c r="D27" s="37">
        <v>1708378</v>
      </c>
      <c r="E27" s="37">
        <v>1383292</v>
      </c>
      <c r="F27" s="10">
        <f t="shared" si="0"/>
        <v>-19.028926853424707</v>
      </c>
      <c r="G27" s="1"/>
      <c r="H27" s="1"/>
      <c r="I27" s="1"/>
    </row>
    <row r="28" spans="1:9" x14ac:dyDescent="0.25">
      <c r="A28" s="11" t="s">
        <v>65</v>
      </c>
      <c r="B28" s="38">
        <v>1188529</v>
      </c>
      <c r="C28" s="38">
        <v>915703</v>
      </c>
      <c r="D28" s="38">
        <v>7244398</v>
      </c>
      <c r="E28" s="38">
        <v>6724273</v>
      </c>
      <c r="F28" s="13">
        <f t="shared" si="0"/>
        <v>-7.1796855998248645</v>
      </c>
      <c r="G28" s="1"/>
      <c r="H28" s="1"/>
      <c r="I28" s="1"/>
    </row>
    <row r="29" spans="1:9" x14ac:dyDescent="0.25">
      <c r="A29" s="8" t="s">
        <v>66</v>
      </c>
      <c r="B29" s="37">
        <v>413776</v>
      </c>
      <c r="C29" s="37">
        <v>355797</v>
      </c>
      <c r="D29" s="37">
        <v>2458679</v>
      </c>
      <c r="E29" s="37">
        <v>2268507</v>
      </c>
      <c r="F29" s="10">
        <f t="shared" si="0"/>
        <v>-7.734722588837343</v>
      </c>
      <c r="G29" s="1"/>
      <c r="H29" s="1"/>
      <c r="I29" s="1"/>
    </row>
    <row r="30" spans="1:9" x14ac:dyDescent="0.25">
      <c r="A30" s="11" t="s">
        <v>67</v>
      </c>
      <c r="B30" s="38">
        <v>360489</v>
      </c>
      <c r="C30" s="38">
        <v>368685</v>
      </c>
      <c r="D30" s="38">
        <v>2332835</v>
      </c>
      <c r="E30" s="38">
        <v>2197162</v>
      </c>
      <c r="F30" s="13">
        <f t="shared" si="0"/>
        <v>-5.8157992314072828</v>
      </c>
      <c r="G30" s="1"/>
      <c r="H30" s="1"/>
      <c r="I30" s="1"/>
    </row>
    <row r="31" spans="1:9" x14ac:dyDescent="0.25">
      <c r="A31" s="8" t="s">
        <v>68</v>
      </c>
      <c r="B31" s="37">
        <v>2133809</v>
      </c>
      <c r="C31" s="37">
        <v>1885575</v>
      </c>
      <c r="D31" s="37">
        <v>16956222</v>
      </c>
      <c r="E31" s="37">
        <v>13714882</v>
      </c>
      <c r="F31" s="10">
        <f t="shared" si="0"/>
        <v>-19.11593278266821</v>
      </c>
      <c r="G31" s="1"/>
      <c r="H31" s="1"/>
      <c r="I31" s="1"/>
    </row>
    <row r="32" spans="1:9" x14ac:dyDescent="0.25">
      <c r="A32" s="11" t="s">
        <v>69</v>
      </c>
      <c r="B32" s="38">
        <v>5671439</v>
      </c>
      <c r="C32" s="38">
        <v>5180735</v>
      </c>
      <c r="D32" s="38">
        <v>32802128</v>
      </c>
      <c r="E32" s="38">
        <v>33045577</v>
      </c>
      <c r="F32" s="13">
        <f t="shared" si="0"/>
        <v>0.74217441014802432</v>
      </c>
      <c r="G32" s="1"/>
      <c r="H32" s="1"/>
      <c r="I32" s="1"/>
    </row>
    <row r="33" spans="1:9" x14ac:dyDescent="0.25">
      <c r="A33" s="8" t="s">
        <v>70</v>
      </c>
      <c r="B33" s="37">
        <v>339593</v>
      </c>
      <c r="C33" s="37">
        <v>407805</v>
      </c>
      <c r="D33" s="37">
        <v>2035039</v>
      </c>
      <c r="E33" s="37">
        <v>2112607</v>
      </c>
      <c r="F33" s="10">
        <f t="shared" si="0"/>
        <v>3.8116222834058675</v>
      </c>
      <c r="G33" s="1"/>
      <c r="H33" s="1"/>
      <c r="I33" s="1"/>
    </row>
    <row r="34" spans="1:9" x14ac:dyDescent="0.25">
      <c r="A34" s="11" t="s">
        <v>71</v>
      </c>
      <c r="B34" s="38">
        <v>111880</v>
      </c>
      <c r="C34" s="38">
        <v>86441</v>
      </c>
      <c r="D34" s="38">
        <v>531547</v>
      </c>
      <c r="E34" s="38">
        <v>467615</v>
      </c>
      <c r="F34" s="13">
        <f t="shared" si="0"/>
        <v>-12.027534724116592</v>
      </c>
      <c r="G34" s="1"/>
      <c r="H34" s="1"/>
      <c r="I34" s="1"/>
    </row>
    <row r="35" spans="1:9" x14ac:dyDescent="0.25">
      <c r="A35" s="14" t="s">
        <v>72</v>
      </c>
      <c r="B35" s="15">
        <f>SUM(B7:B34)</f>
        <v>40615031</v>
      </c>
      <c r="C35" s="15">
        <f t="shared" ref="C35:E35" si="1">SUM(C7:C34)</f>
        <v>36383604</v>
      </c>
      <c r="D35" s="15">
        <f t="shared" si="1"/>
        <v>235629534</v>
      </c>
      <c r="E35" s="15">
        <f t="shared" si="1"/>
        <v>222401599</v>
      </c>
      <c r="F35" s="16">
        <f t="shared" si="0"/>
        <v>-5.6138696942803392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5969790</v>
      </c>
      <c r="C38" s="41">
        <f>D7</f>
        <v>6100774</v>
      </c>
      <c r="D38" s="41">
        <f>_xlfn.RANK.EQ(B38,$B$38:$B$65)+COUNTIF($B$38:$B$65,B38)-1</f>
        <v>12</v>
      </c>
      <c r="E38" s="42" t="str">
        <f t="shared" ref="E38:E65" si="2">INDEX($A$38:$B$65,MATCH(ROW()-37,$D$38:$D$65,0),1)</f>
        <v>BAHIA DE ALGECIRAS</v>
      </c>
      <c r="F38" s="42">
        <f>LOOKUP(E38,$A$38:$A$65,$B$38:$B$65)</f>
        <v>42733731</v>
      </c>
      <c r="G38" s="42">
        <f>LOOKUP(E38,$A$38:$A$65,$C$38:$C$65)</f>
        <v>43891671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1193765</v>
      </c>
      <c r="C39" s="41">
        <f t="shared" ref="C39:C65" si="5">D8</f>
        <v>1203343</v>
      </c>
      <c r="D39" s="41">
        <f t="shared" ref="D39:D65" si="6">_xlfn.RANK.EQ(B39,$B$38:$B$65)+COUNTIF($B$38:$B$65,B39)-1</f>
        <v>23</v>
      </c>
      <c r="E39" s="42" t="str">
        <f t="shared" si="2"/>
        <v>VALENCIA</v>
      </c>
      <c r="F39" s="42">
        <f t="shared" ref="F39:F65" si="7">LOOKUP(E39,$A$38:$A$65,$B$38:$B$65)</f>
        <v>33045577</v>
      </c>
      <c r="G39" s="42">
        <f t="shared" ref="G39:G65" si="8">LOOKUP(E39,$A$38:$A$65,$C$38:$C$65)</f>
        <v>32802128</v>
      </c>
    </row>
    <row r="40" spans="1:9" x14ac:dyDescent="0.25">
      <c r="A40" s="42" t="str">
        <f t="shared" si="3"/>
        <v>ALMERIA</v>
      </c>
      <c r="B40" s="41">
        <f t="shared" si="4"/>
        <v>2267656</v>
      </c>
      <c r="C40" s="41">
        <f t="shared" si="5"/>
        <v>3020270</v>
      </c>
      <c r="D40" s="41">
        <f t="shared" si="6"/>
        <v>17</v>
      </c>
      <c r="E40" s="42" t="str">
        <f t="shared" si="2"/>
        <v>BARCELONA</v>
      </c>
      <c r="F40" s="42">
        <f t="shared" si="7"/>
        <v>20482430</v>
      </c>
      <c r="G40" s="42">
        <f t="shared" si="8"/>
        <v>21384571</v>
      </c>
    </row>
    <row r="41" spans="1:9" x14ac:dyDescent="0.25">
      <c r="A41" s="42" t="str">
        <f t="shared" si="3"/>
        <v>AVILES</v>
      </c>
      <c r="B41" s="41">
        <f t="shared" si="4"/>
        <v>2387238</v>
      </c>
      <c r="C41" s="41">
        <f t="shared" si="5"/>
        <v>2521037</v>
      </c>
      <c r="D41" s="41">
        <f t="shared" si="6"/>
        <v>15</v>
      </c>
      <c r="E41" s="42" t="str">
        <f t="shared" si="2"/>
        <v>BILBAO</v>
      </c>
      <c r="F41" s="42">
        <f t="shared" si="7"/>
        <v>15026485</v>
      </c>
      <c r="G41" s="42">
        <f t="shared" si="8"/>
        <v>13576703</v>
      </c>
    </row>
    <row r="42" spans="1:9" x14ac:dyDescent="0.25">
      <c r="A42" s="42" t="str">
        <f t="shared" si="3"/>
        <v>BAHIA DE ALGECIRAS</v>
      </c>
      <c r="B42" s="41">
        <f t="shared" si="4"/>
        <v>42733731</v>
      </c>
      <c r="C42" s="41">
        <f t="shared" si="5"/>
        <v>43891671</v>
      </c>
      <c r="D42" s="41">
        <f t="shared" si="6"/>
        <v>1</v>
      </c>
      <c r="E42" s="42" t="str">
        <f t="shared" si="2"/>
        <v>CARTAGENA</v>
      </c>
      <c r="F42" s="42">
        <f t="shared" si="7"/>
        <v>14302624</v>
      </c>
      <c r="G42" s="42">
        <f t="shared" si="8"/>
        <v>15068335</v>
      </c>
    </row>
    <row r="43" spans="1:9" x14ac:dyDescent="0.25">
      <c r="A43" s="42" t="str">
        <f t="shared" si="3"/>
        <v>BAHIA DE CADIZ</v>
      </c>
      <c r="B43" s="41">
        <f t="shared" si="4"/>
        <v>1824700</v>
      </c>
      <c r="C43" s="41">
        <f t="shared" si="5"/>
        <v>1891892</v>
      </c>
      <c r="D43" s="41">
        <f t="shared" si="6"/>
        <v>20</v>
      </c>
      <c r="E43" s="42" t="str">
        <f t="shared" si="2"/>
        <v>TARRAGONA</v>
      </c>
      <c r="F43" s="42">
        <f t="shared" si="7"/>
        <v>13714882</v>
      </c>
      <c r="G43" s="42">
        <f t="shared" si="8"/>
        <v>16956222</v>
      </c>
    </row>
    <row r="44" spans="1:9" x14ac:dyDescent="0.25">
      <c r="A44" s="42" t="str">
        <f t="shared" si="3"/>
        <v>BALEARES</v>
      </c>
      <c r="B44" s="41">
        <f t="shared" si="4"/>
        <v>5676941</v>
      </c>
      <c r="C44" s="41">
        <f t="shared" si="5"/>
        <v>5908255</v>
      </c>
      <c r="D44" s="41">
        <f t="shared" si="6"/>
        <v>14</v>
      </c>
      <c r="E44" s="42" t="str">
        <f t="shared" si="2"/>
        <v>HUELVA</v>
      </c>
      <c r="F44" s="42">
        <f t="shared" si="7"/>
        <v>12234069</v>
      </c>
      <c r="G44" s="42">
        <f t="shared" si="8"/>
        <v>13102785</v>
      </c>
    </row>
    <row r="45" spans="1:9" x14ac:dyDescent="0.25">
      <c r="A45" s="42" t="str">
        <f t="shared" si="3"/>
        <v>BARCELONA</v>
      </c>
      <c r="B45" s="41">
        <f t="shared" si="4"/>
        <v>20482430</v>
      </c>
      <c r="C45" s="41">
        <f t="shared" si="5"/>
        <v>21384571</v>
      </c>
      <c r="D45" s="41">
        <f t="shared" si="6"/>
        <v>3</v>
      </c>
      <c r="E45" s="42" t="str">
        <f t="shared" si="2"/>
        <v>LAS PALMAS</v>
      </c>
      <c r="F45" s="42">
        <f t="shared" si="7"/>
        <v>10989200</v>
      </c>
      <c r="G45" s="42">
        <f t="shared" si="8"/>
        <v>12789082</v>
      </c>
    </row>
    <row r="46" spans="1:9" x14ac:dyDescent="0.25">
      <c r="A46" s="42" t="str">
        <f t="shared" si="3"/>
        <v>BILBAO</v>
      </c>
      <c r="B46" s="41">
        <f t="shared" si="4"/>
        <v>15026485</v>
      </c>
      <c r="C46" s="41">
        <f t="shared" si="5"/>
        <v>13576703</v>
      </c>
      <c r="D46" s="41">
        <f t="shared" si="6"/>
        <v>4</v>
      </c>
      <c r="E46" s="42" t="str">
        <f t="shared" si="2"/>
        <v>GIJON</v>
      </c>
      <c r="F46" s="42">
        <f t="shared" si="7"/>
        <v>8026827</v>
      </c>
      <c r="G46" s="42">
        <f t="shared" si="8"/>
        <v>8553764</v>
      </c>
    </row>
    <row r="47" spans="1:9" x14ac:dyDescent="0.25">
      <c r="A47" s="42" t="str">
        <f t="shared" si="3"/>
        <v>CARTAGENA</v>
      </c>
      <c r="B47" s="41">
        <f t="shared" si="4"/>
        <v>14302624</v>
      </c>
      <c r="C47" s="41">
        <f t="shared" si="5"/>
        <v>15068335</v>
      </c>
      <c r="D47" s="41">
        <f t="shared" si="6"/>
        <v>5</v>
      </c>
      <c r="E47" s="42" t="str">
        <f t="shared" si="2"/>
        <v>CASTELLON</v>
      </c>
      <c r="F47" s="42">
        <f t="shared" si="7"/>
        <v>6835143</v>
      </c>
      <c r="G47" s="42">
        <f t="shared" si="8"/>
        <v>5777213</v>
      </c>
    </row>
    <row r="48" spans="1:9" x14ac:dyDescent="0.25">
      <c r="A48" s="42" t="str">
        <f t="shared" si="3"/>
        <v>CASTELLON</v>
      </c>
      <c r="B48" s="41">
        <f t="shared" si="4"/>
        <v>6835143</v>
      </c>
      <c r="C48" s="41">
        <f t="shared" si="5"/>
        <v>5777213</v>
      </c>
      <c r="D48" s="41">
        <f t="shared" si="6"/>
        <v>10</v>
      </c>
      <c r="E48" s="42" t="str">
        <f t="shared" si="2"/>
        <v>SANTA CRUZ DE TENERIFE</v>
      </c>
      <c r="F48" s="42">
        <f t="shared" si="7"/>
        <v>6724273</v>
      </c>
      <c r="G48" s="42">
        <f t="shared" si="8"/>
        <v>7244398</v>
      </c>
    </row>
    <row r="49" spans="1:7" x14ac:dyDescent="0.25">
      <c r="A49" s="42" t="str">
        <f t="shared" si="3"/>
        <v>CEUTA</v>
      </c>
      <c r="B49" s="41">
        <f t="shared" si="4"/>
        <v>1289177</v>
      </c>
      <c r="C49" s="41">
        <f t="shared" si="5"/>
        <v>1451791</v>
      </c>
      <c r="D49" s="41">
        <f t="shared" si="6"/>
        <v>22</v>
      </c>
      <c r="E49" s="42" t="str">
        <f t="shared" si="2"/>
        <v>A CORUÑA</v>
      </c>
      <c r="F49" s="42">
        <f t="shared" si="7"/>
        <v>5969790</v>
      </c>
      <c r="G49" s="42">
        <f t="shared" si="8"/>
        <v>6100774</v>
      </c>
    </row>
    <row r="50" spans="1:7" x14ac:dyDescent="0.25">
      <c r="A50" s="42" t="str">
        <f t="shared" si="3"/>
        <v>FERROL-SAN CIBRAO</v>
      </c>
      <c r="B50" s="41">
        <f t="shared" si="4"/>
        <v>5752191</v>
      </c>
      <c r="C50" s="41">
        <f t="shared" si="5"/>
        <v>7111961</v>
      </c>
      <c r="D50" s="41">
        <f t="shared" si="6"/>
        <v>13</v>
      </c>
      <c r="E50" s="42" t="str">
        <f t="shared" si="2"/>
        <v>FERROL-SAN CIBRAO</v>
      </c>
      <c r="F50" s="42">
        <f t="shared" si="7"/>
        <v>5752191</v>
      </c>
      <c r="G50" s="42">
        <f t="shared" si="8"/>
        <v>7111961</v>
      </c>
    </row>
    <row r="51" spans="1:7" x14ac:dyDescent="0.25">
      <c r="A51" s="42" t="str">
        <f t="shared" si="3"/>
        <v>GIJON</v>
      </c>
      <c r="B51" s="41">
        <f t="shared" si="4"/>
        <v>8026827</v>
      </c>
      <c r="C51" s="41">
        <f t="shared" si="5"/>
        <v>8553764</v>
      </c>
      <c r="D51" s="41">
        <f t="shared" si="6"/>
        <v>9</v>
      </c>
      <c r="E51" s="42" t="str">
        <f t="shared" si="2"/>
        <v>BALEARES</v>
      </c>
      <c r="F51" s="42">
        <f t="shared" si="7"/>
        <v>5676941</v>
      </c>
      <c r="G51" s="42">
        <f t="shared" si="8"/>
        <v>5908255</v>
      </c>
    </row>
    <row r="52" spans="1:7" x14ac:dyDescent="0.25">
      <c r="A52" s="42" t="str">
        <f t="shared" si="3"/>
        <v>HUELVA</v>
      </c>
      <c r="B52" s="41">
        <f t="shared" si="4"/>
        <v>12234069</v>
      </c>
      <c r="C52" s="41">
        <f t="shared" si="5"/>
        <v>13102785</v>
      </c>
      <c r="D52" s="41">
        <f t="shared" si="6"/>
        <v>7</v>
      </c>
      <c r="E52" s="42" t="str">
        <f t="shared" si="2"/>
        <v>AVILES</v>
      </c>
      <c r="F52" s="42">
        <f t="shared" si="7"/>
        <v>2387238</v>
      </c>
      <c r="G52" s="42">
        <f t="shared" si="8"/>
        <v>2521037</v>
      </c>
    </row>
    <row r="53" spans="1:7" x14ac:dyDescent="0.25">
      <c r="A53" s="42" t="str">
        <f t="shared" si="3"/>
        <v>LAS PALMAS</v>
      </c>
      <c r="B53" s="41">
        <f t="shared" si="4"/>
        <v>10989200</v>
      </c>
      <c r="C53" s="41">
        <f t="shared" si="5"/>
        <v>12789082</v>
      </c>
      <c r="D53" s="41">
        <f t="shared" si="6"/>
        <v>8</v>
      </c>
      <c r="E53" s="42" t="str">
        <f t="shared" si="2"/>
        <v>SANTANDER</v>
      </c>
      <c r="F53" s="42">
        <f t="shared" si="7"/>
        <v>2268507</v>
      </c>
      <c r="G53" s="42">
        <f t="shared" si="8"/>
        <v>2458679</v>
      </c>
    </row>
    <row r="54" spans="1:7" x14ac:dyDescent="0.25">
      <c r="A54" s="42" t="str">
        <f t="shared" si="3"/>
        <v>MALAGA</v>
      </c>
      <c r="B54" s="41">
        <f t="shared" si="4"/>
        <v>1076581</v>
      </c>
      <c r="C54" s="41">
        <f t="shared" si="5"/>
        <v>3829896</v>
      </c>
      <c r="D54" s="41">
        <f t="shared" si="6"/>
        <v>24</v>
      </c>
      <c r="E54" s="42" t="str">
        <f t="shared" si="2"/>
        <v>ALMERIA</v>
      </c>
      <c r="F54" s="42">
        <f t="shared" si="7"/>
        <v>2267656</v>
      </c>
      <c r="G54" s="42">
        <f t="shared" si="8"/>
        <v>3020270</v>
      </c>
    </row>
    <row r="55" spans="1:7" x14ac:dyDescent="0.25">
      <c r="A55" s="42" t="str">
        <f t="shared" si="3"/>
        <v>MARIN Y RIA DE PONTEVEDRA</v>
      </c>
      <c r="B55" s="41">
        <f t="shared" si="4"/>
        <v>940559</v>
      </c>
      <c r="C55" s="41">
        <f t="shared" si="5"/>
        <v>876135</v>
      </c>
      <c r="D55" s="41">
        <f t="shared" si="6"/>
        <v>26</v>
      </c>
      <c r="E55" s="42" t="str">
        <f t="shared" si="2"/>
        <v>SEVILLA</v>
      </c>
      <c r="F55" s="42">
        <f t="shared" si="7"/>
        <v>2197162</v>
      </c>
      <c r="G55" s="42">
        <f t="shared" si="8"/>
        <v>2332835</v>
      </c>
    </row>
    <row r="56" spans="1:7" x14ac:dyDescent="0.25">
      <c r="A56" s="42" t="str">
        <f t="shared" si="3"/>
        <v>MELILLA</v>
      </c>
      <c r="B56" s="41">
        <f t="shared" si="4"/>
        <v>487717</v>
      </c>
      <c r="C56" s="41">
        <f t="shared" si="5"/>
        <v>478670</v>
      </c>
      <c r="D56" s="41">
        <f t="shared" si="6"/>
        <v>27</v>
      </c>
      <c r="E56" s="42" t="str">
        <f t="shared" si="2"/>
        <v>VIGO</v>
      </c>
      <c r="F56" s="42">
        <f t="shared" si="7"/>
        <v>2112607</v>
      </c>
      <c r="G56" s="42">
        <f t="shared" si="8"/>
        <v>2035039</v>
      </c>
    </row>
    <row r="57" spans="1:7" x14ac:dyDescent="0.25">
      <c r="A57" s="42" t="str">
        <f t="shared" si="3"/>
        <v>MOTRIL</v>
      </c>
      <c r="B57" s="41">
        <f t="shared" si="4"/>
        <v>990860</v>
      </c>
      <c r="C57" s="41">
        <f t="shared" si="5"/>
        <v>1022160</v>
      </c>
      <c r="D57" s="41">
        <f t="shared" si="6"/>
        <v>25</v>
      </c>
      <c r="E57" s="42" t="str">
        <f t="shared" si="2"/>
        <v>BAHIA DE CADIZ</v>
      </c>
      <c r="F57" s="42">
        <f t="shared" si="7"/>
        <v>1824700</v>
      </c>
      <c r="G57" s="42">
        <f t="shared" si="8"/>
        <v>1891892</v>
      </c>
    </row>
    <row r="58" spans="1:7" x14ac:dyDescent="0.25">
      <c r="A58" s="42" t="str">
        <f t="shared" si="3"/>
        <v>PASAIA</v>
      </c>
      <c r="B58" s="41">
        <f t="shared" si="4"/>
        <v>1383292</v>
      </c>
      <c r="C58" s="41">
        <f t="shared" si="5"/>
        <v>1708378</v>
      </c>
      <c r="D58" s="41">
        <f t="shared" si="6"/>
        <v>21</v>
      </c>
      <c r="E58" s="42" t="str">
        <f t="shared" si="2"/>
        <v>PASAIA</v>
      </c>
      <c r="F58" s="42">
        <f t="shared" si="7"/>
        <v>1383292</v>
      </c>
      <c r="G58" s="42">
        <f t="shared" si="8"/>
        <v>1708378</v>
      </c>
    </row>
    <row r="59" spans="1:7" x14ac:dyDescent="0.25">
      <c r="A59" s="42" t="str">
        <f t="shared" si="3"/>
        <v>SANTA CRUZ DE TENERIFE</v>
      </c>
      <c r="B59" s="41">
        <f t="shared" si="4"/>
        <v>6724273</v>
      </c>
      <c r="C59" s="41">
        <f t="shared" si="5"/>
        <v>7244398</v>
      </c>
      <c r="D59" s="41">
        <f t="shared" si="6"/>
        <v>11</v>
      </c>
      <c r="E59" s="42" t="str">
        <f t="shared" si="2"/>
        <v>CEUTA</v>
      </c>
      <c r="F59" s="42">
        <f t="shared" si="7"/>
        <v>1289177</v>
      </c>
      <c r="G59" s="42">
        <f t="shared" si="8"/>
        <v>1451791</v>
      </c>
    </row>
    <row r="60" spans="1:7" x14ac:dyDescent="0.25">
      <c r="A60" s="42" t="str">
        <f t="shared" si="3"/>
        <v>SANTANDER</v>
      </c>
      <c r="B60" s="41">
        <f t="shared" si="4"/>
        <v>2268507</v>
      </c>
      <c r="C60" s="41">
        <f t="shared" si="5"/>
        <v>2458679</v>
      </c>
      <c r="D60" s="41">
        <f t="shared" si="6"/>
        <v>16</v>
      </c>
      <c r="E60" s="42" t="str">
        <f t="shared" si="2"/>
        <v>ALICANTE</v>
      </c>
      <c r="F60" s="42">
        <f t="shared" si="7"/>
        <v>1193765</v>
      </c>
      <c r="G60" s="42">
        <f t="shared" si="8"/>
        <v>1203343</v>
      </c>
    </row>
    <row r="61" spans="1:7" x14ac:dyDescent="0.25">
      <c r="A61" s="42" t="str">
        <f t="shared" si="3"/>
        <v>SEVILLA</v>
      </c>
      <c r="B61" s="41">
        <f t="shared" si="4"/>
        <v>2197162</v>
      </c>
      <c r="C61" s="41">
        <f t="shared" si="5"/>
        <v>2332835</v>
      </c>
      <c r="D61" s="41">
        <f t="shared" si="6"/>
        <v>18</v>
      </c>
      <c r="E61" s="42" t="str">
        <f t="shared" si="2"/>
        <v>MALAGA</v>
      </c>
      <c r="F61" s="42">
        <f t="shared" si="7"/>
        <v>1076581</v>
      </c>
      <c r="G61" s="42">
        <f t="shared" si="8"/>
        <v>3829896</v>
      </c>
    </row>
    <row r="62" spans="1:7" x14ac:dyDescent="0.25">
      <c r="A62" s="42" t="str">
        <f t="shared" si="3"/>
        <v>TARRAGONA</v>
      </c>
      <c r="B62" s="41">
        <f t="shared" si="4"/>
        <v>13714882</v>
      </c>
      <c r="C62" s="41">
        <f t="shared" si="5"/>
        <v>16956222</v>
      </c>
      <c r="D62" s="41">
        <f t="shared" si="6"/>
        <v>6</v>
      </c>
      <c r="E62" s="42" t="str">
        <f t="shared" si="2"/>
        <v>MOTRIL</v>
      </c>
      <c r="F62" s="42">
        <f t="shared" si="7"/>
        <v>990860</v>
      </c>
      <c r="G62" s="42">
        <f t="shared" si="8"/>
        <v>1022160</v>
      </c>
    </row>
    <row r="63" spans="1:7" x14ac:dyDescent="0.25">
      <c r="A63" s="42" t="str">
        <f t="shared" si="3"/>
        <v>VALENCIA</v>
      </c>
      <c r="B63" s="41">
        <f t="shared" si="4"/>
        <v>33045577</v>
      </c>
      <c r="C63" s="41">
        <f t="shared" si="5"/>
        <v>32802128</v>
      </c>
      <c r="D63" s="41">
        <f t="shared" si="6"/>
        <v>2</v>
      </c>
      <c r="E63" s="42" t="str">
        <f t="shared" si="2"/>
        <v>MARIN Y RIA DE PONTEVEDRA</v>
      </c>
      <c r="F63" s="42">
        <f t="shared" si="7"/>
        <v>940559</v>
      </c>
      <c r="G63" s="42">
        <f t="shared" si="8"/>
        <v>876135</v>
      </c>
    </row>
    <row r="64" spans="1:7" x14ac:dyDescent="0.25">
      <c r="A64" s="42" t="str">
        <f t="shared" si="3"/>
        <v>VIGO</v>
      </c>
      <c r="B64" s="41">
        <f t="shared" si="4"/>
        <v>2112607</v>
      </c>
      <c r="C64" s="41">
        <f t="shared" si="5"/>
        <v>2035039</v>
      </c>
      <c r="D64" s="41">
        <f t="shared" si="6"/>
        <v>19</v>
      </c>
      <c r="E64" s="42" t="str">
        <f t="shared" si="2"/>
        <v>MELILLA</v>
      </c>
      <c r="F64" s="42">
        <f t="shared" si="7"/>
        <v>487717</v>
      </c>
      <c r="G64" s="42">
        <f t="shared" si="8"/>
        <v>478670</v>
      </c>
    </row>
    <row r="65" spans="1:7" x14ac:dyDescent="0.25">
      <c r="A65" s="42" t="str">
        <f t="shared" si="3"/>
        <v>VILAGARCIA</v>
      </c>
      <c r="B65" s="41">
        <f t="shared" si="4"/>
        <v>467615</v>
      </c>
      <c r="C65" s="41">
        <f t="shared" si="5"/>
        <v>531547</v>
      </c>
      <c r="D65" s="41">
        <f t="shared" si="6"/>
        <v>28</v>
      </c>
      <c r="E65" s="42" t="str">
        <f t="shared" si="2"/>
        <v>VILAGARCIA</v>
      </c>
      <c r="F65" s="42">
        <f t="shared" si="7"/>
        <v>467615</v>
      </c>
      <c r="G65" s="42">
        <f t="shared" si="8"/>
        <v>531547</v>
      </c>
    </row>
    <row r="68" spans="1:7" x14ac:dyDescent="0.25">
      <c r="A68" s="4"/>
      <c r="B68" s="5"/>
      <c r="C68" s="5"/>
      <c r="D68" s="5"/>
      <c r="E68" s="5"/>
      <c r="F68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scale="91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90</v>
      </c>
    </row>
    <row r="2" spans="1:12" s="2" customFormat="1" ht="21" x14ac:dyDescent="0.35">
      <c r="F2" s="3"/>
    </row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0</v>
      </c>
      <c r="C7" s="9">
        <v>0</v>
      </c>
      <c r="D7" s="9">
        <v>0</v>
      </c>
      <c r="E7" s="9">
        <v>0</v>
      </c>
      <c r="F7" s="18" t="e">
        <f>((E7*100)/D7)-100</f>
        <v>#DIV/0!</v>
      </c>
      <c r="G7" s="1"/>
      <c r="H7" s="1"/>
      <c r="I7" s="1"/>
    </row>
    <row r="8" spans="1:12" x14ac:dyDescent="0.25">
      <c r="A8" s="11" t="s">
        <v>45</v>
      </c>
      <c r="B8" s="12">
        <v>4951</v>
      </c>
      <c r="C8" s="12">
        <v>3752</v>
      </c>
      <c r="D8" s="12">
        <v>19840</v>
      </c>
      <c r="E8" s="12">
        <v>17182</v>
      </c>
      <c r="F8" s="13">
        <f t="shared" ref="F8:F35" si="0">((E8*100)/D8)-100</f>
        <v>-13.397177419354833</v>
      </c>
      <c r="G8" s="1"/>
      <c r="H8" s="1"/>
      <c r="I8" s="1"/>
    </row>
    <row r="9" spans="1:12" x14ac:dyDescent="0.25">
      <c r="A9" s="8" t="s">
        <v>46</v>
      </c>
      <c r="B9" s="9">
        <v>13022</v>
      </c>
      <c r="C9" s="9">
        <v>9445</v>
      </c>
      <c r="D9" s="9">
        <v>56595</v>
      </c>
      <c r="E9" s="9">
        <v>47055</v>
      </c>
      <c r="F9" s="10">
        <f t="shared" si="0"/>
        <v>-16.856612774980121</v>
      </c>
      <c r="G9" s="1"/>
      <c r="H9" s="1"/>
      <c r="I9" s="1"/>
    </row>
    <row r="10" spans="1:12" x14ac:dyDescent="0.25">
      <c r="A10" s="11" t="s">
        <v>47</v>
      </c>
      <c r="B10" s="12">
        <v>0</v>
      </c>
      <c r="C10" s="12">
        <v>0</v>
      </c>
      <c r="D10" s="12">
        <v>0</v>
      </c>
      <c r="E10" s="12">
        <v>0</v>
      </c>
      <c r="F10" s="17" t="e">
        <f t="shared" si="0"/>
        <v>#DIV/0!</v>
      </c>
      <c r="G10" s="1"/>
      <c r="H10" s="1"/>
      <c r="I10" s="1"/>
    </row>
    <row r="11" spans="1:12" x14ac:dyDescent="0.25">
      <c r="A11" s="8" t="s">
        <v>48</v>
      </c>
      <c r="B11" s="9">
        <v>89739</v>
      </c>
      <c r="C11" s="9">
        <v>80880</v>
      </c>
      <c r="D11" s="9">
        <v>444537</v>
      </c>
      <c r="E11" s="9">
        <v>450812</v>
      </c>
      <c r="F11" s="10">
        <f t="shared" si="0"/>
        <v>1.4115810382487837</v>
      </c>
      <c r="G11" s="1"/>
      <c r="H11" s="1"/>
      <c r="I11" s="1"/>
    </row>
    <row r="12" spans="1:12" x14ac:dyDescent="0.25">
      <c r="A12" s="11" t="s">
        <v>49</v>
      </c>
      <c r="B12" s="12">
        <v>1012</v>
      </c>
      <c r="C12" s="12">
        <v>1044</v>
      </c>
      <c r="D12" s="12">
        <v>5469</v>
      </c>
      <c r="E12" s="12">
        <v>5177</v>
      </c>
      <c r="F12" s="13">
        <f t="shared" si="0"/>
        <v>-5.3391844944231082</v>
      </c>
      <c r="G12" s="1"/>
      <c r="H12" s="1"/>
      <c r="I12" s="1"/>
    </row>
    <row r="13" spans="1:12" x14ac:dyDescent="0.25">
      <c r="A13" s="8" t="s">
        <v>50</v>
      </c>
      <c r="B13" s="9">
        <v>32446</v>
      </c>
      <c r="C13" s="9">
        <v>37670</v>
      </c>
      <c r="D13" s="9">
        <v>134949</v>
      </c>
      <c r="E13" s="9">
        <v>144193</v>
      </c>
      <c r="F13" s="10">
        <f t="shared" si="0"/>
        <v>6.8499951833655643</v>
      </c>
      <c r="G13" s="1"/>
      <c r="H13" s="1"/>
      <c r="I13" s="1"/>
    </row>
    <row r="14" spans="1:12" x14ac:dyDescent="0.25">
      <c r="A14" s="11" t="s">
        <v>51</v>
      </c>
      <c r="B14" s="12">
        <v>23300</v>
      </c>
      <c r="C14" s="12">
        <v>23487</v>
      </c>
      <c r="D14" s="12">
        <v>96470</v>
      </c>
      <c r="E14" s="12">
        <v>87089</v>
      </c>
      <c r="F14" s="13">
        <f t="shared" si="0"/>
        <v>-9.7242666113817791</v>
      </c>
      <c r="G14" s="1"/>
      <c r="H14" s="1"/>
      <c r="I14" s="1"/>
    </row>
    <row r="15" spans="1:12" x14ac:dyDescent="0.25">
      <c r="A15" s="8" t="s">
        <v>52</v>
      </c>
      <c r="B15" s="9">
        <v>3327</v>
      </c>
      <c r="C15" s="9">
        <v>3566</v>
      </c>
      <c r="D15" s="9">
        <v>12618</v>
      </c>
      <c r="E15" s="9">
        <v>16619</v>
      </c>
      <c r="F15" s="10">
        <f t="shared" si="0"/>
        <v>31.708670153748614</v>
      </c>
      <c r="G15" s="1"/>
      <c r="H15" s="1"/>
      <c r="I15" s="1"/>
    </row>
    <row r="16" spans="1:12" x14ac:dyDescent="0.25">
      <c r="A16" s="11" t="s">
        <v>53</v>
      </c>
      <c r="B16" s="12">
        <v>0</v>
      </c>
      <c r="C16" s="12">
        <v>0</v>
      </c>
      <c r="D16" s="12">
        <v>0</v>
      </c>
      <c r="E16" s="12">
        <v>0</v>
      </c>
      <c r="F16" s="17" t="e">
        <f t="shared" si="0"/>
        <v>#DIV/0!</v>
      </c>
      <c r="G16" s="1"/>
      <c r="H16" s="1"/>
      <c r="I16" s="1"/>
    </row>
    <row r="17" spans="1:9" x14ac:dyDescent="0.25">
      <c r="A17" s="8" t="s">
        <v>54</v>
      </c>
      <c r="B17" s="9">
        <v>0</v>
      </c>
      <c r="C17" s="9">
        <v>0</v>
      </c>
      <c r="D17" s="9">
        <v>0</v>
      </c>
      <c r="E17" s="9">
        <v>0</v>
      </c>
      <c r="F17" s="18" t="e">
        <f t="shared" si="0"/>
        <v>#DIV/0!</v>
      </c>
      <c r="G17" s="1"/>
      <c r="H17" s="1"/>
      <c r="I17" s="1"/>
    </row>
    <row r="18" spans="1:9" x14ac:dyDescent="0.25">
      <c r="A18" s="11" t="s">
        <v>55</v>
      </c>
      <c r="B18" s="12">
        <v>32547</v>
      </c>
      <c r="C18" s="12">
        <v>29275</v>
      </c>
      <c r="D18" s="12">
        <v>168084</v>
      </c>
      <c r="E18" s="12">
        <v>165371</v>
      </c>
      <c r="F18" s="13">
        <f t="shared" si="0"/>
        <v>-1.6140739154232477</v>
      </c>
      <c r="G18" s="1"/>
      <c r="H18" s="1"/>
      <c r="I18" s="1"/>
    </row>
    <row r="19" spans="1:9" x14ac:dyDescent="0.25">
      <c r="A19" s="8" t="s">
        <v>56</v>
      </c>
      <c r="B19" s="9">
        <v>0</v>
      </c>
      <c r="C19" s="9">
        <v>0</v>
      </c>
      <c r="D19" s="9">
        <v>0</v>
      </c>
      <c r="E19" s="9">
        <v>0</v>
      </c>
      <c r="F19" s="18" t="e">
        <f t="shared" si="0"/>
        <v>#DIV/0!</v>
      </c>
      <c r="G19" s="1"/>
      <c r="H19" s="1"/>
      <c r="I19" s="1"/>
    </row>
    <row r="20" spans="1:9" x14ac:dyDescent="0.25">
      <c r="A20" s="11" t="s">
        <v>57</v>
      </c>
      <c r="B20" s="12">
        <v>1016</v>
      </c>
      <c r="C20" s="12">
        <v>570</v>
      </c>
      <c r="D20" s="12">
        <v>4811</v>
      </c>
      <c r="E20" s="12">
        <v>2357</v>
      </c>
      <c r="F20" s="13">
        <f t="shared" si="0"/>
        <v>-51.008106422781125</v>
      </c>
      <c r="G20" s="1"/>
      <c r="H20" s="1"/>
      <c r="I20" s="1"/>
    </row>
    <row r="21" spans="1:9" x14ac:dyDescent="0.25">
      <c r="A21" s="8" t="s">
        <v>58</v>
      </c>
      <c r="B21" s="9">
        <v>1387</v>
      </c>
      <c r="C21" s="9">
        <v>1779</v>
      </c>
      <c r="D21" s="9">
        <v>5640</v>
      </c>
      <c r="E21" s="9">
        <v>6701</v>
      </c>
      <c r="F21" s="10">
        <f t="shared" si="0"/>
        <v>18.812056737588648</v>
      </c>
      <c r="G21" s="1"/>
      <c r="H21" s="1"/>
      <c r="I21" s="1"/>
    </row>
    <row r="22" spans="1:9" x14ac:dyDescent="0.25">
      <c r="A22" s="11" t="s">
        <v>59</v>
      </c>
      <c r="B22" s="12">
        <v>25638</v>
      </c>
      <c r="C22" s="12">
        <v>38561</v>
      </c>
      <c r="D22" s="12">
        <v>124179</v>
      </c>
      <c r="E22" s="12">
        <v>188429</v>
      </c>
      <c r="F22" s="13">
        <f t="shared" si="0"/>
        <v>51.739827184950769</v>
      </c>
      <c r="G22" s="1"/>
      <c r="H22" s="1"/>
      <c r="I22" s="1"/>
    </row>
    <row r="23" spans="1:9" x14ac:dyDescent="0.25">
      <c r="A23" s="8" t="s">
        <v>60</v>
      </c>
      <c r="B23" s="9">
        <v>2010</v>
      </c>
      <c r="C23" s="9">
        <v>2546</v>
      </c>
      <c r="D23" s="9">
        <v>12252</v>
      </c>
      <c r="E23" s="9">
        <v>11451</v>
      </c>
      <c r="F23" s="10">
        <f t="shared" si="0"/>
        <v>-6.5377081292850079</v>
      </c>
      <c r="G23" s="1"/>
      <c r="H23" s="1"/>
      <c r="I23" s="1"/>
    </row>
    <row r="24" spans="1:9" x14ac:dyDescent="0.25">
      <c r="A24" s="11" t="s">
        <v>61</v>
      </c>
      <c r="B24" s="12">
        <v>0</v>
      </c>
      <c r="C24" s="12">
        <v>0</v>
      </c>
      <c r="D24" s="12">
        <v>0</v>
      </c>
      <c r="E24" s="12">
        <v>0</v>
      </c>
      <c r="F24" s="17" t="e">
        <f t="shared" si="0"/>
        <v>#DIV/0!</v>
      </c>
      <c r="G24" s="1"/>
      <c r="H24" s="1"/>
      <c r="I24" s="1"/>
    </row>
    <row r="25" spans="1:9" x14ac:dyDescent="0.25">
      <c r="A25" s="8" t="s">
        <v>62</v>
      </c>
      <c r="B25" s="9">
        <v>14125</v>
      </c>
      <c r="C25" s="9">
        <v>10995</v>
      </c>
      <c r="D25" s="9">
        <v>64567</v>
      </c>
      <c r="E25" s="9">
        <v>52194</v>
      </c>
      <c r="F25" s="10">
        <f t="shared" si="0"/>
        <v>-19.163039943004947</v>
      </c>
      <c r="G25" s="1"/>
      <c r="H25" s="1"/>
      <c r="I25" s="1"/>
    </row>
    <row r="26" spans="1:9" x14ac:dyDescent="0.25">
      <c r="A26" s="11" t="s">
        <v>63</v>
      </c>
      <c r="B26" s="12">
        <v>7394</v>
      </c>
      <c r="C26" s="12">
        <v>5614</v>
      </c>
      <c r="D26" s="12">
        <v>25992</v>
      </c>
      <c r="E26" s="12">
        <v>24570</v>
      </c>
      <c r="F26" s="13">
        <f t="shared" si="0"/>
        <v>-5.4709141274238249</v>
      </c>
      <c r="G26" s="1"/>
      <c r="H26" s="1"/>
      <c r="I26" s="1"/>
    </row>
    <row r="27" spans="1:9" x14ac:dyDescent="0.25">
      <c r="A27" s="8" t="s">
        <v>64</v>
      </c>
      <c r="B27" s="9">
        <v>0</v>
      </c>
      <c r="C27" s="9">
        <v>0</v>
      </c>
      <c r="D27" s="9">
        <v>0</v>
      </c>
      <c r="E27" s="9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12">
        <v>61746</v>
      </c>
      <c r="C28" s="12">
        <v>86078</v>
      </c>
      <c r="D28" s="12">
        <v>354798</v>
      </c>
      <c r="E28" s="12">
        <v>461812</v>
      </c>
      <c r="F28" s="13">
        <f t="shared" si="0"/>
        <v>30.161951307504552</v>
      </c>
      <c r="G28" s="1"/>
      <c r="H28" s="1"/>
      <c r="I28" s="1"/>
    </row>
    <row r="29" spans="1:9" x14ac:dyDescent="0.25">
      <c r="A29" s="8" t="s">
        <v>66</v>
      </c>
      <c r="B29" s="9">
        <v>8317</v>
      </c>
      <c r="C29" s="9">
        <v>9059</v>
      </c>
      <c r="D29" s="9">
        <v>33651</v>
      </c>
      <c r="E29" s="9">
        <v>30473</v>
      </c>
      <c r="F29" s="10">
        <f t="shared" si="0"/>
        <v>-9.4439986924608519</v>
      </c>
      <c r="G29" s="1"/>
      <c r="H29" s="1"/>
      <c r="I29" s="1"/>
    </row>
    <row r="30" spans="1:9" x14ac:dyDescent="0.25">
      <c r="A30" s="11" t="s">
        <v>67</v>
      </c>
      <c r="B30" s="12">
        <v>708</v>
      </c>
      <c r="C30" s="12">
        <v>69</v>
      </c>
      <c r="D30" s="12">
        <v>784</v>
      </c>
      <c r="E30" s="12">
        <v>1481</v>
      </c>
      <c r="F30" s="17">
        <f t="shared" si="0"/>
        <v>88.90306122448979</v>
      </c>
      <c r="G30" s="1"/>
      <c r="H30" s="1"/>
      <c r="I30" s="1"/>
    </row>
    <row r="31" spans="1:9" x14ac:dyDescent="0.25">
      <c r="A31" s="8" t="s">
        <v>68</v>
      </c>
      <c r="B31" s="9">
        <v>0</v>
      </c>
      <c r="C31" s="9">
        <v>0</v>
      </c>
      <c r="D31" s="9">
        <v>0</v>
      </c>
      <c r="E31" s="9">
        <v>5</v>
      </c>
      <c r="F31" s="10" t="e">
        <f t="shared" si="0"/>
        <v>#DIV/0!</v>
      </c>
      <c r="G31" s="1"/>
      <c r="H31" s="1"/>
      <c r="I31" s="1"/>
    </row>
    <row r="32" spans="1:9" x14ac:dyDescent="0.25">
      <c r="A32" s="11" t="s">
        <v>69</v>
      </c>
      <c r="B32" s="12">
        <v>4704</v>
      </c>
      <c r="C32" s="12">
        <v>4911</v>
      </c>
      <c r="D32" s="12">
        <v>25400</v>
      </c>
      <c r="E32" s="12">
        <v>20951</v>
      </c>
      <c r="F32" s="13">
        <f t="shared" si="0"/>
        <v>-17.515748031496059</v>
      </c>
      <c r="G32" s="1"/>
      <c r="H32" s="1"/>
      <c r="I32" s="1"/>
    </row>
    <row r="33" spans="1:9" x14ac:dyDescent="0.25">
      <c r="A33" s="8" t="s">
        <v>70</v>
      </c>
      <c r="B33" s="9">
        <v>0</v>
      </c>
      <c r="C33" s="9">
        <v>0</v>
      </c>
      <c r="D33" s="9">
        <v>0</v>
      </c>
      <c r="E33" s="9">
        <v>0</v>
      </c>
      <c r="F33" s="18" t="e">
        <f t="shared" si="0"/>
        <v>#DIV/0!</v>
      </c>
      <c r="G33" s="1"/>
      <c r="H33" s="1"/>
      <c r="I33" s="1"/>
    </row>
    <row r="34" spans="1:9" x14ac:dyDescent="0.25">
      <c r="A34" s="11" t="s">
        <v>71</v>
      </c>
      <c r="B34" s="12">
        <v>0</v>
      </c>
      <c r="C34" s="12">
        <v>0</v>
      </c>
      <c r="D34" s="12">
        <v>0</v>
      </c>
      <c r="E34" s="12">
        <v>0</v>
      </c>
      <c r="F34" s="17" t="e">
        <f t="shared" si="0"/>
        <v>#DIV/0!</v>
      </c>
      <c r="G34" s="1"/>
      <c r="H34" s="1"/>
      <c r="I34" s="1"/>
    </row>
    <row r="35" spans="1:9" x14ac:dyDescent="0.25">
      <c r="A35" s="14" t="s">
        <v>72</v>
      </c>
      <c r="B35" s="15">
        <f>SUM(B7:B34)</f>
        <v>327389</v>
      </c>
      <c r="C35" s="15">
        <f t="shared" ref="C35:E35" si="1">SUM(C7:C34)</f>
        <v>349301</v>
      </c>
      <c r="D35" s="15">
        <f t="shared" si="1"/>
        <v>1590636</v>
      </c>
      <c r="E35" s="15">
        <f t="shared" si="1"/>
        <v>1733922</v>
      </c>
      <c r="F35" s="16">
        <f t="shared" si="0"/>
        <v>9.0080948752574415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0</v>
      </c>
      <c r="C38" s="41">
        <f>D7</f>
        <v>0</v>
      </c>
      <c r="D38" s="41">
        <f>_xlfn.RANK.EQ(B38,$B$38:$B$65)+COUNTIF($B$38:$B$65,B38)-1</f>
        <v>28</v>
      </c>
      <c r="E38" s="42" t="str">
        <f t="shared" ref="E38:E65" si="2">INDEX($A$38:$B$65,MATCH(ROW()-37,$D$38:$D$65,0),1)</f>
        <v>SANTA CRUZ DE TENERIFE</v>
      </c>
      <c r="F38" s="42">
        <f>LOOKUP(E38,$A$38:$A$65,$B$38:$B$65)</f>
        <v>461812</v>
      </c>
      <c r="G38" s="42">
        <f>LOOKUP(E38,$A$38:$A$65,$C$38:$C$65)</f>
        <v>354798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17182</v>
      </c>
      <c r="C39" s="41">
        <f t="shared" ref="C39:C65" si="5">D8</f>
        <v>19840</v>
      </c>
      <c r="D39" s="41">
        <f t="shared" ref="D39:D65" si="6">_xlfn.RANK.EQ(B39,$B$38:$B$65)+COUNTIF($B$38:$B$65,B39)-1</f>
        <v>12</v>
      </c>
      <c r="E39" s="42" t="str">
        <f t="shared" si="2"/>
        <v>BAHIA DE ALGECIRAS</v>
      </c>
      <c r="F39" s="42">
        <f t="shared" ref="F39:F54" si="7">LOOKUP(E39,$A$38:$A$65,$B$38:$B$65)</f>
        <v>450812</v>
      </c>
      <c r="G39" s="42">
        <f t="shared" ref="G39:G65" si="8">LOOKUP(E39,$A$38:$A$65,$C$38:$C$65)</f>
        <v>444537</v>
      </c>
    </row>
    <row r="40" spans="1:9" x14ac:dyDescent="0.25">
      <c r="A40" s="42" t="str">
        <f t="shared" si="3"/>
        <v>ALMERIA</v>
      </c>
      <c r="B40" s="41">
        <f t="shared" si="4"/>
        <v>47055</v>
      </c>
      <c r="C40" s="41">
        <f t="shared" si="5"/>
        <v>56595</v>
      </c>
      <c r="D40" s="41">
        <f t="shared" si="6"/>
        <v>8</v>
      </c>
      <c r="E40" s="42" t="str">
        <f t="shared" si="2"/>
        <v>LAS PALMAS</v>
      </c>
      <c r="F40" s="42">
        <f t="shared" si="7"/>
        <v>188429</v>
      </c>
      <c r="G40" s="42">
        <f t="shared" si="8"/>
        <v>124179</v>
      </c>
    </row>
    <row r="41" spans="1:9" x14ac:dyDescent="0.25">
      <c r="A41" s="42" t="str">
        <f t="shared" si="3"/>
        <v>AVILES</v>
      </c>
      <c r="B41" s="41">
        <f t="shared" si="4"/>
        <v>0</v>
      </c>
      <c r="C41" s="41">
        <f t="shared" si="5"/>
        <v>0</v>
      </c>
      <c r="D41" s="41">
        <f t="shared" si="6"/>
        <v>28</v>
      </c>
      <c r="E41" s="42" t="str">
        <f t="shared" si="2"/>
        <v>CEUTA</v>
      </c>
      <c r="F41" s="42">
        <f t="shared" si="7"/>
        <v>165371</v>
      </c>
      <c r="G41" s="42">
        <f t="shared" si="8"/>
        <v>168084</v>
      </c>
    </row>
    <row r="42" spans="1:9" x14ac:dyDescent="0.25">
      <c r="A42" s="42" t="str">
        <f t="shared" si="3"/>
        <v>BAHIA DE ALGECIRAS</v>
      </c>
      <c r="B42" s="41">
        <f t="shared" si="4"/>
        <v>450812</v>
      </c>
      <c r="C42" s="41">
        <f t="shared" si="5"/>
        <v>444537</v>
      </c>
      <c r="D42" s="41">
        <f t="shared" si="6"/>
        <v>2</v>
      </c>
      <c r="E42" s="42" t="str">
        <f t="shared" si="2"/>
        <v>BALEARES</v>
      </c>
      <c r="F42" s="42">
        <f t="shared" si="7"/>
        <v>144193</v>
      </c>
      <c r="G42" s="42">
        <f t="shared" si="8"/>
        <v>134949</v>
      </c>
    </row>
    <row r="43" spans="1:9" x14ac:dyDescent="0.25">
      <c r="A43" s="42" t="str">
        <f t="shared" si="3"/>
        <v>BAHIA DE CADIZ</v>
      </c>
      <c r="B43" s="41">
        <f t="shared" si="4"/>
        <v>5177</v>
      </c>
      <c r="C43" s="41">
        <f t="shared" si="5"/>
        <v>5469</v>
      </c>
      <c r="D43" s="41">
        <f t="shared" si="6"/>
        <v>16</v>
      </c>
      <c r="E43" s="42" t="str">
        <f t="shared" si="2"/>
        <v>BARCELONA</v>
      </c>
      <c r="F43" s="42">
        <f t="shared" si="7"/>
        <v>87089</v>
      </c>
      <c r="G43" s="42">
        <f t="shared" si="8"/>
        <v>96470</v>
      </c>
    </row>
    <row r="44" spans="1:9" x14ac:dyDescent="0.25">
      <c r="A44" s="42" t="str">
        <f t="shared" si="3"/>
        <v>BALEARES</v>
      </c>
      <c r="B44" s="41">
        <f t="shared" si="4"/>
        <v>144193</v>
      </c>
      <c r="C44" s="41">
        <f t="shared" si="5"/>
        <v>134949</v>
      </c>
      <c r="D44" s="41">
        <f t="shared" si="6"/>
        <v>5</v>
      </c>
      <c r="E44" s="42" t="str">
        <f t="shared" si="2"/>
        <v>MELILLA</v>
      </c>
      <c r="F44" s="42">
        <f t="shared" si="7"/>
        <v>52194</v>
      </c>
      <c r="G44" s="42">
        <f t="shared" si="8"/>
        <v>64567</v>
      </c>
    </row>
    <row r="45" spans="1:9" x14ac:dyDescent="0.25">
      <c r="A45" s="42" t="str">
        <f t="shared" si="3"/>
        <v>BARCELONA</v>
      </c>
      <c r="B45" s="41">
        <f t="shared" si="4"/>
        <v>87089</v>
      </c>
      <c r="C45" s="41">
        <f t="shared" si="5"/>
        <v>96470</v>
      </c>
      <c r="D45" s="41">
        <f t="shared" si="6"/>
        <v>6</v>
      </c>
      <c r="E45" s="42" t="str">
        <f t="shared" si="2"/>
        <v>ALMERIA</v>
      </c>
      <c r="F45" s="42">
        <f t="shared" si="7"/>
        <v>47055</v>
      </c>
      <c r="G45" s="42">
        <f t="shared" si="8"/>
        <v>56595</v>
      </c>
    </row>
    <row r="46" spans="1:9" x14ac:dyDescent="0.25">
      <c r="A46" s="42" t="str">
        <f t="shared" si="3"/>
        <v>BILBAO</v>
      </c>
      <c r="B46" s="41">
        <f t="shared" si="4"/>
        <v>16619</v>
      </c>
      <c r="C46" s="41">
        <f t="shared" si="5"/>
        <v>12618</v>
      </c>
      <c r="D46" s="41">
        <f t="shared" si="6"/>
        <v>13</v>
      </c>
      <c r="E46" s="42" t="str">
        <f t="shared" si="2"/>
        <v>SANTANDER</v>
      </c>
      <c r="F46" s="42">
        <f t="shared" si="7"/>
        <v>30473</v>
      </c>
      <c r="G46" s="42">
        <f t="shared" si="8"/>
        <v>33651</v>
      </c>
    </row>
    <row r="47" spans="1:9" x14ac:dyDescent="0.25">
      <c r="A47" s="42" t="str">
        <f t="shared" si="3"/>
        <v>CARTAGENA</v>
      </c>
      <c r="B47" s="41">
        <f t="shared" si="4"/>
        <v>0</v>
      </c>
      <c r="C47" s="41">
        <f t="shared" si="5"/>
        <v>0</v>
      </c>
      <c r="D47" s="41">
        <f t="shared" si="6"/>
        <v>28</v>
      </c>
      <c r="E47" s="42" t="str">
        <f t="shared" si="2"/>
        <v>MOTRIL</v>
      </c>
      <c r="F47" s="42">
        <f t="shared" si="7"/>
        <v>24570</v>
      </c>
      <c r="G47" s="42">
        <f t="shared" si="8"/>
        <v>25992</v>
      </c>
    </row>
    <row r="48" spans="1:9" x14ac:dyDescent="0.25">
      <c r="A48" s="42" t="str">
        <f t="shared" si="3"/>
        <v>CASTELLON</v>
      </c>
      <c r="B48" s="41">
        <f t="shared" si="4"/>
        <v>0</v>
      </c>
      <c r="C48" s="41">
        <f t="shared" si="5"/>
        <v>0</v>
      </c>
      <c r="D48" s="41">
        <f t="shared" si="6"/>
        <v>28</v>
      </c>
      <c r="E48" s="42" t="str">
        <f t="shared" si="2"/>
        <v>VALENCIA</v>
      </c>
      <c r="F48" s="42">
        <f t="shared" si="7"/>
        <v>20951</v>
      </c>
      <c r="G48" s="42">
        <f t="shared" si="8"/>
        <v>25400</v>
      </c>
    </row>
    <row r="49" spans="1:7" x14ac:dyDescent="0.25">
      <c r="A49" s="42" t="str">
        <f t="shared" si="3"/>
        <v>CEUTA</v>
      </c>
      <c r="B49" s="41">
        <f t="shared" si="4"/>
        <v>165371</v>
      </c>
      <c r="C49" s="41">
        <f t="shared" si="5"/>
        <v>168084</v>
      </c>
      <c r="D49" s="41">
        <f t="shared" si="6"/>
        <v>4</v>
      </c>
      <c r="E49" s="42" t="str">
        <f t="shared" si="2"/>
        <v>ALICANTE</v>
      </c>
      <c r="F49" s="42">
        <f t="shared" si="7"/>
        <v>17182</v>
      </c>
      <c r="G49" s="42">
        <f t="shared" si="8"/>
        <v>19840</v>
      </c>
    </row>
    <row r="50" spans="1:7" x14ac:dyDescent="0.25">
      <c r="A50" s="42" t="str">
        <f t="shared" si="3"/>
        <v>FERROL-SAN CIBRAO</v>
      </c>
      <c r="B50" s="41">
        <f t="shared" si="4"/>
        <v>0</v>
      </c>
      <c r="C50" s="41">
        <f t="shared" si="5"/>
        <v>0</v>
      </c>
      <c r="D50" s="41">
        <f t="shared" si="6"/>
        <v>28</v>
      </c>
      <c r="E50" s="42" t="str">
        <f t="shared" si="2"/>
        <v>BILBAO</v>
      </c>
      <c r="F50" s="42">
        <f t="shared" si="7"/>
        <v>16619</v>
      </c>
      <c r="G50" s="42">
        <f t="shared" si="8"/>
        <v>12618</v>
      </c>
    </row>
    <row r="51" spans="1:7" x14ac:dyDescent="0.25">
      <c r="A51" s="42" t="str">
        <f t="shared" si="3"/>
        <v>GIJON</v>
      </c>
      <c r="B51" s="41">
        <f t="shared" si="4"/>
        <v>2357</v>
      </c>
      <c r="C51" s="41">
        <f t="shared" si="5"/>
        <v>4811</v>
      </c>
      <c r="D51" s="41">
        <f t="shared" si="6"/>
        <v>17</v>
      </c>
      <c r="E51" s="42" t="str">
        <f t="shared" si="2"/>
        <v>MALAGA</v>
      </c>
      <c r="F51" s="42">
        <f t="shared" si="7"/>
        <v>11451</v>
      </c>
      <c r="G51" s="42">
        <f t="shared" si="8"/>
        <v>12252</v>
      </c>
    </row>
    <row r="52" spans="1:7" x14ac:dyDescent="0.25">
      <c r="A52" s="42" t="str">
        <f t="shared" si="3"/>
        <v>HUELVA</v>
      </c>
      <c r="B52" s="41">
        <f t="shared" si="4"/>
        <v>6701</v>
      </c>
      <c r="C52" s="41">
        <f t="shared" si="5"/>
        <v>5640</v>
      </c>
      <c r="D52" s="41">
        <f t="shared" si="6"/>
        <v>15</v>
      </c>
      <c r="E52" s="42" t="str">
        <f t="shared" si="2"/>
        <v>HUELVA</v>
      </c>
      <c r="F52" s="42">
        <f t="shared" si="7"/>
        <v>6701</v>
      </c>
      <c r="G52" s="42">
        <f t="shared" si="8"/>
        <v>5640</v>
      </c>
    </row>
    <row r="53" spans="1:7" x14ac:dyDescent="0.25">
      <c r="A53" s="42" t="str">
        <f t="shared" si="3"/>
        <v>LAS PALMAS</v>
      </c>
      <c r="B53" s="41">
        <f t="shared" si="4"/>
        <v>188429</v>
      </c>
      <c r="C53" s="41">
        <f t="shared" si="5"/>
        <v>124179</v>
      </c>
      <c r="D53" s="41">
        <f t="shared" si="6"/>
        <v>3</v>
      </c>
      <c r="E53" s="42" t="str">
        <f t="shared" si="2"/>
        <v>BAHIA DE CADIZ</v>
      </c>
      <c r="F53" s="42">
        <f t="shared" si="7"/>
        <v>5177</v>
      </c>
      <c r="G53" s="42">
        <f t="shared" si="8"/>
        <v>5469</v>
      </c>
    </row>
    <row r="54" spans="1:7" x14ac:dyDescent="0.25">
      <c r="A54" s="42" t="str">
        <f t="shared" si="3"/>
        <v>MALAGA</v>
      </c>
      <c r="B54" s="41">
        <f t="shared" si="4"/>
        <v>11451</v>
      </c>
      <c r="C54" s="41">
        <f t="shared" si="5"/>
        <v>12252</v>
      </c>
      <c r="D54" s="41">
        <f t="shared" si="6"/>
        <v>14</v>
      </c>
      <c r="E54" s="42" t="str">
        <f t="shared" si="2"/>
        <v>GIJON</v>
      </c>
      <c r="F54" s="42">
        <f t="shared" si="7"/>
        <v>2357</v>
      </c>
      <c r="G54" s="42">
        <f t="shared" si="8"/>
        <v>4811</v>
      </c>
    </row>
    <row r="55" spans="1:7" x14ac:dyDescent="0.25">
      <c r="A55" s="42" t="str">
        <f t="shared" si="3"/>
        <v>MARIN Y RIA DE PONTEVEDRA</v>
      </c>
      <c r="B55" s="41">
        <f t="shared" si="4"/>
        <v>0</v>
      </c>
      <c r="C55" s="41">
        <f t="shared" si="5"/>
        <v>0</v>
      </c>
      <c r="D55" s="41">
        <f t="shared" si="6"/>
        <v>28</v>
      </c>
      <c r="E55" s="42" t="str">
        <f t="shared" si="2"/>
        <v>SEVILLA</v>
      </c>
      <c r="F55" s="42">
        <f t="shared" ref="F55:F65" si="9">LOOKUP(E55,$A$38:$A$65,$B$38:$B$65)</f>
        <v>1481</v>
      </c>
      <c r="G55" s="42">
        <f t="shared" si="8"/>
        <v>784</v>
      </c>
    </row>
    <row r="56" spans="1:7" x14ac:dyDescent="0.25">
      <c r="A56" s="42" t="str">
        <f t="shared" si="3"/>
        <v>MELILLA</v>
      </c>
      <c r="B56" s="41">
        <f t="shared" si="4"/>
        <v>52194</v>
      </c>
      <c r="C56" s="41">
        <f t="shared" si="5"/>
        <v>64567</v>
      </c>
      <c r="D56" s="41">
        <f t="shared" si="6"/>
        <v>7</v>
      </c>
      <c r="E56" s="42" t="str">
        <f t="shared" si="2"/>
        <v>TARRAGONA</v>
      </c>
      <c r="F56" s="42">
        <f t="shared" si="9"/>
        <v>5</v>
      </c>
      <c r="G56" s="42">
        <f t="shared" si="8"/>
        <v>0</v>
      </c>
    </row>
    <row r="57" spans="1:7" x14ac:dyDescent="0.25">
      <c r="A57" s="42" t="str">
        <f t="shared" si="3"/>
        <v>MOTRIL</v>
      </c>
      <c r="B57" s="41">
        <f t="shared" si="4"/>
        <v>24570</v>
      </c>
      <c r="C57" s="41">
        <f t="shared" si="5"/>
        <v>25992</v>
      </c>
      <c r="D57" s="41">
        <f t="shared" si="6"/>
        <v>10</v>
      </c>
      <c r="E57" s="42" t="e">
        <f t="shared" si="2"/>
        <v>#N/A</v>
      </c>
      <c r="F57" s="42" t="e">
        <f t="shared" si="9"/>
        <v>#N/A</v>
      </c>
      <c r="G57" s="42" t="e">
        <f t="shared" si="8"/>
        <v>#N/A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e">
        <f t="shared" si="2"/>
        <v>#N/A</v>
      </c>
      <c r="F58" s="42" t="e">
        <f t="shared" si="9"/>
        <v>#N/A</v>
      </c>
      <c r="G58" s="42" t="e">
        <f t="shared" si="8"/>
        <v>#N/A</v>
      </c>
    </row>
    <row r="59" spans="1:7" x14ac:dyDescent="0.25">
      <c r="A59" s="42" t="str">
        <f t="shared" si="3"/>
        <v>SANTA CRUZ DE TENERIFE</v>
      </c>
      <c r="B59" s="41">
        <f t="shared" si="4"/>
        <v>461812</v>
      </c>
      <c r="C59" s="41">
        <f t="shared" si="5"/>
        <v>354798</v>
      </c>
      <c r="D59" s="41">
        <f t="shared" si="6"/>
        <v>1</v>
      </c>
      <c r="E59" s="42" t="e">
        <f t="shared" si="2"/>
        <v>#N/A</v>
      </c>
      <c r="F59" s="42" t="e">
        <f t="shared" si="9"/>
        <v>#N/A</v>
      </c>
      <c r="G59" s="42" t="e">
        <f t="shared" si="8"/>
        <v>#N/A</v>
      </c>
    </row>
    <row r="60" spans="1:7" x14ac:dyDescent="0.25">
      <c r="A60" s="42" t="str">
        <f t="shared" si="3"/>
        <v>SANTANDER</v>
      </c>
      <c r="B60" s="41">
        <f t="shared" si="4"/>
        <v>30473</v>
      </c>
      <c r="C60" s="41">
        <f t="shared" si="5"/>
        <v>33651</v>
      </c>
      <c r="D60" s="41">
        <f t="shared" si="6"/>
        <v>9</v>
      </c>
      <c r="E60" s="42" t="e">
        <f t="shared" si="2"/>
        <v>#N/A</v>
      </c>
      <c r="F60" s="42" t="e">
        <f t="shared" si="9"/>
        <v>#N/A</v>
      </c>
      <c r="G60" s="42" t="e">
        <f t="shared" si="8"/>
        <v>#N/A</v>
      </c>
    </row>
    <row r="61" spans="1:7" x14ac:dyDescent="0.25">
      <c r="A61" s="42" t="str">
        <f t="shared" si="3"/>
        <v>SEVILLA</v>
      </c>
      <c r="B61" s="41">
        <f t="shared" si="4"/>
        <v>1481</v>
      </c>
      <c r="C61" s="41">
        <f t="shared" si="5"/>
        <v>784</v>
      </c>
      <c r="D61" s="41">
        <f t="shared" si="6"/>
        <v>18</v>
      </c>
      <c r="E61" s="42" t="e">
        <f t="shared" si="2"/>
        <v>#N/A</v>
      </c>
      <c r="F61" s="42" t="e">
        <f t="shared" si="9"/>
        <v>#N/A</v>
      </c>
      <c r="G61" s="42" t="e">
        <f t="shared" si="8"/>
        <v>#N/A</v>
      </c>
    </row>
    <row r="62" spans="1:7" x14ac:dyDescent="0.25">
      <c r="A62" s="42" t="str">
        <f t="shared" si="3"/>
        <v>TARRAGONA</v>
      </c>
      <c r="B62" s="41">
        <f t="shared" si="4"/>
        <v>5</v>
      </c>
      <c r="C62" s="41">
        <f t="shared" si="5"/>
        <v>0</v>
      </c>
      <c r="D62" s="41">
        <f t="shared" si="6"/>
        <v>19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20951</v>
      </c>
      <c r="C63" s="41">
        <f t="shared" si="5"/>
        <v>25400</v>
      </c>
      <c r="D63" s="41">
        <f t="shared" si="6"/>
        <v>11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0</v>
      </c>
      <c r="C64" s="41">
        <f t="shared" si="5"/>
        <v>0</v>
      </c>
      <c r="D64" s="41">
        <f t="shared" si="6"/>
        <v>28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0</v>
      </c>
      <c r="C65" s="41">
        <f t="shared" si="5"/>
        <v>0</v>
      </c>
      <c r="D65" s="41">
        <f t="shared" si="6"/>
        <v>28</v>
      </c>
      <c r="E65" s="42" t="str">
        <f t="shared" si="2"/>
        <v>A CORUÑA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B7" sqref="B7"/>
    </sheetView>
  </sheetViews>
  <sheetFormatPr baseColWidth="10" defaultRowHeight="15" x14ac:dyDescent="0.25"/>
  <cols>
    <col min="1" max="1" width="21.28515625" bestFit="1" customWidth="1"/>
    <col min="6" max="6" width="6.28515625" bestFit="1" customWidth="1"/>
  </cols>
  <sheetData>
    <row r="1" spans="1:12" s="2" customFormat="1" ht="22.5" customHeight="1" x14ac:dyDescent="0.35">
      <c r="F1" s="3" t="s">
        <v>91</v>
      </c>
    </row>
    <row r="2" spans="1:12" s="2" customFormat="1" ht="21" x14ac:dyDescent="0.35">
      <c r="F2" s="3"/>
    </row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103</v>
      </c>
      <c r="C7" s="9">
        <v>91</v>
      </c>
      <c r="D7" s="9">
        <v>624</v>
      </c>
      <c r="E7" s="9">
        <v>574</v>
      </c>
      <c r="F7" s="10">
        <f>((E7*100)/D7)-100</f>
        <v>-8.012820512820511</v>
      </c>
      <c r="G7" s="1"/>
      <c r="H7" s="1"/>
      <c r="I7" s="1"/>
    </row>
    <row r="8" spans="1:12" x14ac:dyDescent="0.25">
      <c r="A8" s="11" t="s">
        <v>45</v>
      </c>
      <c r="B8" s="12">
        <v>82</v>
      </c>
      <c r="C8" s="12">
        <v>78</v>
      </c>
      <c r="D8" s="12">
        <v>458</v>
      </c>
      <c r="E8" s="12">
        <v>420</v>
      </c>
      <c r="F8" s="13">
        <f t="shared" ref="F8:F35" si="0">((E8*100)/D8)-100</f>
        <v>-8.2969432314410483</v>
      </c>
      <c r="G8" s="1"/>
      <c r="H8" s="1"/>
      <c r="I8" s="1"/>
    </row>
    <row r="9" spans="1:12" x14ac:dyDescent="0.25">
      <c r="A9" s="8" t="s">
        <v>46</v>
      </c>
      <c r="B9" s="9">
        <v>128</v>
      </c>
      <c r="C9" s="9">
        <v>106</v>
      </c>
      <c r="D9" s="9">
        <v>636</v>
      </c>
      <c r="E9" s="9">
        <v>572</v>
      </c>
      <c r="F9" s="10">
        <f t="shared" si="0"/>
        <v>-10.062893081761004</v>
      </c>
      <c r="G9" s="1"/>
      <c r="H9" s="1"/>
      <c r="I9" s="1"/>
    </row>
    <row r="10" spans="1:12" x14ac:dyDescent="0.25">
      <c r="A10" s="11" t="s">
        <v>47</v>
      </c>
      <c r="B10" s="12">
        <v>68</v>
      </c>
      <c r="C10" s="12">
        <v>83</v>
      </c>
      <c r="D10" s="12">
        <v>455</v>
      </c>
      <c r="E10" s="12">
        <v>407</v>
      </c>
      <c r="F10" s="13">
        <f t="shared" si="0"/>
        <v>-10.549450549450555</v>
      </c>
      <c r="G10" s="1"/>
      <c r="H10" s="1"/>
      <c r="I10" s="1"/>
    </row>
    <row r="11" spans="1:12" x14ac:dyDescent="0.25">
      <c r="A11" s="8" t="s">
        <v>48</v>
      </c>
      <c r="B11" s="9">
        <v>2066</v>
      </c>
      <c r="C11" s="9">
        <v>2022</v>
      </c>
      <c r="D11" s="9">
        <v>12066</v>
      </c>
      <c r="E11" s="9">
        <v>11721</v>
      </c>
      <c r="F11" s="10">
        <f t="shared" si="0"/>
        <v>-2.8592739930382862</v>
      </c>
      <c r="G11" s="1"/>
      <c r="H11" s="1"/>
      <c r="I11" s="1"/>
    </row>
    <row r="12" spans="1:12" x14ac:dyDescent="0.25">
      <c r="A12" s="11" t="s">
        <v>49</v>
      </c>
      <c r="B12" s="12">
        <v>96</v>
      </c>
      <c r="C12" s="12">
        <v>71</v>
      </c>
      <c r="D12" s="12">
        <v>604</v>
      </c>
      <c r="E12" s="12">
        <v>523</v>
      </c>
      <c r="F12" s="13">
        <f t="shared" si="0"/>
        <v>-13.410596026490069</v>
      </c>
      <c r="G12" s="1"/>
      <c r="H12" s="1"/>
      <c r="I12" s="1"/>
    </row>
    <row r="13" spans="1:12" x14ac:dyDescent="0.25">
      <c r="A13" s="8" t="s">
        <v>50</v>
      </c>
      <c r="B13" s="9">
        <v>3296</v>
      </c>
      <c r="C13" s="9">
        <v>3244</v>
      </c>
      <c r="D13" s="9">
        <v>12879</v>
      </c>
      <c r="E13" s="9">
        <v>11116</v>
      </c>
      <c r="F13" s="10">
        <f t="shared" si="0"/>
        <v>-13.688951005512848</v>
      </c>
      <c r="G13" s="1"/>
      <c r="H13" s="1"/>
      <c r="I13" s="1"/>
    </row>
    <row r="14" spans="1:12" x14ac:dyDescent="0.25">
      <c r="A14" s="11" t="s">
        <v>51</v>
      </c>
      <c r="B14" s="12">
        <v>699</v>
      </c>
      <c r="C14" s="12">
        <v>703</v>
      </c>
      <c r="D14" s="12">
        <v>3740</v>
      </c>
      <c r="E14" s="12">
        <v>3716</v>
      </c>
      <c r="F14" s="13">
        <f t="shared" si="0"/>
        <v>-0.64171122994652308</v>
      </c>
      <c r="G14" s="1"/>
      <c r="H14" s="1"/>
      <c r="I14" s="1"/>
    </row>
    <row r="15" spans="1:12" x14ac:dyDescent="0.25">
      <c r="A15" s="8" t="s">
        <v>52</v>
      </c>
      <c r="B15" s="9">
        <v>231</v>
      </c>
      <c r="C15" s="9">
        <v>232</v>
      </c>
      <c r="D15" s="9">
        <v>1376</v>
      </c>
      <c r="E15" s="9">
        <v>1411</v>
      </c>
      <c r="F15" s="10">
        <f t="shared" si="0"/>
        <v>2.543604651162795</v>
      </c>
      <c r="G15" s="1"/>
      <c r="H15" s="1"/>
      <c r="I15" s="1"/>
    </row>
    <row r="16" spans="1:12" x14ac:dyDescent="0.25">
      <c r="A16" s="11" t="s">
        <v>53</v>
      </c>
      <c r="B16" s="12">
        <v>138</v>
      </c>
      <c r="C16" s="12">
        <v>142</v>
      </c>
      <c r="D16" s="12">
        <v>846</v>
      </c>
      <c r="E16" s="12">
        <v>848</v>
      </c>
      <c r="F16" s="13">
        <f t="shared" si="0"/>
        <v>0.2364066193853489</v>
      </c>
      <c r="G16" s="1"/>
      <c r="H16" s="1"/>
      <c r="I16" s="1"/>
    </row>
    <row r="17" spans="1:9" x14ac:dyDescent="0.25">
      <c r="A17" s="8" t="s">
        <v>54</v>
      </c>
      <c r="B17" s="9">
        <v>94</v>
      </c>
      <c r="C17" s="9">
        <v>136</v>
      </c>
      <c r="D17" s="9">
        <v>652</v>
      </c>
      <c r="E17" s="9">
        <v>699</v>
      </c>
      <c r="F17" s="10">
        <f t="shared" si="0"/>
        <v>7.2085889570552126</v>
      </c>
      <c r="G17" s="1"/>
      <c r="H17" s="1"/>
      <c r="I17" s="1"/>
    </row>
    <row r="18" spans="1:9" x14ac:dyDescent="0.25">
      <c r="A18" s="11" t="s">
        <v>55</v>
      </c>
      <c r="B18" s="12">
        <v>1099</v>
      </c>
      <c r="C18" s="12">
        <v>939</v>
      </c>
      <c r="D18" s="12">
        <v>6672</v>
      </c>
      <c r="E18" s="12">
        <v>5789</v>
      </c>
      <c r="F18" s="13">
        <f t="shared" si="0"/>
        <v>-13.234412470023983</v>
      </c>
      <c r="G18" s="1"/>
      <c r="H18" s="1"/>
      <c r="I18" s="1"/>
    </row>
    <row r="19" spans="1:9" x14ac:dyDescent="0.25">
      <c r="A19" s="8" t="s">
        <v>56</v>
      </c>
      <c r="B19" s="9">
        <v>92</v>
      </c>
      <c r="C19" s="9">
        <v>83</v>
      </c>
      <c r="D19" s="9">
        <v>529</v>
      </c>
      <c r="E19" s="9">
        <v>516</v>
      </c>
      <c r="F19" s="10">
        <f t="shared" si="0"/>
        <v>-2.4574669187145588</v>
      </c>
      <c r="G19" s="1"/>
      <c r="H19" s="1"/>
      <c r="I19" s="1"/>
    </row>
    <row r="20" spans="1:9" x14ac:dyDescent="0.25">
      <c r="A20" s="11" t="s">
        <v>57</v>
      </c>
      <c r="B20" s="12">
        <v>85</v>
      </c>
      <c r="C20" s="12">
        <v>104</v>
      </c>
      <c r="D20" s="12">
        <v>554</v>
      </c>
      <c r="E20" s="12">
        <v>602</v>
      </c>
      <c r="F20" s="13">
        <f t="shared" si="0"/>
        <v>8.6642599277978292</v>
      </c>
      <c r="G20" s="1"/>
      <c r="H20" s="1"/>
      <c r="I20" s="1"/>
    </row>
    <row r="21" spans="1:9" x14ac:dyDescent="0.25">
      <c r="A21" s="8" t="s">
        <v>58</v>
      </c>
      <c r="B21" s="9">
        <v>177</v>
      </c>
      <c r="C21" s="9">
        <v>154</v>
      </c>
      <c r="D21" s="9">
        <v>932</v>
      </c>
      <c r="E21" s="9">
        <v>914</v>
      </c>
      <c r="F21" s="10">
        <f t="shared" si="0"/>
        <v>-1.9313304721029994</v>
      </c>
      <c r="G21" s="1"/>
      <c r="H21" s="1"/>
      <c r="I21" s="1"/>
    </row>
    <row r="22" spans="1:9" x14ac:dyDescent="0.25">
      <c r="A22" s="11" t="s">
        <v>59</v>
      </c>
      <c r="B22" s="12">
        <v>908</v>
      </c>
      <c r="C22" s="12">
        <v>876</v>
      </c>
      <c r="D22" s="12">
        <v>5888</v>
      </c>
      <c r="E22" s="12">
        <v>5455</v>
      </c>
      <c r="F22" s="13">
        <f t="shared" si="0"/>
        <v>-7.3539402173912976</v>
      </c>
      <c r="G22" s="1"/>
      <c r="H22" s="1"/>
      <c r="I22" s="1"/>
    </row>
    <row r="23" spans="1:9" x14ac:dyDescent="0.25">
      <c r="A23" s="8" t="s">
        <v>60</v>
      </c>
      <c r="B23" s="9">
        <v>161</v>
      </c>
      <c r="C23" s="9">
        <v>128</v>
      </c>
      <c r="D23" s="9">
        <v>996</v>
      </c>
      <c r="E23" s="9">
        <v>668</v>
      </c>
      <c r="F23" s="10">
        <f t="shared" si="0"/>
        <v>-32.931726907630519</v>
      </c>
      <c r="G23" s="1"/>
      <c r="H23" s="1"/>
      <c r="I23" s="1"/>
    </row>
    <row r="24" spans="1:9" x14ac:dyDescent="0.25">
      <c r="A24" s="11" t="s">
        <v>61</v>
      </c>
      <c r="B24" s="12">
        <v>55</v>
      </c>
      <c r="C24" s="12">
        <v>51</v>
      </c>
      <c r="D24" s="12">
        <v>287</v>
      </c>
      <c r="E24" s="12">
        <v>259</v>
      </c>
      <c r="F24" s="13">
        <f t="shared" si="0"/>
        <v>-9.7560975609756042</v>
      </c>
      <c r="G24" s="1"/>
      <c r="H24" s="1"/>
      <c r="I24" s="1"/>
    </row>
    <row r="25" spans="1:9" x14ac:dyDescent="0.25">
      <c r="A25" s="8" t="s">
        <v>62</v>
      </c>
      <c r="B25" s="9">
        <v>149</v>
      </c>
      <c r="C25" s="9">
        <v>139</v>
      </c>
      <c r="D25" s="9">
        <v>705</v>
      </c>
      <c r="E25" s="9">
        <v>687</v>
      </c>
      <c r="F25" s="10">
        <f t="shared" si="0"/>
        <v>-2.5531914893617085</v>
      </c>
      <c r="G25" s="1"/>
      <c r="H25" s="1"/>
      <c r="I25" s="1"/>
    </row>
    <row r="26" spans="1:9" x14ac:dyDescent="0.25">
      <c r="A26" s="11" t="s">
        <v>63</v>
      </c>
      <c r="B26" s="12">
        <v>63</v>
      </c>
      <c r="C26" s="12">
        <v>78</v>
      </c>
      <c r="D26" s="12">
        <v>341</v>
      </c>
      <c r="E26" s="12">
        <v>445</v>
      </c>
      <c r="F26" s="13">
        <f t="shared" si="0"/>
        <v>30.498533724340177</v>
      </c>
      <c r="G26" s="1"/>
      <c r="H26" s="1"/>
      <c r="I26" s="1"/>
    </row>
    <row r="27" spans="1:9" x14ac:dyDescent="0.25">
      <c r="A27" s="8" t="s">
        <v>64</v>
      </c>
      <c r="B27" s="9">
        <v>72</v>
      </c>
      <c r="C27" s="9">
        <v>83</v>
      </c>
      <c r="D27" s="9">
        <v>482</v>
      </c>
      <c r="E27" s="9">
        <v>431</v>
      </c>
      <c r="F27" s="10">
        <f t="shared" si="0"/>
        <v>-10.580912863070537</v>
      </c>
      <c r="G27" s="1"/>
      <c r="H27" s="1"/>
      <c r="I27" s="1"/>
    </row>
    <row r="28" spans="1:9" x14ac:dyDescent="0.25">
      <c r="A28" s="11" t="s">
        <v>65</v>
      </c>
      <c r="B28" s="12">
        <v>940</v>
      </c>
      <c r="C28" s="12">
        <v>935</v>
      </c>
      <c r="D28" s="12">
        <v>6460</v>
      </c>
      <c r="E28" s="12">
        <v>6052</v>
      </c>
      <c r="F28" s="13">
        <f t="shared" si="0"/>
        <v>-6.3157894736842053</v>
      </c>
      <c r="G28" s="1"/>
      <c r="H28" s="1"/>
      <c r="I28" s="1"/>
    </row>
    <row r="29" spans="1:9" x14ac:dyDescent="0.25">
      <c r="A29" s="8" t="s">
        <v>66</v>
      </c>
      <c r="B29" s="9">
        <v>120</v>
      </c>
      <c r="C29" s="9">
        <v>110</v>
      </c>
      <c r="D29" s="9">
        <v>649</v>
      </c>
      <c r="E29" s="9">
        <v>633</v>
      </c>
      <c r="F29" s="10">
        <f t="shared" si="0"/>
        <v>-2.4653312788906021</v>
      </c>
      <c r="G29" s="1"/>
      <c r="H29" s="1"/>
      <c r="I29" s="1"/>
    </row>
    <row r="30" spans="1:9" x14ac:dyDescent="0.25">
      <c r="A30" s="11" t="s">
        <v>67</v>
      </c>
      <c r="B30" s="12">
        <v>97</v>
      </c>
      <c r="C30" s="12">
        <v>93</v>
      </c>
      <c r="D30" s="12">
        <v>572</v>
      </c>
      <c r="E30" s="12">
        <v>536</v>
      </c>
      <c r="F30" s="13">
        <f t="shared" si="0"/>
        <v>-6.2937062937062933</v>
      </c>
      <c r="G30" s="1"/>
      <c r="H30" s="1"/>
      <c r="I30" s="1"/>
    </row>
    <row r="31" spans="1:9" x14ac:dyDescent="0.25">
      <c r="A31" s="8" t="s">
        <v>68</v>
      </c>
      <c r="B31" s="9">
        <v>218</v>
      </c>
      <c r="C31" s="9">
        <v>200</v>
      </c>
      <c r="D31" s="9">
        <v>1443</v>
      </c>
      <c r="E31" s="9">
        <v>1269</v>
      </c>
      <c r="F31" s="10">
        <f t="shared" si="0"/>
        <v>-12.058212058212064</v>
      </c>
      <c r="G31" s="1"/>
      <c r="H31" s="1"/>
      <c r="I31" s="1"/>
    </row>
    <row r="32" spans="1:9" x14ac:dyDescent="0.25">
      <c r="A32" s="11" t="s">
        <v>69</v>
      </c>
      <c r="B32" s="12">
        <v>609</v>
      </c>
      <c r="C32" s="12">
        <v>562</v>
      </c>
      <c r="D32" s="12">
        <v>3416</v>
      </c>
      <c r="E32" s="12">
        <v>3458</v>
      </c>
      <c r="F32" s="13">
        <f t="shared" si="0"/>
        <v>1.2295081967213122</v>
      </c>
      <c r="G32" s="1"/>
      <c r="H32" s="1"/>
      <c r="I32" s="1"/>
    </row>
    <row r="33" spans="1:9" x14ac:dyDescent="0.25">
      <c r="A33" s="8" t="s">
        <v>70</v>
      </c>
      <c r="B33" s="9">
        <v>140</v>
      </c>
      <c r="C33" s="9">
        <v>147</v>
      </c>
      <c r="D33" s="9">
        <v>814</v>
      </c>
      <c r="E33" s="9">
        <v>777</v>
      </c>
      <c r="F33" s="10">
        <f t="shared" si="0"/>
        <v>-4.5454545454545467</v>
      </c>
      <c r="G33" s="1"/>
      <c r="H33" s="1"/>
      <c r="I33" s="1"/>
    </row>
    <row r="34" spans="1:9" x14ac:dyDescent="0.25">
      <c r="A34" s="11" t="s">
        <v>71</v>
      </c>
      <c r="B34" s="12">
        <v>21</v>
      </c>
      <c r="C34" s="12">
        <v>21</v>
      </c>
      <c r="D34" s="12">
        <v>129</v>
      </c>
      <c r="E34" s="12">
        <v>120</v>
      </c>
      <c r="F34" s="13">
        <f t="shared" si="0"/>
        <v>-6.9767441860465169</v>
      </c>
      <c r="G34" s="1"/>
      <c r="H34" s="1"/>
      <c r="I34" s="1"/>
    </row>
    <row r="35" spans="1:9" x14ac:dyDescent="0.25">
      <c r="A35" s="14" t="s">
        <v>72</v>
      </c>
      <c r="B35" s="15">
        <f>SUM(B7:B34)</f>
        <v>12007</v>
      </c>
      <c r="C35" s="15">
        <f t="shared" ref="C35:E35" si="1">SUM(C7:C34)</f>
        <v>11611</v>
      </c>
      <c r="D35" s="15">
        <f t="shared" si="1"/>
        <v>65205</v>
      </c>
      <c r="E35" s="15">
        <f t="shared" si="1"/>
        <v>60618</v>
      </c>
      <c r="F35" s="16">
        <f t="shared" si="0"/>
        <v>-7.0347365999539875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574</v>
      </c>
      <c r="C38" s="41">
        <f>D7</f>
        <v>624</v>
      </c>
      <c r="D38" s="41">
        <f>_xlfn.RANK.EQ(B38,$B$38:$B$65)+COUNTIF($B$38:$B$65,B38)-1</f>
        <v>18</v>
      </c>
      <c r="E38" s="42" t="str">
        <f t="shared" ref="E38:E65" si="2">INDEX($A$38:$B$65,MATCH(ROW()-37,$D$38:$D$65,0),1)</f>
        <v>BAHIA DE ALGECIRAS</v>
      </c>
      <c r="F38" s="42">
        <f>LOOKUP(E38,$A$38:$A$65,$B$38:$B$65)</f>
        <v>11721</v>
      </c>
      <c r="G38" s="42">
        <f>LOOKUP(E38,$A$38:$A$65,$C$38:$C$65)</f>
        <v>12066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420</v>
      </c>
      <c r="C39" s="41">
        <f t="shared" ref="C39:C65" si="5">D8</f>
        <v>458</v>
      </c>
      <c r="D39" s="41">
        <f t="shared" ref="D39:D65" si="6">_xlfn.RANK.EQ(B39,$B$38:$B$65)+COUNTIF($B$38:$B$65,B39)-1</f>
        <v>25</v>
      </c>
      <c r="E39" s="42" t="str">
        <f t="shared" si="2"/>
        <v>BALEARES</v>
      </c>
      <c r="F39" s="42">
        <f t="shared" ref="F39:F54" si="7">LOOKUP(E39,$A$38:$A$65,$B$38:$B$65)</f>
        <v>11116</v>
      </c>
      <c r="G39" s="42">
        <f t="shared" ref="G39:G65" si="8">LOOKUP(E39,$A$38:$A$65,$C$38:$C$65)</f>
        <v>12879</v>
      </c>
    </row>
    <row r="40" spans="1:9" x14ac:dyDescent="0.25">
      <c r="A40" s="42" t="str">
        <f t="shared" si="3"/>
        <v>ALMERIA</v>
      </c>
      <c r="B40" s="41">
        <f t="shared" si="4"/>
        <v>572</v>
      </c>
      <c r="C40" s="41">
        <f t="shared" si="5"/>
        <v>636</v>
      </c>
      <c r="D40" s="41">
        <f t="shared" si="6"/>
        <v>19</v>
      </c>
      <c r="E40" s="42" t="str">
        <f t="shared" si="2"/>
        <v>SANTA CRUZ DE TENERIFE</v>
      </c>
      <c r="F40" s="42">
        <f t="shared" si="7"/>
        <v>6052</v>
      </c>
      <c r="G40" s="42">
        <f t="shared" si="8"/>
        <v>6460</v>
      </c>
    </row>
    <row r="41" spans="1:9" x14ac:dyDescent="0.25">
      <c r="A41" s="42" t="str">
        <f t="shared" si="3"/>
        <v>AVILES</v>
      </c>
      <c r="B41" s="41">
        <f t="shared" si="4"/>
        <v>407</v>
      </c>
      <c r="C41" s="41">
        <f t="shared" si="5"/>
        <v>455</v>
      </c>
      <c r="D41" s="41">
        <f t="shared" si="6"/>
        <v>26</v>
      </c>
      <c r="E41" s="42" t="str">
        <f t="shared" si="2"/>
        <v>CEUTA</v>
      </c>
      <c r="F41" s="42">
        <f t="shared" si="7"/>
        <v>5789</v>
      </c>
      <c r="G41" s="42">
        <f t="shared" si="8"/>
        <v>6672</v>
      </c>
    </row>
    <row r="42" spans="1:9" x14ac:dyDescent="0.25">
      <c r="A42" s="42" t="str">
        <f t="shared" si="3"/>
        <v>BAHIA DE ALGECIRAS</v>
      </c>
      <c r="B42" s="41">
        <f t="shared" si="4"/>
        <v>11721</v>
      </c>
      <c r="C42" s="41">
        <f t="shared" si="5"/>
        <v>12066</v>
      </c>
      <c r="D42" s="41">
        <f t="shared" si="6"/>
        <v>1</v>
      </c>
      <c r="E42" s="42" t="str">
        <f t="shared" si="2"/>
        <v>LAS PALMAS</v>
      </c>
      <c r="F42" s="42">
        <f t="shared" si="7"/>
        <v>5455</v>
      </c>
      <c r="G42" s="42">
        <f t="shared" si="8"/>
        <v>5888</v>
      </c>
    </row>
    <row r="43" spans="1:9" x14ac:dyDescent="0.25">
      <c r="A43" s="42" t="str">
        <f t="shared" si="3"/>
        <v>BAHIA DE CADIZ</v>
      </c>
      <c r="B43" s="41">
        <f t="shared" si="4"/>
        <v>523</v>
      </c>
      <c r="C43" s="41">
        <f t="shared" si="5"/>
        <v>604</v>
      </c>
      <c r="D43" s="41">
        <f t="shared" si="6"/>
        <v>21</v>
      </c>
      <c r="E43" s="42" t="str">
        <f t="shared" si="2"/>
        <v>BARCELONA</v>
      </c>
      <c r="F43" s="42">
        <f t="shared" si="7"/>
        <v>3716</v>
      </c>
      <c r="G43" s="42">
        <f t="shared" si="8"/>
        <v>3740</v>
      </c>
    </row>
    <row r="44" spans="1:9" x14ac:dyDescent="0.25">
      <c r="A44" s="42" t="str">
        <f t="shared" si="3"/>
        <v>BALEARES</v>
      </c>
      <c r="B44" s="41">
        <f t="shared" si="4"/>
        <v>11116</v>
      </c>
      <c r="C44" s="41">
        <f t="shared" si="5"/>
        <v>12879</v>
      </c>
      <c r="D44" s="41">
        <f t="shared" si="6"/>
        <v>2</v>
      </c>
      <c r="E44" s="42" t="str">
        <f t="shared" si="2"/>
        <v>VALENCIA</v>
      </c>
      <c r="F44" s="42">
        <f t="shared" si="7"/>
        <v>3458</v>
      </c>
      <c r="G44" s="42">
        <f t="shared" si="8"/>
        <v>3416</v>
      </c>
    </row>
    <row r="45" spans="1:9" x14ac:dyDescent="0.25">
      <c r="A45" s="42" t="str">
        <f t="shared" si="3"/>
        <v>BARCELONA</v>
      </c>
      <c r="B45" s="41">
        <f t="shared" si="4"/>
        <v>3716</v>
      </c>
      <c r="C45" s="41">
        <f t="shared" si="5"/>
        <v>3740</v>
      </c>
      <c r="D45" s="41">
        <f t="shared" si="6"/>
        <v>6</v>
      </c>
      <c r="E45" s="42" t="str">
        <f t="shared" si="2"/>
        <v>BILBAO</v>
      </c>
      <c r="F45" s="42">
        <f t="shared" si="7"/>
        <v>1411</v>
      </c>
      <c r="G45" s="42">
        <f t="shared" si="8"/>
        <v>1376</v>
      </c>
    </row>
    <row r="46" spans="1:9" x14ac:dyDescent="0.25">
      <c r="A46" s="42" t="str">
        <f t="shared" si="3"/>
        <v>BILBAO</v>
      </c>
      <c r="B46" s="41">
        <f t="shared" si="4"/>
        <v>1411</v>
      </c>
      <c r="C46" s="41">
        <f t="shared" si="5"/>
        <v>1376</v>
      </c>
      <c r="D46" s="41">
        <f t="shared" si="6"/>
        <v>8</v>
      </c>
      <c r="E46" s="42" t="str">
        <f t="shared" si="2"/>
        <v>TARRAGONA</v>
      </c>
      <c r="F46" s="42">
        <f t="shared" si="7"/>
        <v>1269</v>
      </c>
      <c r="G46" s="42">
        <f t="shared" si="8"/>
        <v>1443</v>
      </c>
    </row>
    <row r="47" spans="1:9" x14ac:dyDescent="0.25">
      <c r="A47" s="42" t="str">
        <f t="shared" si="3"/>
        <v>CARTAGENA</v>
      </c>
      <c r="B47" s="41">
        <f t="shared" si="4"/>
        <v>848</v>
      </c>
      <c r="C47" s="41">
        <f t="shared" si="5"/>
        <v>846</v>
      </c>
      <c r="D47" s="41">
        <f t="shared" si="6"/>
        <v>11</v>
      </c>
      <c r="E47" s="42" t="str">
        <f t="shared" si="2"/>
        <v>HUELVA</v>
      </c>
      <c r="F47" s="42">
        <f t="shared" si="7"/>
        <v>914</v>
      </c>
      <c r="G47" s="42">
        <f t="shared" si="8"/>
        <v>932</v>
      </c>
    </row>
    <row r="48" spans="1:9" x14ac:dyDescent="0.25">
      <c r="A48" s="42" t="str">
        <f t="shared" si="3"/>
        <v>CASTELLON</v>
      </c>
      <c r="B48" s="41">
        <f t="shared" si="4"/>
        <v>699</v>
      </c>
      <c r="C48" s="41">
        <f t="shared" si="5"/>
        <v>652</v>
      </c>
      <c r="D48" s="41">
        <f t="shared" si="6"/>
        <v>13</v>
      </c>
      <c r="E48" s="42" t="str">
        <f t="shared" si="2"/>
        <v>CARTAGENA</v>
      </c>
      <c r="F48" s="42">
        <f t="shared" si="7"/>
        <v>848</v>
      </c>
      <c r="G48" s="42">
        <f t="shared" si="8"/>
        <v>846</v>
      </c>
    </row>
    <row r="49" spans="1:7" x14ac:dyDescent="0.25">
      <c r="A49" s="42" t="str">
        <f t="shared" si="3"/>
        <v>CEUTA</v>
      </c>
      <c r="B49" s="41">
        <f t="shared" si="4"/>
        <v>5789</v>
      </c>
      <c r="C49" s="41">
        <f t="shared" si="5"/>
        <v>6672</v>
      </c>
      <c r="D49" s="41">
        <f t="shared" si="6"/>
        <v>4</v>
      </c>
      <c r="E49" s="42" t="str">
        <f t="shared" si="2"/>
        <v>VIGO</v>
      </c>
      <c r="F49" s="42">
        <f t="shared" si="7"/>
        <v>777</v>
      </c>
      <c r="G49" s="42">
        <f t="shared" si="8"/>
        <v>814</v>
      </c>
    </row>
    <row r="50" spans="1:7" x14ac:dyDescent="0.25">
      <c r="A50" s="42" t="str">
        <f t="shared" si="3"/>
        <v>FERROL-SAN CIBRAO</v>
      </c>
      <c r="B50" s="41">
        <f t="shared" si="4"/>
        <v>516</v>
      </c>
      <c r="C50" s="41">
        <f t="shared" si="5"/>
        <v>529</v>
      </c>
      <c r="D50" s="41">
        <f t="shared" si="6"/>
        <v>22</v>
      </c>
      <c r="E50" s="42" t="str">
        <f t="shared" si="2"/>
        <v>CASTELLON</v>
      </c>
      <c r="F50" s="42">
        <f t="shared" si="7"/>
        <v>699</v>
      </c>
      <c r="G50" s="42">
        <f t="shared" si="8"/>
        <v>652</v>
      </c>
    </row>
    <row r="51" spans="1:7" x14ac:dyDescent="0.25">
      <c r="A51" s="42" t="str">
        <f t="shared" si="3"/>
        <v>GIJON</v>
      </c>
      <c r="B51" s="41">
        <f t="shared" si="4"/>
        <v>602</v>
      </c>
      <c r="C51" s="41">
        <f t="shared" si="5"/>
        <v>554</v>
      </c>
      <c r="D51" s="41">
        <f t="shared" si="6"/>
        <v>17</v>
      </c>
      <c r="E51" s="42" t="str">
        <f t="shared" si="2"/>
        <v>MELILLA</v>
      </c>
      <c r="F51" s="42">
        <f t="shared" si="7"/>
        <v>687</v>
      </c>
      <c r="G51" s="42">
        <f t="shared" si="8"/>
        <v>705</v>
      </c>
    </row>
    <row r="52" spans="1:7" x14ac:dyDescent="0.25">
      <c r="A52" s="42" t="str">
        <f t="shared" si="3"/>
        <v>HUELVA</v>
      </c>
      <c r="B52" s="41">
        <f t="shared" si="4"/>
        <v>914</v>
      </c>
      <c r="C52" s="41">
        <f t="shared" si="5"/>
        <v>932</v>
      </c>
      <c r="D52" s="41">
        <f t="shared" si="6"/>
        <v>10</v>
      </c>
      <c r="E52" s="42" t="str">
        <f t="shared" si="2"/>
        <v>MALAGA</v>
      </c>
      <c r="F52" s="42">
        <f t="shared" si="7"/>
        <v>668</v>
      </c>
      <c r="G52" s="42">
        <f t="shared" si="8"/>
        <v>996</v>
      </c>
    </row>
    <row r="53" spans="1:7" x14ac:dyDescent="0.25">
      <c r="A53" s="42" t="str">
        <f t="shared" si="3"/>
        <v>LAS PALMAS</v>
      </c>
      <c r="B53" s="41">
        <f t="shared" si="4"/>
        <v>5455</v>
      </c>
      <c r="C53" s="41">
        <f t="shared" si="5"/>
        <v>5888</v>
      </c>
      <c r="D53" s="41">
        <f t="shared" si="6"/>
        <v>5</v>
      </c>
      <c r="E53" s="42" t="str">
        <f t="shared" si="2"/>
        <v>SANTANDER</v>
      </c>
      <c r="F53" s="42">
        <f t="shared" si="7"/>
        <v>633</v>
      </c>
      <c r="G53" s="42">
        <f t="shared" si="8"/>
        <v>649</v>
      </c>
    </row>
    <row r="54" spans="1:7" x14ac:dyDescent="0.25">
      <c r="A54" s="42" t="str">
        <f t="shared" si="3"/>
        <v>MALAGA</v>
      </c>
      <c r="B54" s="41">
        <f t="shared" si="4"/>
        <v>668</v>
      </c>
      <c r="C54" s="41">
        <f t="shared" si="5"/>
        <v>996</v>
      </c>
      <c r="D54" s="41">
        <f t="shared" si="6"/>
        <v>15</v>
      </c>
      <c r="E54" s="42" t="str">
        <f t="shared" si="2"/>
        <v>GIJON</v>
      </c>
      <c r="F54" s="42">
        <f t="shared" si="7"/>
        <v>602</v>
      </c>
      <c r="G54" s="42">
        <f t="shared" si="8"/>
        <v>554</v>
      </c>
    </row>
    <row r="55" spans="1:7" x14ac:dyDescent="0.25">
      <c r="A55" s="42" t="str">
        <f t="shared" si="3"/>
        <v>MARIN Y RIA DE PONTEVEDRA</v>
      </c>
      <c r="B55" s="41">
        <f t="shared" si="4"/>
        <v>259</v>
      </c>
      <c r="C55" s="41">
        <f t="shared" si="5"/>
        <v>287</v>
      </c>
      <c r="D55" s="41">
        <f t="shared" si="6"/>
        <v>27</v>
      </c>
      <c r="E55" s="42" t="str">
        <f t="shared" si="2"/>
        <v>A CORUÑA</v>
      </c>
      <c r="F55" s="42">
        <f t="shared" ref="F55:F65" si="9">LOOKUP(E55,$A$38:$A$65,$B$38:$B$65)</f>
        <v>574</v>
      </c>
      <c r="G55" s="42">
        <f t="shared" si="8"/>
        <v>624</v>
      </c>
    </row>
    <row r="56" spans="1:7" x14ac:dyDescent="0.25">
      <c r="A56" s="42" t="str">
        <f t="shared" si="3"/>
        <v>MELILLA</v>
      </c>
      <c r="B56" s="41">
        <f t="shared" si="4"/>
        <v>687</v>
      </c>
      <c r="C56" s="41">
        <f t="shared" si="5"/>
        <v>705</v>
      </c>
      <c r="D56" s="41">
        <f t="shared" si="6"/>
        <v>14</v>
      </c>
      <c r="E56" s="42" t="str">
        <f t="shared" si="2"/>
        <v>ALMERIA</v>
      </c>
      <c r="F56" s="42">
        <f t="shared" si="9"/>
        <v>572</v>
      </c>
      <c r="G56" s="42">
        <f t="shared" si="8"/>
        <v>636</v>
      </c>
    </row>
    <row r="57" spans="1:7" x14ac:dyDescent="0.25">
      <c r="A57" s="42" t="str">
        <f t="shared" si="3"/>
        <v>MOTRIL</v>
      </c>
      <c r="B57" s="41">
        <f t="shared" si="4"/>
        <v>445</v>
      </c>
      <c r="C57" s="41">
        <f t="shared" si="5"/>
        <v>341</v>
      </c>
      <c r="D57" s="41">
        <f t="shared" si="6"/>
        <v>23</v>
      </c>
      <c r="E57" s="42" t="str">
        <f t="shared" si="2"/>
        <v>SEVILLA</v>
      </c>
      <c r="F57" s="42">
        <f t="shared" si="9"/>
        <v>536</v>
      </c>
      <c r="G57" s="42">
        <f t="shared" si="8"/>
        <v>572</v>
      </c>
    </row>
    <row r="58" spans="1:7" x14ac:dyDescent="0.25">
      <c r="A58" s="42" t="str">
        <f t="shared" si="3"/>
        <v>PASAIA</v>
      </c>
      <c r="B58" s="41">
        <f t="shared" si="4"/>
        <v>431</v>
      </c>
      <c r="C58" s="41">
        <f t="shared" si="5"/>
        <v>482</v>
      </c>
      <c r="D58" s="41">
        <f t="shared" si="6"/>
        <v>24</v>
      </c>
      <c r="E58" s="42" t="str">
        <f t="shared" si="2"/>
        <v>BAHIA DE CADIZ</v>
      </c>
      <c r="F58" s="42">
        <f t="shared" si="9"/>
        <v>523</v>
      </c>
      <c r="G58" s="42">
        <f t="shared" si="8"/>
        <v>604</v>
      </c>
    </row>
    <row r="59" spans="1:7" x14ac:dyDescent="0.25">
      <c r="A59" s="42" t="str">
        <f t="shared" si="3"/>
        <v>SANTA CRUZ DE TENERIFE</v>
      </c>
      <c r="B59" s="41">
        <f t="shared" si="4"/>
        <v>6052</v>
      </c>
      <c r="C59" s="41">
        <f t="shared" si="5"/>
        <v>6460</v>
      </c>
      <c r="D59" s="41">
        <f t="shared" si="6"/>
        <v>3</v>
      </c>
      <c r="E59" s="42" t="str">
        <f t="shared" si="2"/>
        <v>FERROL-SAN CIBRAO</v>
      </c>
      <c r="F59" s="42">
        <f t="shared" si="9"/>
        <v>516</v>
      </c>
      <c r="G59" s="42">
        <f t="shared" si="8"/>
        <v>529</v>
      </c>
    </row>
    <row r="60" spans="1:7" x14ac:dyDescent="0.25">
      <c r="A60" s="42" t="str">
        <f t="shared" si="3"/>
        <v>SANTANDER</v>
      </c>
      <c r="B60" s="41">
        <f t="shared" si="4"/>
        <v>633</v>
      </c>
      <c r="C60" s="41">
        <f t="shared" si="5"/>
        <v>649</v>
      </c>
      <c r="D60" s="41">
        <f t="shared" si="6"/>
        <v>16</v>
      </c>
      <c r="E60" s="42" t="str">
        <f t="shared" si="2"/>
        <v>MOTRIL</v>
      </c>
      <c r="F60" s="42">
        <f t="shared" si="9"/>
        <v>445</v>
      </c>
      <c r="G60" s="42">
        <f t="shared" si="8"/>
        <v>341</v>
      </c>
    </row>
    <row r="61" spans="1:7" x14ac:dyDescent="0.25">
      <c r="A61" s="42" t="str">
        <f t="shared" si="3"/>
        <v>SEVILLA</v>
      </c>
      <c r="B61" s="41">
        <f t="shared" si="4"/>
        <v>536</v>
      </c>
      <c r="C61" s="41">
        <f t="shared" si="5"/>
        <v>572</v>
      </c>
      <c r="D61" s="41">
        <f t="shared" si="6"/>
        <v>20</v>
      </c>
      <c r="E61" s="42" t="str">
        <f t="shared" si="2"/>
        <v>PASAIA</v>
      </c>
      <c r="F61" s="42">
        <f t="shared" si="9"/>
        <v>431</v>
      </c>
      <c r="G61" s="42">
        <f t="shared" si="8"/>
        <v>482</v>
      </c>
    </row>
    <row r="62" spans="1:7" x14ac:dyDescent="0.25">
      <c r="A62" s="42" t="str">
        <f t="shared" si="3"/>
        <v>TARRAGONA</v>
      </c>
      <c r="B62" s="41">
        <f t="shared" si="4"/>
        <v>1269</v>
      </c>
      <c r="C62" s="41">
        <f t="shared" si="5"/>
        <v>1443</v>
      </c>
      <c r="D62" s="41">
        <f t="shared" si="6"/>
        <v>9</v>
      </c>
      <c r="E62" s="42" t="str">
        <f t="shared" si="2"/>
        <v>ALICANTE</v>
      </c>
      <c r="F62" s="42">
        <f t="shared" si="9"/>
        <v>420</v>
      </c>
      <c r="G62" s="42">
        <f t="shared" si="8"/>
        <v>458</v>
      </c>
    </row>
    <row r="63" spans="1:7" x14ac:dyDescent="0.25">
      <c r="A63" s="42" t="str">
        <f t="shared" si="3"/>
        <v>VALENCIA</v>
      </c>
      <c r="B63" s="41">
        <f t="shared" si="4"/>
        <v>3458</v>
      </c>
      <c r="C63" s="41">
        <f t="shared" si="5"/>
        <v>3416</v>
      </c>
      <c r="D63" s="41">
        <f t="shared" si="6"/>
        <v>7</v>
      </c>
      <c r="E63" s="42" t="str">
        <f t="shared" si="2"/>
        <v>AVILES</v>
      </c>
      <c r="F63" s="42">
        <f t="shared" si="9"/>
        <v>407</v>
      </c>
      <c r="G63" s="42">
        <f t="shared" si="8"/>
        <v>455</v>
      </c>
    </row>
    <row r="64" spans="1:7" x14ac:dyDescent="0.25">
      <c r="A64" s="42" t="str">
        <f t="shared" si="3"/>
        <v>VIGO</v>
      </c>
      <c r="B64" s="41">
        <f t="shared" si="4"/>
        <v>777</v>
      </c>
      <c r="C64" s="41">
        <f t="shared" si="5"/>
        <v>814</v>
      </c>
      <c r="D64" s="41">
        <f t="shared" si="6"/>
        <v>12</v>
      </c>
      <c r="E64" s="42" t="str">
        <f t="shared" si="2"/>
        <v>MARIN Y RIA DE PONTEVEDRA</v>
      </c>
      <c r="F64" s="42">
        <f t="shared" si="9"/>
        <v>259</v>
      </c>
      <c r="G64" s="42">
        <f t="shared" si="8"/>
        <v>287</v>
      </c>
    </row>
    <row r="65" spans="1:7" x14ac:dyDescent="0.25">
      <c r="A65" s="42" t="str">
        <f t="shared" si="3"/>
        <v>VILAGARCIA</v>
      </c>
      <c r="B65" s="41">
        <f t="shared" si="4"/>
        <v>120</v>
      </c>
      <c r="C65" s="41">
        <f t="shared" si="5"/>
        <v>129</v>
      </c>
      <c r="D65" s="41">
        <f t="shared" si="6"/>
        <v>28</v>
      </c>
      <c r="E65" s="42" t="str">
        <f t="shared" si="2"/>
        <v>VILAGARCIA</v>
      </c>
      <c r="F65" s="42">
        <f t="shared" si="9"/>
        <v>120</v>
      </c>
      <c r="G65" s="42">
        <f t="shared" si="8"/>
        <v>129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10" bestFit="1" customWidth="1"/>
    <col min="7" max="7" width="11.5703125" bestFit="1" customWidth="1"/>
  </cols>
  <sheetData>
    <row r="1" spans="1:12" s="2" customFormat="1" ht="22.5" customHeight="1" x14ac:dyDescent="0.35">
      <c r="F1" s="3" t="s">
        <v>92</v>
      </c>
    </row>
    <row r="2" spans="1:12" s="2" customFormat="1" ht="21" x14ac:dyDescent="0.35">
      <c r="F2" s="3"/>
    </row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9">
        <v>1233078</v>
      </c>
      <c r="C7" s="9">
        <v>1198907</v>
      </c>
      <c r="D7" s="9">
        <v>8575761</v>
      </c>
      <c r="E7" s="9">
        <v>8052896</v>
      </c>
      <c r="F7" s="10">
        <f>((E7*100)/D7)-100</f>
        <v>-6.0970099329960306</v>
      </c>
      <c r="G7" s="1"/>
      <c r="H7" s="1"/>
      <c r="I7" s="1"/>
    </row>
    <row r="8" spans="1:12" x14ac:dyDescent="0.25">
      <c r="A8" s="11" t="s">
        <v>45</v>
      </c>
      <c r="B8" s="12">
        <v>1002417</v>
      </c>
      <c r="C8" s="12">
        <v>848163</v>
      </c>
      <c r="D8" s="12">
        <v>5525028</v>
      </c>
      <c r="E8" s="12">
        <v>4758156</v>
      </c>
      <c r="F8" s="13">
        <f t="shared" ref="F8:F35" si="0">((E8*100)/D8)-100</f>
        <v>-13.879965857186605</v>
      </c>
      <c r="G8" s="1"/>
      <c r="H8" s="1"/>
      <c r="I8" s="1"/>
    </row>
    <row r="9" spans="1:12" x14ac:dyDescent="0.25">
      <c r="A9" s="8" t="s">
        <v>46</v>
      </c>
      <c r="B9" s="9">
        <v>2105740</v>
      </c>
      <c r="C9" s="9">
        <v>1465662</v>
      </c>
      <c r="D9" s="9">
        <v>10268972</v>
      </c>
      <c r="E9" s="9">
        <v>8108055</v>
      </c>
      <c r="F9" s="10">
        <f t="shared" si="0"/>
        <v>-21.04316770948445</v>
      </c>
      <c r="G9" s="1"/>
      <c r="H9" s="1"/>
      <c r="I9" s="1"/>
    </row>
    <row r="10" spans="1:12" x14ac:dyDescent="0.25">
      <c r="A10" s="11" t="s">
        <v>47</v>
      </c>
      <c r="B10" s="12">
        <v>391275</v>
      </c>
      <c r="C10" s="12">
        <v>643757</v>
      </c>
      <c r="D10" s="12">
        <v>2801180</v>
      </c>
      <c r="E10" s="12">
        <v>2956216</v>
      </c>
      <c r="F10" s="13">
        <f t="shared" si="0"/>
        <v>5.5346675329682427</v>
      </c>
      <c r="G10" s="1"/>
      <c r="H10" s="1"/>
      <c r="I10" s="1"/>
    </row>
    <row r="11" spans="1:12" x14ac:dyDescent="0.25">
      <c r="A11" s="8" t="s">
        <v>48</v>
      </c>
      <c r="B11" s="9">
        <v>28235229</v>
      </c>
      <c r="C11" s="9">
        <v>28193734</v>
      </c>
      <c r="D11" s="9">
        <v>159647844</v>
      </c>
      <c r="E11" s="9">
        <v>168861150</v>
      </c>
      <c r="F11" s="10">
        <f t="shared" si="0"/>
        <v>5.7710181165991798</v>
      </c>
      <c r="G11" s="1"/>
      <c r="H11" s="1"/>
      <c r="I11" s="1"/>
    </row>
    <row r="12" spans="1:12" x14ac:dyDescent="0.25">
      <c r="A12" s="11" t="s">
        <v>49</v>
      </c>
      <c r="B12" s="12">
        <v>1621905</v>
      </c>
      <c r="C12" s="12">
        <v>1472603</v>
      </c>
      <c r="D12" s="12">
        <v>11509989</v>
      </c>
      <c r="E12" s="12">
        <v>11824142</v>
      </c>
      <c r="F12" s="13">
        <f t="shared" si="0"/>
        <v>2.7293944416454252</v>
      </c>
      <c r="G12" s="1"/>
      <c r="H12" s="1"/>
      <c r="I12" s="1"/>
    </row>
    <row r="13" spans="1:12" x14ac:dyDescent="0.25">
      <c r="A13" s="8" t="s">
        <v>50</v>
      </c>
      <c r="B13" s="9">
        <v>14641687</v>
      </c>
      <c r="C13" s="9">
        <v>13784048</v>
      </c>
      <c r="D13" s="9">
        <v>64337569</v>
      </c>
      <c r="E13" s="9">
        <v>55637396</v>
      </c>
      <c r="F13" s="10">
        <f t="shared" si="0"/>
        <v>-13.522694648285508</v>
      </c>
      <c r="G13" s="1"/>
      <c r="H13" s="1"/>
      <c r="I13" s="1"/>
    </row>
    <row r="14" spans="1:12" x14ac:dyDescent="0.25">
      <c r="A14" s="11" t="s">
        <v>51</v>
      </c>
      <c r="B14" s="12">
        <v>23724117</v>
      </c>
      <c r="C14" s="12">
        <v>23735803</v>
      </c>
      <c r="D14" s="12">
        <v>121578269</v>
      </c>
      <c r="E14" s="12">
        <v>123391582</v>
      </c>
      <c r="F14" s="13">
        <f t="shared" si="0"/>
        <v>1.4914778890296532</v>
      </c>
      <c r="G14" s="1"/>
      <c r="H14" s="1"/>
      <c r="I14" s="1"/>
    </row>
    <row r="15" spans="1:12" x14ac:dyDescent="0.25">
      <c r="A15" s="8" t="s">
        <v>52</v>
      </c>
      <c r="B15" s="9">
        <v>3399987</v>
      </c>
      <c r="C15" s="9">
        <v>3210643</v>
      </c>
      <c r="D15" s="9">
        <v>19074016</v>
      </c>
      <c r="E15" s="9">
        <v>19192069</v>
      </c>
      <c r="F15" s="10">
        <f t="shared" si="0"/>
        <v>0.61892052517939078</v>
      </c>
      <c r="G15" s="1"/>
      <c r="H15" s="1"/>
      <c r="I15" s="1"/>
    </row>
    <row r="16" spans="1:12" x14ac:dyDescent="0.25">
      <c r="A16" s="11" t="s">
        <v>53</v>
      </c>
      <c r="B16" s="12">
        <v>2639785</v>
      </c>
      <c r="C16" s="12">
        <v>2989929</v>
      </c>
      <c r="D16" s="12">
        <v>16697297</v>
      </c>
      <c r="E16" s="12">
        <v>16547453</v>
      </c>
      <c r="F16" s="13">
        <f t="shared" si="0"/>
        <v>-0.89741471329162437</v>
      </c>
      <c r="G16" s="1"/>
      <c r="H16" s="1"/>
      <c r="I16" s="1"/>
    </row>
    <row r="17" spans="1:9" x14ac:dyDescent="0.25">
      <c r="A17" s="8" t="s">
        <v>54</v>
      </c>
      <c r="B17" s="9">
        <v>1100293</v>
      </c>
      <c r="C17" s="9">
        <v>1632001</v>
      </c>
      <c r="D17" s="9">
        <v>7595332</v>
      </c>
      <c r="E17" s="9">
        <v>8838965</v>
      </c>
      <c r="F17" s="10">
        <f t="shared" si="0"/>
        <v>16.373648972816468</v>
      </c>
      <c r="G17" s="1"/>
      <c r="H17" s="1"/>
      <c r="I17" s="1"/>
    </row>
    <row r="18" spans="1:9" x14ac:dyDescent="0.25">
      <c r="A18" s="11" t="s">
        <v>55</v>
      </c>
      <c r="B18" s="12">
        <v>6188044</v>
      </c>
      <c r="C18" s="12">
        <v>4866632</v>
      </c>
      <c r="D18" s="12">
        <v>34576987</v>
      </c>
      <c r="E18" s="12">
        <v>30337895</v>
      </c>
      <c r="F18" s="13">
        <f t="shared" si="0"/>
        <v>-12.259865210349304</v>
      </c>
      <c r="G18" s="1"/>
      <c r="H18" s="1"/>
      <c r="I18" s="1"/>
    </row>
    <row r="19" spans="1:9" x14ac:dyDescent="0.25">
      <c r="A19" s="8" t="s">
        <v>56</v>
      </c>
      <c r="B19" s="9">
        <v>1630215</v>
      </c>
      <c r="C19" s="9">
        <v>1289069</v>
      </c>
      <c r="D19" s="9">
        <v>7967105</v>
      </c>
      <c r="E19" s="9">
        <v>7768125</v>
      </c>
      <c r="F19" s="10">
        <f t="shared" si="0"/>
        <v>-2.4975194879444871</v>
      </c>
      <c r="G19" s="1"/>
      <c r="H19" s="1"/>
      <c r="I19" s="1"/>
    </row>
    <row r="20" spans="1:9" x14ac:dyDescent="0.25">
      <c r="A20" s="11" t="s">
        <v>57</v>
      </c>
      <c r="B20" s="12">
        <v>1593192</v>
      </c>
      <c r="C20" s="12">
        <v>1621494</v>
      </c>
      <c r="D20" s="12">
        <v>9338534</v>
      </c>
      <c r="E20" s="12">
        <v>9545594</v>
      </c>
      <c r="F20" s="13">
        <f t="shared" si="0"/>
        <v>2.2172645085406373</v>
      </c>
      <c r="G20" s="1"/>
      <c r="H20" s="1"/>
      <c r="I20" s="1"/>
    </row>
    <row r="21" spans="1:9" x14ac:dyDescent="0.25">
      <c r="A21" s="8" t="s">
        <v>58</v>
      </c>
      <c r="B21" s="9">
        <v>2688826</v>
      </c>
      <c r="C21" s="9">
        <v>2358498</v>
      </c>
      <c r="D21" s="9">
        <v>14512975</v>
      </c>
      <c r="E21" s="9">
        <v>13062607</v>
      </c>
      <c r="F21" s="10">
        <f t="shared" si="0"/>
        <v>-9.9935953861975264</v>
      </c>
      <c r="G21" s="1"/>
      <c r="H21" s="1"/>
      <c r="I21" s="1"/>
    </row>
    <row r="22" spans="1:9" x14ac:dyDescent="0.25">
      <c r="A22" s="11" t="s">
        <v>59</v>
      </c>
      <c r="B22" s="12">
        <v>17132794</v>
      </c>
      <c r="C22" s="12">
        <v>15264207</v>
      </c>
      <c r="D22" s="12">
        <v>118260406</v>
      </c>
      <c r="E22" s="12">
        <v>100232188</v>
      </c>
      <c r="F22" s="13">
        <f t="shared" si="0"/>
        <v>-15.244508800350303</v>
      </c>
      <c r="G22" s="1"/>
      <c r="H22" s="1"/>
      <c r="I22" s="1"/>
    </row>
    <row r="23" spans="1:9" x14ac:dyDescent="0.25">
      <c r="A23" s="8" t="s">
        <v>60</v>
      </c>
      <c r="B23" s="9">
        <v>3588890</v>
      </c>
      <c r="C23" s="9">
        <v>2449325</v>
      </c>
      <c r="D23" s="9">
        <v>24825248</v>
      </c>
      <c r="E23" s="9">
        <v>15221109</v>
      </c>
      <c r="F23" s="10">
        <f t="shared" si="0"/>
        <v>-38.68698109279714</v>
      </c>
      <c r="G23" s="1"/>
      <c r="H23" s="1"/>
      <c r="I23" s="1"/>
    </row>
    <row r="24" spans="1:9" x14ac:dyDescent="0.25">
      <c r="A24" s="11" t="s">
        <v>61</v>
      </c>
      <c r="B24" s="12">
        <v>433641</v>
      </c>
      <c r="C24" s="12">
        <v>329246</v>
      </c>
      <c r="D24" s="12">
        <v>2577398</v>
      </c>
      <c r="E24" s="12">
        <v>2084279</v>
      </c>
      <c r="F24" s="13">
        <f t="shared" si="0"/>
        <v>-19.132435114794063</v>
      </c>
      <c r="G24" s="1"/>
      <c r="H24" s="1"/>
      <c r="I24" s="1"/>
    </row>
    <row r="25" spans="1:9" x14ac:dyDescent="0.25">
      <c r="A25" s="8" t="s">
        <v>62</v>
      </c>
      <c r="B25" s="9">
        <v>2589730</v>
      </c>
      <c r="C25" s="9">
        <v>2300488</v>
      </c>
      <c r="D25" s="9">
        <v>12276053</v>
      </c>
      <c r="E25" s="9">
        <v>12427351</v>
      </c>
      <c r="F25" s="10">
        <f t="shared" si="0"/>
        <v>1.2324645388872142</v>
      </c>
      <c r="G25" s="1"/>
      <c r="H25" s="1"/>
      <c r="I25" s="1"/>
    </row>
    <row r="26" spans="1:9" x14ac:dyDescent="0.25">
      <c r="A26" s="11" t="s">
        <v>63</v>
      </c>
      <c r="B26" s="12">
        <v>1239134</v>
      </c>
      <c r="C26" s="12">
        <v>1453775</v>
      </c>
      <c r="D26" s="12">
        <v>4746521</v>
      </c>
      <c r="E26" s="12">
        <v>7438328</v>
      </c>
      <c r="F26" s="13">
        <f t="shared" si="0"/>
        <v>56.711157498302441</v>
      </c>
      <c r="G26" s="1"/>
      <c r="H26" s="1"/>
      <c r="I26" s="1"/>
    </row>
    <row r="27" spans="1:9" x14ac:dyDescent="0.25">
      <c r="A27" s="8" t="s">
        <v>64</v>
      </c>
      <c r="B27" s="9">
        <v>516582</v>
      </c>
      <c r="C27" s="9">
        <v>512524</v>
      </c>
      <c r="D27" s="9">
        <v>3015603</v>
      </c>
      <c r="E27" s="9">
        <v>3110720</v>
      </c>
      <c r="F27" s="10">
        <f t="shared" si="0"/>
        <v>3.1541618707767611</v>
      </c>
      <c r="G27" s="1"/>
      <c r="H27" s="1"/>
      <c r="I27" s="1"/>
    </row>
    <row r="28" spans="1:9" x14ac:dyDescent="0.25">
      <c r="A28" s="11" t="s">
        <v>65</v>
      </c>
      <c r="B28" s="12">
        <v>13003951</v>
      </c>
      <c r="C28" s="12">
        <v>13516121</v>
      </c>
      <c r="D28" s="12">
        <v>97599255</v>
      </c>
      <c r="E28" s="12">
        <v>93809378</v>
      </c>
      <c r="F28" s="13">
        <f t="shared" si="0"/>
        <v>-3.8831003371900721</v>
      </c>
      <c r="G28" s="1"/>
      <c r="H28" s="1"/>
      <c r="I28" s="1"/>
    </row>
    <row r="29" spans="1:9" x14ac:dyDescent="0.25">
      <c r="A29" s="8" t="s">
        <v>66</v>
      </c>
      <c r="B29" s="9">
        <v>1798567</v>
      </c>
      <c r="C29" s="9">
        <v>1811099</v>
      </c>
      <c r="D29" s="9">
        <v>10212312</v>
      </c>
      <c r="E29" s="9">
        <v>10015520</v>
      </c>
      <c r="F29" s="10">
        <f t="shared" si="0"/>
        <v>-1.9270073221421313</v>
      </c>
      <c r="G29" s="1"/>
      <c r="H29" s="1"/>
      <c r="I29" s="1"/>
    </row>
    <row r="30" spans="1:9" x14ac:dyDescent="0.25">
      <c r="A30" s="11" t="s">
        <v>67</v>
      </c>
      <c r="B30" s="12">
        <v>461598</v>
      </c>
      <c r="C30" s="12">
        <v>439245</v>
      </c>
      <c r="D30" s="12">
        <v>2688817</v>
      </c>
      <c r="E30" s="12">
        <v>2571502</v>
      </c>
      <c r="F30" s="13">
        <f t="shared" si="0"/>
        <v>-4.3630711945067304</v>
      </c>
      <c r="G30" s="1"/>
      <c r="H30" s="1"/>
      <c r="I30" s="1"/>
    </row>
    <row r="31" spans="1:9" x14ac:dyDescent="0.25">
      <c r="A31" s="8" t="s">
        <v>68</v>
      </c>
      <c r="B31" s="9">
        <v>2869594</v>
      </c>
      <c r="C31" s="9">
        <v>2596866</v>
      </c>
      <c r="D31" s="9">
        <v>21269943</v>
      </c>
      <c r="E31" s="9">
        <v>18766327</v>
      </c>
      <c r="F31" s="10">
        <f t="shared" si="0"/>
        <v>-11.770675643089405</v>
      </c>
      <c r="G31" s="1"/>
      <c r="H31" s="1"/>
      <c r="I31" s="1"/>
    </row>
    <row r="32" spans="1:9" x14ac:dyDescent="0.25">
      <c r="A32" s="11" t="s">
        <v>69</v>
      </c>
      <c r="B32" s="12">
        <v>18095315</v>
      </c>
      <c r="C32" s="12">
        <v>15903899</v>
      </c>
      <c r="D32" s="12">
        <v>101453283</v>
      </c>
      <c r="E32" s="12">
        <v>102143508</v>
      </c>
      <c r="F32" s="13">
        <f t="shared" si="0"/>
        <v>0.68033776689118497</v>
      </c>
      <c r="G32" s="1"/>
      <c r="H32" s="1"/>
      <c r="I32" s="1"/>
    </row>
    <row r="33" spans="1:9" x14ac:dyDescent="0.25">
      <c r="A33" s="8" t="s">
        <v>70</v>
      </c>
      <c r="B33" s="9">
        <v>2548885</v>
      </c>
      <c r="C33" s="9">
        <v>2674553</v>
      </c>
      <c r="D33" s="9">
        <v>15396871</v>
      </c>
      <c r="E33" s="9">
        <v>14095349</v>
      </c>
      <c r="F33" s="10">
        <f t="shared" si="0"/>
        <v>-8.4531590866741624</v>
      </c>
      <c r="G33" s="1"/>
      <c r="H33" s="1"/>
      <c r="I33" s="1"/>
    </row>
    <row r="34" spans="1:9" x14ac:dyDescent="0.25">
      <c r="A34" s="11" t="s">
        <v>71</v>
      </c>
      <c r="B34" s="12">
        <v>181471</v>
      </c>
      <c r="C34" s="12">
        <v>138270</v>
      </c>
      <c r="D34" s="12">
        <v>897460</v>
      </c>
      <c r="E34" s="12">
        <v>815031</v>
      </c>
      <c r="F34" s="13">
        <f t="shared" si="0"/>
        <v>-9.1846990395115142</v>
      </c>
      <c r="G34" s="1"/>
      <c r="H34" s="1"/>
      <c r="I34" s="1"/>
    </row>
    <row r="35" spans="1:9" x14ac:dyDescent="0.25">
      <c r="A35" s="14" t="s">
        <v>72</v>
      </c>
      <c r="B35" s="15">
        <f>SUM(B7:B34)</f>
        <v>156655942</v>
      </c>
      <c r="C35" s="15">
        <f t="shared" ref="C35:E35" si="1">SUM(C7:C34)</f>
        <v>148700561</v>
      </c>
      <c r="D35" s="15">
        <f t="shared" si="1"/>
        <v>909226028</v>
      </c>
      <c r="E35" s="15">
        <f t="shared" si="1"/>
        <v>871612891</v>
      </c>
      <c r="F35" s="16">
        <f t="shared" si="0"/>
        <v>-4.1368302096164768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8052896</v>
      </c>
      <c r="C38" s="41">
        <f>D7</f>
        <v>8575761</v>
      </c>
      <c r="D38" s="41">
        <f>_xlfn.RANK.EQ(B38,$B$38:$B$65)+COUNTIF($B$38:$B$65,B38)-1</f>
        <v>20</v>
      </c>
      <c r="E38" s="42" t="str">
        <f t="shared" ref="E38:E65" si="2">INDEX($A$38:$B$65,MATCH(ROW()-37,$D$38:$D$65,0),1)</f>
        <v>BAHIA DE ALGECIRAS</v>
      </c>
      <c r="F38" s="42">
        <f>LOOKUP(E38,$A$38:$A$65,$B$38:$B$65)</f>
        <v>168861150</v>
      </c>
      <c r="G38" s="42">
        <f>LOOKUP(E38,$A$38:$A$65,$C$38:$C$65)</f>
        <v>159647844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4758156</v>
      </c>
      <c r="C39" s="41">
        <f t="shared" ref="C39:C65" si="5">D8</f>
        <v>5525028</v>
      </c>
      <c r="D39" s="41">
        <f t="shared" ref="D39:D65" si="6">_xlfn.RANK.EQ(B39,$B$38:$B$65)+COUNTIF($B$38:$B$65,B39)-1</f>
        <v>23</v>
      </c>
      <c r="E39" s="42" t="str">
        <f t="shared" si="2"/>
        <v>BARCELONA</v>
      </c>
      <c r="F39" s="42">
        <f t="shared" ref="F39:F54" si="7">LOOKUP(E39,$A$38:$A$65,$B$38:$B$65)</f>
        <v>123391582</v>
      </c>
      <c r="G39" s="42">
        <f t="shared" ref="G39:G65" si="8">LOOKUP(E39,$A$38:$A$65,$C$38:$C$65)</f>
        <v>121578269</v>
      </c>
    </row>
    <row r="40" spans="1:9" x14ac:dyDescent="0.25">
      <c r="A40" s="42" t="str">
        <f t="shared" si="3"/>
        <v>ALMERIA</v>
      </c>
      <c r="B40" s="41">
        <f t="shared" si="4"/>
        <v>8108055</v>
      </c>
      <c r="C40" s="41">
        <f t="shared" si="5"/>
        <v>10268972</v>
      </c>
      <c r="D40" s="41">
        <f t="shared" si="6"/>
        <v>19</v>
      </c>
      <c r="E40" s="42" t="str">
        <f t="shared" si="2"/>
        <v>VALENCIA</v>
      </c>
      <c r="F40" s="42">
        <f t="shared" si="7"/>
        <v>102143508</v>
      </c>
      <c r="G40" s="42">
        <f t="shared" si="8"/>
        <v>101453283</v>
      </c>
    </row>
    <row r="41" spans="1:9" x14ac:dyDescent="0.25">
      <c r="A41" s="42" t="str">
        <f t="shared" si="3"/>
        <v>AVILES</v>
      </c>
      <c r="B41" s="41">
        <f t="shared" si="4"/>
        <v>2956216</v>
      </c>
      <c r="C41" s="41">
        <f t="shared" si="5"/>
        <v>2801180</v>
      </c>
      <c r="D41" s="41">
        <f t="shared" si="6"/>
        <v>25</v>
      </c>
      <c r="E41" s="42" t="str">
        <f t="shared" si="2"/>
        <v>LAS PALMAS</v>
      </c>
      <c r="F41" s="42">
        <f t="shared" si="7"/>
        <v>100232188</v>
      </c>
      <c r="G41" s="42">
        <f t="shared" si="8"/>
        <v>118260406</v>
      </c>
    </row>
    <row r="42" spans="1:9" x14ac:dyDescent="0.25">
      <c r="A42" s="42" t="str">
        <f t="shared" si="3"/>
        <v>BAHIA DE ALGECIRAS</v>
      </c>
      <c r="B42" s="41">
        <f t="shared" si="4"/>
        <v>168861150</v>
      </c>
      <c r="C42" s="41">
        <f t="shared" si="5"/>
        <v>159647844</v>
      </c>
      <c r="D42" s="41">
        <f t="shared" si="6"/>
        <v>1</v>
      </c>
      <c r="E42" s="42" t="str">
        <f t="shared" si="2"/>
        <v>SANTA CRUZ DE TENERIFE</v>
      </c>
      <c r="F42" s="42">
        <f t="shared" si="7"/>
        <v>93809378</v>
      </c>
      <c r="G42" s="42">
        <f t="shared" si="8"/>
        <v>97599255</v>
      </c>
    </row>
    <row r="43" spans="1:9" x14ac:dyDescent="0.25">
      <c r="A43" s="42" t="str">
        <f t="shared" si="3"/>
        <v>BAHIA DE CADIZ</v>
      </c>
      <c r="B43" s="41">
        <f t="shared" si="4"/>
        <v>11824142</v>
      </c>
      <c r="C43" s="41">
        <f t="shared" si="5"/>
        <v>11509989</v>
      </c>
      <c r="D43" s="41">
        <f t="shared" si="6"/>
        <v>15</v>
      </c>
      <c r="E43" s="42" t="str">
        <f t="shared" si="2"/>
        <v>BALEARES</v>
      </c>
      <c r="F43" s="42">
        <f t="shared" si="7"/>
        <v>55637396</v>
      </c>
      <c r="G43" s="42">
        <f t="shared" si="8"/>
        <v>64337569</v>
      </c>
    </row>
    <row r="44" spans="1:9" x14ac:dyDescent="0.25">
      <c r="A44" s="42" t="str">
        <f t="shared" si="3"/>
        <v>BALEARES</v>
      </c>
      <c r="B44" s="41">
        <f t="shared" si="4"/>
        <v>55637396</v>
      </c>
      <c r="C44" s="41">
        <f t="shared" si="5"/>
        <v>64337569</v>
      </c>
      <c r="D44" s="41">
        <f t="shared" si="6"/>
        <v>6</v>
      </c>
      <c r="E44" s="42" t="str">
        <f t="shared" si="2"/>
        <v>CEUTA</v>
      </c>
      <c r="F44" s="42">
        <f t="shared" si="7"/>
        <v>30337895</v>
      </c>
      <c r="G44" s="42">
        <f t="shared" si="8"/>
        <v>34576987</v>
      </c>
    </row>
    <row r="45" spans="1:9" x14ac:dyDescent="0.25">
      <c r="A45" s="42" t="str">
        <f t="shared" si="3"/>
        <v>BARCELONA</v>
      </c>
      <c r="B45" s="41">
        <f t="shared" si="4"/>
        <v>123391582</v>
      </c>
      <c r="C45" s="41">
        <f t="shared" si="5"/>
        <v>121578269</v>
      </c>
      <c r="D45" s="41">
        <f t="shared" si="6"/>
        <v>2</v>
      </c>
      <c r="E45" s="42" t="str">
        <f t="shared" si="2"/>
        <v>BILBAO</v>
      </c>
      <c r="F45" s="42">
        <f t="shared" si="7"/>
        <v>19192069</v>
      </c>
      <c r="G45" s="42">
        <f t="shared" si="8"/>
        <v>19074016</v>
      </c>
    </row>
    <row r="46" spans="1:9" x14ac:dyDescent="0.25">
      <c r="A46" s="42" t="str">
        <f t="shared" si="3"/>
        <v>BILBAO</v>
      </c>
      <c r="B46" s="41">
        <f t="shared" si="4"/>
        <v>19192069</v>
      </c>
      <c r="C46" s="41">
        <f t="shared" si="5"/>
        <v>19074016</v>
      </c>
      <c r="D46" s="41">
        <f t="shared" si="6"/>
        <v>8</v>
      </c>
      <c r="E46" s="42" t="str">
        <f t="shared" si="2"/>
        <v>TARRAGONA</v>
      </c>
      <c r="F46" s="42">
        <f t="shared" si="7"/>
        <v>18766327</v>
      </c>
      <c r="G46" s="42">
        <f t="shared" si="8"/>
        <v>21269943</v>
      </c>
    </row>
    <row r="47" spans="1:9" x14ac:dyDescent="0.25">
      <c r="A47" s="42" t="str">
        <f t="shared" si="3"/>
        <v>CARTAGENA</v>
      </c>
      <c r="B47" s="41">
        <f t="shared" si="4"/>
        <v>16547453</v>
      </c>
      <c r="C47" s="41">
        <f t="shared" si="5"/>
        <v>16697297</v>
      </c>
      <c r="D47" s="41">
        <f t="shared" si="6"/>
        <v>10</v>
      </c>
      <c r="E47" s="42" t="str">
        <f t="shared" si="2"/>
        <v>CARTAGENA</v>
      </c>
      <c r="F47" s="42">
        <f t="shared" si="7"/>
        <v>16547453</v>
      </c>
      <c r="G47" s="42">
        <f t="shared" si="8"/>
        <v>16697297</v>
      </c>
    </row>
    <row r="48" spans="1:9" x14ac:dyDescent="0.25">
      <c r="A48" s="42" t="str">
        <f t="shared" si="3"/>
        <v>CASTELLON</v>
      </c>
      <c r="B48" s="41">
        <f t="shared" si="4"/>
        <v>8838965</v>
      </c>
      <c r="C48" s="41">
        <f t="shared" si="5"/>
        <v>7595332</v>
      </c>
      <c r="D48" s="41">
        <f t="shared" si="6"/>
        <v>18</v>
      </c>
      <c r="E48" s="42" t="str">
        <f t="shared" si="2"/>
        <v>MALAGA</v>
      </c>
      <c r="F48" s="42">
        <f t="shared" si="7"/>
        <v>15221109</v>
      </c>
      <c r="G48" s="42">
        <f t="shared" si="8"/>
        <v>24825248</v>
      </c>
    </row>
    <row r="49" spans="1:7" x14ac:dyDescent="0.25">
      <c r="A49" s="42" t="str">
        <f t="shared" si="3"/>
        <v>CEUTA</v>
      </c>
      <c r="B49" s="41">
        <f t="shared" si="4"/>
        <v>30337895</v>
      </c>
      <c r="C49" s="41">
        <f t="shared" si="5"/>
        <v>34576987</v>
      </c>
      <c r="D49" s="41">
        <f t="shared" si="6"/>
        <v>7</v>
      </c>
      <c r="E49" s="42" t="str">
        <f t="shared" si="2"/>
        <v>VIGO</v>
      </c>
      <c r="F49" s="42">
        <f t="shared" si="7"/>
        <v>14095349</v>
      </c>
      <c r="G49" s="42">
        <f t="shared" si="8"/>
        <v>15396871</v>
      </c>
    </row>
    <row r="50" spans="1:7" x14ac:dyDescent="0.25">
      <c r="A50" s="42" t="str">
        <f t="shared" si="3"/>
        <v>FERROL-SAN CIBRAO</v>
      </c>
      <c r="B50" s="41">
        <f t="shared" si="4"/>
        <v>7768125</v>
      </c>
      <c r="C50" s="41">
        <f t="shared" si="5"/>
        <v>7967105</v>
      </c>
      <c r="D50" s="41">
        <f t="shared" si="6"/>
        <v>21</v>
      </c>
      <c r="E50" s="42" t="str">
        <f t="shared" si="2"/>
        <v>HUELVA</v>
      </c>
      <c r="F50" s="42">
        <f t="shared" si="7"/>
        <v>13062607</v>
      </c>
      <c r="G50" s="42">
        <f t="shared" si="8"/>
        <v>14512975</v>
      </c>
    </row>
    <row r="51" spans="1:7" x14ac:dyDescent="0.25">
      <c r="A51" s="42" t="str">
        <f t="shared" si="3"/>
        <v>GIJON</v>
      </c>
      <c r="B51" s="41">
        <f t="shared" si="4"/>
        <v>9545594</v>
      </c>
      <c r="C51" s="41">
        <f t="shared" si="5"/>
        <v>9338534</v>
      </c>
      <c r="D51" s="41">
        <f t="shared" si="6"/>
        <v>17</v>
      </c>
      <c r="E51" s="42" t="str">
        <f t="shared" si="2"/>
        <v>MELILLA</v>
      </c>
      <c r="F51" s="42">
        <f t="shared" si="7"/>
        <v>12427351</v>
      </c>
      <c r="G51" s="42">
        <f t="shared" si="8"/>
        <v>12276053</v>
      </c>
    </row>
    <row r="52" spans="1:7" x14ac:dyDescent="0.25">
      <c r="A52" s="42" t="str">
        <f t="shared" si="3"/>
        <v>HUELVA</v>
      </c>
      <c r="B52" s="41">
        <f t="shared" si="4"/>
        <v>13062607</v>
      </c>
      <c r="C52" s="41">
        <f t="shared" si="5"/>
        <v>14512975</v>
      </c>
      <c r="D52" s="41">
        <f t="shared" si="6"/>
        <v>13</v>
      </c>
      <c r="E52" s="42" t="str">
        <f t="shared" si="2"/>
        <v>BAHIA DE CADIZ</v>
      </c>
      <c r="F52" s="42">
        <f t="shared" si="7"/>
        <v>11824142</v>
      </c>
      <c r="G52" s="42">
        <f t="shared" si="8"/>
        <v>11509989</v>
      </c>
    </row>
    <row r="53" spans="1:7" x14ac:dyDescent="0.25">
      <c r="A53" s="42" t="str">
        <f t="shared" si="3"/>
        <v>LAS PALMAS</v>
      </c>
      <c r="B53" s="41">
        <f t="shared" si="4"/>
        <v>100232188</v>
      </c>
      <c r="C53" s="41">
        <f t="shared" si="5"/>
        <v>118260406</v>
      </c>
      <c r="D53" s="41">
        <f t="shared" si="6"/>
        <v>4</v>
      </c>
      <c r="E53" s="42" t="str">
        <f t="shared" si="2"/>
        <v>SANTANDER</v>
      </c>
      <c r="F53" s="42">
        <f t="shared" si="7"/>
        <v>10015520</v>
      </c>
      <c r="G53" s="42">
        <f t="shared" si="8"/>
        <v>10212312</v>
      </c>
    </row>
    <row r="54" spans="1:7" x14ac:dyDescent="0.25">
      <c r="A54" s="42" t="str">
        <f t="shared" si="3"/>
        <v>MALAGA</v>
      </c>
      <c r="B54" s="41">
        <f t="shared" si="4"/>
        <v>15221109</v>
      </c>
      <c r="C54" s="41">
        <f t="shared" si="5"/>
        <v>24825248</v>
      </c>
      <c r="D54" s="41">
        <f t="shared" si="6"/>
        <v>11</v>
      </c>
      <c r="E54" s="42" t="str">
        <f t="shared" si="2"/>
        <v>GIJON</v>
      </c>
      <c r="F54" s="42">
        <f t="shared" si="7"/>
        <v>9545594</v>
      </c>
      <c r="G54" s="42">
        <f t="shared" si="8"/>
        <v>9338534</v>
      </c>
    </row>
    <row r="55" spans="1:7" x14ac:dyDescent="0.25">
      <c r="A55" s="42" t="str">
        <f t="shared" si="3"/>
        <v>MARIN Y RIA DE PONTEVEDRA</v>
      </c>
      <c r="B55" s="41">
        <f t="shared" si="4"/>
        <v>2084279</v>
      </c>
      <c r="C55" s="41">
        <f t="shared" si="5"/>
        <v>2577398</v>
      </c>
      <c r="D55" s="41">
        <f t="shared" si="6"/>
        <v>27</v>
      </c>
      <c r="E55" s="42" t="str">
        <f t="shared" si="2"/>
        <v>CASTELLON</v>
      </c>
      <c r="F55" s="42">
        <f t="shared" ref="F55:F65" si="9">LOOKUP(E55,$A$38:$A$65,$B$38:$B$65)</f>
        <v>8838965</v>
      </c>
      <c r="G55" s="42">
        <f t="shared" si="8"/>
        <v>7595332</v>
      </c>
    </row>
    <row r="56" spans="1:7" x14ac:dyDescent="0.25">
      <c r="A56" s="42" t="str">
        <f t="shared" si="3"/>
        <v>MELILLA</v>
      </c>
      <c r="B56" s="41">
        <f t="shared" si="4"/>
        <v>12427351</v>
      </c>
      <c r="C56" s="41">
        <f t="shared" si="5"/>
        <v>12276053</v>
      </c>
      <c r="D56" s="41">
        <f t="shared" si="6"/>
        <v>14</v>
      </c>
      <c r="E56" s="42" t="str">
        <f t="shared" si="2"/>
        <v>ALMERIA</v>
      </c>
      <c r="F56" s="42">
        <f t="shared" si="9"/>
        <v>8108055</v>
      </c>
      <c r="G56" s="42">
        <f t="shared" si="8"/>
        <v>10268972</v>
      </c>
    </row>
    <row r="57" spans="1:7" x14ac:dyDescent="0.25">
      <c r="A57" s="42" t="str">
        <f t="shared" si="3"/>
        <v>MOTRIL</v>
      </c>
      <c r="B57" s="41">
        <f t="shared" si="4"/>
        <v>7438328</v>
      </c>
      <c r="C57" s="41">
        <f t="shared" si="5"/>
        <v>4746521</v>
      </c>
      <c r="D57" s="41">
        <f t="shared" si="6"/>
        <v>22</v>
      </c>
      <c r="E57" s="42" t="str">
        <f t="shared" si="2"/>
        <v>A CORUÑA</v>
      </c>
      <c r="F57" s="42">
        <f t="shared" si="9"/>
        <v>8052896</v>
      </c>
      <c r="G57" s="42">
        <f t="shared" si="8"/>
        <v>8575761</v>
      </c>
    </row>
    <row r="58" spans="1:7" x14ac:dyDescent="0.25">
      <c r="A58" s="42" t="str">
        <f t="shared" si="3"/>
        <v>PASAIA</v>
      </c>
      <c r="B58" s="41">
        <f t="shared" si="4"/>
        <v>3110720</v>
      </c>
      <c r="C58" s="41">
        <f t="shared" si="5"/>
        <v>3015603</v>
      </c>
      <c r="D58" s="41">
        <f t="shared" si="6"/>
        <v>24</v>
      </c>
      <c r="E58" s="42" t="str">
        <f t="shared" si="2"/>
        <v>FERROL-SAN CIBRAO</v>
      </c>
      <c r="F58" s="42">
        <f t="shared" si="9"/>
        <v>7768125</v>
      </c>
      <c r="G58" s="42">
        <f t="shared" si="8"/>
        <v>7967105</v>
      </c>
    </row>
    <row r="59" spans="1:7" x14ac:dyDescent="0.25">
      <c r="A59" s="42" t="str">
        <f t="shared" si="3"/>
        <v>SANTA CRUZ DE TENERIFE</v>
      </c>
      <c r="B59" s="41">
        <f t="shared" si="4"/>
        <v>93809378</v>
      </c>
      <c r="C59" s="41">
        <f t="shared" si="5"/>
        <v>97599255</v>
      </c>
      <c r="D59" s="41">
        <f t="shared" si="6"/>
        <v>5</v>
      </c>
      <c r="E59" s="42" t="str">
        <f t="shared" si="2"/>
        <v>MOTRIL</v>
      </c>
      <c r="F59" s="42">
        <f t="shared" si="9"/>
        <v>7438328</v>
      </c>
      <c r="G59" s="42">
        <f t="shared" si="8"/>
        <v>4746521</v>
      </c>
    </row>
    <row r="60" spans="1:7" x14ac:dyDescent="0.25">
      <c r="A60" s="42" t="str">
        <f t="shared" si="3"/>
        <v>SANTANDER</v>
      </c>
      <c r="B60" s="41">
        <f t="shared" si="4"/>
        <v>10015520</v>
      </c>
      <c r="C60" s="41">
        <f t="shared" si="5"/>
        <v>10212312</v>
      </c>
      <c r="D60" s="41">
        <f t="shared" si="6"/>
        <v>16</v>
      </c>
      <c r="E60" s="42" t="str">
        <f t="shared" si="2"/>
        <v>ALICANTE</v>
      </c>
      <c r="F60" s="42">
        <f t="shared" si="9"/>
        <v>4758156</v>
      </c>
      <c r="G60" s="42">
        <f t="shared" si="8"/>
        <v>5525028</v>
      </c>
    </row>
    <row r="61" spans="1:7" x14ac:dyDescent="0.25">
      <c r="A61" s="42" t="str">
        <f t="shared" si="3"/>
        <v>SEVILLA</v>
      </c>
      <c r="B61" s="41">
        <f t="shared" si="4"/>
        <v>2571502</v>
      </c>
      <c r="C61" s="41">
        <f t="shared" si="5"/>
        <v>2688817</v>
      </c>
      <c r="D61" s="41">
        <f t="shared" si="6"/>
        <v>26</v>
      </c>
      <c r="E61" s="42" t="str">
        <f t="shared" si="2"/>
        <v>PASAIA</v>
      </c>
      <c r="F61" s="42">
        <f t="shared" si="9"/>
        <v>3110720</v>
      </c>
      <c r="G61" s="42">
        <f t="shared" si="8"/>
        <v>3015603</v>
      </c>
    </row>
    <row r="62" spans="1:7" x14ac:dyDescent="0.25">
      <c r="A62" s="42" t="str">
        <f t="shared" si="3"/>
        <v>TARRAGONA</v>
      </c>
      <c r="B62" s="41">
        <f t="shared" si="4"/>
        <v>18766327</v>
      </c>
      <c r="C62" s="41">
        <f t="shared" si="5"/>
        <v>21269943</v>
      </c>
      <c r="D62" s="41">
        <f t="shared" si="6"/>
        <v>9</v>
      </c>
      <c r="E62" s="42" t="str">
        <f t="shared" si="2"/>
        <v>AVILES</v>
      </c>
      <c r="F62" s="42">
        <f t="shared" si="9"/>
        <v>2956216</v>
      </c>
      <c r="G62" s="42">
        <f t="shared" si="8"/>
        <v>2801180</v>
      </c>
    </row>
    <row r="63" spans="1:7" x14ac:dyDescent="0.25">
      <c r="A63" s="42" t="str">
        <f t="shared" si="3"/>
        <v>VALENCIA</v>
      </c>
      <c r="B63" s="41">
        <f t="shared" si="4"/>
        <v>102143508</v>
      </c>
      <c r="C63" s="41">
        <f t="shared" si="5"/>
        <v>101453283</v>
      </c>
      <c r="D63" s="41">
        <f t="shared" si="6"/>
        <v>3</v>
      </c>
      <c r="E63" s="42" t="str">
        <f t="shared" si="2"/>
        <v>SEVILLA</v>
      </c>
      <c r="F63" s="42">
        <f t="shared" si="9"/>
        <v>2571502</v>
      </c>
      <c r="G63" s="42">
        <f t="shared" si="8"/>
        <v>2688817</v>
      </c>
    </row>
    <row r="64" spans="1:7" x14ac:dyDescent="0.25">
      <c r="A64" s="42" t="str">
        <f t="shared" si="3"/>
        <v>VIGO</v>
      </c>
      <c r="B64" s="41">
        <f t="shared" si="4"/>
        <v>14095349</v>
      </c>
      <c r="C64" s="41">
        <f t="shared" si="5"/>
        <v>15396871</v>
      </c>
      <c r="D64" s="41">
        <f t="shared" si="6"/>
        <v>12</v>
      </c>
      <c r="E64" s="42" t="str">
        <f t="shared" si="2"/>
        <v>MARIN Y RIA DE PONTEVEDRA</v>
      </c>
      <c r="F64" s="42">
        <f t="shared" si="9"/>
        <v>2084279</v>
      </c>
      <c r="G64" s="42">
        <f t="shared" si="8"/>
        <v>2577398</v>
      </c>
    </row>
    <row r="65" spans="1:7" x14ac:dyDescent="0.25">
      <c r="A65" s="42" t="str">
        <f t="shared" si="3"/>
        <v>VILAGARCIA</v>
      </c>
      <c r="B65" s="41">
        <f t="shared" si="4"/>
        <v>815031</v>
      </c>
      <c r="C65" s="41">
        <f t="shared" si="5"/>
        <v>897460</v>
      </c>
      <c r="D65" s="41">
        <f t="shared" si="6"/>
        <v>28</v>
      </c>
      <c r="E65" s="42" t="str">
        <f t="shared" si="2"/>
        <v>VILAGARCIA</v>
      </c>
      <c r="F65" s="42">
        <f t="shared" si="9"/>
        <v>815031</v>
      </c>
      <c r="G65" s="42">
        <f t="shared" si="8"/>
        <v>897460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style="47" bestFit="1" customWidth="1"/>
    <col min="2" max="5" width="11.42578125" style="47"/>
    <col min="6" max="6" width="8.42578125" style="47" customWidth="1"/>
    <col min="7" max="16384" width="11.42578125" style="47"/>
  </cols>
  <sheetData>
    <row r="1" spans="1:12" s="45" customFormat="1" ht="22.5" customHeight="1" x14ac:dyDescent="0.35">
      <c r="F1" s="46" t="s">
        <v>93</v>
      </c>
    </row>
    <row r="2" spans="1:12" s="45" customFormat="1" ht="21" x14ac:dyDescent="0.35">
      <c r="F2" s="46"/>
    </row>
    <row r="5" spans="1:12" x14ac:dyDescent="0.25">
      <c r="A5" s="73" t="s">
        <v>97</v>
      </c>
      <c r="B5" s="71" t="str">
        <f>'Resumen general'!D6</f>
        <v>Mes Junio</v>
      </c>
      <c r="C5" s="72"/>
      <c r="D5" s="71" t="str">
        <f>'Resumen general'!F6</f>
        <v>Acumulado desde Enero</v>
      </c>
      <c r="E5" s="72"/>
      <c r="F5" s="72"/>
      <c r="L5" s="48">
        <f>'Resumen general'!I4</f>
        <v>41493</v>
      </c>
    </row>
    <row r="6" spans="1:12" x14ac:dyDescent="0.25">
      <c r="A6" s="74"/>
      <c r="B6" s="49">
        <f>'Resumen general'!D7</f>
        <v>2012</v>
      </c>
      <c r="C6" s="49">
        <f>'Resumen general'!E7</f>
        <v>2013</v>
      </c>
      <c r="D6" s="49">
        <f>'Resumen general'!F7</f>
        <v>2012</v>
      </c>
      <c r="E6" s="49">
        <f>'Resumen general'!G7</f>
        <v>2013</v>
      </c>
      <c r="F6" s="49" t="s">
        <v>43</v>
      </c>
    </row>
    <row r="7" spans="1:12" x14ac:dyDescent="0.25">
      <c r="A7" s="50" t="s">
        <v>44</v>
      </c>
      <c r="B7" s="51">
        <v>6</v>
      </c>
      <c r="C7" s="51">
        <v>5</v>
      </c>
      <c r="D7" s="51">
        <v>42</v>
      </c>
      <c r="E7" s="51">
        <v>40</v>
      </c>
      <c r="F7" s="52">
        <f>((E7*100)/D7)-100</f>
        <v>-4.7619047619047592</v>
      </c>
      <c r="G7" s="53"/>
      <c r="H7" s="53"/>
      <c r="I7" s="53"/>
    </row>
    <row r="8" spans="1:12" x14ac:dyDescent="0.25">
      <c r="A8" s="54" t="s">
        <v>45</v>
      </c>
      <c r="B8" s="55">
        <v>1</v>
      </c>
      <c r="C8" s="55">
        <v>1</v>
      </c>
      <c r="D8" s="55">
        <v>19</v>
      </c>
      <c r="E8" s="55">
        <v>14</v>
      </c>
      <c r="F8" s="56">
        <f t="shared" ref="F8:F35" si="0">((E8*100)/D8)-100</f>
        <v>-26.315789473684205</v>
      </c>
      <c r="G8" s="53"/>
      <c r="H8" s="53"/>
      <c r="I8" s="53"/>
    </row>
    <row r="9" spans="1:12" x14ac:dyDescent="0.25">
      <c r="A9" s="50" t="s">
        <v>46</v>
      </c>
      <c r="B9" s="51">
        <v>2</v>
      </c>
      <c r="C9" s="51">
        <v>2</v>
      </c>
      <c r="D9" s="51">
        <v>12</v>
      </c>
      <c r="E9" s="51">
        <v>14</v>
      </c>
      <c r="F9" s="52">
        <f t="shared" si="0"/>
        <v>16.666666666666671</v>
      </c>
      <c r="G9" s="53"/>
      <c r="H9" s="53"/>
      <c r="I9" s="53"/>
    </row>
    <row r="10" spans="1:12" x14ac:dyDescent="0.25">
      <c r="A10" s="54" t="s">
        <v>47</v>
      </c>
      <c r="B10" s="55">
        <v>0</v>
      </c>
      <c r="C10" s="55">
        <v>0</v>
      </c>
      <c r="D10" s="55">
        <v>1</v>
      </c>
      <c r="E10" s="55">
        <v>2</v>
      </c>
      <c r="F10" s="56">
        <f t="shared" si="0"/>
        <v>100</v>
      </c>
      <c r="G10" s="53"/>
      <c r="H10" s="53"/>
      <c r="I10" s="53"/>
    </row>
    <row r="11" spans="1:12" x14ac:dyDescent="0.25">
      <c r="A11" s="50" t="s">
        <v>48</v>
      </c>
      <c r="B11" s="51">
        <v>0</v>
      </c>
      <c r="C11" s="51">
        <v>1</v>
      </c>
      <c r="D11" s="51">
        <v>0</v>
      </c>
      <c r="E11" s="51">
        <v>1</v>
      </c>
      <c r="F11" s="57" t="e">
        <f t="shared" si="0"/>
        <v>#DIV/0!</v>
      </c>
      <c r="G11" s="53"/>
      <c r="H11" s="53"/>
      <c r="I11" s="53"/>
    </row>
    <row r="12" spans="1:12" x14ac:dyDescent="0.25">
      <c r="A12" s="54" t="s">
        <v>49</v>
      </c>
      <c r="B12" s="55">
        <v>18</v>
      </c>
      <c r="C12" s="55">
        <v>14</v>
      </c>
      <c r="D12" s="55">
        <v>118</v>
      </c>
      <c r="E12" s="55">
        <v>128</v>
      </c>
      <c r="F12" s="56">
        <f t="shared" si="0"/>
        <v>8.4745762711864359</v>
      </c>
      <c r="G12" s="53"/>
      <c r="H12" s="53"/>
      <c r="I12" s="53"/>
    </row>
    <row r="13" spans="1:12" x14ac:dyDescent="0.25">
      <c r="A13" s="50" t="s">
        <v>50</v>
      </c>
      <c r="B13" s="51">
        <v>61</v>
      </c>
      <c r="C13" s="51">
        <v>72</v>
      </c>
      <c r="D13" s="51">
        <v>222</v>
      </c>
      <c r="E13" s="51">
        <v>267</v>
      </c>
      <c r="F13" s="52">
        <f t="shared" si="0"/>
        <v>20.270270270270274</v>
      </c>
      <c r="G13" s="53"/>
      <c r="H13" s="53"/>
      <c r="I13" s="53"/>
    </row>
    <row r="14" spans="1:12" x14ac:dyDescent="0.25">
      <c r="A14" s="54" t="s">
        <v>51</v>
      </c>
      <c r="B14" s="55">
        <v>78</v>
      </c>
      <c r="C14" s="55">
        <v>81</v>
      </c>
      <c r="D14" s="55">
        <v>306</v>
      </c>
      <c r="E14" s="55">
        <v>351</v>
      </c>
      <c r="F14" s="56">
        <f t="shared" si="0"/>
        <v>14.705882352941174</v>
      </c>
      <c r="G14" s="53"/>
      <c r="H14" s="53"/>
      <c r="I14" s="53"/>
    </row>
    <row r="15" spans="1:12" x14ac:dyDescent="0.25">
      <c r="A15" s="50" t="s">
        <v>52</v>
      </c>
      <c r="B15" s="51">
        <v>5</v>
      </c>
      <c r="C15" s="51">
        <v>5</v>
      </c>
      <c r="D15" s="51">
        <v>14</v>
      </c>
      <c r="E15" s="51">
        <v>12</v>
      </c>
      <c r="F15" s="52">
        <f t="shared" si="0"/>
        <v>-14.285714285714292</v>
      </c>
      <c r="G15" s="53"/>
      <c r="H15" s="53"/>
      <c r="I15" s="53"/>
    </row>
    <row r="16" spans="1:12" x14ac:dyDescent="0.25">
      <c r="A16" s="54" t="s">
        <v>53</v>
      </c>
      <c r="B16" s="55">
        <v>4</v>
      </c>
      <c r="C16" s="55">
        <v>8</v>
      </c>
      <c r="D16" s="55">
        <v>29</v>
      </c>
      <c r="E16" s="55">
        <v>42</v>
      </c>
      <c r="F16" s="56">
        <f t="shared" si="0"/>
        <v>44.827586206896541</v>
      </c>
      <c r="G16" s="53"/>
      <c r="H16" s="53"/>
      <c r="I16" s="53"/>
    </row>
    <row r="17" spans="1:9" x14ac:dyDescent="0.25">
      <c r="A17" s="50" t="s">
        <v>54</v>
      </c>
      <c r="B17" s="51">
        <v>0</v>
      </c>
      <c r="C17" s="51">
        <v>0</v>
      </c>
      <c r="D17" s="51">
        <v>1</v>
      </c>
      <c r="E17" s="51">
        <v>1</v>
      </c>
      <c r="F17" s="52">
        <f t="shared" si="0"/>
        <v>0</v>
      </c>
      <c r="G17" s="53"/>
      <c r="H17" s="53"/>
      <c r="I17" s="53"/>
    </row>
    <row r="18" spans="1:9" x14ac:dyDescent="0.25">
      <c r="A18" s="54" t="s">
        <v>55</v>
      </c>
      <c r="B18" s="55">
        <v>0</v>
      </c>
      <c r="C18" s="55">
        <v>0</v>
      </c>
      <c r="D18" s="55">
        <v>4</v>
      </c>
      <c r="E18" s="55">
        <v>1</v>
      </c>
      <c r="F18" s="56">
        <f t="shared" si="0"/>
        <v>-75</v>
      </c>
      <c r="G18" s="53"/>
      <c r="H18" s="53"/>
      <c r="I18" s="53"/>
    </row>
    <row r="19" spans="1:9" x14ac:dyDescent="0.25">
      <c r="A19" s="50" t="s">
        <v>56</v>
      </c>
      <c r="B19" s="51">
        <v>0</v>
      </c>
      <c r="C19" s="51">
        <v>0</v>
      </c>
      <c r="D19" s="51">
        <v>4</v>
      </c>
      <c r="E19" s="51">
        <v>3</v>
      </c>
      <c r="F19" s="52">
        <f t="shared" si="0"/>
        <v>-25</v>
      </c>
      <c r="G19" s="53"/>
      <c r="H19" s="53"/>
      <c r="I19" s="53"/>
    </row>
    <row r="20" spans="1:9" x14ac:dyDescent="0.25">
      <c r="A20" s="54" t="s">
        <v>57</v>
      </c>
      <c r="B20" s="55">
        <v>0</v>
      </c>
      <c r="C20" s="55">
        <v>1</v>
      </c>
      <c r="D20" s="55">
        <v>3</v>
      </c>
      <c r="E20" s="55">
        <v>5</v>
      </c>
      <c r="F20" s="56">
        <f t="shared" si="0"/>
        <v>66.666666666666657</v>
      </c>
      <c r="G20" s="53"/>
      <c r="H20" s="53"/>
      <c r="I20" s="53"/>
    </row>
    <row r="21" spans="1:9" x14ac:dyDescent="0.25">
      <c r="A21" s="50" t="s">
        <v>58</v>
      </c>
      <c r="B21" s="51">
        <v>0</v>
      </c>
      <c r="C21" s="51">
        <v>0</v>
      </c>
      <c r="D21" s="51">
        <v>0</v>
      </c>
      <c r="E21" s="51">
        <v>1</v>
      </c>
      <c r="F21" s="57" t="e">
        <f t="shared" si="0"/>
        <v>#DIV/0!</v>
      </c>
      <c r="G21" s="53"/>
      <c r="H21" s="53"/>
      <c r="I21" s="53"/>
    </row>
    <row r="22" spans="1:9" x14ac:dyDescent="0.25">
      <c r="A22" s="54" t="s">
        <v>59</v>
      </c>
      <c r="B22" s="55">
        <v>2</v>
      </c>
      <c r="C22" s="55">
        <v>4</v>
      </c>
      <c r="D22" s="55">
        <v>239</v>
      </c>
      <c r="E22" s="55">
        <v>230</v>
      </c>
      <c r="F22" s="56">
        <f t="shared" si="0"/>
        <v>-3.7656903765690402</v>
      </c>
      <c r="G22" s="53"/>
      <c r="H22" s="53"/>
      <c r="I22" s="53"/>
    </row>
    <row r="23" spans="1:9" x14ac:dyDescent="0.25">
      <c r="A23" s="50" t="s">
        <v>60</v>
      </c>
      <c r="B23" s="51">
        <v>12</v>
      </c>
      <c r="C23" s="51">
        <v>9</v>
      </c>
      <c r="D23" s="51">
        <v>130</v>
      </c>
      <c r="E23" s="51">
        <v>110</v>
      </c>
      <c r="F23" s="52">
        <f t="shared" si="0"/>
        <v>-15.384615384615387</v>
      </c>
      <c r="G23" s="53"/>
      <c r="H23" s="53"/>
      <c r="I23" s="53"/>
    </row>
    <row r="24" spans="1:9" x14ac:dyDescent="0.25">
      <c r="A24" s="54" t="s">
        <v>61</v>
      </c>
      <c r="B24" s="55">
        <v>0</v>
      </c>
      <c r="C24" s="55">
        <v>0</v>
      </c>
      <c r="D24" s="55">
        <v>0</v>
      </c>
      <c r="E24" s="55">
        <v>0</v>
      </c>
      <c r="F24" s="58" t="e">
        <f t="shared" si="0"/>
        <v>#DIV/0!</v>
      </c>
      <c r="G24" s="53"/>
      <c r="H24" s="53"/>
      <c r="I24" s="53"/>
    </row>
    <row r="25" spans="1:9" x14ac:dyDescent="0.25">
      <c r="A25" s="50" t="s">
        <v>62</v>
      </c>
      <c r="B25" s="51">
        <v>0</v>
      </c>
      <c r="C25" s="51">
        <v>0</v>
      </c>
      <c r="D25" s="51">
        <v>1</v>
      </c>
      <c r="E25" s="51">
        <v>2</v>
      </c>
      <c r="F25" s="52">
        <f t="shared" si="0"/>
        <v>100</v>
      </c>
      <c r="G25" s="53"/>
      <c r="H25" s="53"/>
      <c r="I25" s="53"/>
    </row>
    <row r="26" spans="1:9" x14ac:dyDescent="0.25">
      <c r="A26" s="54" t="s">
        <v>63</v>
      </c>
      <c r="B26" s="55">
        <v>4</v>
      </c>
      <c r="C26" s="55">
        <v>1</v>
      </c>
      <c r="D26" s="55">
        <v>10</v>
      </c>
      <c r="E26" s="55">
        <v>10</v>
      </c>
      <c r="F26" s="56">
        <f t="shared" si="0"/>
        <v>0</v>
      </c>
      <c r="G26" s="53"/>
      <c r="H26" s="53"/>
      <c r="I26" s="53"/>
    </row>
    <row r="27" spans="1:9" x14ac:dyDescent="0.25">
      <c r="A27" s="50" t="s">
        <v>64</v>
      </c>
      <c r="B27" s="51">
        <v>0</v>
      </c>
      <c r="C27" s="51">
        <v>0</v>
      </c>
      <c r="D27" s="51">
        <v>0</v>
      </c>
      <c r="E27" s="51">
        <v>0</v>
      </c>
      <c r="F27" s="57" t="e">
        <f t="shared" si="0"/>
        <v>#DIV/0!</v>
      </c>
      <c r="G27" s="53"/>
      <c r="H27" s="53"/>
      <c r="I27" s="53"/>
    </row>
    <row r="28" spans="1:9" x14ac:dyDescent="0.25">
      <c r="A28" s="54" t="s">
        <v>65</v>
      </c>
      <c r="B28" s="55">
        <v>1</v>
      </c>
      <c r="C28" s="55">
        <v>3</v>
      </c>
      <c r="D28" s="55">
        <v>251</v>
      </c>
      <c r="E28" s="55">
        <v>276</v>
      </c>
      <c r="F28" s="56">
        <f t="shared" si="0"/>
        <v>9.9601593625498026</v>
      </c>
      <c r="G28" s="53"/>
      <c r="H28" s="53"/>
      <c r="I28" s="53"/>
    </row>
    <row r="29" spans="1:9" x14ac:dyDescent="0.25">
      <c r="A29" s="50" t="s">
        <v>66</v>
      </c>
      <c r="B29" s="51">
        <v>1</v>
      </c>
      <c r="C29" s="51">
        <v>0</v>
      </c>
      <c r="D29" s="51">
        <v>6</v>
      </c>
      <c r="E29" s="51">
        <v>6</v>
      </c>
      <c r="F29" s="52">
        <f t="shared" si="0"/>
        <v>0</v>
      </c>
      <c r="G29" s="53"/>
      <c r="H29" s="53"/>
      <c r="I29" s="53"/>
    </row>
    <row r="30" spans="1:9" x14ac:dyDescent="0.25">
      <c r="A30" s="54" t="s">
        <v>67</v>
      </c>
      <c r="B30" s="55">
        <v>5</v>
      </c>
      <c r="C30" s="55">
        <v>5</v>
      </c>
      <c r="D30" s="55">
        <v>24</v>
      </c>
      <c r="E30" s="55">
        <v>26</v>
      </c>
      <c r="F30" s="56">
        <f t="shared" si="0"/>
        <v>8.3333333333333286</v>
      </c>
      <c r="G30" s="53"/>
      <c r="H30" s="53"/>
      <c r="I30" s="53"/>
    </row>
    <row r="31" spans="1:9" x14ac:dyDescent="0.25">
      <c r="A31" s="50" t="s">
        <v>68</v>
      </c>
      <c r="B31" s="51">
        <v>0</v>
      </c>
      <c r="C31" s="51">
        <v>1</v>
      </c>
      <c r="D31" s="51">
        <v>0</v>
      </c>
      <c r="E31" s="51">
        <v>1</v>
      </c>
      <c r="F31" s="52" t="e">
        <f t="shared" si="0"/>
        <v>#DIV/0!</v>
      </c>
      <c r="G31" s="53"/>
      <c r="H31" s="53"/>
      <c r="I31" s="53"/>
    </row>
    <row r="32" spans="1:9" x14ac:dyDescent="0.25">
      <c r="A32" s="54" t="s">
        <v>69</v>
      </c>
      <c r="B32" s="55">
        <v>20</v>
      </c>
      <c r="C32" s="55">
        <v>12</v>
      </c>
      <c r="D32" s="55">
        <v>82</v>
      </c>
      <c r="E32" s="55">
        <v>86</v>
      </c>
      <c r="F32" s="56">
        <f t="shared" si="0"/>
        <v>4.8780487804878021</v>
      </c>
      <c r="G32" s="53"/>
      <c r="H32" s="53"/>
      <c r="I32" s="53"/>
    </row>
    <row r="33" spans="1:9" x14ac:dyDescent="0.25">
      <c r="A33" s="50" t="s">
        <v>70</v>
      </c>
      <c r="B33" s="51">
        <v>7</v>
      </c>
      <c r="C33" s="51">
        <v>7</v>
      </c>
      <c r="D33" s="51">
        <v>45</v>
      </c>
      <c r="E33" s="51">
        <v>34</v>
      </c>
      <c r="F33" s="52">
        <f t="shared" si="0"/>
        <v>-24.444444444444443</v>
      </c>
      <c r="G33" s="53"/>
      <c r="H33" s="53"/>
      <c r="I33" s="53"/>
    </row>
    <row r="34" spans="1:9" x14ac:dyDescent="0.25">
      <c r="A34" s="54" t="s">
        <v>71</v>
      </c>
      <c r="B34" s="55">
        <v>1</v>
      </c>
      <c r="C34" s="55">
        <v>0</v>
      </c>
      <c r="D34" s="55">
        <v>4</v>
      </c>
      <c r="E34" s="55">
        <v>3</v>
      </c>
      <c r="F34" s="56">
        <f t="shared" si="0"/>
        <v>-25</v>
      </c>
      <c r="G34" s="53"/>
      <c r="H34" s="53"/>
      <c r="I34" s="53"/>
    </row>
    <row r="35" spans="1:9" x14ac:dyDescent="0.25">
      <c r="A35" s="59" t="s">
        <v>72</v>
      </c>
      <c r="B35" s="60">
        <f>SUM(B7:B34)</f>
        <v>228</v>
      </c>
      <c r="C35" s="60">
        <f t="shared" ref="C35:E35" si="1">SUM(C7:C34)</f>
        <v>232</v>
      </c>
      <c r="D35" s="60">
        <f t="shared" si="1"/>
        <v>1567</v>
      </c>
      <c r="E35" s="60">
        <f t="shared" si="1"/>
        <v>1666</v>
      </c>
      <c r="F35" s="61">
        <f t="shared" si="0"/>
        <v>6.3178047223994866</v>
      </c>
      <c r="G35" s="53"/>
      <c r="H35" s="53"/>
      <c r="I35" s="53"/>
    </row>
    <row r="36" spans="1:9" x14ac:dyDescent="0.25">
      <c r="A36" s="62"/>
      <c r="B36" s="62"/>
      <c r="C36" s="62"/>
      <c r="D36" s="62"/>
      <c r="E36" s="62"/>
      <c r="F36" s="62"/>
      <c r="G36" s="62"/>
    </row>
    <row r="37" spans="1:9" x14ac:dyDescent="0.25">
      <c r="A37" s="62"/>
      <c r="B37" s="62">
        <f>E6</f>
        <v>2013</v>
      </c>
      <c r="C37" s="62">
        <f>D6</f>
        <v>2012</v>
      </c>
      <c r="D37" s="62"/>
      <c r="E37" s="62"/>
      <c r="F37" s="62">
        <f>B37</f>
        <v>2013</v>
      </c>
      <c r="G37" s="62">
        <f>C37</f>
        <v>2012</v>
      </c>
    </row>
    <row r="38" spans="1:9" x14ac:dyDescent="0.25">
      <c r="A38" s="62" t="str">
        <f>A7</f>
        <v>A CORUÑA</v>
      </c>
      <c r="B38" s="63">
        <f>E7</f>
        <v>40</v>
      </c>
      <c r="C38" s="63">
        <f>D7</f>
        <v>42</v>
      </c>
      <c r="D38" s="63">
        <f>_xlfn.RANK.EQ(B38,$B$38:$B$65)+COUNTIF($B$38:$B$65,B38)-1</f>
        <v>9</v>
      </c>
      <c r="E38" s="62" t="str">
        <f t="shared" ref="E38:E65" si="2">INDEX($A$38:$B$65,MATCH(ROW()-37,$D$38:$D$65,0),1)</f>
        <v>BARCELONA</v>
      </c>
      <c r="F38" s="62">
        <f>LOOKUP(E38,$A$38:$A$65,$B$38:$B$65)</f>
        <v>351</v>
      </c>
      <c r="G38" s="62">
        <f>LOOKUP(E38,$A$38:$A$65,$C$38:$C$65)</f>
        <v>306</v>
      </c>
    </row>
    <row r="39" spans="1:9" x14ac:dyDescent="0.25">
      <c r="A39" s="62" t="str">
        <f t="shared" ref="A39:A65" si="3">A8</f>
        <v>ALICANTE</v>
      </c>
      <c r="B39" s="63">
        <f t="shared" ref="B39:B65" si="4">E8</f>
        <v>14</v>
      </c>
      <c r="C39" s="63">
        <f t="shared" ref="C39:C65" si="5">D8</f>
        <v>19</v>
      </c>
      <c r="D39" s="63">
        <f t="shared" ref="D39:D65" si="6">_xlfn.RANK.EQ(B39,$B$38:$B$65)+COUNTIF($B$38:$B$65,B39)-1</f>
        <v>13</v>
      </c>
      <c r="E39" s="62" t="str">
        <f t="shared" si="2"/>
        <v>SANTA CRUZ DE TENERIFE</v>
      </c>
      <c r="F39" s="62">
        <f t="shared" ref="F39:F54" si="7">LOOKUP(E39,$A$38:$A$65,$B$38:$B$65)</f>
        <v>276</v>
      </c>
      <c r="G39" s="62">
        <f t="shared" ref="G39:G65" si="8">LOOKUP(E39,$A$38:$A$65,$C$38:$C$65)</f>
        <v>251</v>
      </c>
    </row>
    <row r="40" spans="1:9" x14ac:dyDescent="0.25">
      <c r="A40" s="62" t="str">
        <f t="shared" si="3"/>
        <v>ALMERIA</v>
      </c>
      <c r="B40" s="63">
        <f t="shared" si="4"/>
        <v>14</v>
      </c>
      <c r="C40" s="63">
        <f t="shared" si="5"/>
        <v>12</v>
      </c>
      <c r="D40" s="63">
        <f t="shared" si="6"/>
        <v>13</v>
      </c>
      <c r="E40" s="62" t="str">
        <f t="shared" si="2"/>
        <v>BALEARES</v>
      </c>
      <c r="F40" s="62">
        <f t="shared" si="7"/>
        <v>267</v>
      </c>
      <c r="G40" s="62">
        <f t="shared" si="8"/>
        <v>222</v>
      </c>
    </row>
    <row r="41" spans="1:9" x14ac:dyDescent="0.25">
      <c r="A41" s="62" t="str">
        <f t="shared" si="3"/>
        <v>AVILES</v>
      </c>
      <c r="B41" s="63">
        <f t="shared" si="4"/>
        <v>2</v>
      </c>
      <c r="C41" s="63">
        <f t="shared" si="5"/>
        <v>1</v>
      </c>
      <c r="D41" s="63">
        <f t="shared" si="6"/>
        <v>21</v>
      </c>
      <c r="E41" s="62" t="str">
        <f t="shared" si="2"/>
        <v>LAS PALMAS</v>
      </c>
      <c r="F41" s="62">
        <f t="shared" si="7"/>
        <v>230</v>
      </c>
      <c r="G41" s="62">
        <f t="shared" si="8"/>
        <v>239</v>
      </c>
    </row>
    <row r="42" spans="1:9" x14ac:dyDescent="0.25">
      <c r="A42" s="62" t="str">
        <f t="shared" si="3"/>
        <v>BAHIA DE ALGECIRAS</v>
      </c>
      <c r="B42" s="63">
        <f t="shared" si="4"/>
        <v>1</v>
      </c>
      <c r="C42" s="63">
        <f t="shared" si="5"/>
        <v>0</v>
      </c>
      <c r="D42" s="63">
        <f t="shared" si="6"/>
        <v>26</v>
      </c>
      <c r="E42" s="62" t="str">
        <f t="shared" si="2"/>
        <v>BAHIA DE CADIZ</v>
      </c>
      <c r="F42" s="62">
        <f t="shared" si="7"/>
        <v>128</v>
      </c>
      <c r="G42" s="62">
        <f t="shared" si="8"/>
        <v>118</v>
      </c>
    </row>
    <row r="43" spans="1:9" x14ac:dyDescent="0.25">
      <c r="A43" s="62" t="str">
        <f t="shared" si="3"/>
        <v>BAHIA DE CADIZ</v>
      </c>
      <c r="B43" s="63">
        <f t="shared" si="4"/>
        <v>128</v>
      </c>
      <c r="C43" s="63">
        <f t="shared" si="5"/>
        <v>118</v>
      </c>
      <c r="D43" s="63">
        <f t="shared" si="6"/>
        <v>5</v>
      </c>
      <c r="E43" s="62" t="str">
        <f t="shared" si="2"/>
        <v>MALAGA</v>
      </c>
      <c r="F43" s="62">
        <f t="shared" si="7"/>
        <v>110</v>
      </c>
      <c r="G43" s="62">
        <f t="shared" si="8"/>
        <v>130</v>
      </c>
    </row>
    <row r="44" spans="1:9" x14ac:dyDescent="0.25">
      <c r="A44" s="62" t="str">
        <f t="shared" si="3"/>
        <v>BALEARES</v>
      </c>
      <c r="B44" s="63">
        <f t="shared" si="4"/>
        <v>267</v>
      </c>
      <c r="C44" s="63">
        <f t="shared" si="5"/>
        <v>222</v>
      </c>
      <c r="D44" s="63">
        <f t="shared" si="6"/>
        <v>3</v>
      </c>
      <c r="E44" s="62" t="str">
        <f t="shared" si="2"/>
        <v>VALENCIA</v>
      </c>
      <c r="F44" s="62">
        <f t="shared" si="7"/>
        <v>86</v>
      </c>
      <c r="G44" s="62">
        <f t="shared" si="8"/>
        <v>82</v>
      </c>
    </row>
    <row r="45" spans="1:9" x14ac:dyDescent="0.25">
      <c r="A45" s="62" t="str">
        <f t="shared" si="3"/>
        <v>BARCELONA</v>
      </c>
      <c r="B45" s="63">
        <f t="shared" si="4"/>
        <v>351</v>
      </c>
      <c r="C45" s="63">
        <f t="shared" si="5"/>
        <v>306</v>
      </c>
      <c r="D45" s="63">
        <f t="shared" si="6"/>
        <v>1</v>
      </c>
      <c r="E45" s="62" t="str">
        <f>INDEX($A$38:$B$65,MATCH(ROW()-37,$D$38:$D$65,0),1)</f>
        <v>CARTAGENA</v>
      </c>
      <c r="F45" s="62">
        <f t="shared" si="7"/>
        <v>42</v>
      </c>
      <c r="G45" s="62">
        <f t="shared" si="8"/>
        <v>29</v>
      </c>
    </row>
    <row r="46" spans="1:9" x14ac:dyDescent="0.25">
      <c r="A46" s="62" t="str">
        <f t="shared" si="3"/>
        <v>BILBAO</v>
      </c>
      <c r="B46" s="63">
        <f t="shared" si="4"/>
        <v>12</v>
      </c>
      <c r="C46" s="63">
        <f t="shared" si="5"/>
        <v>14</v>
      </c>
      <c r="D46" s="63">
        <f t="shared" si="6"/>
        <v>14</v>
      </c>
      <c r="E46" s="62" t="str">
        <f>A47</f>
        <v>CARTAGENA</v>
      </c>
      <c r="F46" s="62">
        <f>LOOKUP(E46,$A$38:$A$65,$B$38:$B$65)</f>
        <v>42</v>
      </c>
      <c r="G46" s="62">
        <f>LOOKUP(E46,$A$38:$A$65,$C$38:$C$65)</f>
        <v>29</v>
      </c>
    </row>
    <row r="47" spans="1:9" x14ac:dyDescent="0.25">
      <c r="A47" s="62" t="str">
        <f t="shared" si="3"/>
        <v>CARTAGENA</v>
      </c>
      <c r="B47" s="63">
        <f t="shared" si="4"/>
        <v>42</v>
      </c>
      <c r="C47" s="63">
        <f t="shared" si="5"/>
        <v>29</v>
      </c>
      <c r="D47" s="63">
        <f t="shared" si="6"/>
        <v>8</v>
      </c>
      <c r="E47" s="62" t="str">
        <f t="shared" si="2"/>
        <v>VIGO</v>
      </c>
      <c r="F47" s="62">
        <f t="shared" si="7"/>
        <v>34</v>
      </c>
      <c r="G47" s="62">
        <f t="shared" si="8"/>
        <v>45</v>
      </c>
    </row>
    <row r="48" spans="1:9" x14ac:dyDescent="0.25">
      <c r="A48" s="62" t="str">
        <f t="shared" si="3"/>
        <v>CASTELLON</v>
      </c>
      <c r="B48" s="63">
        <f t="shared" si="4"/>
        <v>1</v>
      </c>
      <c r="C48" s="63">
        <f t="shared" si="5"/>
        <v>1</v>
      </c>
      <c r="D48" s="63">
        <f t="shared" si="6"/>
        <v>26</v>
      </c>
      <c r="E48" s="62" t="str">
        <f t="shared" si="2"/>
        <v>SEVILLA</v>
      </c>
      <c r="F48" s="62">
        <f t="shared" si="7"/>
        <v>26</v>
      </c>
      <c r="G48" s="62">
        <f t="shared" si="8"/>
        <v>24</v>
      </c>
    </row>
    <row r="49" spans="1:7" x14ac:dyDescent="0.25">
      <c r="A49" s="62" t="str">
        <f t="shared" si="3"/>
        <v>CEUTA</v>
      </c>
      <c r="B49" s="63">
        <f t="shared" si="4"/>
        <v>1</v>
      </c>
      <c r="C49" s="63">
        <f t="shared" si="5"/>
        <v>4</v>
      </c>
      <c r="D49" s="63">
        <f t="shared" si="6"/>
        <v>26</v>
      </c>
      <c r="E49" s="62" t="e">
        <f t="shared" si="2"/>
        <v>#N/A</v>
      </c>
      <c r="F49" s="62" t="e">
        <f t="shared" si="7"/>
        <v>#N/A</v>
      </c>
      <c r="G49" s="62" t="e">
        <f t="shared" si="8"/>
        <v>#N/A</v>
      </c>
    </row>
    <row r="50" spans="1:7" x14ac:dyDescent="0.25">
      <c r="A50" s="62" t="str">
        <f t="shared" si="3"/>
        <v>FERROL-SAN CIBRAO</v>
      </c>
      <c r="B50" s="63">
        <f t="shared" si="4"/>
        <v>3</v>
      </c>
      <c r="C50" s="63">
        <f t="shared" si="5"/>
        <v>4</v>
      </c>
      <c r="D50" s="63">
        <f t="shared" si="6"/>
        <v>19</v>
      </c>
      <c r="E50" s="62" t="str">
        <f t="shared" si="2"/>
        <v>ALICANTE</v>
      </c>
      <c r="F50" s="62">
        <f t="shared" si="7"/>
        <v>14</v>
      </c>
      <c r="G50" s="62">
        <f t="shared" si="8"/>
        <v>19</v>
      </c>
    </row>
    <row r="51" spans="1:7" x14ac:dyDescent="0.25">
      <c r="A51" s="62" t="str">
        <f t="shared" si="3"/>
        <v>GIJON</v>
      </c>
      <c r="B51" s="63">
        <f t="shared" si="4"/>
        <v>5</v>
      </c>
      <c r="C51" s="63">
        <f t="shared" si="5"/>
        <v>3</v>
      </c>
      <c r="D51" s="63">
        <f t="shared" si="6"/>
        <v>17</v>
      </c>
      <c r="E51" s="62" t="str">
        <f t="shared" si="2"/>
        <v>BILBAO</v>
      </c>
      <c r="F51" s="62">
        <f t="shared" si="7"/>
        <v>12</v>
      </c>
      <c r="G51" s="62">
        <f t="shared" si="8"/>
        <v>14</v>
      </c>
    </row>
    <row r="52" spans="1:7" x14ac:dyDescent="0.25">
      <c r="A52" s="62" t="str">
        <f t="shared" si="3"/>
        <v>HUELVA</v>
      </c>
      <c r="B52" s="63">
        <f t="shared" si="4"/>
        <v>1</v>
      </c>
      <c r="C52" s="63">
        <f t="shared" si="5"/>
        <v>0</v>
      </c>
      <c r="D52" s="63">
        <f t="shared" si="6"/>
        <v>26</v>
      </c>
      <c r="E52" s="62" t="str">
        <f t="shared" si="2"/>
        <v>MOTRIL</v>
      </c>
      <c r="F52" s="62">
        <f t="shared" si="7"/>
        <v>10</v>
      </c>
      <c r="G52" s="62">
        <f t="shared" si="8"/>
        <v>10</v>
      </c>
    </row>
    <row r="53" spans="1:7" x14ac:dyDescent="0.25">
      <c r="A53" s="62" t="str">
        <f t="shared" si="3"/>
        <v>LAS PALMAS</v>
      </c>
      <c r="B53" s="63">
        <f t="shared" si="4"/>
        <v>230</v>
      </c>
      <c r="C53" s="63">
        <f t="shared" si="5"/>
        <v>239</v>
      </c>
      <c r="D53" s="63">
        <f t="shared" si="6"/>
        <v>4</v>
      </c>
      <c r="E53" s="62" t="str">
        <f t="shared" si="2"/>
        <v>SANTANDER</v>
      </c>
      <c r="F53" s="62">
        <f t="shared" si="7"/>
        <v>6</v>
      </c>
      <c r="G53" s="62">
        <f t="shared" si="8"/>
        <v>6</v>
      </c>
    </row>
    <row r="54" spans="1:7" x14ac:dyDescent="0.25">
      <c r="A54" s="62" t="str">
        <f t="shared" si="3"/>
        <v>MALAGA</v>
      </c>
      <c r="B54" s="63">
        <f t="shared" si="4"/>
        <v>110</v>
      </c>
      <c r="C54" s="63">
        <f t="shared" si="5"/>
        <v>130</v>
      </c>
      <c r="D54" s="63">
        <f t="shared" si="6"/>
        <v>6</v>
      </c>
      <c r="E54" s="62" t="str">
        <f t="shared" si="2"/>
        <v>GIJON</v>
      </c>
      <c r="F54" s="62">
        <f t="shared" si="7"/>
        <v>5</v>
      </c>
      <c r="G54" s="62">
        <f t="shared" si="8"/>
        <v>3</v>
      </c>
    </row>
    <row r="55" spans="1:7" x14ac:dyDescent="0.25">
      <c r="A55" s="62" t="str">
        <f t="shared" si="3"/>
        <v>MARIN Y RIA DE PONTEVEDRA</v>
      </c>
      <c r="B55" s="63">
        <f t="shared" si="4"/>
        <v>0</v>
      </c>
      <c r="C55" s="63">
        <f t="shared" si="5"/>
        <v>0</v>
      </c>
      <c r="D55" s="63">
        <f t="shared" si="6"/>
        <v>28</v>
      </c>
      <c r="E55" s="62" t="e">
        <f t="shared" si="2"/>
        <v>#N/A</v>
      </c>
      <c r="F55" s="62" t="e">
        <f t="shared" ref="F55:F65" si="9">LOOKUP(E55,$A$38:$A$65,$B$38:$B$65)</f>
        <v>#N/A</v>
      </c>
      <c r="G55" s="62" t="e">
        <f t="shared" si="8"/>
        <v>#N/A</v>
      </c>
    </row>
    <row r="56" spans="1:7" x14ac:dyDescent="0.25">
      <c r="A56" s="62" t="str">
        <f t="shared" si="3"/>
        <v>MELILLA</v>
      </c>
      <c r="B56" s="63">
        <f t="shared" si="4"/>
        <v>2</v>
      </c>
      <c r="C56" s="63">
        <f t="shared" si="5"/>
        <v>1</v>
      </c>
      <c r="D56" s="63">
        <f t="shared" si="6"/>
        <v>21</v>
      </c>
      <c r="E56" s="62" t="str">
        <f t="shared" si="2"/>
        <v>FERROL-SAN CIBRAO</v>
      </c>
      <c r="F56" s="62">
        <f t="shared" si="9"/>
        <v>3</v>
      </c>
      <c r="G56" s="62">
        <f t="shared" si="8"/>
        <v>4</v>
      </c>
    </row>
    <row r="57" spans="1:7" x14ac:dyDescent="0.25">
      <c r="A57" s="62" t="str">
        <f t="shared" si="3"/>
        <v>MOTRIL</v>
      </c>
      <c r="B57" s="63">
        <f t="shared" si="4"/>
        <v>10</v>
      </c>
      <c r="C57" s="63">
        <f t="shared" si="5"/>
        <v>10</v>
      </c>
      <c r="D57" s="63">
        <f t="shared" si="6"/>
        <v>15</v>
      </c>
      <c r="E57" s="62" t="e">
        <f t="shared" si="2"/>
        <v>#N/A</v>
      </c>
      <c r="F57" s="62" t="e">
        <f t="shared" si="9"/>
        <v>#N/A</v>
      </c>
      <c r="G57" s="62" t="e">
        <f t="shared" si="8"/>
        <v>#N/A</v>
      </c>
    </row>
    <row r="58" spans="1:7" x14ac:dyDescent="0.25">
      <c r="A58" s="62" t="str">
        <f t="shared" si="3"/>
        <v>PASAIA</v>
      </c>
      <c r="B58" s="63">
        <f t="shared" si="4"/>
        <v>0</v>
      </c>
      <c r="C58" s="63">
        <f t="shared" si="5"/>
        <v>0</v>
      </c>
      <c r="D58" s="63">
        <f t="shared" si="6"/>
        <v>28</v>
      </c>
      <c r="E58" s="62" t="str">
        <f t="shared" si="2"/>
        <v>AVILES</v>
      </c>
      <c r="F58" s="62">
        <f t="shared" si="9"/>
        <v>2</v>
      </c>
      <c r="G58" s="62">
        <f t="shared" si="8"/>
        <v>1</v>
      </c>
    </row>
    <row r="59" spans="1:7" x14ac:dyDescent="0.25">
      <c r="A59" s="62" t="str">
        <f t="shared" si="3"/>
        <v>SANTA CRUZ DE TENERIFE</v>
      </c>
      <c r="B59" s="63">
        <f t="shared" si="4"/>
        <v>276</v>
      </c>
      <c r="C59" s="63">
        <f t="shared" si="5"/>
        <v>251</v>
      </c>
      <c r="D59" s="63">
        <f t="shared" si="6"/>
        <v>2</v>
      </c>
      <c r="E59" s="62" t="e">
        <f t="shared" si="2"/>
        <v>#N/A</v>
      </c>
      <c r="F59" s="62" t="e">
        <f t="shared" si="9"/>
        <v>#N/A</v>
      </c>
      <c r="G59" s="62" t="e">
        <f t="shared" si="8"/>
        <v>#N/A</v>
      </c>
    </row>
    <row r="60" spans="1:7" x14ac:dyDescent="0.25">
      <c r="A60" s="62" t="str">
        <f t="shared" si="3"/>
        <v>SANTANDER</v>
      </c>
      <c r="B60" s="63">
        <f t="shared" si="4"/>
        <v>6</v>
      </c>
      <c r="C60" s="63">
        <f t="shared" si="5"/>
        <v>6</v>
      </c>
      <c r="D60" s="63">
        <f t="shared" si="6"/>
        <v>16</v>
      </c>
      <c r="E60" s="62" t="e">
        <f t="shared" si="2"/>
        <v>#N/A</v>
      </c>
      <c r="F60" s="62" t="e">
        <f t="shared" si="9"/>
        <v>#N/A</v>
      </c>
      <c r="G60" s="62" t="e">
        <f t="shared" si="8"/>
        <v>#N/A</v>
      </c>
    </row>
    <row r="61" spans="1:7" x14ac:dyDescent="0.25">
      <c r="A61" s="62" t="str">
        <f t="shared" si="3"/>
        <v>SEVILLA</v>
      </c>
      <c r="B61" s="63">
        <f t="shared" si="4"/>
        <v>26</v>
      </c>
      <c r="C61" s="63">
        <f t="shared" si="5"/>
        <v>24</v>
      </c>
      <c r="D61" s="63">
        <f t="shared" si="6"/>
        <v>11</v>
      </c>
      <c r="E61" s="62" t="e">
        <f t="shared" si="2"/>
        <v>#N/A</v>
      </c>
      <c r="F61" s="62" t="e">
        <f t="shared" si="9"/>
        <v>#N/A</v>
      </c>
      <c r="G61" s="62" t="e">
        <f t="shared" si="8"/>
        <v>#N/A</v>
      </c>
    </row>
    <row r="62" spans="1:7" x14ac:dyDescent="0.25">
      <c r="A62" s="62" t="str">
        <f t="shared" si="3"/>
        <v>TARRAGONA</v>
      </c>
      <c r="B62" s="63">
        <f t="shared" si="4"/>
        <v>1</v>
      </c>
      <c r="C62" s="63">
        <f t="shared" si="5"/>
        <v>0</v>
      </c>
      <c r="D62" s="63">
        <f t="shared" si="6"/>
        <v>26</v>
      </c>
      <c r="E62" s="62" t="e">
        <f t="shared" si="2"/>
        <v>#N/A</v>
      </c>
      <c r="F62" s="62" t="e">
        <f t="shared" si="9"/>
        <v>#N/A</v>
      </c>
      <c r="G62" s="62" t="e">
        <f t="shared" si="8"/>
        <v>#N/A</v>
      </c>
    </row>
    <row r="63" spans="1:7" x14ac:dyDescent="0.25">
      <c r="A63" s="62" t="str">
        <f t="shared" si="3"/>
        <v>VALENCIA</v>
      </c>
      <c r="B63" s="63">
        <f t="shared" si="4"/>
        <v>86</v>
      </c>
      <c r="C63" s="63">
        <f t="shared" si="5"/>
        <v>82</v>
      </c>
      <c r="D63" s="63">
        <f t="shared" si="6"/>
        <v>7</v>
      </c>
      <c r="E63" s="62" t="str">
        <f t="shared" si="2"/>
        <v>BAHIA DE ALGECIRAS</v>
      </c>
      <c r="F63" s="62">
        <f t="shared" si="9"/>
        <v>1</v>
      </c>
      <c r="G63" s="62">
        <f t="shared" si="8"/>
        <v>0</v>
      </c>
    </row>
    <row r="64" spans="1:7" x14ac:dyDescent="0.25">
      <c r="A64" s="62" t="str">
        <f t="shared" si="3"/>
        <v>VIGO</v>
      </c>
      <c r="B64" s="63">
        <f t="shared" si="4"/>
        <v>34</v>
      </c>
      <c r="C64" s="63">
        <f t="shared" si="5"/>
        <v>45</v>
      </c>
      <c r="D64" s="63">
        <f t="shared" si="6"/>
        <v>10</v>
      </c>
      <c r="E64" s="62" t="e">
        <f t="shared" si="2"/>
        <v>#N/A</v>
      </c>
      <c r="F64" s="62" t="e">
        <f t="shared" si="9"/>
        <v>#N/A</v>
      </c>
      <c r="G64" s="62" t="e">
        <f t="shared" si="8"/>
        <v>#N/A</v>
      </c>
    </row>
    <row r="65" spans="1:7" x14ac:dyDescent="0.25">
      <c r="A65" s="62" t="str">
        <f t="shared" si="3"/>
        <v>VILAGARCIA</v>
      </c>
      <c r="B65" s="63">
        <f t="shared" si="4"/>
        <v>3</v>
      </c>
      <c r="C65" s="63">
        <f t="shared" si="5"/>
        <v>4</v>
      </c>
      <c r="D65" s="63">
        <f t="shared" si="6"/>
        <v>19</v>
      </c>
      <c r="E65" s="62" t="str">
        <f t="shared" si="2"/>
        <v>MARIN Y RIA DE PONTEVEDRA</v>
      </c>
      <c r="F65" s="62">
        <f t="shared" si="9"/>
        <v>0</v>
      </c>
      <c r="G65" s="62">
        <f t="shared" si="8"/>
        <v>0</v>
      </c>
    </row>
    <row r="67" spans="1:7" x14ac:dyDescent="0.25">
      <c r="A67" s="64"/>
      <c r="B67" s="65"/>
      <c r="C67" s="65"/>
      <c r="D67" s="65"/>
      <c r="E67" s="65"/>
      <c r="F67" s="6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75</v>
      </c>
      <c r="G1" s="3"/>
      <c r="H1" s="3"/>
      <c r="I1" s="3"/>
      <c r="J1" s="3"/>
    </row>
    <row r="2" spans="1:12" s="2" customFormat="1" ht="21" x14ac:dyDescent="0.35">
      <c r="F2" s="3"/>
      <c r="G2" s="3"/>
      <c r="H2" s="3"/>
      <c r="I2" s="3"/>
      <c r="J2" s="3" t="s">
        <v>76</v>
      </c>
    </row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7">
        <v>998471</v>
      </c>
      <c r="C7" s="37">
        <v>907112</v>
      </c>
      <c r="D7" s="37">
        <v>5950174</v>
      </c>
      <c r="E7" s="37">
        <v>5833194</v>
      </c>
      <c r="F7" s="10">
        <f>((E7*100)/D7)-100</f>
        <v>-1.9659929272656598</v>
      </c>
      <c r="G7" s="1"/>
      <c r="H7" s="1"/>
      <c r="I7" s="1"/>
    </row>
    <row r="8" spans="1:12" x14ac:dyDescent="0.25">
      <c r="A8" s="11" t="s">
        <v>45</v>
      </c>
      <c r="B8" s="38">
        <v>221096</v>
      </c>
      <c r="C8" s="38">
        <v>240076</v>
      </c>
      <c r="D8" s="38">
        <v>1192915</v>
      </c>
      <c r="E8" s="38">
        <v>1187394</v>
      </c>
      <c r="F8" s="13">
        <f t="shared" ref="F8:F35" si="0">((E8*100)/D8)-100</f>
        <v>-0.46281587539766633</v>
      </c>
      <c r="G8" s="1"/>
      <c r="H8" s="1"/>
      <c r="I8" s="1"/>
    </row>
    <row r="9" spans="1:12" x14ac:dyDescent="0.25">
      <c r="A9" s="8" t="s">
        <v>46</v>
      </c>
      <c r="B9" s="37">
        <v>540348</v>
      </c>
      <c r="C9" s="37">
        <v>297567</v>
      </c>
      <c r="D9" s="37">
        <v>2981446</v>
      </c>
      <c r="E9" s="37">
        <v>2246944</v>
      </c>
      <c r="F9" s="10">
        <f t="shared" si="0"/>
        <v>-24.635763988346596</v>
      </c>
      <c r="G9" s="1"/>
      <c r="H9" s="1"/>
      <c r="I9" s="1"/>
    </row>
    <row r="10" spans="1:12" x14ac:dyDescent="0.25">
      <c r="A10" s="11" t="s">
        <v>47</v>
      </c>
      <c r="B10" s="38">
        <v>355338</v>
      </c>
      <c r="C10" s="38">
        <v>480899</v>
      </c>
      <c r="D10" s="38">
        <v>2495708</v>
      </c>
      <c r="E10" s="38">
        <v>2356843</v>
      </c>
      <c r="F10" s="13">
        <f t="shared" si="0"/>
        <v>-5.5641525370756568</v>
      </c>
      <c r="G10" s="1"/>
      <c r="H10" s="1"/>
      <c r="I10" s="1"/>
    </row>
    <row r="11" spans="1:12" x14ac:dyDescent="0.25">
      <c r="A11" s="8" t="s">
        <v>48</v>
      </c>
      <c r="B11" s="37">
        <v>7819995</v>
      </c>
      <c r="C11" s="37">
        <v>6858584</v>
      </c>
      <c r="D11" s="37">
        <v>41029910</v>
      </c>
      <c r="E11" s="37">
        <v>40483050</v>
      </c>
      <c r="F11" s="10">
        <f t="shared" si="0"/>
        <v>-1.3328325604418865</v>
      </c>
      <c r="G11" s="1"/>
      <c r="H11" s="1"/>
      <c r="I11" s="1"/>
    </row>
    <row r="12" spans="1:12" x14ac:dyDescent="0.25">
      <c r="A12" s="11" t="s">
        <v>49</v>
      </c>
      <c r="B12" s="38">
        <v>235860</v>
      </c>
      <c r="C12" s="38">
        <v>269323</v>
      </c>
      <c r="D12" s="38">
        <v>1831233</v>
      </c>
      <c r="E12" s="38">
        <v>1774668</v>
      </c>
      <c r="F12" s="13">
        <f t="shared" si="0"/>
        <v>-3.0889023952713757</v>
      </c>
      <c r="G12" s="1"/>
      <c r="H12" s="1"/>
      <c r="I12" s="1"/>
    </row>
    <row r="13" spans="1:12" x14ac:dyDescent="0.25">
      <c r="A13" s="8" t="s">
        <v>50</v>
      </c>
      <c r="B13" s="37">
        <v>1141495</v>
      </c>
      <c r="C13" s="37">
        <v>1133596</v>
      </c>
      <c r="D13" s="37">
        <v>5833074</v>
      </c>
      <c r="E13" s="37">
        <v>5564062</v>
      </c>
      <c r="F13" s="10">
        <f t="shared" si="0"/>
        <v>-4.6118393149135386</v>
      </c>
      <c r="G13" s="1"/>
      <c r="H13" s="1"/>
      <c r="I13" s="1"/>
    </row>
    <row r="14" spans="1:12" x14ac:dyDescent="0.25">
      <c r="A14" s="11" t="s">
        <v>51</v>
      </c>
      <c r="B14" s="38">
        <v>3864450</v>
      </c>
      <c r="C14" s="38">
        <v>3578328</v>
      </c>
      <c r="D14" s="38">
        <v>20867756</v>
      </c>
      <c r="E14" s="38">
        <v>20116041</v>
      </c>
      <c r="F14" s="13">
        <f t="shared" si="0"/>
        <v>-3.6022799959899885</v>
      </c>
      <c r="G14" s="1"/>
      <c r="H14" s="1"/>
      <c r="I14" s="1"/>
    </row>
    <row r="15" spans="1:12" x14ac:dyDescent="0.25">
      <c r="A15" s="8" t="s">
        <v>52</v>
      </c>
      <c r="B15" s="37">
        <v>2568403</v>
      </c>
      <c r="C15" s="37">
        <v>2491827</v>
      </c>
      <c r="D15" s="37">
        <v>13517131</v>
      </c>
      <c r="E15" s="37">
        <v>14743506</v>
      </c>
      <c r="F15" s="10">
        <f t="shared" si="0"/>
        <v>9.0727462802572489</v>
      </c>
      <c r="G15" s="1"/>
      <c r="H15" s="1"/>
      <c r="I15" s="1"/>
    </row>
    <row r="16" spans="1:12" x14ac:dyDescent="0.25">
      <c r="A16" s="11" t="s">
        <v>53</v>
      </c>
      <c r="B16" s="38">
        <v>2219649</v>
      </c>
      <c r="C16" s="38">
        <v>2417729</v>
      </c>
      <c r="D16" s="38">
        <v>14953306</v>
      </c>
      <c r="E16" s="38">
        <v>14203138</v>
      </c>
      <c r="F16" s="13">
        <f t="shared" si="0"/>
        <v>-5.0167367671068916</v>
      </c>
      <c r="G16" s="1"/>
      <c r="H16" s="1"/>
      <c r="I16" s="1"/>
    </row>
    <row r="17" spans="1:9" x14ac:dyDescent="0.25">
      <c r="A17" s="8" t="s">
        <v>54</v>
      </c>
      <c r="B17" s="37">
        <v>746663</v>
      </c>
      <c r="C17" s="37">
        <v>1248406</v>
      </c>
      <c r="D17" s="37">
        <v>5758458</v>
      </c>
      <c r="E17" s="37">
        <v>6819733</v>
      </c>
      <c r="F17" s="10">
        <f t="shared" si="0"/>
        <v>18.429847018073247</v>
      </c>
      <c r="G17" s="1"/>
      <c r="H17" s="1"/>
      <c r="I17" s="1"/>
    </row>
    <row r="18" spans="1:9" x14ac:dyDescent="0.25">
      <c r="A18" s="11" t="s">
        <v>55</v>
      </c>
      <c r="B18" s="38">
        <v>163688</v>
      </c>
      <c r="C18" s="38">
        <v>160706</v>
      </c>
      <c r="D18" s="38">
        <v>1079889</v>
      </c>
      <c r="E18" s="38">
        <v>962933</v>
      </c>
      <c r="F18" s="13">
        <f t="shared" si="0"/>
        <v>-10.830372380865072</v>
      </c>
      <c r="G18" s="1"/>
      <c r="H18" s="1"/>
      <c r="I18" s="1"/>
    </row>
    <row r="19" spans="1:9" x14ac:dyDescent="0.25">
      <c r="A19" s="8" t="s">
        <v>56</v>
      </c>
      <c r="B19" s="37">
        <v>1340816</v>
      </c>
      <c r="C19" s="37">
        <v>608271</v>
      </c>
      <c r="D19" s="37">
        <v>7105631</v>
      </c>
      <c r="E19" s="37">
        <v>5744561</v>
      </c>
      <c r="F19" s="10">
        <f t="shared" si="0"/>
        <v>-19.154808348477431</v>
      </c>
      <c r="G19" s="1"/>
      <c r="H19" s="1"/>
      <c r="I19" s="1"/>
    </row>
    <row r="20" spans="1:9" x14ac:dyDescent="0.25">
      <c r="A20" s="11" t="s">
        <v>57</v>
      </c>
      <c r="B20" s="38">
        <v>1621924</v>
      </c>
      <c r="C20" s="38">
        <v>1319754</v>
      </c>
      <c r="D20" s="38">
        <v>8497657</v>
      </c>
      <c r="E20" s="38">
        <v>7977370</v>
      </c>
      <c r="F20" s="13">
        <f t="shared" si="0"/>
        <v>-6.1227112367562029</v>
      </c>
      <c r="G20" s="1"/>
      <c r="H20" s="1"/>
      <c r="I20" s="1"/>
    </row>
    <row r="21" spans="1:9" x14ac:dyDescent="0.25">
      <c r="A21" s="8" t="s">
        <v>58</v>
      </c>
      <c r="B21" s="37">
        <v>2689888</v>
      </c>
      <c r="C21" s="37">
        <v>2083094</v>
      </c>
      <c r="D21" s="37">
        <v>13069776</v>
      </c>
      <c r="E21" s="37">
        <v>12171916</v>
      </c>
      <c r="F21" s="10">
        <f t="shared" si="0"/>
        <v>-6.8697428326239134</v>
      </c>
      <c r="G21" s="1"/>
      <c r="H21" s="1"/>
      <c r="I21" s="1"/>
    </row>
    <row r="22" spans="1:9" x14ac:dyDescent="0.25">
      <c r="A22" s="11" t="s">
        <v>59</v>
      </c>
      <c r="B22" s="38">
        <v>1944970</v>
      </c>
      <c r="C22" s="38">
        <v>1472826</v>
      </c>
      <c r="D22" s="38">
        <v>11531724</v>
      </c>
      <c r="E22" s="38">
        <v>9759898</v>
      </c>
      <c r="F22" s="13">
        <f t="shared" si="0"/>
        <v>-15.364797145682644</v>
      </c>
      <c r="G22" s="1"/>
      <c r="H22" s="1"/>
      <c r="I22" s="1"/>
    </row>
    <row r="23" spans="1:9" x14ac:dyDescent="0.25">
      <c r="A23" s="8" t="s">
        <v>60</v>
      </c>
      <c r="B23" s="37">
        <v>305996</v>
      </c>
      <c r="C23" s="37">
        <v>232936</v>
      </c>
      <c r="D23" s="37">
        <v>3787841</v>
      </c>
      <c r="E23" s="37">
        <v>1041606</v>
      </c>
      <c r="F23" s="10">
        <f t="shared" si="0"/>
        <v>-72.501327273240875</v>
      </c>
      <c r="G23" s="1"/>
      <c r="H23" s="1"/>
      <c r="I23" s="1"/>
    </row>
    <row r="24" spans="1:9" x14ac:dyDescent="0.25">
      <c r="A24" s="11" t="s">
        <v>61</v>
      </c>
      <c r="B24" s="38">
        <v>134944</v>
      </c>
      <c r="C24" s="38">
        <v>158218</v>
      </c>
      <c r="D24" s="38">
        <v>859628</v>
      </c>
      <c r="E24" s="38">
        <v>928182</v>
      </c>
      <c r="F24" s="13">
        <f t="shared" si="0"/>
        <v>7.9748449329244693</v>
      </c>
      <c r="G24" s="1"/>
      <c r="H24" s="1"/>
      <c r="I24" s="1"/>
    </row>
    <row r="25" spans="1:9" x14ac:dyDescent="0.25">
      <c r="A25" s="8" t="s">
        <v>62</v>
      </c>
      <c r="B25" s="37">
        <v>82076</v>
      </c>
      <c r="C25" s="37">
        <v>84341</v>
      </c>
      <c r="D25" s="37">
        <v>465754</v>
      </c>
      <c r="E25" s="37">
        <v>477307</v>
      </c>
      <c r="F25" s="10">
        <f t="shared" si="0"/>
        <v>2.4804939946838829</v>
      </c>
      <c r="G25" s="1"/>
      <c r="H25" s="1"/>
      <c r="I25" s="1"/>
    </row>
    <row r="26" spans="1:9" x14ac:dyDescent="0.25">
      <c r="A26" s="11" t="s">
        <v>63</v>
      </c>
      <c r="B26" s="38">
        <v>179263</v>
      </c>
      <c r="C26" s="38">
        <v>177411</v>
      </c>
      <c r="D26" s="38">
        <v>1009268</v>
      </c>
      <c r="E26" s="38">
        <v>974576</v>
      </c>
      <c r="F26" s="13">
        <f t="shared" si="0"/>
        <v>-3.4373427077842535</v>
      </c>
      <c r="G26" s="1"/>
      <c r="H26" s="1"/>
      <c r="I26" s="1"/>
    </row>
    <row r="27" spans="1:9" x14ac:dyDescent="0.25">
      <c r="A27" s="8" t="s">
        <v>64</v>
      </c>
      <c r="B27" s="37">
        <v>250847</v>
      </c>
      <c r="C27" s="37">
        <v>273642</v>
      </c>
      <c r="D27" s="37">
        <v>1681440</v>
      </c>
      <c r="E27" s="37">
        <v>1355313</v>
      </c>
      <c r="F27" s="10">
        <f t="shared" si="0"/>
        <v>-19.39569654581787</v>
      </c>
      <c r="G27" s="1"/>
      <c r="H27" s="1"/>
      <c r="I27" s="1"/>
    </row>
    <row r="28" spans="1:9" x14ac:dyDescent="0.25">
      <c r="A28" s="11" t="s">
        <v>65</v>
      </c>
      <c r="B28" s="38">
        <v>1113834</v>
      </c>
      <c r="C28" s="38">
        <v>861441</v>
      </c>
      <c r="D28" s="38">
        <v>6792816</v>
      </c>
      <c r="E28" s="38">
        <v>6248217</v>
      </c>
      <c r="F28" s="13">
        <f t="shared" si="0"/>
        <v>-8.0172788428245383</v>
      </c>
      <c r="G28" s="1"/>
      <c r="H28" s="1"/>
      <c r="I28" s="1"/>
    </row>
    <row r="29" spans="1:9" x14ac:dyDescent="0.25">
      <c r="A29" s="8" t="s">
        <v>66</v>
      </c>
      <c r="B29" s="37">
        <v>409079</v>
      </c>
      <c r="C29" s="37">
        <v>352788</v>
      </c>
      <c r="D29" s="37">
        <v>2431227</v>
      </c>
      <c r="E29" s="37">
        <v>2245366</v>
      </c>
      <c r="F29" s="10">
        <f t="shared" si="0"/>
        <v>-7.6447407008888888</v>
      </c>
      <c r="G29" s="1"/>
      <c r="H29" s="1"/>
      <c r="I29" s="1"/>
    </row>
    <row r="30" spans="1:9" x14ac:dyDescent="0.25">
      <c r="A30" s="11" t="s">
        <v>67</v>
      </c>
      <c r="B30" s="38">
        <v>358776</v>
      </c>
      <c r="C30" s="38">
        <v>367455</v>
      </c>
      <c r="D30" s="38">
        <v>2322413</v>
      </c>
      <c r="E30" s="38">
        <v>2185170</v>
      </c>
      <c r="F30" s="13">
        <f t="shared" si="0"/>
        <v>-5.9095001621158616</v>
      </c>
      <c r="G30" s="1"/>
      <c r="H30" s="1"/>
      <c r="I30" s="1"/>
    </row>
    <row r="31" spans="1:9" x14ac:dyDescent="0.25">
      <c r="A31" s="8" t="s">
        <v>68</v>
      </c>
      <c r="B31" s="37">
        <v>2125707</v>
      </c>
      <c r="C31" s="37">
        <v>1880942</v>
      </c>
      <c r="D31" s="37">
        <v>16853360</v>
      </c>
      <c r="E31" s="37">
        <v>13606908</v>
      </c>
      <c r="F31" s="10">
        <f t="shared" si="0"/>
        <v>-19.262936292822317</v>
      </c>
      <c r="G31" s="1"/>
      <c r="H31" s="1"/>
      <c r="I31" s="1"/>
    </row>
    <row r="32" spans="1:9" x14ac:dyDescent="0.25">
      <c r="A32" s="11" t="s">
        <v>69</v>
      </c>
      <c r="B32" s="38">
        <v>5625455</v>
      </c>
      <c r="C32" s="38">
        <v>5137072</v>
      </c>
      <c r="D32" s="38">
        <v>32557731</v>
      </c>
      <c r="E32" s="38">
        <v>32799116</v>
      </c>
      <c r="F32" s="13">
        <f t="shared" si="0"/>
        <v>0.74140608877196712</v>
      </c>
      <c r="G32" s="1"/>
      <c r="H32" s="1"/>
      <c r="I32" s="1"/>
    </row>
    <row r="33" spans="1:9" x14ac:dyDescent="0.25">
      <c r="A33" s="8" t="s">
        <v>70</v>
      </c>
      <c r="B33" s="37">
        <v>311458</v>
      </c>
      <c r="C33" s="37">
        <v>378089</v>
      </c>
      <c r="D33" s="37">
        <v>1868250</v>
      </c>
      <c r="E33" s="37">
        <v>1969005</v>
      </c>
      <c r="F33" s="10">
        <f t="shared" si="0"/>
        <v>5.3930148534725078</v>
      </c>
      <c r="G33" s="1"/>
      <c r="H33" s="1"/>
      <c r="I33" s="1"/>
    </row>
    <row r="34" spans="1:9" x14ac:dyDescent="0.25">
      <c r="A34" s="11" t="s">
        <v>71</v>
      </c>
      <c r="B34" s="38">
        <v>111647</v>
      </c>
      <c r="C34" s="38">
        <v>86286</v>
      </c>
      <c r="D34" s="38">
        <v>529077</v>
      </c>
      <c r="E34" s="38">
        <v>465752</v>
      </c>
      <c r="F34" s="13">
        <f t="shared" si="0"/>
        <v>-11.968957259529333</v>
      </c>
      <c r="G34" s="1"/>
      <c r="H34" s="1"/>
      <c r="I34" s="1"/>
    </row>
    <row r="35" spans="1:9" x14ac:dyDescent="0.25">
      <c r="A35" s="14" t="s">
        <v>72</v>
      </c>
      <c r="B35" s="15">
        <f>SUM(B7:B34)</f>
        <v>39482136</v>
      </c>
      <c r="C35" s="15">
        <f t="shared" ref="C35:E35" si="1">SUM(C7:C34)</f>
        <v>35558719</v>
      </c>
      <c r="D35" s="15">
        <f t="shared" si="1"/>
        <v>228854593</v>
      </c>
      <c r="E35" s="15">
        <f t="shared" si="1"/>
        <v>216241769</v>
      </c>
      <c r="F35" s="16">
        <f t="shared" si="0"/>
        <v>-5.5112828782072967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5833194</v>
      </c>
      <c r="C38" s="41">
        <f>D7</f>
        <v>5950174</v>
      </c>
      <c r="D38" s="41">
        <f>_xlfn.RANK.EQ(B38,$B$38:$B$65)+COUNTIF($B$38:$B$65,B38)-1</f>
        <v>12</v>
      </c>
      <c r="E38" s="42" t="str">
        <f t="shared" ref="E38:E65" si="2">INDEX($A$38:$B$65,MATCH(ROW()-37,$D$38:$D$65,0),1)</f>
        <v>BAHIA DE ALGECIRAS</v>
      </c>
      <c r="F38" s="42">
        <f>LOOKUP(E38,$A$38:$A$65,$B$38:$B$65)</f>
        <v>40483050</v>
      </c>
      <c r="G38" s="42">
        <f>LOOKUP(E38,$A$38:$A$65,$C$38:$C$65)</f>
        <v>41029910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1187394</v>
      </c>
      <c r="C39" s="41">
        <f t="shared" ref="C39:C65" si="5">D8</f>
        <v>1192915</v>
      </c>
      <c r="D39" s="41">
        <f t="shared" ref="D39:D65" si="6">_xlfn.RANK.EQ(B39,$B$38:$B$65)+COUNTIF($B$38:$B$65,B39)-1</f>
        <v>22</v>
      </c>
      <c r="E39" s="42" t="str">
        <f t="shared" si="2"/>
        <v>VALENCIA</v>
      </c>
      <c r="F39" s="42">
        <f t="shared" ref="F39:F54" si="7">LOOKUP(E39,$A$38:$A$65,$B$38:$B$65)</f>
        <v>32799116</v>
      </c>
      <c r="G39" s="42">
        <f t="shared" ref="G39:G65" si="8">LOOKUP(E39,$A$38:$A$65,$C$38:$C$65)</f>
        <v>32557731</v>
      </c>
    </row>
    <row r="40" spans="1:9" x14ac:dyDescent="0.25">
      <c r="A40" s="42" t="str">
        <f t="shared" si="3"/>
        <v>ALMERIA</v>
      </c>
      <c r="B40" s="41">
        <f t="shared" si="4"/>
        <v>2246944</v>
      </c>
      <c r="C40" s="41">
        <f t="shared" si="5"/>
        <v>2981446</v>
      </c>
      <c r="D40" s="41">
        <f t="shared" si="6"/>
        <v>16</v>
      </c>
      <c r="E40" s="42" t="str">
        <f t="shared" si="2"/>
        <v>BARCELONA</v>
      </c>
      <c r="F40" s="42">
        <f t="shared" si="7"/>
        <v>20116041</v>
      </c>
      <c r="G40" s="42">
        <f t="shared" si="8"/>
        <v>20867756</v>
      </c>
    </row>
    <row r="41" spans="1:9" x14ac:dyDescent="0.25">
      <c r="A41" s="42" t="str">
        <f t="shared" si="3"/>
        <v>AVILES</v>
      </c>
      <c r="B41" s="41">
        <f t="shared" si="4"/>
        <v>2356843</v>
      </c>
      <c r="C41" s="41">
        <f t="shared" si="5"/>
        <v>2495708</v>
      </c>
      <c r="D41" s="41">
        <f t="shared" si="6"/>
        <v>15</v>
      </c>
      <c r="E41" s="42" t="str">
        <f t="shared" si="2"/>
        <v>BILBAO</v>
      </c>
      <c r="F41" s="42">
        <f t="shared" si="7"/>
        <v>14743506</v>
      </c>
      <c r="G41" s="42">
        <f t="shared" si="8"/>
        <v>13517131</v>
      </c>
    </row>
    <row r="42" spans="1:9" x14ac:dyDescent="0.25">
      <c r="A42" s="42" t="str">
        <f t="shared" si="3"/>
        <v>BAHIA DE ALGECIRAS</v>
      </c>
      <c r="B42" s="41">
        <f t="shared" si="4"/>
        <v>40483050</v>
      </c>
      <c r="C42" s="41">
        <f t="shared" si="5"/>
        <v>41029910</v>
      </c>
      <c r="D42" s="41">
        <f t="shared" si="6"/>
        <v>1</v>
      </c>
      <c r="E42" s="42" t="str">
        <f t="shared" si="2"/>
        <v>CARTAGENA</v>
      </c>
      <c r="F42" s="42">
        <f t="shared" si="7"/>
        <v>14203138</v>
      </c>
      <c r="G42" s="42">
        <f t="shared" si="8"/>
        <v>14953306</v>
      </c>
    </row>
    <row r="43" spans="1:9" x14ac:dyDescent="0.25">
      <c r="A43" s="42" t="str">
        <f t="shared" si="3"/>
        <v>BAHIA DE CADIZ</v>
      </c>
      <c r="B43" s="41">
        <f t="shared" si="4"/>
        <v>1774668</v>
      </c>
      <c r="C43" s="41">
        <f t="shared" si="5"/>
        <v>1831233</v>
      </c>
      <c r="D43" s="41">
        <f t="shared" si="6"/>
        <v>20</v>
      </c>
      <c r="E43" s="42" t="str">
        <f t="shared" si="2"/>
        <v>TARRAGONA</v>
      </c>
      <c r="F43" s="42">
        <f t="shared" si="7"/>
        <v>13606908</v>
      </c>
      <c r="G43" s="42">
        <f t="shared" si="8"/>
        <v>16853360</v>
      </c>
    </row>
    <row r="44" spans="1:9" x14ac:dyDescent="0.25">
      <c r="A44" s="42" t="str">
        <f t="shared" si="3"/>
        <v>BALEARES</v>
      </c>
      <c r="B44" s="41">
        <f t="shared" si="4"/>
        <v>5564062</v>
      </c>
      <c r="C44" s="41">
        <f t="shared" si="5"/>
        <v>5833074</v>
      </c>
      <c r="D44" s="41">
        <f t="shared" si="6"/>
        <v>14</v>
      </c>
      <c r="E44" s="42" t="str">
        <f t="shared" si="2"/>
        <v>HUELVA</v>
      </c>
      <c r="F44" s="42">
        <f t="shared" si="7"/>
        <v>12171916</v>
      </c>
      <c r="G44" s="42">
        <f t="shared" si="8"/>
        <v>13069776</v>
      </c>
    </row>
    <row r="45" spans="1:9" x14ac:dyDescent="0.25">
      <c r="A45" s="42" t="str">
        <f t="shared" si="3"/>
        <v>BARCELONA</v>
      </c>
      <c r="B45" s="41">
        <f t="shared" si="4"/>
        <v>20116041</v>
      </c>
      <c r="C45" s="41">
        <f t="shared" si="5"/>
        <v>20867756</v>
      </c>
      <c r="D45" s="41">
        <f t="shared" si="6"/>
        <v>3</v>
      </c>
      <c r="E45" s="42" t="str">
        <f t="shared" si="2"/>
        <v>LAS PALMAS</v>
      </c>
      <c r="F45" s="42">
        <f t="shared" si="7"/>
        <v>9759898</v>
      </c>
      <c r="G45" s="42">
        <f t="shared" si="8"/>
        <v>11531724</v>
      </c>
    </row>
    <row r="46" spans="1:9" x14ac:dyDescent="0.25">
      <c r="A46" s="42" t="str">
        <f t="shared" si="3"/>
        <v>BILBAO</v>
      </c>
      <c r="B46" s="41">
        <f t="shared" si="4"/>
        <v>14743506</v>
      </c>
      <c r="C46" s="41">
        <f t="shared" si="5"/>
        <v>13517131</v>
      </c>
      <c r="D46" s="41">
        <f t="shared" si="6"/>
        <v>4</v>
      </c>
      <c r="E46" s="42" t="str">
        <f t="shared" si="2"/>
        <v>GIJON</v>
      </c>
      <c r="F46" s="42">
        <f t="shared" si="7"/>
        <v>7977370</v>
      </c>
      <c r="G46" s="42">
        <f t="shared" si="8"/>
        <v>8497657</v>
      </c>
    </row>
    <row r="47" spans="1:9" x14ac:dyDescent="0.25">
      <c r="A47" s="42" t="str">
        <f t="shared" si="3"/>
        <v>CARTAGENA</v>
      </c>
      <c r="B47" s="41">
        <f t="shared" si="4"/>
        <v>14203138</v>
      </c>
      <c r="C47" s="41">
        <f t="shared" si="5"/>
        <v>14953306</v>
      </c>
      <c r="D47" s="41">
        <f t="shared" si="6"/>
        <v>5</v>
      </c>
      <c r="E47" s="42" t="str">
        <f t="shared" si="2"/>
        <v>CASTELLON</v>
      </c>
      <c r="F47" s="42">
        <f t="shared" si="7"/>
        <v>6819733</v>
      </c>
      <c r="G47" s="42">
        <f t="shared" si="8"/>
        <v>5758458</v>
      </c>
    </row>
    <row r="48" spans="1:9" x14ac:dyDescent="0.25">
      <c r="A48" s="42" t="str">
        <f t="shared" si="3"/>
        <v>CASTELLON</v>
      </c>
      <c r="B48" s="41">
        <f t="shared" si="4"/>
        <v>6819733</v>
      </c>
      <c r="C48" s="41">
        <f t="shared" si="5"/>
        <v>5758458</v>
      </c>
      <c r="D48" s="41">
        <f t="shared" si="6"/>
        <v>10</v>
      </c>
      <c r="E48" s="42" t="str">
        <f t="shared" si="2"/>
        <v>SANTA CRUZ DE TENERIFE</v>
      </c>
      <c r="F48" s="42">
        <f t="shared" si="7"/>
        <v>6248217</v>
      </c>
      <c r="G48" s="42">
        <f t="shared" si="8"/>
        <v>6792816</v>
      </c>
    </row>
    <row r="49" spans="1:7" x14ac:dyDescent="0.25">
      <c r="A49" s="42" t="str">
        <f t="shared" si="3"/>
        <v>CEUTA</v>
      </c>
      <c r="B49" s="41">
        <f t="shared" si="4"/>
        <v>962933</v>
      </c>
      <c r="C49" s="41">
        <f t="shared" si="5"/>
        <v>1079889</v>
      </c>
      <c r="D49" s="41">
        <f t="shared" si="6"/>
        <v>25</v>
      </c>
      <c r="E49" s="42" t="str">
        <f t="shared" si="2"/>
        <v>A CORUÑA</v>
      </c>
      <c r="F49" s="42">
        <f t="shared" si="7"/>
        <v>5833194</v>
      </c>
      <c r="G49" s="42">
        <f t="shared" si="8"/>
        <v>5950174</v>
      </c>
    </row>
    <row r="50" spans="1:7" x14ac:dyDescent="0.25">
      <c r="A50" s="42" t="str">
        <f t="shared" si="3"/>
        <v>FERROL-SAN CIBRAO</v>
      </c>
      <c r="B50" s="41">
        <f t="shared" si="4"/>
        <v>5744561</v>
      </c>
      <c r="C50" s="41">
        <f t="shared" si="5"/>
        <v>7105631</v>
      </c>
      <c r="D50" s="41">
        <f t="shared" si="6"/>
        <v>13</v>
      </c>
      <c r="E50" s="42" t="str">
        <f t="shared" si="2"/>
        <v>FERROL-SAN CIBRAO</v>
      </c>
      <c r="F50" s="42">
        <f t="shared" si="7"/>
        <v>5744561</v>
      </c>
      <c r="G50" s="42">
        <f t="shared" si="8"/>
        <v>7105631</v>
      </c>
    </row>
    <row r="51" spans="1:7" x14ac:dyDescent="0.25">
      <c r="A51" s="42" t="str">
        <f t="shared" si="3"/>
        <v>GIJON</v>
      </c>
      <c r="B51" s="41">
        <f t="shared" si="4"/>
        <v>7977370</v>
      </c>
      <c r="C51" s="41">
        <f t="shared" si="5"/>
        <v>8497657</v>
      </c>
      <c r="D51" s="41">
        <f t="shared" si="6"/>
        <v>9</v>
      </c>
      <c r="E51" s="42" t="str">
        <f t="shared" si="2"/>
        <v>BALEARES</v>
      </c>
      <c r="F51" s="42">
        <f t="shared" si="7"/>
        <v>5564062</v>
      </c>
      <c r="G51" s="42">
        <f t="shared" si="8"/>
        <v>5833074</v>
      </c>
    </row>
    <row r="52" spans="1:7" x14ac:dyDescent="0.25">
      <c r="A52" s="42" t="str">
        <f t="shared" si="3"/>
        <v>HUELVA</v>
      </c>
      <c r="B52" s="41">
        <f t="shared" si="4"/>
        <v>12171916</v>
      </c>
      <c r="C52" s="41">
        <f t="shared" si="5"/>
        <v>13069776</v>
      </c>
      <c r="D52" s="41">
        <f t="shared" si="6"/>
        <v>7</v>
      </c>
      <c r="E52" s="42" t="str">
        <f t="shared" si="2"/>
        <v>AVILES</v>
      </c>
      <c r="F52" s="42">
        <f t="shared" si="7"/>
        <v>2356843</v>
      </c>
      <c r="G52" s="42">
        <f t="shared" si="8"/>
        <v>2495708</v>
      </c>
    </row>
    <row r="53" spans="1:7" x14ac:dyDescent="0.25">
      <c r="A53" s="42" t="str">
        <f t="shared" si="3"/>
        <v>LAS PALMAS</v>
      </c>
      <c r="B53" s="41">
        <f t="shared" si="4"/>
        <v>9759898</v>
      </c>
      <c r="C53" s="41">
        <f t="shared" si="5"/>
        <v>11531724</v>
      </c>
      <c r="D53" s="41">
        <f t="shared" si="6"/>
        <v>8</v>
      </c>
      <c r="E53" s="42" t="str">
        <f t="shared" si="2"/>
        <v>ALMERIA</v>
      </c>
      <c r="F53" s="42">
        <f t="shared" si="7"/>
        <v>2246944</v>
      </c>
      <c r="G53" s="42">
        <f t="shared" si="8"/>
        <v>2981446</v>
      </c>
    </row>
    <row r="54" spans="1:7" x14ac:dyDescent="0.25">
      <c r="A54" s="42" t="str">
        <f t="shared" si="3"/>
        <v>MALAGA</v>
      </c>
      <c r="B54" s="41">
        <f t="shared" si="4"/>
        <v>1041606</v>
      </c>
      <c r="C54" s="41">
        <f t="shared" si="5"/>
        <v>3787841</v>
      </c>
      <c r="D54" s="41">
        <f t="shared" si="6"/>
        <v>23</v>
      </c>
      <c r="E54" s="42" t="str">
        <f t="shared" si="2"/>
        <v>SANTANDER</v>
      </c>
      <c r="F54" s="42">
        <f t="shared" si="7"/>
        <v>2245366</v>
      </c>
      <c r="G54" s="42">
        <f t="shared" si="8"/>
        <v>2431227</v>
      </c>
    </row>
    <row r="55" spans="1:7" x14ac:dyDescent="0.25">
      <c r="A55" s="42" t="str">
        <f t="shared" si="3"/>
        <v>MARIN Y RIA DE PONTEVEDRA</v>
      </c>
      <c r="B55" s="41">
        <f t="shared" si="4"/>
        <v>928182</v>
      </c>
      <c r="C55" s="41">
        <f t="shared" si="5"/>
        <v>859628</v>
      </c>
      <c r="D55" s="41">
        <f t="shared" si="6"/>
        <v>26</v>
      </c>
      <c r="E55" s="42" t="str">
        <f t="shared" si="2"/>
        <v>SEVILLA</v>
      </c>
      <c r="F55" s="42">
        <f t="shared" ref="F55:F65" si="9">LOOKUP(E55,$A$38:$A$65,$B$38:$B$65)</f>
        <v>2185170</v>
      </c>
      <c r="G55" s="42">
        <f t="shared" si="8"/>
        <v>2322413</v>
      </c>
    </row>
    <row r="56" spans="1:7" x14ac:dyDescent="0.25">
      <c r="A56" s="42" t="str">
        <f t="shared" si="3"/>
        <v>MELILLA</v>
      </c>
      <c r="B56" s="41">
        <f t="shared" si="4"/>
        <v>477307</v>
      </c>
      <c r="C56" s="41">
        <f t="shared" si="5"/>
        <v>465754</v>
      </c>
      <c r="D56" s="41">
        <f t="shared" si="6"/>
        <v>27</v>
      </c>
      <c r="E56" s="42" t="str">
        <f t="shared" si="2"/>
        <v>VIGO</v>
      </c>
      <c r="F56" s="42">
        <f t="shared" si="9"/>
        <v>1969005</v>
      </c>
      <c r="G56" s="42">
        <f t="shared" si="8"/>
        <v>1868250</v>
      </c>
    </row>
    <row r="57" spans="1:7" x14ac:dyDescent="0.25">
      <c r="A57" s="42" t="str">
        <f t="shared" si="3"/>
        <v>MOTRIL</v>
      </c>
      <c r="B57" s="41">
        <f t="shared" si="4"/>
        <v>974576</v>
      </c>
      <c r="C57" s="41">
        <f t="shared" si="5"/>
        <v>1009268</v>
      </c>
      <c r="D57" s="41">
        <f t="shared" si="6"/>
        <v>24</v>
      </c>
      <c r="E57" s="42" t="str">
        <f t="shared" si="2"/>
        <v>BAHIA DE CADIZ</v>
      </c>
      <c r="F57" s="42">
        <f t="shared" si="9"/>
        <v>1774668</v>
      </c>
      <c r="G57" s="42">
        <f t="shared" si="8"/>
        <v>1831233</v>
      </c>
    </row>
    <row r="58" spans="1:7" x14ac:dyDescent="0.25">
      <c r="A58" s="42" t="str">
        <f t="shared" si="3"/>
        <v>PASAIA</v>
      </c>
      <c r="B58" s="41">
        <f t="shared" si="4"/>
        <v>1355313</v>
      </c>
      <c r="C58" s="41">
        <f t="shared" si="5"/>
        <v>1681440</v>
      </c>
      <c r="D58" s="41">
        <f t="shared" si="6"/>
        <v>21</v>
      </c>
      <c r="E58" s="42" t="str">
        <f t="shared" si="2"/>
        <v>PASAIA</v>
      </c>
      <c r="F58" s="42">
        <f t="shared" si="9"/>
        <v>1355313</v>
      </c>
      <c r="G58" s="42">
        <f t="shared" si="8"/>
        <v>1681440</v>
      </c>
    </row>
    <row r="59" spans="1:7" x14ac:dyDescent="0.25">
      <c r="A59" s="42" t="str">
        <f t="shared" si="3"/>
        <v>SANTA CRUZ DE TENERIFE</v>
      </c>
      <c r="B59" s="41">
        <f t="shared" si="4"/>
        <v>6248217</v>
      </c>
      <c r="C59" s="41">
        <f t="shared" si="5"/>
        <v>6792816</v>
      </c>
      <c r="D59" s="41">
        <f t="shared" si="6"/>
        <v>11</v>
      </c>
      <c r="E59" s="42" t="str">
        <f t="shared" si="2"/>
        <v>ALICANTE</v>
      </c>
      <c r="F59" s="42">
        <f t="shared" si="9"/>
        <v>1187394</v>
      </c>
      <c r="G59" s="42">
        <f t="shared" si="8"/>
        <v>1192915</v>
      </c>
    </row>
    <row r="60" spans="1:7" x14ac:dyDescent="0.25">
      <c r="A60" s="42" t="str">
        <f t="shared" si="3"/>
        <v>SANTANDER</v>
      </c>
      <c r="B60" s="41">
        <f t="shared" si="4"/>
        <v>2245366</v>
      </c>
      <c r="C60" s="41">
        <f t="shared" si="5"/>
        <v>2431227</v>
      </c>
      <c r="D60" s="41">
        <f t="shared" si="6"/>
        <v>17</v>
      </c>
      <c r="E60" s="42" t="str">
        <f t="shared" si="2"/>
        <v>MALAGA</v>
      </c>
      <c r="F60" s="42">
        <f t="shared" si="9"/>
        <v>1041606</v>
      </c>
      <c r="G60" s="42">
        <f t="shared" si="8"/>
        <v>3787841</v>
      </c>
    </row>
    <row r="61" spans="1:7" x14ac:dyDescent="0.25">
      <c r="A61" s="42" t="str">
        <f t="shared" si="3"/>
        <v>SEVILLA</v>
      </c>
      <c r="B61" s="41">
        <f t="shared" si="4"/>
        <v>2185170</v>
      </c>
      <c r="C61" s="41">
        <f t="shared" si="5"/>
        <v>2322413</v>
      </c>
      <c r="D61" s="41">
        <f t="shared" si="6"/>
        <v>18</v>
      </c>
      <c r="E61" s="42" t="str">
        <f t="shared" si="2"/>
        <v>MOTRIL</v>
      </c>
      <c r="F61" s="42">
        <f t="shared" si="9"/>
        <v>974576</v>
      </c>
      <c r="G61" s="42">
        <f t="shared" si="8"/>
        <v>1009268</v>
      </c>
    </row>
    <row r="62" spans="1:7" x14ac:dyDescent="0.25">
      <c r="A62" s="42" t="str">
        <f t="shared" si="3"/>
        <v>TARRAGONA</v>
      </c>
      <c r="B62" s="41">
        <f t="shared" si="4"/>
        <v>13606908</v>
      </c>
      <c r="C62" s="41">
        <f t="shared" si="5"/>
        <v>16853360</v>
      </c>
      <c r="D62" s="41">
        <f t="shared" si="6"/>
        <v>6</v>
      </c>
      <c r="E62" s="42" t="str">
        <f t="shared" si="2"/>
        <v>CEUTA</v>
      </c>
      <c r="F62" s="42">
        <f t="shared" si="9"/>
        <v>962933</v>
      </c>
      <c r="G62" s="42">
        <f t="shared" si="8"/>
        <v>1079889</v>
      </c>
    </row>
    <row r="63" spans="1:7" x14ac:dyDescent="0.25">
      <c r="A63" s="42" t="str">
        <f t="shared" si="3"/>
        <v>VALENCIA</v>
      </c>
      <c r="B63" s="41">
        <f t="shared" si="4"/>
        <v>32799116</v>
      </c>
      <c r="C63" s="41">
        <f t="shared" si="5"/>
        <v>32557731</v>
      </c>
      <c r="D63" s="41">
        <f t="shared" si="6"/>
        <v>2</v>
      </c>
      <c r="E63" s="42" t="str">
        <f t="shared" si="2"/>
        <v>MARIN Y RIA DE PONTEVEDRA</v>
      </c>
      <c r="F63" s="42">
        <f t="shared" si="9"/>
        <v>928182</v>
      </c>
      <c r="G63" s="42">
        <f t="shared" si="8"/>
        <v>859628</v>
      </c>
    </row>
    <row r="64" spans="1:7" x14ac:dyDescent="0.25">
      <c r="A64" s="42" t="str">
        <f t="shared" si="3"/>
        <v>VIGO</v>
      </c>
      <c r="B64" s="41">
        <f t="shared" si="4"/>
        <v>1969005</v>
      </c>
      <c r="C64" s="41">
        <f t="shared" si="5"/>
        <v>1868250</v>
      </c>
      <c r="D64" s="41">
        <f t="shared" si="6"/>
        <v>19</v>
      </c>
      <c r="E64" s="42" t="str">
        <f t="shared" si="2"/>
        <v>MELILLA</v>
      </c>
      <c r="F64" s="42">
        <f t="shared" si="9"/>
        <v>477307</v>
      </c>
      <c r="G64" s="42">
        <f t="shared" si="8"/>
        <v>465754</v>
      </c>
    </row>
    <row r="65" spans="1:7" x14ac:dyDescent="0.25">
      <c r="A65" s="42" t="str">
        <f t="shared" si="3"/>
        <v>VILAGARCIA</v>
      </c>
      <c r="B65" s="41">
        <f t="shared" si="4"/>
        <v>465752</v>
      </c>
      <c r="C65" s="41">
        <f t="shared" si="5"/>
        <v>529077</v>
      </c>
      <c r="D65" s="41">
        <f t="shared" si="6"/>
        <v>28</v>
      </c>
      <c r="E65" s="42" t="str">
        <f t="shared" si="2"/>
        <v>VILAGARCIA</v>
      </c>
      <c r="F65" s="42">
        <f t="shared" si="9"/>
        <v>465752</v>
      </c>
      <c r="G65" s="42">
        <f t="shared" si="8"/>
        <v>529077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77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37">
        <v>569979</v>
      </c>
      <c r="C7" s="37">
        <v>586228</v>
      </c>
      <c r="D7" s="37">
        <v>3212236</v>
      </c>
      <c r="E7" s="37">
        <v>3556319</v>
      </c>
      <c r="F7" s="10">
        <f>((E7*100)/D7)-100</f>
        <v>10.711635135151965</v>
      </c>
      <c r="G7" s="1"/>
      <c r="H7" s="1"/>
      <c r="I7" s="1"/>
    </row>
    <row r="8" spans="1:12" x14ac:dyDescent="0.25">
      <c r="A8" s="11" t="s">
        <v>45</v>
      </c>
      <c r="B8" s="38">
        <v>6833</v>
      </c>
      <c r="C8" s="38">
        <v>8101</v>
      </c>
      <c r="D8" s="38">
        <v>31321</v>
      </c>
      <c r="E8" s="38">
        <v>28374</v>
      </c>
      <c r="F8" s="13">
        <f t="shared" ref="F8:F35" si="0">((E8*100)/D8)-100</f>
        <v>-9.4090227004246287</v>
      </c>
      <c r="G8" s="1"/>
      <c r="H8" s="1"/>
      <c r="I8" s="1"/>
    </row>
    <row r="9" spans="1:12" x14ac:dyDescent="0.25">
      <c r="A9" s="8" t="s">
        <v>46</v>
      </c>
      <c r="B9" s="37">
        <v>0</v>
      </c>
      <c r="C9" s="37">
        <v>0</v>
      </c>
      <c r="D9" s="37">
        <v>8151</v>
      </c>
      <c r="E9" s="37">
        <v>4438</v>
      </c>
      <c r="F9" s="10">
        <f t="shared" si="0"/>
        <v>-45.552692921113973</v>
      </c>
      <c r="G9" s="1"/>
      <c r="H9" s="1"/>
      <c r="I9" s="1"/>
    </row>
    <row r="10" spans="1:12" x14ac:dyDescent="0.25">
      <c r="A10" s="11" t="s">
        <v>47</v>
      </c>
      <c r="B10" s="38">
        <v>49289</v>
      </c>
      <c r="C10" s="38">
        <v>45201</v>
      </c>
      <c r="D10" s="38">
        <v>316196</v>
      </c>
      <c r="E10" s="38">
        <v>308605</v>
      </c>
      <c r="F10" s="13">
        <f t="shared" si="0"/>
        <v>-2.4007261318928812</v>
      </c>
      <c r="G10" s="1"/>
      <c r="H10" s="1"/>
      <c r="I10" s="1"/>
    </row>
    <row r="11" spans="1:12" x14ac:dyDescent="0.25">
      <c r="A11" s="8" t="s">
        <v>48</v>
      </c>
      <c r="B11" s="37">
        <v>2257057</v>
      </c>
      <c r="C11" s="37">
        <v>2015162</v>
      </c>
      <c r="D11" s="37">
        <v>11062954</v>
      </c>
      <c r="E11" s="37">
        <v>11421421</v>
      </c>
      <c r="F11" s="10">
        <f t="shared" si="0"/>
        <v>3.2402466827576006</v>
      </c>
      <c r="G11" s="1"/>
      <c r="H11" s="1"/>
      <c r="I11" s="1"/>
    </row>
    <row r="12" spans="1:12" x14ac:dyDescent="0.25">
      <c r="A12" s="11" t="s">
        <v>49</v>
      </c>
      <c r="B12" s="38">
        <v>4641</v>
      </c>
      <c r="C12" s="38">
        <v>8788</v>
      </c>
      <c r="D12" s="38">
        <v>39340</v>
      </c>
      <c r="E12" s="38">
        <v>22825</v>
      </c>
      <c r="F12" s="13">
        <f t="shared" si="0"/>
        <v>-41.980172852058971</v>
      </c>
      <c r="G12" s="1"/>
      <c r="H12" s="1"/>
      <c r="I12" s="1"/>
    </row>
    <row r="13" spans="1:12" x14ac:dyDescent="0.25">
      <c r="A13" s="8" t="s">
        <v>50</v>
      </c>
      <c r="B13" s="37">
        <v>169042</v>
      </c>
      <c r="C13" s="37">
        <v>139047</v>
      </c>
      <c r="D13" s="37">
        <v>719545</v>
      </c>
      <c r="E13" s="37">
        <v>643436</v>
      </c>
      <c r="F13" s="10">
        <f t="shared" si="0"/>
        <v>-10.577378760188736</v>
      </c>
      <c r="G13" s="1"/>
      <c r="H13" s="1"/>
      <c r="I13" s="1"/>
    </row>
    <row r="14" spans="1:12" x14ac:dyDescent="0.25">
      <c r="A14" s="11" t="s">
        <v>51</v>
      </c>
      <c r="B14" s="38">
        <v>960071</v>
      </c>
      <c r="C14" s="38">
        <v>892990</v>
      </c>
      <c r="D14" s="38">
        <v>5214996</v>
      </c>
      <c r="E14" s="38">
        <v>5052321</v>
      </c>
      <c r="F14" s="13">
        <f t="shared" si="0"/>
        <v>-3.1193696025845412</v>
      </c>
      <c r="G14" s="1"/>
      <c r="H14" s="1"/>
      <c r="I14" s="1"/>
    </row>
    <row r="15" spans="1:12" x14ac:dyDescent="0.25">
      <c r="A15" s="8" t="s">
        <v>52</v>
      </c>
      <c r="B15" s="37">
        <v>1205713</v>
      </c>
      <c r="C15" s="37">
        <v>1337771</v>
      </c>
      <c r="D15" s="37">
        <v>6438236</v>
      </c>
      <c r="E15" s="37">
        <v>7866098</v>
      </c>
      <c r="F15" s="10">
        <f t="shared" si="0"/>
        <v>22.17784498735368</v>
      </c>
      <c r="G15" s="1"/>
      <c r="H15" s="1"/>
      <c r="I15" s="1"/>
    </row>
    <row r="16" spans="1:12" x14ac:dyDescent="0.25">
      <c r="A16" s="11" t="s">
        <v>53</v>
      </c>
      <c r="B16" s="38">
        <v>1700892</v>
      </c>
      <c r="C16" s="38">
        <v>1976348</v>
      </c>
      <c r="D16" s="38">
        <v>11870765</v>
      </c>
      <c r="E16" s="38">
        <v>11562131</v>
      </c>
      <c r="F16" s="13">
        <f t="shared" si="0"/>
        <v>-2.5999503823047689</v>
      </c>
      <c r="G16" s="1"/>
      <c r="H16" s="1"/>
      <c r="I16" s="1"/>
    </row>
    <row r="17" spans="1:9" x14ac:dyDescent="0.25">
      <c r="A17" s="8" t="s">
        <v>54</v>
      </c>
      <c r="B17" s="37">
        <v>268100</v>
      </c>
      <c r="C17" s="37">
        <v>510382</v>
      </c>
      <c r="D17" s="37">
        <v>3158123</v>
      </c>
      <c r="E17" s="37">
        <v>3883562</v>
      </c>
      <c r="F17" s="10">
        <f t="shared" si="0"/>
        <v>22.970574610298584</v>
      </c>
      <c r="G17" s="1"/>
      <c r="H17" s="1"/>
      <c r="I17" s="1"/>
    </row>
    <row r="18" spans="1:9" x14ac:dyDescent="0.25">
      <c r="A18" s="11" t="s">
        <v>55</v>
      </c>
      <c r="B18" s="38">
        <v>71467</v>
      </c>
      <c r="C18" s="38">
        <v>76837</v>
      </c>
      <c r="D18" s="38">
        <v>542880</v>
      </c>
      <c r="E18" s="38">
        <v>444596</v>
      </c>
      <c r="F18" s="13">
        <f t="shared" si="0"/>
        <v>-18.104185086943701</v>
      </c>
      <c r="G18" s="1"/>
      <c r="H18" s="1"/>
      <c r="I18" s="1"/>
    </row>
    <row r="19" spans="1:9" x14ac:dyDescent="0.25">
      <c r="A19" s="8" t="s">
        <v>56</v>
      </c>
      <c r="B19" s="37">
        <v>153153</v>
      </c>
      <c r="C19" s="37">
        <v>79206</v>
      </c>
      <c r="D19" s="37">
        <v>1121794</v>
      </c>
      <c r="E19" s="37">
        <v>1257268</v>
      </c>
      <c r="F19" s="10">
        <f t="shared" si="0"/>
        <v>12.076548813775076</v>
      </c>
      <c r="G19" s="1"/>
      <c r="H19" s="1"/>
      <c r="I19" s="1"/>
    </row>
    <row r="20" spans="1:9" x14ac:dyDescent="0.25">
      <c r="A20" s="11" t="s">
        <v>57</v>
      </c>
      <c r="B20" s="38">
        <v>45744</v>
      </c>
      <c r="C20" s="38">
        <v>46744</v>
      </c>
      <c r="D20" s="38">
        <v>475617</v>
      </c>
      <c r="E20" s="38">
        <v>382768</v>
      </c>
      <c r="F20" s="13">
        <f t="shared" si="0"/>
        <v>-19.52180010386509</v>
      </c>
      <c r="G20" s="1"/>
      <c r="H20" s="1"/>
      <c r="I20" s="1"/>
    </row>
    <row r="21" spans="1:9" x14ac:dyDescent="0.25">
      <c r="A21" s="8" t="s">
        <v>58</v>
      </c>
      <c r="B21" s="37">
        <v>2295538</v>
      </c>
      <c r="C21" s="37">
        <v>1690649</v>
      </c>
      <c r="D21" s="37">
        <v>10714503</v>
      </c>
      <c r="E21" s="37">
        <v>10025868</v>
      </c>
      <c r="F21" s="10">
        <f t="shared" si="0"/>
        <v>-6.4271296578105392</v>
      </c>
      <c r="G21" s="1"/>
      <c r="H21" s="1"/>
      <c r="I21" s="1"/>
    </row>
    <row r="22" spans="1:9" x14ac:dyDescent="0.25">
      <c r="A22" s="11" t="s">
        <v>59</v>
      </c>
      <c r="B22" s="38">
        <v>354866</v>
      </c>
      <c r="C22" s="38">
        <v>306897</v>
      </c>
      <c r="D22" s="38">
        <v>2357012</v>
      </c>
      <c r="E22" s="38">
        <v>2323162</v>
      </c>
      <c r="F22" s="13">
        <f t="shared" si="0"/>
        <v>-1.4361403336088188</v>
      </c>
      <c r="G22" s="1"/>
      <c r="H22" s="1"/>
      <c r="I22" s="1"/>
    </row>
    <row r="23" spans="1:9" x14ac:dyDescent="0.25">
      <c r="A23" s="8" t="s">
        <v>60</v>
      </c>
      <c r="B23" s="37">
        <v>3026</v>
      </c>
      <c r="C23" s="37">
        <v>2704</v>
      </c>
      <c r="D23" s="37">
        <v>51719</v>
      </c>
      <c r="E23" s="37">
        <v>18873</v>
      </c>
      <c r="F23" s="10">
        <f t="shared" si="0"/>
        <v>-63.508575185135058</v>
      </c>
      <c r="G23" s="1"/>
      <c r="H23" s="1"/>
      <c r="I23" s="1"/>
    </row>
    <row r="24" spans="1:9" x14ac:dyDescent="0.25">
      <c r="A24" s="11" t="s">
        <v>61</v>
      </c>
      <c r="B24" s="38">
        <v>0</v>
      </c>
      <c r="C24" s="38">
        <v>0</v>
      </c>
      <c r="D24" s="38">
        <v>0</v>
      </c>
      <c r="E24" s="38">
        <v>0</v>
      </c>
      <c r="F24" s="17" t="e">
        <f t="shared" si="0"/>
        <v>#DIV/0!</v>
      </c>
      <c r="G24" s="1"/>
      <c r="H24" s="1"/>
      <c r="I24" s="1"/>
    </row>
    <row r="25" spans="1:9" x14ac:dyDescent="0.25">
      <c r="A25" s="8" t="s">
        <v>62</v>
      </c>
      <c r="B25" s="37">
        <v>8612</v>
      </c>
      <c r="C25" s="37">
        <v>6673</v>
      </c>
      <c r="D25" s="37">
        <v>35094</v>
      </c>
      <c r="E25" s="37">
        <v>26406</v>
      </c>
      <c r="F25" s="10">
        <f t="shared" si="0"/>
        <v>-24.756368610018811</v>
      </c>
      <c r="G25" s="1"/>
      <c r="H25" s="1"/>
      <c r="I25" s="1"/>
    </row>
    <row r="26" spans="1:9" x14ac:dyDescent="0.25">
      <c r="A26" s="11" t="s">
        <v>63</v>
      </c>
      <c r="B26" s="38">
        <v>97607</v>
      </c>
      <c r="C26" s="38">
        <v>103851</v>
      </c>
      <c r="D26" s="38">
        <v>624445</v>
      </c>
      <c r="E26" s="38">
        <v>572099</v>
      </c>
      <c r="F26" s="13">
        <f t="shared" si="0"/>
        <v>-8.3828039298897465</v>
      </c>
      <c r="G26" s="1"/>
      <c r="H26" s="1"/>
      <c r="I26" s="1"/>
    </row>
    <row r="27" spans="1:9" x14ac:dyDescent="0.25">
      <c r="A27" s="8" t="s">
        <v>64</v>
      </c>
      <c r="B27" s="37">
        <v>0</v>
      </c>
      <c r="C27" s="37">
        <v>0</v>
      </c>
      <c r="D27" s="37">
        <v>0</v>
      </c>
      <c r="E27" s="37">
        <v>0</v>
      </c>
      <c r="F27" s="18" t="e">
        <f t="shared" si="0"/>
        <v>#DIV/0!</v>
      </c>
      <c r="G27" s="1"/>
      <c r="H27" s="1"/>
      <c r="I27" s="1"/>
    </row>
    <row r="28" spans="1:9" x14ac:dyDescent="0.25">
      <c r="A28" s="11" t="s">
        <v>65</v>
      </c>
      <c r="B28" s="38">
        <v>578576</v>
      </c>
      <c r="C28" s="38">
        <v>452280</v>
      </c>
      <c r="D28" s="38">
        <v>3622217</v>
      </c>
      <c r="E28" s="38">
        <v>3469581</v>
      </c>
      <c r="F28" s="13">
        <f t="shared" si="0"/>
        <v>-4.2138833758441336</v>
      </c>
      <c r="G28" s="1"/>
      <c r="H28" s="1"/>
      <c r="I28" s="1"/>
    </row>
    <row r="29" spans="1:9" x14ac:dyDescent="0.25">
      <c r="A29" s="8" t="s">
        <v>66</v>
      </c>
      <c r="B29" s="37">
        <v>19820</v>
      </c>
      <c r="C29" s="37">
        <v>13580</v>
      </c>
      <c r="D29" s="37">
        <v>114547</v>
      </c>
      <c r="E29" s="37">
        <v>112990</v>
      </c>
      <c r="F29" s="10">
        <f t="shared" si="0"/>
        <v>-1.3592673749639914</v>
      </c>
      <c r="G29" s="1"/>
      <c r="H29" s="1"/>
      <c r="I29" s="1"/>
    </row>
    <row r="30" spans="1:9" x14ac:dyDescent="0.25">
      <c r="A30" s="11" t="s">
        <v>67</v>
      </c>
      <c r="B30" s="38">
        <v>31862</v>
      </c>
      <c r="C30" s="38">
        <v>44573</v>
      </c>
      <c r="D30" s="38">
        <v>234972</v>
      </c>
      <c r="E30" s="38">
        <v>166853</v>
      </c>
      <c r="F30" s="13">
        <f t="shared" si="0"/>
        <v>-28.990262669594671</v>
      </c>
      <c r="G30" s="1"/>
      <c r="H30" s="1"/>
      <c r="I30" s="1"/>
    </row>
    <row r="31" spans="1:9" x14ac:dyDescent="0.25">
      <c r="A31" s="8" t="s">
        <v>68</v>
      </c>
      <c r="B31" s="37">
        <v>1230703</v>
      </c>
      <c r="C31" s="37">
        <v>1388155</v>
      </c>
      <c r="D31" s="37">
        <v>9637192</v>
      </c>
      <c r="E31" s="37">
        <v>9203461</v>
      </c>
      <c r="F31" s="10">
        <f t="shared" si="0"/>
        <v>-4.5005951941187874</v>
      </c>
      <c r="G31" s="1"/>
      <c r="H31" s="1"/>
      <c r="I31" s="1"/>
    </row>
    <row r="32" spans="1:9" x14ac:dyDescent="0.25">
      <c r="A32" s="11" t="s">
        <v>69</v>
      </c>
      <c r="B32" s="38">
        <v>291363</v>
      </c>
      <c r="C32" s="38">
        <v>340582</v>
      </c>
      <c r="D32" s="38">
        <v>1871723</v>
      </c>
      <c r="E32" s="38">
        <v>1849928</v>
      </c>
      <c r="F32" s="13">
        <f t="shared" si="0"/>
        <v>-1.1644351220773643</v>
      </c>
      <c r="G32" s="1"/>
      <c r="H32" s="1"/>
      <c r="I32" s="1"/>
    </row>
    <row r="33" spans="1:9" x14ac:dyDescent="0.25">
      <c r="A33" s="8" t="s">
        <v>70</v>
      </c>
      <c r="B33" s="37">
        <v>11362</v>
      </c>
      <c r="C33" s="37">
        <v>4016</v>
      </c>
      <c r="D33" s="37">
        <v>47640</v>
      </c>
      <c r="E33" s="37">
        <v>42693</v>
      </c>
      <c r="F33" s="10">
        <f t="shared" si="0"/>
        <v>-10.384130982367765</v>
      </c>
      <c r="G33" s="1"/>
      <c r="H33" s="1"/>
      <c r="I33" s="1"/>
    </row>
    <row r="34" spans="1:9" x14ac:dyDescent="0.25">
      <c r="A34" s="11" t="s">
        <v>71</v>
      </c>
      <c r="B34" s="38">
        <v>32756</v>
      </c>
      <c r="C34" s="38">
        <v>16628</v>
      </c>
      <c r="D34" s="38">
        <v>127344</v>
      </c>
      <c r="E34" s="38">
        <v>118761</v>
      </c>
      <c r="F34" s="13">
        <f t="shared" si="0"/>
        <v>-6.7400113079532673</v>
      </c>
      <c r="G34" s="1"/>
      <c r="H34" s="1"/>
      <c r="I34" s="1"/>
    </row>
    <row r="35" spans="1:9" x14ac:dyDescent="0.25">
      <c r="A35" s="14" t="s">
        <v>72</v>
      </c>
      <c r="B35" s="15">
        <f>SUM(B7:B34)</f>
        <v>12418072</v>
      </c>
      <c r="C35" s="15">
        <f t="shared" ref="C35:E35" si="1">SUM(C7:C34)</f>
        <v>12093393</v>
      </c>
      <c r="D35" s="15">
        <f t="shared" si="1"/>
        <v>73650562</v>
      </c>
      <c r="E35" s="15">
        <f t="shared" si="1"/>
        <v>74364837</v>
      </c>
      <c r="F35" s="16">
        <f t="shared" si="0"/>
        <v>0.9698160891155112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3556319</v>
      </c>
      <c r="C38" s="41">
        <f>D7</f>
        <v>3212236</v>
      </c>
      <c r="D38" s="41">
        <f>_xlfn.RANK.EQ(B38,$B$38:$B$65)+COUNTIF($B$38:$B$65,B38)-1</f>
        <v>8</v>
      </c>
      <c r="E38" s="42" t="str">
        <f t="shared" ref="E38:E65" si="2">INDEX($A$38:$B$65,MATCH(ROW()-37,$D$38:$D$65,0),1)</f>
        <v>CARTAGENA</v>
      </c>
      <c r="F38" s="42">
        <f>LOOKUP(E38,$A$38:$A$65,$B$38:$B$65)</f>
        <v>11562131</v>
      </c>
      <c r="G38" s="42">
        <f>LOOKUP(E38,$A$38:$A$65,$C$38:$C$65)</f>
        <v>11870765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28374</v>
      </c>
      <c r="C39" s="41">
        <f t="shared" ref="C39:C65" si="5">D8</f>
        <v>31321</v>
      </c>
      <c r="D39" s="41">
        <f t="shared" ref="D39:D65" si="6">_xlfn.RANK.EQ(B39,$B$38:$B$65)+COUNTIF($B$38:$B$65,B39)-1</f>
        <v>22</v>
      </c>
      <c r="E39" s="42" t="str">
        <f t="shared" si="2"/>
        <v>BAHIA DE ALGECIRAS</v>
      </c>
      <c r="F39" s="42">
        <f t="shared" ref="F39:F54" si="7">LOOKUP(E39,$A$38:$A$65,$B$38:$B$65)</f>
        <v>11421421</v>
      </c>
      <c r="G39" s="42">
        <f t="shared" ref="G39:G65" si="8">LOOKUP(E39,$A$38:$A$65,$C$38:$C$65)</f>
        <v>11062954</v>
      </c>
    </row>
    <row r="40" spans="1:9" x14ac:dyDescent="0.25">
      <c r="A40" s="42" t="str">
        <f t="shared" si="3"/>
        <v>ALMERIA</v>
      </c>
      <c r="B40" s="41">
        <f t="shared" si="4"/>
        <v>4438</v>
      </c>
      <c r="C40" s="41">
        <f t="shared" si="5"/>
        <v>8151</v>
      </c>
      <c r="D40" s="41">
        <f t="shared" si="6"/>
        <v>26</v>
      </c>
      <c r="E40" s="42" t="str">
        <f t="shared" si="2"/>
        <v>HUELVA</v>
      </c>
      <c r="F40" s="42">
        <f t="shared" si="7"/>
        <v>10025868</v>
      </c>
      <c r="G40" s="42">
        <f t="shared" si="8"/>
        <v>10714503</v>
      </c>
    </row>
    <row r="41" spans="1:9" x14ac:dyDescent="0.25">
      <c r="A41" s="42" t="str">
        <f t="shared" si="3"/>
        <v>AVILES</v>
      </c>
      <c r="B41" s="41">
        <f t="shared" si="4"/>
        <v>308605</v>
      </c>
      <c r="C41" s="41">
        <f t="shared" si="5"/>
        <v>316196</v>
      </c>
      <c r="D41" s="41">
        <f t="shared" si="6"/>
        <v>17</v>
      </c>
      <c r="E41" s="42" t="str">
        <f t="shared" si="2"/>
        <v>TARRAGONA</v>
      </c>
      <c r="F41" s="42">
        <f t="shared" si="7"/>
        <v>9203461</v>
      </c>
      <c r="G41" s="42">
        <f t="shared" si="8"/>
        <v>9637192</v>
      </c>
    </row>
    <row r="42" spans="1:9" x14ac:dyDescent="0.25">
      <c r="A42" s="42" t="str">
        <f t="shared" si="3"/>
        <v>BAHIA DE ALGECIRAS</v>
      </c>
      <c r="B42" s="41">
        <f t="shared" si="4"/>
        <v>11421421</v>
      </c>
      <c r="C42" s="41">
        <f t="shared" si="5"/>
        <v>11062954</v>
      </c>
      <c r="D42" s="41">
        <f t="shared" si="6"/>
        <v>2</v>
      </c>
      <c r="E42" s="42" t="str">
        <f t="shared" si="2"/>
        <v>BILBAO</v>
      </c>
      <c r="F42" s="42">
        <f t="shared" si="7"/>
        <v>7866098</v>
      </c>
      <c r="G42" s="42">
        <f t="shared" si="8"/>
        <v>6438236</v>
      </c>
    </row>
    <row r="43" spans="1:9" x14ac:dyDescent="0.25">
      <c r="A43" s="42" t="str">
        <f t="shared" si="3"/>
        <v>BAHIA DE CADIZ</v>
      </c>
      <c r="B43" s="41">
        <f t="shared" si="4"/>
        <v>22825</v>
      </c>
      <c r="C43" s="41">
        <f t="shared" si="5"/>
        <v>39340</v>
      </c>
      <c r="D43" s="41">
        <f t="shared" si="6"/>
        <v>24</v>
      </c>
      <c r="E43" s="42" t="str">
        <f t="shared" si="2"/>
        <v>BARCELONA</v>
      </c>
      <c r="F43" s="42">
        <f t="shared" si="7"/>
        <v>5052321</v>
      </c>
      <c r="G43" s="42">
        <f t="shared" si="8"/>
        <v>5214996</v>
      </c>
    </row>
    <row r="44" spans="1:9" x14ac:dyDescent="0.25">
      <c r="A44" s="42" t="str">
        <f t="shared" si="3"/>
        <v>BALEARES</v>
      </c>
      <c r="B44" s="41">
        <f t="shared" si="4"/>
        <v>643436</v>
      </c>
      <c r="C44" s="41">
        <f t="shared" si="5"/>
        <v>719545</v>
      </c>
      <c r="D44" s="41">
        <f t="shared" si="6"/>
        <v>13</v>
      </c>
      <c r="E44" s="42" t="str">
        <f t="shared" si="2"/>
        <v>CASTELLON</v>
      </c>
      <c r="F44" s="42">
        <f t="shared" si="7"/>
        <v>3883562</v>
      </c>
      <c r="G44" s="42">
        <f t="shared" si="8"/>
        <v>3158123</v>
      </c>
    </row>
    <row r="45" spans="1:9" x14ac:dyDescent="0.25">
      <c r="A45" s="42" t="str">
        <f t="shared" si="3"/>
        <v>BARCELONA</v>
      </c>
      <c r="B45" s="41">
        <f t="shared" si="4"/>
        <v>5052321</v>
      </c>
      <c r="C45" s="41">
        <f t="shared" si="5"/>
        <v>5214996</v>
      </c>
      <c r="D45" s="41">
        <f t="shared" si="6"/>
        <v>6</v>
      </c>
      <c r="E45" s="42" t="str">
        <f t="shared" si="2"/>
        <v>A CORUÑA</v>
      </c>
      <c r="F45" s="42">
        <f t="shared" si="7"/>
        <v>3556319</v>
      </c>
      <c r="G45" s="42">
        <f t="shared" si="8"/>
        <v>3212236</v>
      </c>
    </row>
    <row r="46" spans="1:9" x14ac:dyDescent="0.25">
      <c r="A46" s="42" t="str">
        <f t="shared" si="3"/>
        <v>BILBAO</v>
      </c>
      <c r="B46" s="41">
        <f t="shared" si="4"/>
        <v>7866098</v>
      </c>
      <c r="C46" s="41">
        <f t="shared" si="5"/>
        <v>6438236</v>
      </c>
      <c r="D46" s="41">
        <f t="shared" si="6"/>
        <v>5</v>
      </c>
      <c r="E46" s="42" t="str">
        <f t="shared" si="2"/>
        <v>SANTA CRUZ DE TENERIFE</v>
      </c>
      <c r="F46" s="42">
        <f t="shared" si="7"/>
        <v>3469581</v>
      </c>
      <c r="G46" s="42">
        <f t="shared" si="8"/>
        <v>3622217</v>
      </c>
    </row>
    <row r="47" spans="1:9" x14ac:dyDescent="0.25">
      <c r="A47" s="42" t="str">
        <f t="shared" si="3"/>
        <v>CARTAGENA</v>
      </c>
      <c r="B47" s="41">
        <f t="shared" si="4"/>
        <v>11562131</v>
      </c>
      <c r="C47" s="41">
        <f t="shared" si="5"/>
        <v>11870765</v>
      </c>
      <c r="D47" s="41">
        <f t="shared" si="6"/>
        <v>1</v>
      </c>
      <c r="E47" s="42" t="str">
        <f t="shared" si="2"/>
        <v>LAS PALMAS</v>
      </c>
      <c r="F47" s="42">
        <f t="shared" si="7"/>
        <v>2323162</v>
      </c>
      <c r="G47" s="42">
        <f t="shared" si="8"/>
        <v>2357012</v>
      </c>
    </row>
    <row r="48" spans="1:9" x14ac:dyDescent="0.25">
      <c r="A48" s="42" t="str">
        <f t="shared" si="3"/>
        <v>CASTELLON</v>
      </c>
      <c r="B48" s="41">
        <f t="shared" si="4"/>
        <v>3883562</v>
      </c>
      <c r="C48" s="41">
        <f t="shared" si="5"/>
        <v>3158123</v>
      </c>
      <c r="D48" s="41">
        <f t="shared" si="6"/>
        <v>7</v>
      </c>
      <c r="E48" s="42" t="str">
        <f t="shared" si="2"/>
        <v>VALENCIA</v>
      </c>
      <c r="F48" s="42">
        <f t="shared" si="7"/>
        <v>1849928</v>
      </c>
      <c r="G48" s="42">
        <f t="shared" si="8"/>
        <v>1871723</v>
      </c>
    </row>
    <row r="49" spans="1:7" x14ac:dyDescent="0.25">
      <c r="A49" s="42" t="str">
        <f t="shared" si="3"/>
        <v>CEUTA</v>
      </c>
      <c r="B49" s="41">
        <f t="shared" si="4"/>
        <v>444596</v>
      </c>
      <c r="C49" s="41">
        <f t="shared" si="5"/>
        <v>542880</v>
      </c>
      <c r="D49" s="41">
        <f t="shared" si="6"/>
        <v>15</v>
      </c>
      <c r="E49" s="42" t="str">
        <f t="shared" si="2"/>
        <v>FERROL-SAN CIBRAO</v>
      </c>
      <c r="F49" s="42">
        <f t="shared" si="7"/>
        <v>1257268</v>
      </c>
      <c r="G49" s="42">
        <f t="shared" si="8"/>
        <v>1121794</v>
      </c>
    </row>
    <row r="50" spans="1:7" x14ac:dyDescent="0.25">
      <c r="A50" s="42" t="str">
        <f t="shared" si="3"/>
        <v>FERROL-SAN CIBRAO</v>
      </c>
      <c r="B50" s="41">
        <f t="shared" si="4"/>
        <v>1257268</v>
      </c>
      <c r="C50" s="41">
        <f t="shared" si="5"/>
        <v>1121794</v>
      </c>
      <c r="D50" s="41">
        <f t="shared" si="6"/>
        <v>12</v>
      </c>
      <c r="E50" s="42" t="str">
        <f t="shared" si="2"/>
        <v>BALEARES</v>
      </c>
      <c r="F50" s="42">
        <f t="shared" si="7"/>
        <v>643436</v>
      </c>
      <c r="G50" s="42">
        <f t="shared" si="8"/>
        <v>719545</v>
      </c>
    </row>
    <row r="51" spans="1:7" x14ac:dyDescent="0.25">
      <c r="A51" s="42" t="str">
        <f t="shared" si="3"/>
        <v>GIJON</v>
      </c>
      <c r="B51" s="41">
        <f t="shared" si="4"/>
        <v>382768</v>
      </c>
      <c r="C51" s="41">
        <f t="shared" si="5"/>
        <v>475617</v>
      </c>
      <c r="D51" s="41">
        <f t="shared" si="6"/>
        <v>16</v>
      </c>
      <c r="E51" s="42" t="str">
        <f t="shared" si="2"/>
        <v>MOTRIL</v>
      </c>
      <c r="F51" s="42">
        <f t="shared" si="7"/>
        <v>572099</v>
      </c>
      <c r="G51" s="42">
        <f t="shared" si="8"/>
        <v>624445</v>
      </c>
    </row>
    <row r="52" spans="1:7" x14ac:dyDescent="0.25">
      <c r="A52" s="42" t="str">
        <f t="shared" si="3"/>
        <v>HUELVA</v>
      </c>
      <c r="B52" s="41">
        <f t="shared" si="4"/>
        <v>10025868</v>
      </c>
      <c r="C52" s="41">
        <f t="shared" si="5"/>
        <v>10714503</v>
      </c>
      <c r="D52" s="41">
        <f t="shared" si="6"/>
        <v>3</v>
      </c>
      <c r="E52" s="42" t="str">
        <f t="shared" si="2"/>
        <v>CEUTA</v>
      </c>
      <c r="F52" s="42">
        <f t="shared" si="7"/>
        <v>444596</v>
      </c>
      <c r="G52" s="42">
        <f t="shared" si="8"/>
        <v>542880</v>
      </c>
    </row>
    <row r="53" spans="1:7" x14ac:dyDescent="0.25">
      <c r="A53" s="42" t="str">
        <f t="shared" si="3"/>
        <v>LAS PALMAS</v>
      </c>
      <c r="B53" s="41">
        <f t="shared" si="4"/>
        <v>2323162</v>
      </c>
      <c r="C53" s="41">
        <f t="shared" si="5"/>
        <v>2357012</v>
      </c>
      <c r="D53" s="41">
        <f t="shared" si="6"/>
        <v>10</v>
      </c>
      <c r="E53" s="42" t="str">
        <f t="shared" si="2"/>
        <v>GIJON</v>
      </c>
      <c r="F53" s="42">
        <f t="shared" si="7"/>
        <v>382768</v>
      </c>
      <c r="G53" s="42">
        <f t="shared" si="8"/>
        <v>475617</v>
      </c>
    </row>
    <row r="54" spans="1:7" x14ac:dyDescent="0.25">
      <c r="A54" s="42" t="str">
        <f t="shared" si="3"/>
        <v>MALAGA</v>
      </c>
      <c r="B54" s="41">
        <f t="shared" si="4"/>
        <v>18873</v>
      </c>
      <c r="C54" s="41">
        <f t="shared" si="5"/>
        <v>51719</v>
      </c>
      <c r="D54" s="41">
        <f t="shared" si="6"/>
        <v>25</v>
      </c>
      <c r="E54" s="42" t="str">
        <f t="shared" si="2"/>
        <v>AVILES</v>
      </c>
      <c r="F54" s="42">
        <f t="shared" si="7"/>
        <v>308605</v>
      </c>
      <c r="G54" s="42">
        <f t="shared" si="8"/>
        <v>316196</v>
      </c>
    </row>
    <row r="55" spans="1:7" x14ac:dyDescent="0.25">
      <c r="A55" s="42" t="str">
        <f t="shared" si="3"/>
        <v>MARIN Y RIA DE PONTEVEDRA</v>
      </c>
      <c r="B55" s="41">
        <f t="shared" si="4"/>
        <v>0</v>
      </c>
      <c r="C55" s="41">
        <f t="shared" si="5"/>
        <v>0</v>
      </c>
      <c r="D55" s="41">
        <f t="shared" si="6"/>
        <v>28</v>
      </c>
      <c r="E55" s="42" t="str">
        <f t="shared" si="2"/>
        <v>SEVILLA</v>
      </c>
      <c r="F55" s="42">
        <f t="shared" ref="F55:F65" si="9">LOOKUP(E55,$A$38:$A$65,$B$38:$B$65)</f>
        <v>166853</v>
      </c>
      <c r="G55" s="42">
        <f t="shared" si="8"/>
        <v>234972</v>
      </c>
    </row>
    <row r="56" spans="1:7" x14ac:dyDescent="0.25">
      <c r="A56" s="42" t="str">
        <f t="shared" si="3"/>
        <v>MELILLA</v>
      </c>
      <c r="B56" s="41">
        <f t="shared" si="4"/>
        <v>26406</v>
      </c>
      <c r="C56" s="41">
        <f t="shared" si="5"/>
        <v>35094</v>
      </c>
      <c r="D56" s="41">
        <f t="shared" si="6"/>
        <v>23</v>
      </c>
      <c r="E56" s="42" t="str">
        <f t="shared" si="2"/>
        <v>VILAGARCIA</v>
      </c>
      <c r="F56" s="42">
        <f t="shared" si="9"/>
        <v>118761</v>
      </c>
      <c r="G56" s="42">
        <f t="shared" si="8"/>
        <v>127344</v>
      </c>
    </row>
    <row r="57" spans="1:7" x14ac:dyDescent="0.25">
      <c r="A57" s="42" t="str">
        <f t="shared" si="3"/>
        <v>MOTRIL</v>
      </c>
      <c r="B57" s="41">
        <f t="shared" si="4"/>
        <v>572099</v>
      </c>
      <c r="C57" s="41">
        <f t="shared" si="5"/>
        <v>624445</v>
      </c>
      <c r="D57" s="41">
        <f t="shared" si="6"/>
        <v>14</v>
      </c>
      <c r="E57" s="42" t="str">
        <f t="shared" si="2"/>
        <v>SANTANDER</v>
      </c>
      <c r="F57" s="42">
        <f t="shared" si="9"/>
        <v>112990</v>
      </c>
      <c r="G57" s="42">
        <f t="shared" si="8"/>
        <v>114547</v>
      </c>
    </row>
    <row r="58" spans="1:7" x14ac:dyDescent="0.25">
      <c r="A58" s="42" t="str">
        <f t="shared" si="3"/>
        <v>PASAIA</v>
      </c>
      <c r="B58" s="41">
        <f t="shared" si="4"/>
        <v>0</v>
      </c>
      <c r="C58" s="41">
        <f t="shared" si="5"/>
        <v>0</v>
      </c>
      <c r="D58" s="41">
        <f t="shared" si="6"/>
        <v>28</v>
      </c>
      <c r="E58" s="42" t="str">
        <f t="shared" si="2"/>
        <v>VIGO</v>
      </c>
      <c r="F58" s="42">
        <f t="shared" si="9"/>
        <v>42693</v>
      </c>
      <c r="G58" s="42">
        <f t="shared" si="8"/>
        <v>47640</v>
      </c>
    </row>
    <row r="59" spans="1:7" x14ac:dyDescent="0.25">
      <c r="A59" s="42" t="str">
        <f t="shared" si="3"/>
        <v>SANTA CRUZ DE TENERIFE</v>
      </c>
      <c r="B59" s="41">
        <f t="shared" si="4"/>
        <v>3469581</v>
      </c>
      <c r="C59" s="41">
        <f t="shared" si="5"/>
        <v>3622217</v>
      </c>
      <c r="D59" s="41">
        <f t="shared" si="6"/>
        <v>9</v>
      </c>
      <c r="E59" s="42" t="str">
        <f t="shared" si="2"/>
        <v>ALICANTE</v>
      </c>
      <c r="F59" s="42">
        <f t="shared" si="9"/>
        <v>28374</v>
      </c>
      <c r="G59" s="42">
        <f t="shared" si="8"/>
        <v>31321</v>
      </c>
    </row>
    <row r="60" spans="1:7" x14ac:dyDescent="0.25">
      <c r="A60" s="42" t="str">
        <f t="shared" si="3"/>
        <v>SANTANDER</v>
      </c>
      <c r="B60" s="41">
        <f t="shared" si="4"/>
        <v>112990</v>
      </c>
      <c r="C60" s="41">
        <f t="shared" si="5"/>
        <v>114547</v>
      </c>
      <c r="D60" s="41">
        <f t="shared" si="6"/>
        <v>20</v>
      </c>
      <c r="E60" s="42" t="str">
        <f t="shared" si="2"/>
        <v>MELILLA</v>
      </c>
      <c r="F60" s="42">
        <f t="shared" si="9"/>
        <v>26406</v>
      </c>
      <c r="G60" s="42">
        <f t="shared" si="8"/>
        <v>35094</v>
      </c>
    </row>
    <row r="61" spans="1:7" x14ac:dyDescent="0.25">
      <c r="A61" s="42" t="str">
        <f t="shared" si="3"/>
        <v>SEVILLA</v>
      </c>
      <c r="B61" s="41">
        <f t="shared" si="4"/>
        <v>166853</v>
      </c>
      <c r="C61" s="41">
        <f t="shared" si="5"/>
        <v>234972</v>
      </c>
      <c r="D61" s="41">
        <f t="shared" si="6"/>
        <v>18</v>
      </c>
      <c r="E61" s="42" t="str">
        <f t="shared" si="2"/>
        <v>BAHIA DE CADIZ</v>
      </c>
      <c r="F61" s="42">
        <f t="shared" si="9"/>
        <v>22825</v>
      </c>
      <c r="G61" s="42">
        <f t="shared" si="8"/>
        <v>39340</v>
      </c>
    </row>
    <row r="62" spans="1:7" x14ac:dyDescent="0.25">
      <c r="A62" s="42" t="str">
        <f t="shared" si="3"/>
        <v>TARRAGONA</v>
      </c>
      <c r="B62" s="41">
        <f t="shared" si="4"/>
        <v>9203461</v>
      </c>
      <c r="C62" s="41">
        <f t="shared" si="5"/>
        <v>9637192</v>
      </c>
      <c r="D62" s="41">
        <f t="shared" si="6"/>
        <v>4</v>
      </c>
      <c r="E62" s="42" t="str">
        <f t="shared" si="2"/>
        <v>MALAGA</v>
      </c>
      <c r="F62" s="42">
        <f t="shared" si="9"/>
        <v>18873</v>
      </c>
      <c r="G62" s="42">
        <f t="shared" si="8"/>
        <v>51719</v>
      </c>
    </row>
    <row r="63" spans="1:7" x14ac:dyDescent="0.25">
      <c r="A63" s="42" t="str">
        <f t="shared" si="3"/>
        <v>VALENCIA</v>
      </c>
      <c r="B63" s="41">
        <f t="shared" si="4"/>
        <v>1849928</v>
      </c>
      <c r="C63" s="41">
        <f t="shared" si="5"/>
        <v>1871723</v>
      </c>
      <c r="D63" s="41">
        <f t="shared" si="6"/>
        <v>11</v>
      </c>
      <c r="E63" s="42" t="str">
        <f t="shared" si="2"/>
        <v>ALMERIA</v>
      </c>
      <c r="F63" s="42">
        <f t="shared" si="9"/>
        <v>4438</v>
      </c>
      <c r="G63" s="42">
        <f t="shared" si="8"/>
        <v>8151</v>
      </c>
    </row>
    <row r="64" spans="1:7" x14ac:dyDescent="0.25">
      <c r="A64" s="42" t="str">
        <f t="shared" si="3"/>
        <v>VIGO</v>
      </c>
      <c r="B64" s="41">
        <f t="shared" si="4"/>
        <v>42693</v>
      </c>
      <c r="C64" s="41">
        <f t="shared" si="5"/>
        <v>47640</v>
      </c>
      <c r="D64" s="41">
        <f t="shared" si="6"/>
        <v>21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118761</v>
      </c>
      <c r="C65" s="41">
        <f t="shared" si="5"/>
        <v>127344</v>
      </c>
      <c r="D65" s="41">
        <f t="shared" si="6"/>
        <v>19</v>
      </c>
      <c r="E65" s="42" t="str">
        <f t="shared" si="2"/>
        <v>MARIN Y RIA DE PONTEVEDRA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78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19">
        <v>303284</v>
      </c>
      <c r="C7" s="19">
        <v>203649</v>
      </c>
      <c r="D7" s="19">
        <v>1999405</v>
      </c>
      <c r="E7" s="19">
        <v>1656430</v>
      </c>
      <c r="F7" s="10">
        <f>((E7*100)/D7)-100</f>
        <v>-17.153853271348225</v>
      </c>
      <c r="G7" s="1"/>
      <c r="H7" s="1"/>
      <c r="I7" s="1"/>
    </row>
    <row r="8" spans="1:12" x14ac:dyDescent="0.25">
      <c r="A8" s="11" t="s">
        <v>45</v>
      </c>
      <c r="B8" s="20">
        <v>65196</v>
      </c>
      <c r="C8" s="20">
        <v>105441</v>
      </c>
      <c r="D8" s="20">
        <v>364993</v>
      </c>
      <c r="E8" s="20">
        <v>473293</v>
      </c>
      <c r="F8" s="13">
        <f t="shared" ref="F8:F35" si="0">((E8*100)/D8)-100</f>
        <v>29.671801924968435</v>
      </c>
      <c r="G8" s="1"/>
      <c r="H8" s="1"/>
      <c r="I8" s="1"/>
    </row>
    <row r="9" spans="1:12" x14ac:dyDescent="0.25">
      <c r="A9" s="8" t="s">
        <v>46</v>
      </c>
      <c r="B9" s="19">
        <v>492275</v>
      </c>
      <c r="C9" s="19">
        <v>242025</v>
      </c>
      <c r="D9" s="19">
        <v>2643649</v>
      </c>
      <c r="E9" s="19">
        <v>1939957</v>
      </c>
      <c r="F9" s="10">
        <f t="shared" si="0"/>
        <v>-26.61820839302041</v>
      </c>
      <c r="G9" s="1"/>
      <c r="H9" s="1"/>
      <c r="I9" s="1"/>
    </row>
    <row r="10" spans="1:12" x14ac:dyDescent="0.25">
      <c r="A10" s="11" t="s">
        <v>47</v>
      </c>
      <c r="B10" s="20">
        <v>218400</v>
      </c>
      <c r="C10" s="20">
        <v>307544</v>
      </c>
      <c r="D10" s="20">
        <v>1609278</v>
      </c>
      <c r="E10" s="20">
        <v>1432699</v>
      </c>
      <c r="F10" s="13">
        <f t="shared" si="0"/>
        <v>-10.972560365580094</v>
      </c>
      <c r="G10" s="1"/>
      <c r="H10" s="1"/>
      <c r="I10" s="1"/>
    </row>
    <row r="11" spans="1:12" x14ac:dyDescent="0.25">
      <c r="A11" s="8" t="s">
        <v>48</v>
      </c>
      <c r="B11" s="19">
        <v>73412</v>
      </c>
      <c r="C11" s="19">
        <v>182616</v>
      </c>
      <c r="D11" s="19">
        <v>863635</v>
      </c>
      <c r="E11" s="19">
        <v>681758</v>
      </c>
      <c r="F11" s="10">
        <f t="shared" si="0"/>
        <v>-21.059475357066347</v>
      </c>
      <c r="G11" s="1"/>
      <c r="H11" s="1"/>
      <c r="I11" s="1"/>
    </row>
    <row r="12" spans="1:12" x14ac:dyDescent="0.25">
      <c r="A12" s="11" t="s">
        <v>49</v>
      </c>
      <c r="B12" s="20">
        <v>61248</v>
      </c>
      <c r="C12" s="20">
        <v>129564</v>
      </c>
      <c r="D12" s="20">
        <v>886283</v>
      </c>
      <c r="E12" s="20">
        <v>848097</v>
      </c>
      <c r="F12" s="13">
        <f t="shared" si="0"/>
        <v>-4.3085560706907415</v>
      </c>
      <c r="G12" s="1"/>
      <c r="H12" s="1"/>
      <c r="I12" s="1"/>
    </row>
    <row r="13" spans="1:12" x14ac:dyDescent="0.25">
      <c r="A13" s="8" t="s">
        <v>50</v>
      </c>
      <c r="B13" s="19">
        <v>115591</v>
      </c>
      <c r="C13" s="19">
        <v>133281</v>
      </c>
      <c r="D13" s="19">
        <v>850293</v>
      </c>
      <c r="E13" s="19">
        <v>590513</v>
      </c>
      <c r="F13" s="10">
        <f t="shared" si="0"/>
        <v>-30.551821548572079</v>
      </c>
      <c r="G13" s="1"/>
      <c r="H13" s="1"/>
      <c r="I13" s="1"/>
    </row>
    <row r="14" spans="1:12" x14ac:dyDescent="0.25">
      <c r="A14" s="11" t="s">
        <v>51</v>
      </c>
      <c r="B14" s="20">
        <v>523290</v>
      </c>
      <c r="C14" s="20">
        <v>373460</v>
      </c>
      <c r="D14" s="20">
        <v>2438902</v>
      </c>
      <c r="E14" s="20">
        <v>2161169</v>
      </c>
      <c r="F14" s="13">
        <f t="shared" si="0"/>
        <v>-11.387624430993952</v>
      </c>
      <c r="G14" s="1"/>
      <c r="H14" s="1"/>
      <c r="I14" s="1"/>
    </row>
    <row r="15" spans="1:12" x14ac:dyDescent="0.25">
      <c r="A15" s="8" t="s">
        <v>52</v>
      </c>
      <c r="B15" s="19">
        <v>497604</v>
      </c>
      <c r="C15" s="19">
        <v>363924</v>
      </c>
      <c r="D15" s="19">
        <v>2267874</v>
      </c>
      <c r="E15" s="19">
        <v>2260841</v>
      </c>
      <c r="F15" s="10">
        <f t="shared" si="0"/>
        <v>-0.31011423033201879</v>
      </c>
      <c r="G15" s="1"/>
      <c r="H15" s="1"/>
      <c r="I15" s="1"/>
    </row>
    <row r="16" spans="1:12" x14ac:dyDescent="0.25">
      <c r="A16" s="11" t="s">
        <v>53</v>
      </c>
      <c r="B16" s="20">
        <v>426240</v>
      </c>
      <c r="C16" s="20">
        <v>347469</v>
      </c>
      <c r="D16" s="20">
        <v>2612235</v>
      </c>
      <c r="E16" s="20">
        <v>2127289</v>
      </c>
      <c r="F16" s="13">
        <f t="shared" si="0"/>
        <v>-18.56440940420751</v>
      </c>
      <c r="G16" s="1"/>
      <c r="H16" s="1"/>
      <c r="I16" s="1"/>
    </row>
    <row r="17" spans="1:9" x14ac:dyDescent="0.25">
      <c r="A17" s="8" t="s">
        <v>54</v>
      </c>
      <c r="B17" s="19">
        <v>232403</v>
      </c>
      <c r="C17" s="19">
        <v>409929</v>
      </c>
      <c r="D17" s="19">
        <v>1437972</v>
      </c>
      <c r="E17" s="19">
        <v>1450352</v>
      </c>
      <c r="F17" s="10">
        <f t="shared" si="0"/>
        <v>0.86093470526546412</v>
      </c>
      <c r="G17" s="1"/>
      <c r="H17" s="1"/>
      <c r="I17" s="1"/>
    </row>
    <row r="18" spans="1:9" x14ac:dyDescent="0.25">
      <c r="A18" s="11" t="s">
        <v>55</v>
      </c>
      <c r="B18" s="20">
        <v>16222</v>
      </c>
      <c r="C18" s="20">
        <v>6380</v>
      </c>
      <c r="D18" s="20">
        <v>85906</v>
      </c>
      <c r="E18" s="20">
        <v>44465</v>
      </c>
      <c r="F18" s="13">
        <f t="shared" si="0"/>
        <v>-48.239936674970316</v>
      </c>
      <c r="G18" s="1"/>
      <c r="H18" s="1"/>
      <c r="I18" s="1"/>
    </row>
    <row r="19" spans="1:9" x14ac:dyDescent="0.25">
      <c r="A19" s="8" t="s">
        <v>56</v>
      </c>
      <c r="B19" s="19">
        <v>1106211</v>
      </c>
      <c r="C19" s="19">
        <v>471886</v>
      </c>
      <c r="D19" s="19">
        <v>5567219</v>
      </c>
      <c r="E19" s="19">
        <v>4027671</v>
      </c>
      <c r="F19" s="10">
        <f t="shared" si="0"/>
        <v>-27.653807044414819</v>
      </c>
      <c r="G19" s="1"/>
      <c r="H19" s="1"/>
      <c r="I19" s="1"/>
    </row>
    <row r="20" spans="1:9" x14ac:dyDescent="0.25">
      <c r="A20" s="11" t="s">
        <v>57</v>
      </c>
      <c r="B20" s="20">
        <v>1461530</v>
      </c>
      <c r="C20" s="20">
        <v>1078415</v>
      </c>
      <c r="D20" s="20">
        <v>7163290</v>
      </c>
      <c r="E20" s="20">
        <v>6559652</v>
      </c>
      <c r="F20" s="13">
        <f t="shared" si="0"/>
        <v>-8.42682622091246</v>
      </c>
      <c r="G20" s="1"/>
      <c r="H20" s="1"/>
      <c r="I20" s="1"/>
    </row>
    <row r="21" spans="1:9" x14ac:dyDescent="0.25">
      <c r="A21" s="8" t="s">
        <v>58</v>
      </c>
      <c r="B21" s="19">
        <v>353031</v>
      </c>
      <c r="C21" s="19">
        <v>331294</v>
      </c>
      <c r="D21" s="19">
        <v>2055274</v>
      </c>
      <c r="E21" s="19">
        <v>1809378</v>
      </c>
      <c r="F21" s="10">
        <f t="shared" si="0"/>
        <v>-11.964146872874366</v>
      </c>
      <c r="G21" s="1"/>
      <c r="H21" s="1"/>
      <c r="I21" s="1"/>
    </row>
    <row r="22" spans="1:9" x14ac:dyDescent="0.25">
      <c r="A22" s="11" t="s">
        <v>59</v>
      </c>
      <c r="B22" s="20">
        <v>36838</v>
      </c>
      <c r="C22" s="20">
        <v>19499</v>
      </c>
      <c r="D22" s="20">
        <v>212542</v>
      </c>
      <c r="E22" s="20">
        <v>156442</v>
      </c>
      <c r="F22" s="13">
        <f t="shared" si="0"/>
        <v>-26.394783148742363</v>
      </c>
      <c r="G22" s="1"/>
      <c r="H22" s="1"/>
      <c r="I22" s="1"/>
    </row>
    <row r="23" spans="1:9" x14ac:dyDescent="0.25">
      <c r="A23" s="8" t="s">
        <v>60</v>
      </c>
      <c r="B23" s="19">
        <v>78403</v>
      </c>
      <c r="C23" s="19">
        <v>99213</v>
      </c>
      <c r="D23" s="19">
        <v>464971</v>
      </c>
      <c r="E23" s="19">
        <v>379567</v>
      </c>
      <c r="F23" s="10">
        <f t="shared" si="0"/>
        <v>-18.367597118960106</v>
      </c>
      <c r="G23" s="1"/>
      <c r="H23" s="1"/>
      <c r="I23" s="1"/>
    </row>
    <row r="24" spans="1:9" x14ac:dyDescent="0.25">
      <c r="A24" s="11" t="s">
        <v>61</v>
      </c>
      <c r="B24" s="20">
        <v>54465</v>
      </c>
      <c r="C24" s="20">
        <v>76116</v>
      </c>
      <c r="D24" s="20">
        <v>358970</v>
      </c>
      <c r="E24" s="20">
        <v>417641</v>
      </c>
      <c r="F24" s="13">
        <f t="shared" si="0"/>
        <v>16.344262751761988</v>
      </c>
      <c r="G24" s="1"/>
      <c r="H24" s="1"/>
      <c r="I24" s="1"/>
    </row>
    <row r="25" spans="1:9" x14ac:dyDescent="0.25">
      <c r="A25" s="8" t="s">
        <v>62</v>
      </c>
      <c r="B25" s="19">
        <v>2500</v>
      </c>
      <c r="C25" s="19">
        <v>21</v>
      </c>
      <c r="D25" s="19">
        <v>11102</v>
      </c>
      <c r="E25" s="19">
        <v>5321</v>
      </c>
      <c r="F25" s="10">
        <f t="shared" si="0"/>
        <v>-52.07169879301027</v>
      </c>
      <c r="G25" s="1"/>
      <c r="H25" s="1"/>
      <c r="I25" s="1"/>
    </row>
    <row r="26" spans="1:9" x14ac:dyDescent="0.25">
      <c r="A26" s="11" t="s">
        <v>63</v>
      </c>
      <c r="B26" s="20">
        <v>63827</v>
      </c>
      <c r="C26" s="20">
        <v>35574</v>
      </c>
      <c r="D26" s="20">
        <v>262523</v>
      </c>
      <c r="E26" s="20">
        <v>244856</v>
      </c>
      <c r="F26" s="13">
        <f t="shared" si="0"/>
        <v>-6.7296960647257578</v>
      </c>
      <c r="G26" s="1"/>
      <c r="H26" s="1"/>
      <c r="I26" s="1"/>
    </row>
    <row r="27" spans="1:9" x14ac:dyDescent="0.25">
      <c r="A27" s="8" t="s">
        <v>64</v>
      </c>
      <c r="B27" s="19">
        <v>104624</v>
      </c>
      <c r="C27" s="19">
        <v>101687</v>
      </c>
      <c r="D27" s="19">
        <v>811136</v>
      </c>
      <c r="E27" s="19">
        <v>549506</v>
      </c>
      <c r="F27" s="10">
        <f t="shared" si="0"/>
        <v>-32.254763689442953</v>
      </c>
      <c r="G27" s="1"/>
      <c r="H27" s="1"/>
      <c r="I27" s="1"/>
    </row>
    <row r="28" spans="1:9" x14ac:dyDescent="0.25">
      <c r="A28" s="11" t="s">
        <v>65</v>
      </c>
      <c r="B28" s="20">
        <v>85083</v>
      </c>
      <c r="C28" s="20">
        <v>10181</v>
      </c>
      <c r="D28" s="20">
        <v>320847</v>
      </c>
      <c r="E28" s="20">
        <v>234233</v>
      </c>
      <c r="F28" s="13">
        <f t="shared" si="0"/>
        <v>-26.995421493733772</v>
      </c>
      <c r="G28" s="1"/>
      <c r="H28" s="1"/>
      <c r="I28" s="1"/>
    </row>
    <row r="29" spans="1:9" x14ac:dyDescent="0.25">
      <c r="A29" s="8" t="s">
        <v>66</v>
      </c>
      <c r="B29" s="19">
        <v>219385</v>
      </c>
      <c r="C29" s="19">
        <v>177445</v>
      </c>
      <c r="D29" s="19">
        <v>1475071</v>
      </c>
      <c r="E29" s="19">
        <v>1316210</v>
      </c>
      <c r="F29" s="10">
        <f t="shared" si="0"/>
        <v>-10.76971888132843</v>
      </c>
      <c r="G29" s="1"/>
      <c r="H29" s="1"/>
      <c r="I29" s="1"/>
    </row>
    <row r="30" spans="1:9" x14ac:dyDescent="0.25">
      <c r="A30" s="11" t="s">
        <v>67</v>
      </c>
      <c r="B30" s="20">
        <v>116595</v>
      </c>
      <c r="C30" s="20">
        <v>110239</v>
      </c>
      <c r="D30" s="20">
        <v>889225</v>
      </c>
      <c r="E30" s="20">
        <v>886282</v>
      </c>
      <c r="F30" s="13">
        <f t="shared" si="0"/>
        <v>-0.33096235485956527</v>
      </c>
      <c r="G30" s="1"/>
      <c r="H30" s="1"/>
      <c r="I30" s="1"/>
    </row>
    <row r="31" spans="1:9" x14ac:dyDescent="0.25">
      <c r="A31" s="8" t="s">
        <v>68</v>
      </c>
      <c r="B31" s="19">
        <v>623842</v>
      </c>
      <c r="C31" s="19">
        <v>304906</v>
      </c>
      <c r="D31" s="19">
        <v>5520484</v>
      </c>
      <c r="E31" s="19">
        <v>3043097</v>
      </c>
      <c r="F31" s="10">
        <f t="shared" si="0"/>
        <v>-44.876264472462921</v>
      </c>
      <c r="G31" s="1"/>
      <c r="H31" s="1"/>
      <c r="I31" s="1"/>
    </row>
    <row r="32" spans="1:9" x14ac:dyDescent="0.25">
      <c r="A32" s="11" t="s">
        <v>69</v>
      </c>
      <c r="B32" s="20">
        <v>191862</v>
      </c>
      <c r="C32" s="20">
        <v>217532</v>
      </c>
      <c r="D32" s="20">
        <v>1019642</v>
      </c>
      <c r="E32" s="20">
        <v>1159478</v>
      </c>
      <c r="F32" s="13">
        <f t="shared" si="0"/>
        <v>13.714225188840786</v>
      </c>
      <c r="G32" s="1"/>
      <c r="H32" s="1"/>
      <c r="I32" s="1"/>
    </row>
    <row r="33" spans="1:9" x14ac:dyDescent="0.25">
      <c r="A33" s="8" t="s">
        <v>70</v>
      </c>
      <c r="B33" s="19">
        <v>25307</v>
      </c>
      <c r="C33" s="19">
        <v>29867</v>
      </c>
      <c r="D33" s="19">
        <v>147016</v>
      </c>
      <c r="E33" s="19">
        <v>146297</v>
      </c>
      <c r="F33" s="10">
        <f t="shared" si="0"/>
        <v>-0.48906241497523695</v>
      </c>
      <c r="G33" s="1"/>
      <c r="H33" s="1"/>
      <c r="I33" s="1"/>
    </row>
    <row r="34" spans="1:9" x14ac:dyDescent="0.25">
      <c r="A34" s="11" t="s">
        <v>71</v>
      </c>
      <c r="B34" s="20">
        <v>39114</v>
      </c>
      <c r="C34" s="20">
        <v>22229</v>
      </c>
      <c r="D34" s="20">
        <v>188600</v>
      </c>
      <c r="E34" s="20">
        <v>98995</v>
      </c>
      <c r="F34" s="13">
        <f t="shared" si="0"/>
        <v>-47.510604453870627</v>
      </c>
      <c r="G34" s="1"/>
      <c r="H34" s="1"/>
      <c r="I34" s="1"/>
    </row>
    <row r="35" spans="1:9" x14ac:dyDescent="0.25">
      <c r="A35" s="14" t="s">
        <v>72</v>
      </c>
      <c r="B35" s="15">
        <f>SUM(B7:B34)</f>
        <v>7587782</v>
      </c>
      <c r="C35" s="15">
        <f t="shared" ref="C35:E35" si="1">SUM(C7:C34)</f>
        <v>5891386</v>
      </c>
      <c r="D35" s="15">
        <f t="shared" si="1"/>
        <v>44528337</v>
      </c>
      <c r="E35" s="15">
        <f t="shared" si="1"/>
        <v>36701489</v>
      </c>
      <c r="F35" s="16">
        <f t="shared" si="0"/>
        <v>-17.577229529142301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1656430</v>
      </c>
      <c r="C38" s="41">
        <f>D7</f>
        <v>1999405</v>
      </c>
      <c r="D38" s="41">
        <f>_xlfn.RANK.EQ(B38,$B$38:$B$65)+COUNTIF($B$38:$B$65,B38)-1</f>
        <v>9</v>
      </c>
      <c r="E38" s="42" t="str">
        <f t="shared" ref="E38:E65" si="2">INDEX($A$38:$B$65,MATCH(ROW()-37,$D$38:$D$65,0),1)</f>
        <v>GIJON</v>
      </c>
      <c r="F38" s="42">
        <f>LOOKUP(E38,$A$38:$A$65,$B$38:$B$65)</f>
        <v>6559652</v>
      </c>
      <c r="G38" s="42">
        <f>LOOKUP(E38,$A$38:$A$65,$C$38:$C$65)</f>
        <v>7163290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473293</v>
      </c>
      <c r="C39" s="41">
        <f t="shared" ref="C39:C65" si="5">D8</f>
        <v>364993</v>
      </c>
      <c r="D39" s="41">
        <f t="shared" ref="D39:D65" si="6">_xlfn.RANK.EQ(B39,$B$38:$B$65)+COUNTIF($B$38:$B$65,B39)-1</f>
        <v>19</v>
      </c>
      <c r="E39" s="42" t="str">
        <f t="shared" si="2"/>
        <v>FERROL-SAN CIBRAO</v>
      </c>
      <c r="F39" s="42">
        <f t="shared" ref="F39:F54" si="7">LOOKUP(E39,$A$38:$A$65,$B$38:$B$65)</f>
        <v>4027671</v>
      </c>
      <c r="G39" s="42">
        <f t="shared" ref="G39:G65" si="8">LOOKUP(E39,$A$38:$A$65,$C$38:$C$65)</f>
        <v>5567219</v>
      </c>
    </row>
    <row r="40" spans="1:9" x14ac:dyDescent="0.25">
      <c r="A40" s="42" t="str">
        <f t="shared" si="3"/>
        <v>ALMERIA</v>
      </c>
      <c r="B40" s="41">
        <f t="shared" si="4"/>
        <v>1939957</v>
      </c>
      <c r="C40" s="41">
        <f t="shared" si="5"/>
        <v>2643649</v>
      </c>
      <c r="D40" s="41">
        <f t="shared" si="6"/>
        <v>7</v>
      </c>
      <c r="E40" s="42" t="str">
        <f t="shared" si="2"/>
        <v>TARRAGONA</v>
      </c>
      <c r="F40" s="42">
        <f t="shared" si="7"/>
        <v>3043097</v>
      </c>
      <c r="G40" s="42">
        <f t="shared" si="8"/>
        <v>5520484</v>
      </c>
    </row>
    <row r="41" spans="1:9" x14ac:dyDescent="0.25">
      <c r="A41" s="42" t="str">
        <f t="shared" si="3"/>
        <v>AVILES</v>
      </c>
      <c r="B41" s="41">
        <f t="shared" si="4"/>
        <v>1432699</v>
      </c>
      <c r="C41" s="41">
        <f t="shared" si="5"/>
        <v>1609278</v>
      </c>
      <c r="D41" s="41">
        <f t="shared" si="6"/>
        <v>11</v>
      </c>
      <c r="E41" s="42" t="str">
        <f t="shared" si="2"/>
        <v>BILBAO</v>
      </c>
      <c r="F41" s="42">
        <f t="shared" si="7"/>
        <v>2260841</v>
      </c>
      <c r="G41" s="42">
        <f t="shared" si="8"/>
        <v>2267874</v>
      </c>
    </row>
    <row r="42" spans="1:9" x14ac:dyDescent="0.25">
      <c r="A42" s="42" t="str">
        <f t="shared" si="3"/>
        <v>BAHIA DE ALGECIRAS</v>
      </c>
      <c r="B42" s="41">
        <f t="shared" si="4"/>
        <v>681758</v>
      </c>
      <c r="C42" s="41">
        <f t="shared" si="5"/>
        <v>863635</v>
      </c>
      <c r="D42" s="41">
        <f t="shared" si="6"/>
        <v>16</v>
      </c>
      <c r="E42" s="42" t="str">
        <f t="shared" si="2"/>
        <v>BARCELONA</v>
      </c>
      <c r="F42" s="42">
        <f t="shared" si="7"/>
        <v>2161169</v>
      </c>
      <c r="G42" s="42">
        <f t="shared" si="8"/>
        <v>2438902</v>
      </c>
    </row>
    <row r="43" spans="1:9" x14ac:dyDescent="0.25">
      <c r="A43" s="42" t="str">
        <f t="shared" si="3"/>
        <v>BAHIA DE CADIZ</v>
      </c>
      <c r="B43" s="41">
        <f t="shared" si="4"/>
        <v>848097</v>
      </c>
      <c r="C43" s="41">
        <f t="shared" si="5"/>
        <v>886283</v>
      </c>
      <c r="D43" s="41">
        <f t="shared" si="6"/>
        <v>15</v>
      </c>
      <c r="E43" s="42" t="str">
        <f t="shared" si="2"/>
        <v>CARTAGENA</v>
      </c>
      <c r="F43" s="42">
        <f t="shared" si="7"/>
        <v>2127289</v>
      </c>
      <c r="G43" s="42">
        <f t="shared" si="8"/>
        <v>2612235</v>
      </c>
    </row>
    <row r="44" spans="1:9" x14ac:dyDescent="0.25">
      <c r="A44" s="42" t="str">
        <f t="shared" si="3"/>
        <v>BALEARES</v>
      </c>
      <c r="B44" s="41">
        <f t="shared" si="4"/>
        <v>590513</v>
      </c>
      <c r="C44" s="41">
        <f t="shared" si="5"/>
        <v>850293</v>
      </c>
      <c r="D44" s="41">
        <f t="shared" si="6"/>
        <v>17</v>
      </c>
      <c r="E44" s="42" t="str">
        <f t="shared" si="2"/>
        <v>ALMERIA</v>
      </c>
      <c r="F44" s="42">
        <f t="shared" si="7"/>
        <v>1939957</v>
      </c>
      <c r="G44" s="42">
        <f t="shared" si="8"/>
        <v>2643649</v>
      </c>
    </row>
    <row r="45" spans="1:9" x14ac:dyDescent="0.25">
      <c r="A45" s="42" t="str">
        <f t="shared" si="3"/>
        <v>BARCELONA</v>
      </c>
      <c r="B45" s="41">
        <f t="shared" si="4"/>
        <v>2161169</v>
      </c>
      <c r="C45" s="41">
        <f t="shared" si="5"/>
        <v>2438902</v>
      </c>
      <c r="D45" s="41">
        <f t="shared" si="6"/>
        <v>5</v>
      </c>
      <c r="E45" s="42" t="str">
        <f t="shared" si="2"/>
        <v>HUELVA</v>
      </c>
      <c r="F45" s="42">
        <f t="shared" si="7"/>
        <v>1809378</v>
      </c>
      <c r="G45" s="42">
        <f t="shared" si="8"/>
        <v>2055274</v>
      </c>
    </row>
    <row r="46" spans="1:9" x14ac:dyDescent="0.25">
      <c r="A46" s="42" t="str">
        <f t="shared" si="3"/>
        <v>BILBAO</v>
      </c>
      <c r="B46" s="41">
        <f t="shared" si="4"/>
        <v>2260841</v>
      </c>
      <c r="C46" s="41">
        <f t="shared" si="5"/>
        <v>2267874</v>
      </c>
      <c r="D46" s="41">
        <f t="shared" si="6"/>
        <v>4</v>
      </c>
      <c r="E46" s="42" t="str">
        <f t="shared" si="2"/>
        <v>A CORUÑA</v>
      </c>
      <c r="F46" s="42">
        <f t="shared" si="7"/>
        <v>1656430</v>
      </c>
      <c r="G46" s="42">
        <f t="shared" si="8"/>
        <v>1999405</v>
      </c>
    </row>
    <row r="47" spans="1:9" x14ac:dyDescent="0.25">
      <c r="A47" s="42" t="str">
        <f t="shared" si="3"/>
        <v>CARTAGENA</v>
      </c>
      <c r="B47" s="41">
        <f t="shared" si="4"/>
        <v>2127289</v>
      </c>
      <c r="C47" s="41">
        <f t="shared" si="5"/>
        <v>2612235</v>
      </c>
      <c r="D47" s="41">
        <f t="shared" si="6"/>
        <v>6</v>
      </c>
      <c r="E47" s="42" t="str">
        <f t="shared" si="2"/>
        <v>CASTELLON</v>
      </c>
      <c r="F47" s="42">
        <f t="shared" si="7"/>
        <v>1450352</v>
      </c>
      <c r="G47" s="42">
        <f t="shared" si="8"/>
        <v>1437972</v>
      </c>
    </row>
    <row r="48" spans="1:9" x14ac:dyDescent="0.25">
      <c r="A48" s="42" t="str">
        <f t="shared" si="3"/>
        <v>CASTELLON</v>
      </c>
      <c r="B48" s="41">
        <f t="shared" si="4"/>
        <v>1450352</v>
      </c>
      <c r="C48" s="41">
        <f t="shared" si="5"/>
        <v>1437972</v>
      </c>
      <c r="D48" s="41">
        <f t="shared" si="6"/>
        <v>10</v>
      </c>
      <c r="E48" s="42" t="str">
        <f t="shared" si="2"/>
        <v>AVILES</v>
      </c>
      <c r="F48" s="42">
        <f t="shared" si="7"/>
        <v>1432699</v>
      </c>
      <c r="G48" s="42">
        <f t="shared" si="8"/>
        <v>1609278</v>
      </c>
    </row>
    <row r="49" spans="1:7" x14ac:dyDescent="0.25">
      <c r="A49" s="42" t="str">
        <f t="shared" si="3"/>
        <v>CEUTA</v>
      </c>
      <c r="B49" s="41">
        <f t="shared" si="4"/>
        <v>44465</v>
      </c>
      <c r="C49" s="41">
        <f t="shared" si="5"/>
        <v>85906</v>
      </c>
      <c r="D49" s="41">
        <f t="shared" si="6"/>
        <v>27</v>
      </c>
      <c r="E49" s="42" t="str">
        <f t="shared" si="2"/>
        <v>SANTANDER</v>
      </c>
      <c r="F49" s="42">
        <f t="shared" si="7"/>
        <v>1316210</v>
      </c>
      <c r="G49" s="42">
        <f t="shared" si="8"/>
        <v>1475071</v>
      </c>
    </row>
    <row r="50" spans="1:7" x14ac:dyDescent="0.25">
      <c r="A50" s="42" t="str">
        <f t="shared" si="3"/>
        <v>FERROL-SAN CIBRAO</v>
      </c>
      <c r="B50" s="41">
        <f t="shared" si="4"/>
        <v>4027671</v>
      </c>
      <c r="C50" s="41">
        <f t="shared" si="5"/>
        <v>5567219</v>
      </c>
      <c r="D50" s="41">
        <f t="shared" si="6"/>
        <v>2</v>
      </c>
      <c r="E50" s="42" t="str">
        <f t="shared" si="2"/>
        <v>VALENCIA</v>
      </c>
      <c r="F50" s="42">
        <f t="shared" si="7"/>
        <v>1159478</v>
      </c>
      <c r="G50" s="42">
        <f t="shared" si="8"/>
        <v>1019642</v>
      </c>
    </row>
    <row r="51" spans="1:7" x14ac:dyDescent="0.25">
      <c r="A51" s="42" t="str">
        <f t="shared" si="3"/>
        <v>GIJON</v>
      </c>
      <c r="B51" s="41">
        <f t="shared" si="4"/>
        <v>6559652</v>
      </c>
      <c r="C51" s="41">
        <f t="shared" si="5"/>
        <v>7163290</v>
      </c>
      <c r="D51" s="41">
        <f t="shared" si="6"/>
        <v>1</v>
      </c>
      <c r="E51" s="42" t="str">
        <f t="shared" si="2"/>
        <v>SEVILLA</v>
      </c>
      <c r="F51" s="42">
        <f t="shared" si="7"/>
        <v>886282</v>
      </c>
      <c r="G51" s="42">
        <f t="shared" si="8"/>
        <v>889225</v>
      </c>
    </row>
    <row r="52" spans="1:7" x14ac:dyDescent="0.25">
      <c r="A52" s="42" t="str">
        <f t="shared" si="3"/>
        <v>HUELVA</v>
      </c>
      <c r="B52" s="41">
        <f t="shared" si="4"/>
        <v>1809378</v>
      </c>
      <c r="C52" s="41">
        <f t="shared" si="5"/>
        <v>2055274</v>
      </c>
      <c r="D52" s="41">
        <f t="shared" si="6"/>
        <v>8</v>
      </c>
      <c r="E52" s="42" t="str">
        <f t="shared" si="2"/>
        <v>BAHIA DE CADIZ</v>
      </c>
      <c r="F52" s="42">
        <f t="shared" si="7"/>
        <v>848097</v>
      </c>
      <c r="G52" s="42">
        <f t="shared" si="8"/>
        <v>886283</v>
      </c>
    </row>
    <row r="53" spans="1:7" x14ac:dyDescent="0.25">
      <c r="A53" s="42" t="str">
        <f t="shared" si="3"/>
        <v>LAS PALMAS</v>
      </c>
      <c r="B53" s="41">
        <f t="shared" si="4"/>
        <v>156442</v>
      </c>
      <c r="C53" s="41">
        <f t="shared" si="5"/>
        <v>212542</v>
      </c>
      <c r="D53" s="41">
        <f t="shared" si="6"/>
        <v>24</v>
      </c>
      <c r="E53" s="42" t="str">
        <f t="shared" si="2"/>
        <v>BAHIA DE ALGECIRAS</v>
      </c>
      <c r="F53" s="42">
        <f t="shared" si="7"/>
        <v>681758</v>
      </c>
      <c r="G53" s="42">
        <f t="shared" si="8"/>
        <v>863635</v>
      </c>
    </row>
    <row r="54" spans="1:7" x14ac:dyDescent="0.25">
      <c r="A54" s="42" t="str">
        <f t="shared" si="3"/>
        <v>MALAGA</v>
      </c>
      <c r="B54" s="41">
        <f t="shared" si="4"/>
        <v>379567</v>
      </c>
      <c r="C54" s="41">
        <f t="shared" si="5"/>
        <v>464971</v>
      </c>
      <c r="D54" s="41">
        <f t="shared" si="6"/>
        <v>21</v>
      </c>
      <c r="E54" s="42" t="str">
        <f t="shared" si="2"/>
        <v>BALEARES</v>
      </c>
      <c r="F54" s="42">
        <f t="shared" si="7"/>
        <v>590513</v>
      </c>
      <c r="G54" s="42">
        <f t="shared" si="8"/>
        <v>850293</v>
      </c>
    </row>
    <row r="55" spans="1:7" x14ac:dyDescent="0.25">
      <c r="A55" s="42" t="str">
        <f t="shared" si="3"/>
        <v>MARIN Y RIA DE PONTEVEDRA</v>
      </c>
      <c r="B55" s="41">
        <f t="shared" si="4"/>
        <v>417641</v>
      </c>
      <c r="C55" s="41">
        <f t="shared" si="5"/>
        <v>358970</v>
      </c>
      <c r="D55" s="41">
        <f t="shared" si="6"/>
        <v>20</v>
      </c>
      <c r="E55" s="42" t="str">
        <f t="shared" si="2"/>
        <v>PASAIA</v>
      </c>
      <c r="F55" s="42">
        <f t="shared" ref="F55:F65" si="9">LOOKUP(E55,$A$38:$A$65,$B$38:$B$65)</f>
        <v>549506</v>
      </c>
      <c r="G55" s="42">
        <f t="shared" si="8"/>
        <v>811136</v>
      </c>
    </row>
    <row r="56" spans="1:7" x14ac:dyDescent="0.25">
      <c r="A56" s="42" t="str">
        <f t="shared" si="3"/>
        <v>MELILLA</v>
      </c>
      <c r="B56" s="41">
        <f t="shared" si="4"/>
        <v>5321</v>
      </c>
      <c r="C56" s="41">
        <f t="shared" si="5"/>
        <v>11102</v>
      </c>
      <c r="D56" s="41">
        <f t="shared" si="6"/>
        <v>28</v>
      </c>
      <c r="E56" s="42" t="str">
        <f t="shared" si="2"/>
        <v>ALICANTE</v>
      </c>
      <c r="F56" s="42">
        <f t="shared" si="9"/>
        <v>473293</v>
      </c>
      <c r="G56" s="42">
        <f t="shared" si="8"/>
        <v>364993</v>
      </c>
    </row>
    <row r="57" spans="1:7" x14ac:dyDescent="0.25">
      <c r="A57" s="42" t="str">
        <f t="shared" si="3"/>
        <v>MOTRIL</v>
      </c>
      <c r="B57" s="41">
        <f t="shared" si="4"/>
        <v>244856</v>
      </c>
      <c r="C57" s="41">
        <f t="shared" si="5"/>
        <v>262523</v>
      </c>
      <c r="D57" s="41">
        <f t="shared" si="6"/>
        <v>22</v>
      </c>
      <c r="E57" s="42" t="str">
        <f t="shared" si="2"/>
        <v>MARIN Y RIA DE PONTEVEDRA</v>
      </c>
      <c r="F57" s="42">
        <f t="shared" si="9"/>
        <v>417641</v>
      </c>
      <c r="G57" s="42">
        <f t="shared" si="8"/>
        <v>358970</v>
      </c>
    </row>
    <row r="58" spans="1:7" x14ac:dyDescent="0.25">
      <c r="A58" s="42" t="str">
        <f t="shared" si="3"/>
        <v>PASAIA</v>
      </c>
      <c r="B58" s="41">
        <f t="shared" si="4"/>
        <v>549506</v>
      </c>
      <c r="C58" s="41">
        <f t="shared" si="5"/>
        <v>811136</v>
      </c>
      <c r="D58" s="41">
        <f t="shared" si="6"/>
        <v>18</v>
      </c>
      <c r="E58" s="42" t="str">
        <f t="shared" si="2"/>
        <v>MALAGA</v>
      </c>
      <c r="F58" s="42">
        <f t="shared" si="9"/>
        <v>379567</v>
      </c>
      <c r="G58" s="42">
        <f t="shared" si="8"/>
        <v>464971</v>
      </c>
    </row>
    <row r="59" spans="1:7" x14ac:dyDescent="0.25">
      <c r="A59" s="42" t="str">
        <f t="shared" si="3"/>
        <v>SANTA CRUZ DE TENERIFE</v>
      </c>
      <c r="B59" s="41">
        <f t="shared" si="4"/>
        <v>234233</v>
      </c>
      <c r="C59" s="41">
        <f t="shared" si="5"/>
        <v>320847</v>
      </c>
      <c r="D59" s="41">
        <f t="shared" si="6"/>
        <v>23</v>
      </c>
      <c r="E59" s="42" t="str">
        <f t="shared" si="2"/>
        <v>MOTRIL</v>
      </c>
      <c r="F59" s="42">
        <f t="shared" si="9"/>
        <v>244856</v>
      </c>
      <c r="G59" s="42">
        <f t="shared" si="8"/>
        <v>262523</v>
      </c>
    </row>
    <row r="60" spans="1:7" x14ac:dyDescent="0.25">
      <c r="A60" s="42" t="str">
        <f t="shared" si="3"/>
        <v>SANTANDER</v>
      </c>
      <c r="B60" s="41">
        <f t="shared" si="4"/>
        <v>1316210</v>
      </c>
      <c r="C60" s="41">
        <f t="shared" si="5"/>
        <v>1475071</v>
      </c>
      <c r="D60" s="41">
        <f t="shared" si="6"/>
        <v>12</v>
      </c>
      <c r="E60" s="42" t="str">
        <f t="shared" si="2"/>
        <v>SANTA CRUZ DE TENERIFE</v>
      </c>
      <c r="F60" s="42">
        <f t="shared" si="9"/>
        <v>234233</v>
      </c>
      <c r="G60" s="42">
        <f t="shared" si="8"/>
        <v>320847</v>
      </c>
    </row>
    <row r="61" spans="1:7" x14ac:dyDescent="0.25">
      <c r="A61" s="42" t="str">
        <f t="shared" si="3"/>
        <v>SEVILLA</v>
      </c>
      <c r="B61" s="41">
        <f t="shared" si="4"/>
        <v>886282</v>
      </c>
      <c r="C61" s="41">
        <f t="shared" si="5"/>
        <v>889225</v>
      </c>
      <c r="D61" s="41">
        <f t="shared" si="6"/>
        <v>14</v>
      </c>
      <c r="E61" s="42" t="str">
        <f t="shared" si="2"/>
        <v>LAS PALMAS</v>
      </c>
      <c r="F61" s="42">
        <f t="shared" si="9"/>
        <v>156442</v>
      </c>
      <c r="G61" s="42">
        <f t="shared" si="8"/>
        <v>212542</v>
      </c>
    </row>
    <row r="62" spans="1:7" x14ac:dyDescent="0.25">
      <c r="A62" s="42" t="str">
        <f t="shared" si="3"/>
        <v>TARRAGONA</v>
      </c>
      <c r="B62" s="41">
        <f t="shared" si="4"/>
        <v>3043097</v>
      </c>
      <c r="C62" s="41">
        <f t="shared" si="5"/>
        <v>5520484</v>
      </c>
      <c r="D62" s="41">
        <f t="shared" si="6"/>
        <v>3</v>
      </c>
      <c r="E62" s="42" t="str">
        <f t="shared" si="2"/>
        <v>VIGO</v>
      </c>
      <c r="F62" s="42">
        <f t="shared" si="9"/>
        <v>146297</v>
      </c>
      <c r="G62" s="42">
        <f t="shared" si="8"/>
        <v>147016</v>
      </c>
    </row>
    <row r="63" spans="1:7" x14ac:dyDescent="0.25">
      <c r="A63" s="42" t="str">
        <f t="shared" si="3"/>
        <v>VALENCIA</v>
      </c>
      <c r="B63" s="41">
        <f t="shared" si="4"/>
        <v>1159478</v>
      </c>
      <c r="C63" s="41">
        <f t="shared" si="5"/>
        <v>1019642</v>
      </c>
      <c r="D63" s="41">
        <f t="shared" si="6"/>
        <v>13</v>
      </c>
      <c r="E63" s="42" t="str">
        <f t="shared" si="2"/>
        <v>VILAGARCIA</v>
      </c>
      <c r="F63" s="42">
        <f t="shared" si="9"/>
        <v>98995</v>
      </c>
      <c r="G63" s="42">
        <f t="shared" si="8"/>
        <v>188600</v>
      </c>
    </row>
    <row r="64" spans="1:7" x14ac:dyDescent="0.25">
      <c r="A64" s="42" t="str">
        <f t="shared" si="3"/>
        <v>VIGO</v>
      </c>
      <c r="B64" s="41">
        <f t="shared" si="4"/>
        <v>146297</v>
      </c>
      <c r="C64" s="41">
        <f t="shared" si="5"/>
        <v>147016</v>
      </c>
      <c r="D64" s="41">
        <f t="shared" si="6"/>
        <v>25</v>
      </c>
      <c r="E64" s="42" t="str">
        <f t="shared" si="2"/>
        <v>CEUTA</v>
      </c>
      <c r="F64" s="42">
        <f t="shared" si="9"/>
        <v>44465</v>
      </c>
      <c r="G64" s="42">
        <f t="shared" si="8"/>
        <v>85906</v>
      </c>
    </row>
    <row r="65" spans="1:7" x14ac:dyDescent="0.25">
      <c r="A65" s="42" t="str">
        <f t="shared" si="3"/>
        <v>VILAGARCIA</v>
      </c>
      <c r="B65" s="41">
        <f t="shared" si="4"/>
        <v>98995</v>
      </c>
      <c r="C65" s="41">
        <f t="shared" si="5"/>
        <v>188600</v>
      </c>
      <c r="D65" s="41">
        <f t="shared" si="6"/>
        <v>26</v>
      </c>
      <c r="E65" s="42" t="str">
        <f t="shared" si="2"/>
        <v>MELILLA</v>
      </c>
      <c r="F65" s="42">
        <f t="shared" si="9"/>
        <v>5321</v>
      </c>
      <c r="G65" s="42">
        <f t="shared" si="8"/>
        <v>11102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79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21">
        <v>125208</v>
      </c>
      <c r="C7" s="21">
        <v>117235</v>
      </c>
      <c r="D7" s="21">
        <v>738533</v>
      </c>
      <c r="E7" s="21">
        <v>620445</v>
      </c>
      <c r="F7" s="10">
        <f>((E7*100)/D7)-100</f>
        <v>-15.989536012608781</v>
      </c>
      <c r="G7" s="1"/>
      <c r="H7" s="1"/>
      <c r="I7" s="1"/>
    </row>
    <row r="8" spans="1:12" x14ac:dyDescent="0.25">
      <c r="A8" s="11" t="s">
        <v>45</v>
      </c>
      <c r="B8" s="22">
        <v>149067</v>
      </c>
      <c r="C8" s="22">
        <v>126534</v>
      </c>
      <c r="D8" s="22">
        <v>796601</v>
      </c>
      <c r="E8" s="22">
        <v>685727</v>
      </c>
      <c r="F8" s="13">
        <f t="shared" ref="F8:F35" si="0">((E8*100)/D8)-100</f>
        <v>-13.918385741418859</v>
      </c>
      <c r="G8" s="1"/>
      <c r="H8" s="1"/>
      <c r="I8" s="1"/>
    </row>
    <row r="9" spans="1:12" x14ac:dyDescent="0.25">
      <c r="A9" s="8" t="s">
        <v>46</v>
      </c>
      <c r="B9" s="21">
        <v>48073</v>
      </c>
      <c r="C9" s="21">
        <v>55542</v>
      </c>
      <c r="D9" s="21">
        <v>329646</v>
      </c>
      <c r="E9" s="21">
        <v>302549</v>
      </c>
      <c r="F9" s="10">
        <f t="shared" si="0"/>
        <v>-8.2200299715452303</v>
      </c>
      <c r="G9" s="1"/>
      <c r="H9" s="1"/>
      <c r="I9" s="1"/>
    </row>
    <row r="10" spans="1:12" x14ac:dyDescent="0.25">
      <c r="A10" s="11" t="s">
        <v>47</v>
      </c>
      <c r="B10" s="22">
        <v>87649</v>
      </c>
      <c r="C10" s="22">
        <v>128154</v>
      </c>
      <c r="D10" s="22">
        <v>570234</v>
      </c>
      <c r="E10" s="22">
        <v>615539</v>
      </c>
      <c r="F10" s="13">
        <f t="shared" si="0"/>
        <v>7.944983989029069</v>
      </c>
      <c r="G10" s="1"/>
      <c r="H10" s="1"/>
      <c r="I10" s="1"/>
    </row>
    <row r="11" spans="1:12" x14ac:dyDescent="0.25">
      <c r="A11" s="8" t="s">
        <v>48</v>
      </c>
      <c r="B11" s="21">
        <v>5489526</v>
      </c>
      <c r="C11" s="21">
        <v>4660806</v>
      </c>
      <c r="D11" s="21">
        <v>29103321</v>
      </c>
      <c r="E11" s="21">
        <v>28379871</v>
      </c>
      <c r="F11" s="10">
        <f t="shared" si="0"/>
        <v>-2.4857987856437376</v>
      </c>
      <c r="G11" s="1"/>
      <c r="H11" s="1"/>
      <c r="I11" s="1"/>
    </row>
    <row r="12" spans="1:12" x14ac:dyDescent="0.25">
      <c r="A12" s="11" t="s">
        <v>49</v>
      </c>
      <c r="B12" s="22">
        <v>169971</v>
      </c>
      <c r="C12" s="22">
        <v>130971</v>
      </c>
      <c r="D12" s="22">
        <v>905610</v>
      </c>
      <c r="E12" s="22">
        <v>903746</v>
      </c>
      <c r="F12" s="13">
        <f t="shared" si="0"/>
        <v>-0.20582811585560989</v>
      </c>
      <c r="G12" s="1"/>
      <c r="H12" s="1"/>
      <c r="I12" s="1"/>
    </row>
    <row r="13" spans="1:12" x14ac:dyDescent="0.25">
      <c r="A13" s="8" t="s">
        <v>50</v>
      </c>
      <c r="B13" s="21">
        <v>856862</v>
      </c>
      <c r="C13" s="21">
        <v>861268</v>
      </c>
      <c r="D13" s="21">
        <v>4263236</v>
      </c>
      <c r="E13" s="21">
        <v>4330113</v>
      </c>
      <c r="F13" s="10">
        <f t="shared" si="0"/>
        <v>1.5686910131177285</v>
      </c>
      <c r="G13" s="1"/>
      <c r="H13" s="1"/>
      <c r="I13" s="1"/>
    </row>
    <row r="14" spans="1:12" x14ac:dyDescent="0.25">
      <c r="A14" s="11" t="s">
        <v>51</v>
      </c>
      <c r="B14" s="22">
        <v>2381089</v>
      </c>
      <c r="C14" s="22">
        <v>2311878</v>
      </c>
      <c r="D14" s="22">
        <v>13213858</v>
      </c>
      <c r="E14" s="22">
        <v>12902551</v>
      </c>
      <c r="F14" s="13">
        <f t="shared" si="0"/>
        <v>-2.3559130119303546</v>
      </c>
      <c r="G14" s="1"/>
      <c r="H14" s="1"/>
      <c r="I14" s="1"/>
    </row>
    <row r="15" spans="1:12" x14ac:dyDescent="0.25">
      <c r="A15" s="8" t="s">
        <v>52</v>
      </c>
      <c r="B15" s="21">
        <v>865086</v>
      </c>
      <c r="C15" s="21">
        <v>790132</v>
      </c>
      <c r="D15" s="21">
        <v>4811021</v>
      </c>
      <c r="E15" s="21">
        <v>4616567</v>
      </c>
      <c r="F15" s="10">
        <f t="shared" si="0"/>
        <v>-4.0418447560299597</v>
      </c>
      <c r="G15" s="1"/>
      <c r="H15" s="1"/>
      <c r="I15" s="1"/>
    </row>
    <row r="16" spans="1:12" x14ac:dyDescent="0.25">
      <c r="A16" s="11" t="s">
        <v>53</v>
      </c>
      <c r="B16" s="22">
        <v>92517</v>
      </c>
      <c r="C16" s="22">
        <v>93912</v>
      </c>
      <c r="D16" s="22">
        <v>470306</v>
      </c>
      <c r="E16" s="22">
        <v>513718</v>
      </c>
      <c r="F16" s="13">
        <f t="shared" si="0"/>
        <v>9.2305860439798835</v>
      </c>
      <c r="G16" s="1"/>
      <c r="H16" s="1"/>
      <c r="I16" s="1"/>
    </row>
    <row r="17" spans="1:9" x14ac:dyDescent="0.25">
      <c r="A17" s="8" t="s">
        <v>54</v>
      </c>
      <c r="B17" s="21">
        <v>246160</v>
      </c>
      <c r="C17" s="21">
        <v>328095</v>
      </c>
      <c r="D17" s="21">
        <v>1162363</v>
      </c>
      <c r="E17" s="21">
        <v>1485819</v>
      </c>
      <c r="F17" s="10">
        <f t="shared" si="0"/>
        <v>27.82745149320823</v>
      </c>
      <c r="G17" s="1"/>
      <c r="H17" s="1"/>
      <c r="I17" s="1"/>
    </row>
    <row r="18" spans="1:9" x14ac:dyDescent="0.25">
      <c r="A18" s="11" t="s">
        <v>55</v>
      </c>
      <c r="B18" s="22">
        <v>75999</v>
      </c>
      <c r="C18" s="22">
        <v>77489</v>
      </c>
      <c r="D18" s="22">
        <v>451103</v>
      </c>
      <c r="E18" s="22">
        <v>473872</v>
      </c>
      <c r="F18" s="13">
        <f t="shared" si="0"/>
        <v>5.0474060247881312</v>
      </c>
      <c r="G18" s="1"/>
      <c r="H18" s="1"/>
      <c r="I18" s="1"/>
    </row>
    <row r="19" spans="1:9" x14ac:dyDescent="0.25">
      <c r="A19" s="8" t="s">
        <v>56</v>
      </c>
      <c r="B19" s="21">
        <v>81452</v>
      </c>
      <c r="C19" s="21">
        <v>57179</v>
      </c>
      <c r="D19" s="21">
        <v>416618</v>
      </c>
      <c r="E19" s="21">
        <v>459622</v>
      </c>
      <c r="F19" s="10">
        <f t="shared" si="0"/>
        <v>10.322165628945456</v>
      </c>
      <c r="G19" s="1"/>
      <c r="H19" s="1"/>
      <c r="I19" s="1"/>
    </row>
    <row r="20" spans="1:9" x14ac:dyDescent="0.25">
      <c r="A20" s="11" t="s">
        <v>57</v>
      </c>
      <c r="B20" s="22">
        <v>114650</v>
      </c>
      <c r="C20" s="22">
        <v>194595</v>
      </c>
      <c r="D20" s="22">
        <v>858750</v>
      </c>
      <c r="E20" s="22">
        <v>1034950</v>
      </c>
      <c r="F20" s="13">
        <f t="shared" si="0"/>
        <v>20.518195050946147</v>
      </c>
      <c r="G20" s="1"/>
      <c r="H20" s="1"/>
      <c r="I20" s="1"/>
    </row>
    <row r="21" spans="1:9" x14ac:dyDescent="0.25">
      <c r="A21" s="8" t="s">
        <v>58</v>
      </c>
      <c r="B21" s="21">
        <v>41319</v>
      </c>
      <c r="C21" s="21">
        <v>61151</v>
      </c>
      <c r="D21" s="21">
        <v>299999</v>
      </c>
      <c r="E21" s="21">
        <v>336670</v>
      </c>
      <c r="F21" s="10">
        <f t="shared" si="0"/>
        <v>12.223707412358038</v>
      </c>
      <c r="G21" s="1"/>
      <c r="H21" s="1"/>
      <c r="I21" s="1"/>
    </row>
    <row r="22" spans="1:9" x14ac:dyDescent="0.25">
      <c r="A22" s="11" t="s">
        <v>59</v>
      </c>
      <c r="B22" s="22">
        <v>1553266</v>
      </c>
      <c r="C22" s="22">
        <v>1146430</v>
      </c>
      <c r="D22" s="22">
        <v>8962170</v>
      </c>
      <c r="E22" s="22">
        <v>7280294</v>
      </c>
      <c r="F22" s="13">
        <f t="shared" si="0"/>
        <v>-18.76639251431294</v>
      </c>
      <c r="G22" s="1"/>
      <c r="H22" s="1"/>
      <c r="I22" s="1"/>
    </row>
    <row r="23" spans="1:9" x14ac:dyDescent="0.25">
      <c r="A23" s="8" t="s">
        <v>60</v>
      </c>
      <c r="B23" s="21">
        <v>224567</v>
      </c>
      <c r="C23" s="21">
        <v>131019</v>
      </c>
      <c r="D23" s="21">
        <v>3271151</v>
      </c>
      <c r="E23" s="21">
        <v>643166</v>
      </c>
      <c r="F23" s="10">
        <f t="shared" si="0"/>
        <v>-80.338235685237393</v>
      </c>
      <c r="G23" s="1"/>
      <c r="H23" s="1"/>
      <c r="I23" s="1"/>
    </row>
    <row r="24" spans="1:9" x14ac:dyDescent="0.25">
      <c r="A24" s="11" t="s">
        <v>61</v>
      </c>
      <c r="B24" s="22">
        <v>80479</v>
      </c>
      <c r="C24" s="22">
        <v>82102</v>
      </c>
      <c r="D24" s="22">
        <v>500658</v>
      </c>
      <c r="E24" s="22">
        <v>510541</v>
      </c>
      <c r="F24" s="13">
        <f t="shared" si="0"/>
        <v>1.974002213087573</v>
      </c>
      <c r="G24" s="1"/>
      <c r="H24" s="1"/>
      <c r="I24" s="1"/>
    </row>
    <row r="25" spans="1:9" x14ac:dyDescent="0.25">
      <c r="A25" s="8" t="s">
        <v>62</v>
      </c>
      <c r="B25" s="21">
        <v>70964</v>
      </c>
      <c r="C25" s="21">
        <v>77647</v>
      </c>
      <c r="D25" s="21">
        <v>419558</v>
      </c>
      <c r="E25" s="21">
        <v>445580</v>
      </c>
      <c r="F25" s="10">
        <f t="shared" si="0"/>
        <v>6.2022414064324778</v>
      </c>
      <c r="G25" s="1"/>
      <c r="H25" s="1"/>
      <c r="I25" s="1"/>
    </row>
    <row r="26" spans="1:9" x14ac:dyDescent="0.25">
      <c r="A26" s="11" t="s">
        <v>63</v>
      </c>
      <c r="B26" s="22">
        <v>17829</v>
      </c>
      <c r="C26" s="22">
        <v>37986</v>
      </c>
      <c r="D26" s="22">
        <v>122300</v>
      </c>
      <c r="E26" s="22">
        <v>157621</v>
      </c>
      <c r="F26" s="13">
        <f t="shared" si="0"/>
        <v>28.880621422730997</v>
      </c>
      <c r="G26" s="1"/>
      <c r="H26" s="1"/>
      <c r="I26" s="1"/>
    </row>
    <row r="27" spans="1:9" x14ac:dyDescent="0.25">
      <c r="A27" s="8" t="s">
        <v>64</v>
      </c>
      <c r="B27" s="21">
        <v>146223</v>
      </c>
      <c r="C27" s="21">
        <v>171955</v>
      </c>
      <c r="D27" s="21">
        <v>870304</v>
      </c>
      <c r="E27" s="21">
        <v>805807</v>
      </c>
      <c r="F27" s="10">
        <f t="shared" si="0"/>
        <v>-7.4108587344192358</v>
      </c>
      <c r="G27" s="1"/>
      <c r="H27" s="1"/>
      <c r="I27" s="1"/>
    </row>
    <row r="28" spans="1:9" x14ac:dyDescent="0.25">
      <c r="A28" s="11" t="s">
        <v>65</v>
      </c>
      <c r="B28" s="22">
        <v>450175</v>
      </c>
      <c r="C28" s="22">
        <v>398980</v>
      </c>
      <c r="D28" s="22">
        <v>2849752</v>
      </c>
      <c r="E28" s="22">
        <v>2544403</v>
      </c>
      <c r="F28" s="13">
        <f t="shared" si="0"/>
        <v>-10.714932387098941</v>
      </c>
      <c r="G28" s="1"/>
      <c r="H28" s="1"/>
      <c r="I28" s="1"/>
    </row>
    <row r="29" spans="1:9" x14ac:dyDescent="0.25">
      <c r="A29" s="8" t="s">
        <v>66</v>
      </c>
      <c r="B29" s="21">
        <v>169874</v>
      </c>
      <c r="C29" s="21">
        <v>161763</v>
      </c>
      <c r="D29" s="21">
        <v>841609</v>
      </c>
      <c r="E29" s="21">
        <v>816166</v>
      </c>
      <c r="F29" s="10">
        <f t="shared" si="0"/>
        <v>-3.0231378229082679</v>
      </c>
      <c r="G29" s="1"/>
      <c r="H29" s="1"/>
      <c r="I29" s="1"/>
    </row>
    <row r="30" spans="1:9" x14ac:dyDescent="0.25">
      <c r="A30" s="11" t="s">
        <v>67</v>
      </c>
      <c r="B30" s="22">
        <v>210319</v>
      </c>
      <c r="C30" s="22">
        <v>212643</v>
      </c>
      <c r="D30" s="22">
        <v>1198216</v>
      </c>
      <c r="E30" s="22">
        <v>1132035</v>
      </c>
      <c r="F30" s="13">
        <f t="shared" si="0"/>
        <v>-5.5232946313519449</v>
      </c>
      <c r="G30" s="1"/>
      <c r="H30" s="1"/>
      <c r="I30" s="1"/>
    </row>
    <row r="31" spans="1:9" x14ac:dyDescent="0.25">
      <c r="A31" s="8" t="s">
        <v>68</v>
      </c>
      <c r="B31" s="21">
        <v>271162</v>
      </c>
      <c r="C31" s="21">
        <v>187881</v>
      </c>
      <c r="D31" s="21">
        <v>1695684</v>
      </c>
      <c r="E31" s="21">
        <v>1360350</v>
      </c>
      <c r="F31" s="10">
        <f t="shared" si="0"/>
        <v>-19.775736516945372</v>
      </c>
      <c r="G31" s="1"/>
      <c r="H31" s="1"/>
      <c r="I31" s="1"/>
    </row>
    <row r="32" spans="1:9" x14ac:dyDescent="0.25">
      <c r="A32" s="11" t="s">
        <v>69</v>
      </c>
      <c r="B32" s="22">
        <v>5142230</v>
      </c>
      <c r="C32" s="22">
        <v>4578958</v>
      </c>
      <c r="D32" s="22">
        <v>29666366</v>
      </c>
      <c r="E32" s="22">
        <v>29789710</v>
      </c>
      <c r="F32" s="13">
        <f t="shared" si="0"/>
        <v>0.41577050589883413</v>
      </c>
      <c r="G32" s="1"/>
      <c r="H32" s="1"/>
      <c r="I32" s="1"/>
    </row>
    <row r="33" spans="1:9" x14ac:dyDescent="0.25">
      <c r="A33" s="8" t="s">
        <v>70</v>
      </c>
      <c r="B33" s="21">
        <v>274789</v>
      </c>
      <c r="C33" s="21">
        <v>344206</v>
      </c>
      <c r="D33" s="21">
        <v>1673594</v>
      </c>
      <c r="E33" s="21">
        <v>1780015</v>
      </c>
      <c r="F33" s="10">
        <f t="shared" si="0"/>
        <v>6.3588301583299227</v>
      </c>
      <c r="G33" s="1"/>
      <c r="H33" s="1"/>
      <c r="I33" s="1"/>
    </row>
    <row r="34" spans="1:9" x14ac:dyDescent="0.25">
      <c r="A34" s="11" t="s">
        <v>71</v>
      </c>
      <c r="B34" s="22">
        <v>39777</v>
      </c>
      <c r="C34" s="22">
        <v>47429</v>
      </c>
      <c r="D34" s="22">
        <v>213133</v>
      </c>
      <c r="E34" s="22">
        <v>247996</v>
      </c>
      <c r="F34" s="13">
        <f t="shared" si="0"/>
        <v>16.357391863296627</v>
      </c>
      <c r="G34" s="1"/>
      <c r="H34" s="1"/>
      <c r="I34" s="1"/>
    </row>
    <row r="35" spans="1:9" x14ac:dyDescent="0.25">
      <c r="A35" s="14" t="s">
        <v>72</v>
      </c>
      <c r="B35" s="15">
        <f>SUM(B7:B34)</f>
        <v>19476282</v>
      </c>
      <c r="C35" s="15">
        <f t="shared" ref="C35:E35" si="1">SUM(C7:C34)</f>
        <v>17573940</v>
      </c>
      <c r="D35" s="15">
        <f t="shared" si="1"/>
        <v>110675694</v>
      </c>
      <c r="E35" s="15">
        <f t="shared" si="1"/>
        <v>105175443</v>
      </c>
      <c r="F35" s="16">
        <f t="shared" si="0"/>
        <v>-4.9697009354194819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620445</v>
      </c>
      <c r="C38" s="41">
        <f>D7</f>
        <v>738533</v>
      </c>
      <c r="D38" s="41">
        <f>_xlfn.RANK.EQ(B38,$B$38:$B$65)+COUNTIF($B$38:$B$65,B38)-1</f>
        <v>18</v>
      </c>
      <c r="E38" s="42" t="str">
        <f t="shared" ref="E38:E65" si="2">INDEX($A$38:$B$65,MATCH(ROW()-37,$D$38:$D$65,0),1)</f>
        <v>VALENCIA</v>
      </c>
      <c r="F38" s="42">
        <f>LOOKUP(E38,$A$38:$A$65,$B$38:$B$65)</f>
        <v>29789710</v>
      </c>
      <c r="G38" s="42">
        <f>LOOKUP(E38,$A$38:$A$65,$C$38:$C$65)</f>
        <v>29666366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685727</v>
      </c>
      <c r="C39" s="41">
        <f t="shared" ref="C39:C65" si="5">D8</f>
        <v>796601</v>
      </c>
      <c r="D39" s="41">
        <f t="shared" ref="D39:D65" si="6">_xlfn.RANK.EQ(B39,$B$38:$B$65)+COUNTIF($B$38:$B$65,B39)-1</f>
        <v>16</v>
      </c>
      <c r="E39" s="42" t="str">
        <f t="shared" si="2"/>
        <v>BAHIA DE ALGECIRAS</v>
      </c>
      <c r="F39" s="42">
        <f t="shared" ref="F39:F54" si="7">LOOKUP(E39,$A$38:$A$65,$B$38:$B$65)</f>
        <v>28379871</v>
      </c>
      <c r="G39" s="42">
        <f t="shared" ref="G39:G65" si="8">LOOKUP(E39,$A$38:$A$65,$C$38:$C$65)</f>
        <v>29103321</v>
      </c>
    </row>
    <row r="40" spans="1:9" x14ac:dyDescent="0.25">
      <c r="A40" s="42" t="str">
        <f t="shared" si="3"/>
        <v>ALMERIA</v>
      </c>
      <c r="B40" s="41">
        <f t="shared" si="4"/>
        <v>302549</v>
      </c>
      <c r="C40" s="41">
        <f t="shared" si="5"/>
        <v>329646</v>
      </c>
      <c r="D40" s="41">
        <f t="shared" si="6"/>
        <v>26</v>
      </c>
      <c r="E40" s="42" t="str">
        <f t="shared" si="2"/>
        <v>BARCELONA</v>
      </c>
      <c r="F40" s="42">
        <f t="shared" si="7"/>
        <v>12902551</v>
      </c>
      <c r="G40" s="42">
        <f t="shared" si="8"/>
        <v>13213858</v>
      </c>
    </row>
    <row r="41" spans="1:9" x14ac:dyDescent="0.25">
      <c r="A41" s="42" t="str">
        <f t="shared" si="3"/>
        <v>AVILES</v>
      </c>
      <c r="B41" s="41">
        <f t="shared" si="4"/>
        <v>615539</v>
      </c>
      <c r="C41" s="41">
        <f t="shared" si="5"/>
        <v>570234</v>
      </c>
      <c r="D41" s="41">
        <f t="shared" si="6"/>
        <v>19</v>
      </c>
      <c r="E41" s="42" t="str">
        <f t="shared" si="2"/>
        <v>LAS PALMAS</v>
      </c>
      <c r="F41" s="42">
        <f t="shared" si="7"/>
        <v>7280294</v>
      </c>
      <c r="G41" s="42">
        <f t="shared" si="8"/>
        <v>8962170</v>
      </c>
    </row>
    <row r="42" spans="1:9" x14ac:dyDescent="0.25">
      <c r="A42" s="42" t="str">
        <f t="shared" si="3"/>
        <v>BAHIA DE ALGECIRAS</v>
      </c>
      <c r="B42" s="41">
        <f t="shared" si="4"/>
        <v>28379871</v>
      </c>
      <c r="C42" s="41">
        <f t="shared" si="5"/>
        <v>29103321</v>
      </c>
      <c r="D42" s="41">
        <f t="shared" si="6"/>
        <v>2</v>
      </c>
      <c r="E42" s="42" t="str">
        <f t="shared" si="2"/>
        <v>BILBAO</v>
      </c>
      <c r="F42" s="42">
        <f t="shared" si="7"/>
        <v>4616567</v>
      </c>
      <c r="G42" s="42">
        <f t="shared" si="8"/>
        <v>4811021</v>
      </c>
    </row>
    <row r="43" spans="1:9" x14ac:dyDescent="0.25">
      <c r="A43" s="42" t="str">
        <f t="shared" si="3"/>
        <v>BAHIA DE CADIZ</v>
      </c>
      <c r="B43" s="41">
        <f t="shared" si="4"/>
        <v>903746</v>
      </c>
      <c r="C43" s="41">
        <f t="shared" si="5"/>
        <v>905610</v>
      </c>
      <c r="D43" s="41">
        <f t="shared" si="6"/>
        <v>13</v>
      </c>
      <c r="E43" s="42" t="str">
        <f t="shared" si="2"/>
        <v>BALEARES</v>
      </c>
      <c r="F43" s="42">
        <f t="shared" si="7"/>
        <v>4330113</v>
      </c>
      <c r="G43" s="42">
        <f t="shared" si="8"/>
        <v>4263236</v>
      </c>
    </row>
    <row r="44" spans="1:9" x14ac:dyDescent="0.25">
      <c r="A44" s="42" t="str">
        <f t="shared" si="3"/>
        <v>BALEARES</v>
      </c>
      <c r="B44" s="41">
        <f t="shared" si="4"/>
        <v>4330113</v>
      </c>
      <c r="C44" s="41">
        <f t="shared" si="5"/>
        <v>4263236</v>
      </c>
      <c r="D44" s="41">
        <f t="shared" si="6"/>
        <v>6</v>
      </c>
      <c r="E44" s="42" t="str">
        <f t="shared" si="2"/>
        <v>SANTA CRUZ DE TENERIFE</v>
      </c>
      <c r="F44" s="42">
        <f t="shared" si="7"/>
        <v>2544403</v>
      </c>
      <c r="G44" s="42">
        <f t="shared" si="8"/>
        <v>2849752</v>
      </c>
    </row>
    <row r="45" spans="1:9" x14ac:dyDescent="0.25">
      <c r="A45" s="42" t="str">
        <f t="shared" si="3"/>
        <v>BARCELONA</v>
      </c>
      <c r="B45" s="41">
        <f t="shared" si="4"/>
        <v>12902551</v>
      </c>
      <c r="C45" s="41">
        <f t="shared" si="5"/>
        <v>13213858</v>
      </c>
      <c r="D45" s="41">
        <f t="shared" si="6"/>
        <v>3</v>
      </c>
      <c r="E45" s="42" t="str">
        <f t="shared" si="2"/>
        <v>VIGO</v>
      </c>
      <c r="F45" s="42">
        <f t="shared" si="7"/>
        <v>1780015</v>
      </c>
      <c r="G45" s="42">
        <f t="shared" si="8"/>
        <v>1673594</v>
      </c>
    </row>
    <row r="46" spans="1:9" x14ac:dyDescent="0.25">
      <c r="A46" s="42" t="str">
        <f t="shared" si="3"/>
        <v>BILBAO</v>
      </c>
      <c r="B46" s="41">
        <f t="shared" si="4"/>
        <v>4616567</v>
      </c>
      <c r="C46" s="41">
        <f t="shared" si="5"/>
        <v>4811021</v>
      </c>
      <c r="D46" s="41">
        <f t="shared" si="6"/>
        <v>5</v>
      </c>
      <c r="E46" s="42" t="str">
        <f t="shared" si="2"/>
        <v>CASTELLON</v>
      </c>
      <c r="F46" s="42">
        <f t="shared" si="7"/>
        <v>1485819</v>
      </c>
      <c r="G46" s="42">
        <f t="shared" si="8"/>
        <v>1162363</v>
      </c>
    </row>
    <row r="47" spans="1:9" x14ac:dyDescent="0.25">
      <c r="A47" s="42" t="str">
        <f t="shared" si="3"/>
        <v>CARTAGENA</v>
      </c>
      <c r="B47" s="41">
        <f t="shared" si="4"/>
        <v>513718</v>
      </c>
      <c r="C47" s="41">
        <f t="shared" si="5"/>
        <v>470306</v>
      </c>
      <c r="D47" s="41">
        <f t="shared" si="6"/>
        <v>20</v>
      </c>
      <c r="E47" s="42" t="str">
        <f t="shared" si="2"/>
        <v>TARRAGONA</v>
      </c>
      <c r="F47" s="42">
        <f t="shared" si="7"/>
        <v>1360350</v>
      </c>
      <c r="G47" s="42">
        <f t="shared" si="8"/>
        <v>1695684</v>
      </c>
    </row>
    <row r="48" spans="1:9" x14ac:dyDescent="0.25">
      <c r="A48" s="42" t="str">
        <f t="shared" si="3"/>
        <v>CASTELLON</v>
      </c>
      <c r="B48" s="41">
        <f t="shared" si="4"/>
        <v>1485819</v>
      </c>
      <c r="C48" s="41">
        <f t="shared" si="5"/>
        <v>1162363</v>
      </c>
      <c r="D48" s="41">
        <f t="shared" si="6"/>
        <v>9</v>
      </c>
      <c r="E48" s="42" t="str">
        <f t="shared" si="2"/>
        <v>SEVILLA</v>
      </c>
      <c r="F48" s="42">
        <f t="shared" si="7"/>
        <v>1132035</v>
      </c>
      <c r="G48" s="42">
        <f t="shared" si="8"/>
        <v>1198216</v>
      </c>
    </row>
    <row r="49" spans="1:7" x14ac:dyDescent="0.25">
      <c r="A49" s="42" t="str">
        <f t="shared" si="3"/>
        <v>CEUTA</v>
      </c>
      <c r="B49" s="41">
        <f t="shared" si="4"/>
        <v>473872</v>
      </c>
      <c r="C49" s="41">
        <f t="shared" si="5"/>
        <v>451103</v>
      </c>
      <c r="D49" s="41">
        <f t="shared" si="6"/>
        <v>22</v>
      </c>
      <c r="E49" s="42" t="str">
        <f t="shared" si="2"/>
        <v>GIJON</v>
      </c>
      <c r="F49" s="42">
        <f t="shared" si="7"/>
        <v>1034950</v>
      </c>
      <c r="G49" s="42">
        <f t="shared" si="8"/>
        <v>858750</v>
      </c>
    </row>
    <row r="50" spans="1:7" x14ac:dyDescent="0.25">
      <c r="A50" s="42" t="str">
        <f t="shared" si="3"/>
        <v>FERROL-SAN CIBRAO</v>
      </c>
      <c r="B50" s="41">
        <f t="shared" si="4"/>
        <v>459622</v>
      </c>
      <c r="C50" s="41">
        <f t="shared" si="5"/>
        <v>416618</v>
      </c>
      <c r="D50" s="41">
        <f t="shared" si="6"/>
        <v>23</v>
      </c>
      <c r="E50" s="42" t="str">
        <f t="shared" si="2"/>
        <v>BAHIA DE CADIZ</v>
      </c>
      <c r="F50" s="42">
        <f t="shared" si="7"/>
        <v>903746</v>
      </c>
      <c r="G50" s="42">
        <f t="shared" si="8"/>
        <v>905610</v>
      </c>
    </row>
    <row r="51" spans="1:7" x14ac:dyDescent="0.25">
      <c r="A51" s="42" t="str">
        <f t="shared" si="3"/>
        <v>GIJON</v>
      </c>
      <c r="B51" s="41">
        <f t="shared" si="4"/>
        <v>1034950</v>
      </c>
      <c r="C51" s="41">
        <f t="shared" si="5"/>
        <v>858750</v>
      </c>
      <c r="D51" s="41">
        <f t="shared" si="6"/>
        <v>12</v>
      </c>
      <c r="E51" s="42" t="str">
        <f t="shared" si="2"/>
        <v>SANTANDER</v>
      </c>
      <c r="F51" s="42">
        <f t="shared" si="7"/>
        <v>816166</v>
      </c>
      <c r="G51" s="42">
        <f t="shared" si="8"/>
        <v>841609</v>
      </c>
    </row>
    <row r="52" spans="1:7" x14ac:dyDescent="0.25">
      <c r="A52" s="42" t="str">
        <f t="shared" si="3"/>
        <v>HUELVA</v>
      </c>
      <c r="B52" s="41">
        <f t="shared" si="4"/>
        <v>336670</v>
      </c>
      <c r="C52" s="41">
        <f t="shared" si="5"/>
        <v>299999</v>
      </c>
      <c r="D52" s="41">
        <f t="shared" si="6"/>
        <v>25</v>
      </c>
      <c r="E52" s="42" t="str">
        <f t="shared" si="2"/>
        <v>PASAIA</v>
      </c>
      <c r="F52" s="42">
        <f t="shared" si="7"/>
        <v>805807</v>
      </c>
      <c r="G52" s="42">
        <f t="shared" si="8"/>
        <v>870304</v>
      </c>
    </row>
    <row r="53" spans="1:7" x14ac:dyDescent="0.25">
      <c r="A53" s="42" t="str">
        <f t="shared" si="3"/>
        <v>LAS PALMAS</v>
      </c>
      <c r="B53" s="41">
        <f t="shared" si="4"/>
        <v>7280294</v>
      </c>
      <c r="C53" s="41">
        <f t="shared" si="5"/>
        <v>8962170</v>
      </c>
      <c r="D53" s="41">
        <f t="shared" si="6"/>
        <v>4</v>
      </c>
      <c r="E53" s="42" t="str">
        <f t="shared" si="2"/>
        <v>ALICANTE</v>
      </c>
      <c r="F53" s="42">
        <f t="shared" si="7"/>
        <v>685727</v>
      </c>
      <c r="G53" s="42">
        <f t="shared" si="8"/>
        <v>796601</v>
      </c>
    </row>
    <row r="54" spans="1:7" x14ac:dyDescent="0.25">
      <c r="A54" s="42" t="str">
        <f t="shared" si="3"/>
        <v>MALAGA</v>
      </c>
      <c r="B54" s="41">
        <f t="shared" si="4"/>
        <v>643166</v>
      </c>
      <c r="C54" s="41">
        <f t="shared" si="5"/>
        <v>3271151</v>
      </c>
      <c r="D54" s="41">
        <f t="shared" si="6"/>
        <v>17</v>
      </c>
      <c r="E54" s="42" t="str">
        <f t="shared" si="2"/>
        <v>MALAGA</v>
      </c>
      <c r="F54" s="42">
        <f t="shared" si="7"/>
        <v>643166</v>
      </c>
      <c r="G54" s="42">
        <f t="shared" si="8"/>
        <v>3271151</v>
      </c>
    </row>
    <row r="55" spans="1:7" x14ac:dyDescent="0.25">
      <c r="A55" s="42" t="str">
        <f t="shared" si="3"/>
        <v>MARIN Y RIA DE PONTEVEDRA</v>
      </c>
      <c r="B55" s="41">
        <f t="shared" si="4"/>
        <v>510541</v>
      </c>
      <c r="C55" s="41">
        <f t="shared" si="5"/>
        <v>500658</v>
      </c>
      <c r="D55" s="41">
        <f t="shared" si="6"/>
        <v>21</v>
      </c>
      <c r="E55" s="42" t="str">
        <f t="shared" si="2"/>
        <v>A CORUÑA</v>
      </c>
      <c r="F55" s="42">
        <f t="shared" ref="F55:F65" si="9">LOOKUP(E55,$A$38:$A$65,$B$38:$B$65)</f>
        <v>620445</v>
      </c>
      <c r="G55" s="42">
        <f t="shared" si="8"/>
        <v>738533</v>
      </c>
    </row>
    <row r="56" spans="1:7" x14ac:dyDescent="0.25">
      <c r="A56" s="42" t="str">
        <f t="shared" si="3"/>
        <v>MELILLA</v>
      </c>
      <c r="B56" s="41">
        <f t="shared" si="4"/>
        <v>445580</v>
      </c>
      <c r="C56" s="41">
        <f t="shared" si="5"/>
        <v>419558</v>
      </c>
      <c r="D56" s="41">
        <f t="shared" si="6"/>
        <v>24</v>
      </c>
      <c r="E56" s="42" t="str">
        <f t="shared" si="2"/>
        <v>AVILES</v>
      </c>
      <c r="F56" s="42">
        <f t="shared" si="9"/>
        <v>615539</v>
      </c>
      <c r="G56" s="42">
        <f t="shared" si="8"/>
        <v>570234</v>
      </c>
    </row>
    <row r="57" spans="1:7" x14ac:dyDescent="0.25">
      <c r="A57" s="42" t="str">
        <f t="shared" si="3"/>
        <v>MOTRIL</v>
      </c>
      <c r="B57" s="41">
        <f t="shared" si="4"/>
        <v>157621</v>
      </c>
      <c r="C57" s="41">
        <f t="shared" si="5"/>
        <v>122300</v>
      </c>
      <c r="D57" s="41">
        <f t="shared" si="6"/>
        <v>28</v>
      </c>
      <c r="E57" s="42" t="str">
        <f t="shared" si="2"/>
        <v>CARTAGENA</v>
      </c>
      <c r="F57" s="42">
        <f t="shared" si="9"/>
        <v>513718</v>
      </c>
      <c r="G57" s="42">
        <f t="shared" si="8"/>
        <v>470306</v>
      </c>
    </row>
    <row r="58" spans="1:7" x14ac:dyDescent="0.25">
      <c r="A58" s="42" t="str">
        <f t="shared" si="3"/>
        <v>PASAIA</v>
      </c>
      <c r="B58" s="41">
        <f t="shared" si="4"/>
        <v>805807</v>
      </c>
      <c r="C58" s="41">
        <f t="shared" si="5"/>
        <v>870304</v>
      </c>
      <c r="D58" s="41">
        <f t="shared" si="6"/>
        <v>15</v>
      </c>
      <c r="E58" s="42" t="str">
        <f t="shared" si="2"/>
        <v>MARIN Y RIA DE PONTEVEDRA</v>
      </c>
      <c r="F58" s="42">
        <f t="shared" si="9"/>
        <v>510541</v>
      </c>
      <c r="G58" s="42">
        <f t="shared" si="8"/>
        <v>500658</v>
      </c>
    </row>
    <row r="59" spans="1:7" x14ac:dyDescent="0.25">
      <c r="A59" s="42" t="str">
        <f t="shared" si="3"/>
        <v>SANTA CRUZ DE TENERIFE</v>
      </c>
      <c r="B59" s="41">
        <f t="shared" si="4"/>
        <v>2544403</v>
      </c>
      <c r="C59" s="41">
        <f t="shared" si="5"/>
        <v>2849752</v>
      </c>
      <c r="D59" s="41">
        <f t="shared" si="6"/>
        <v>7</v>
      </c>
      <c r="E59" s="42" t="str">
        <f t="shared" si="2"/>
        <v>CEUTA</v>
      </c>
      <c r="F59" s="42">
        <f t="shared" si="9"/>
        <v>473872</v>
      </c>
      <c r="G59" s="42">
        <f t="shared" si="8"/>
        <v>451103</v>
      </c>
    </row>
    <row r="60" spans="1:7" x14ac:dyDescent="0.25">
      <c r="A60" s="42" t="str">
        <f t="shared" si="3"/>
        <v>SANTANDER</v>
      </c>
      <c r="B60" s="41">
        <f t="shared" si="4"/>
        <v>816166</v>
      </c>
      <c r="C60" s="41">
        <f t="shared" si="5"/>
        <v>841609</v>
      </c>
      <c r="D60" s="41">
        <f t="shared" si="6"/>
        <v>14</v>
      </c>
      <c r="E60" s="42" t="str">
        <f t="shared" si="2"/>
        <v>FERROL-SAN CIBRAO</v>
      </c>
      <c r="F60" s="42">
        <f t="shared" si="9"/>
        <v>459622</v>
      </c>
      <c r="G60" s="42">
        <f t="shared" si="8"/>
        <v>416618</v>
      </c>
    </row>
    <row r="61" spans="1:7" x14ac:dyDescent="0.25">
      <c r="A61" s="42" t="str">
        <f t="shared" si="3"/>
        <v>SEVILLA</v>
      </c>
      <c r="B61" s="41">
        <f t="shared" si="4"/>
        <v>1132035</v>
      </c>
      <c r="C61" s="41">
        <f t="shared" si="5"/>
        <v>1198216</v>
      </c>
      <c r="D61" s="41">
        <f t="shared" si="6"/>
        <v>11</v>
      </c>
      <c r="E61" s="42" t="str">
        <f t="shared" si="2"/>
        <v>MELILLA</v>
      </c>
      <c r="F61" s="42">
        <f t="shared" si="9"/>
        <v>445580</v>
      </c>
      <c r="G61" s="42">
        <f t="shared" si="8"/>
        <v>419558</v>
      </c>
    </row>
    <row r="62" spans="1:7" x14ac:dyDescent="0.25">
      <c r="A62" s="42" t="str">
        <f t="shared" si="3"/>
        <v>TARRAGONA</v>
      </c>
      <c r="B62" s="41">
        <f t="shared" si="4"/>
        <v>1360350</v>
      </c>
      <c r="C62" s="41">
        <f t="shared" si="5"/>
        <v>1695684</v>
      </c>
      <c r="D62" s="41">
        <f t="shared" si="6"/>
        <v>10</v>
      </c>
      <c r="E62" s="42" t="str">
        <f t="shared" si="2"/>
        <v>HUELVA</v>
      </c>
      <c r="F62" s="42">
        <f t="shared" si="9"/>
        <v>336670</v>
      </c>
      <c r="G62" s="42">
        <f t="shared" si="8"/>
        <v>299999</v>
      </c>
    </row>
    <row r="63" spans="1:7" x14ac:dyDescent="0.25">
      <c r="A63" s="42" t="str">
        <f t="shared" si="3"/>
        <v>VALENCIA</v>
      </c>
      <c r="B63" s="41">
        <f t="shared" si="4"/>
        <v>29789710</v>
      </c>
      <c r="C63" s="41">
        <f t="shared" si="5"/>
        <v>29666366</v>
      </c>
      <c r="D63" s="41">
        <f t="shared" si="6"/>
        <v>1</v>
      </c>
      <c r="E63" s="42" t="str">
        <f t="shared" si="2"/>
        <v>ALMERIA</v>
      </c>
      <c r="F63" s="42">
        <f t="shared" si="9"/>
        <v>302549</v>
      </c>
      <c r="G63" s="42">
        <f t="shared" si="8"/>
        <v>329646</v>
      </c>
    </row>
    <row r="64" spans="1:7" x14ac:dyDescent="0.25">
      <c r="A64" s="42" t="str">
        <f t="shared" si="3"/>
        <v>VIGO</v>
      </c>
      <c r="B64" s="41">
        <f t="shared" si="4"/>
        <v>1780015</v>
      </c>
      <c r="C64" s="41">
        <f t="shared" si="5"/>
        <v>1673594</v>
      </c>
      <c r="D64" s="41">
        <f t="shared" si="6"/>
        <v>8</v>
      </c>
      <c r="E64" s="42" t="str">
        <f t="shared" si="2"/>
        <v>VILAGARCIA</v>
      </c>
      <c r="F64" s="42">
        <f t="shared" si="9"/>
        <v>247996</v>
      </c>
      <c r="G64" s="42">
        <f t="shared" si="8"/>
        <v>213133</v>
      </c>
    </row>
    <row r="65" spans="1:7" x14ac:dyDescent="0.25">
      <c r="A65" s="42" t="str">
        <f t="shared" si="3"/>
        <v>VILAGARCIA</v>
      </c>
      <c r="B65" s="41">
        <f t="shared" si="4"/>
        <v>247996</v>
      </c>
      <c r="C65" s="41">
        <f t="shared" si="5"/>
        <v>213133</v>
      </c>
      <c r="D65" s="41">
        <f t="shared" si="6"/>
        <v>27</v>
      </c>
      <c r="E65" s="42" t="str">
        <f t="shared" si="2"/>
        <v>MOTRIL</v>
      </c>
      <c r="F65" s="42">
        <f t="shared" si="9"/>
        <v>157621</v>
      </c>
      <c r="G65" s="42">
        <f t="shared" si="8"/>
        <v>122300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6" max="6" width="6.28515625" bestFit="1" customWidth="1"/>
  </cols>
  <sheetData>
    <row r="1" spans="1:12" s="2" customFormat="1" ht="22.5" customHeight="1" x14ac:dyDescent="0.35">
      <c r="F1" s="3" t="s">
        <v>80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23">
        <v>5064</v>
      </c>
      <c r="C7" s="23">
        <v>3741</v>
      </c>
      <c r="D7" s="23">
        <v>22796</v>
      </c>
      <c r="E7" s="23">
        <v>20634</v>
      </c>
      <c r="F7" s="10">
        <f>((E7*100)/D7)-100</f>
        <v>-9.4841200210563272</v>
      </c>
      <c r="G7" s="1"/>
      <c r="H7" s="1"/>
      <c r="I7" s="1"/>
    </row>
    <row r="8" spans="1:12" x14ac:dyDescent="0.25">
      <c r="A8" s="11" t="s">
        <v>45</v>
      </c>
      <c r="B8" s="24">
        <v>28</v>
      </c>
      <c r="C8" s="24">
        <v>25</v>
      </c>
      <c r="D8" s="24">
        <v>159</v>
      </c>
      <c r="E8" s="24">
        <v>148</v>
      </c>
      <c r="F8" s="13">
        <f t="shared" ref="F8:F35" si="0">((E8*100)/D8)-100</f>
        <v>-6.9182389937106876</v>
      </c>
      <c r="G8" s="1"/>
      <c r="H8" s="1"/>
      <c r="I8" s="1"/>
    </row>
    <row r="9" spans="1:12" x14ac:dyDescent="0.25">
      <c r="A9" s="8" t="s">
        <v>46</v>
      </c>
      <c r="B9" s="23">
        <v>497</v>
      </c>
      <c r="C9" s="23">
        <v>171</v>
      </c>
      <c r="D9" s="23">
        <v>2909</v>
      </c>
      <c r="E9" s="23">
        <v>1312</v>
      </c>
      <c r="F9" s="10">
        <f t="shared" si="0"/>
        <v>-54.898590580955656</v>
      </c>
      <c r="G9" s="1"/>
      <c r="H9" s="1"/>
      <c r="I9" s="1"/>
    </row>
    <row r="10" spans="1:12" x14ac:dyDescent="0.25">
      <c r="A10" s="11" t="s">
        <v>47</v>
      </c>
      <c r="B10" s="24">
        <v>828</v>
      </c>
      <c r="C10" s="24">
        <v>699</v>
      </c>
      <c r="D10" s="24">
        <v>7571</v>
      </c>
      <c r="E10" s="24">
        <v>8211</v>
      </c>
      <c r="F10" s="13">
        <f t="shared" si="0"/>
        <v>8.4533086778496909</v>
      </c>
      <c r="G10" s="1"/>
      <c r="H10" s="1"/>
      <c r="I10" s="1"/>
    </row>
    <row r="11" spans="1:12" x14ac:dyDescent="0.25">
      <c r="A11" s="8" t="s">
        <v>48</v>
      </c>
      <c r="B11" s="23">
        <v>89</v>
      </c>
      <c r="C11" s="23">
        <v>27</v>
      </c>
      <c r="D11" s="23">
        <v>485</v>
      </c>
      <c r="E11" s="23">
        <v>147</v>
      </c>
      <c r="F11" s="10">
        <f t="shared" si="0"/>
        <v>-69.690721649484544</v>
      </c>
      <c r="G11" s="1"/>
      <c r="H11" s="1"/>
      <c r="I11" s="1"/>
    </row>
    <row r="12" spans="1:12" x14ac:dyDescent="0.25">
      <c r="A12" s="11" t="s">
        <v>49</v>
      </c>
      <c r="B12" s="24">
        <v>2019</v>
      </c>
      <c r="C12" s="24">
        <v>3123</v>
      </c>
      <c r="D12" s="24">
        <v>7941</v>
      </c>
      <c r="E12" s="24">
        <v>9874</v>
      </c>
      <c r="F12" s="13">
        <f t="shared" si="0"/>
        <v>24.34202241531294</v>
      </c>
      <c r="G12" s="1"/>
      <c r="H12" s="1"/>
      <c r="I12" s="1"/>
    </row>
    <row r="13" spans="1:12" x14ac:dyDescent="0.25">
      <c r="A13" s="8" t="s">
        <v>50</v>
      </c>
      <c r="B13" s="23">
        <v>352</v>
      </c>
      <c r="C13" s="23">
        <v>252</v>
      </c>
      <c r="D13" s="23">
        <v>1496</v>
      </c>
      <c r="E13" s="23">
        <v>1275</v>
      </c>
      <c r="F13" s="10">
        <f t="shared" si="0"/>
        <v>-14.772727272727266</v>
      </c>
      <c r="G13" s="1"/>
      <c r="H13" s="1"/>
      <c r="I13" s="1"/>
    </row>
    <row r="14" spans="1:12" x14ac:dyDescent="0.25">
      <c r="A14" s="11" t="s">
        <v>51</v>
      </c>
      <c r="B14" s="24">
        <v>0</v>
      </c>
      <c r="C14" s="24">
        <v>0</v>
      </c>
      <c r="D14" s="24">
        <v>925</v>
      </c>
      <c r="E14" s="24">
        <v>100</v>
      </c>
      <c r="F14" s="13">
        <f t="shared" si="0"/>
        <v>-89.189189189189193</v>
      </c>
      <c r="G14" s="1"/>
      <c r="H14" s="1"/>
      <c r="I14" s="1"/>
    </row>
    <row r="15" spans="1:12" x14ac:dyDescent="0.25">
      <c r="A15" s="8" t="s">
        <v>52</v>
      </c>
      <c r="B15" s="23">
        <v>0</v>
      </c>
      <c r="C15" s="23">
        <v>0</v>
      </c>
      <c r="D15" s="23">
        <v>0</v>
      </c>
      <c r="E15" s="23">
        <v>0</v>
      </c>
      <c r="F15" s="18" t="e">
        <f t="shared" si="0"/>
        <v>#DIV/0!</v>
      </c>
      <c r="G15" s="1"/>
      <c r="H15" s="1"/>
      <c r="I15" s="1"/>
    </row>
    <row r="16" spans="1:12" x14ac:dyDescent="0.25">
      <c r="A16" s="11" t="s">
        <v>53</v>
      </c>
      <c r="B16" s="24">
        <v>25</v>
      </c>
      <c r="C16" s="24">
        <v>13</v>
      </c>
      <c r="D16" s="24">
        <v>249</v>
      </c>
      <c r="E16" s="24">
        <v>308</v>
      </c>
      <c r="F16" s="13">
        <f t="shared" si="0"/>
        <v>23.694779116465867</v>
      </c>
      <c r="G16" s="1"/>
      <c r="H16" s="1"/>
      <c r="I16" s="1"/>
    </row>
    <row r="17" spans="1:9" x14ac:dyDescent="0.25">
      <c r="A17" s="8" t="s">
        <v>54</v>
      </c>
      <c r="B17" s="23">
        <v>422</v>
      </c>
      <c r="C17" s="23">
        <v>607</v>
      </c>
      <c r="D17" s="23">
        <v>2179</v>
      </c>
      <c r="E17" s="23">
        <v>2034</v>
      </c>
      <c r="F17" s="10">
        <f t="shared" si="0"/>
        <v>-6.6544286369894508</v>
      </c>
      <c r="G17" s="1"/>
      <c r="H17" s="1"/>
      <c r="I17" s="1"/>
    </row>
    <row r="18" spans="1:9" x14ac:dyDescent="0.25">
      <c r="A18" s="11" t="s">
        <v>55</v>
      </c>
      <c r="B18" s="24">
        <v>0</v>
      </c>
      <c r="C18" s="24">
        <v>8</v>
      </c>
      <c r="D18" s="24">
        <v>6</v>
      </c>
      <c r="E18" s="24">
        <v>9</v>
      </c>
      <c r="F18" s="13">
        <f t="shared" si="0"/>
        <v>50</v>
      </c>
      <c r="G18" s="1"/>
      <c r="H18" s="1"/>
      <c r="I18" s="1"/>
    </row>
    <row r="19" spans="1:9" x14ac:dyDescent="0.25">
      <c r="A19" s="8" t="s">
        <v>56</v>
      </c>
      <c r="B19" s="23">
        <v>40</v>
      </c>
      <c r="C19" s="23">
        <v>13</v>
      </c>
      <c r="D19" s="23">
        <v>201</v>
      </c>
      <c r="E19" s="23">
        <v>140</v>
      </c>
      <c r="F19" s="10">
        <f t="shared" si="0"/>
        <v>-30.348258706467661</v>
      </c>
      <c r="G19" s="1"/>
      <c r="H19" s="1"/>
      <c r="I19" s="1"/>
    </row>
    <row r="20" spans="1:9" x14ac:dyDescent="0.25">
      <c r="A20" s="11" t="s">
        <v>57</v>
      </c>
      <c r="B20" s="24">
        <v>253</v>
      </c>
      <c r="C20" s="24">
        <v>344</v>
      </c>
      <c r="D20" s="24">
        <v>5146</v>
      </c>
      <c r="E20" s="24">
        <v>6143</v>
      </c>
      <c r="F20" s="13">
        <f t="shared" si="0"/>
        <v>19.374271278663045</v>
      </c>
      <c r="G20" s="1"/>
      <c r="H20" s="1"/>
      <c r="I20" s="1"/>
    </row>
    <row r="21" spans="1:9" x14ac:dyDescent="0.25">
      <c r="A21" s="8" t="s">
        <v>58</v>
      </c>
      <c r="B21" s="23">
        <v>211</v>
      </c>
      <c r="C21" s="23">
        <v>197</v>
      </c>
      <c r="D21" s="23">
        <v>1121</v>
      </c>
      <c r="E21" s="23">
        <v>1173</v>
      </c>
      <c r="F21" s="10">
        <f t="shared" si="0"/>
        <v>4.6387154326494198</v>
      </c>
      <c r="G21" s="1"/>
      <c r="H21" s="1"/>
      <c r="I21" s="1"/>
    </row>
    <row r="22" spans="1:9" x14ac:dyDescent="0.25">
      <c r="A22" s="11" t="s">
        <v>59</v>
      </c>
      <c r="B22" s="24">
        <v>136</v>
      </c>
      <c r="C22" s="24">
        <v>0</v>
      </c>
      <c r="D22" s="24">
        <v>186</v>
      </c>
      <c r="E22" s="24">
        <v>105</v>
      </c>
      <c r="F22" s="13">
        <f t="shared" si="0"/>
        <v>-43.548387096774192</v>
      </c>
      <c r="G22" s="1"/>
      <c r="H22" s="1"/>
      <c r="I22" s="1"/>
    </row>
    <row r="23" spans="1:9" x14ac:dyDescent="0.25">
      <c r="A23" s="8" t="s">
        <v>60</v>
      </c>
      <c r="B23" s="23">
        <v>38</v>
      </c>
      <c r="C23" s="23">
        <v>24</v>
      </c>
      <c r="D23" s="23">
        <v>201</v>
      </c>
      <c r="E23" s="23">
        <v>178</v>
      </c>
      <c r="F23" s="10">
        <f t="shared" si="0"/>
        <v>-11.442786069651746</v>
      </c>
      <c r="G23" s="1"/>
      <c r="H23" s="1"/>
      <c r="I23" s="1"/>
    </row>
    <row r="24" spans="1:9" x14ac:dyDescent="0.25">
      <c r="A24" s="11" t="s">
        <v>61</v>
      </c>
      <c r="B24" s="24">
        <v>139</v>
      </c>
      <c r="C24" s="24">
        <v>180</v>
      </c>
      <c r="D24" s="24">
        <v>943</v>
      </c>
      <c r="E24" s="24">
        <v>1076</v>
      </c>
      <c r="F24" s="13">
        <f t="shared" si="0"/>
        <v>14.103923647932135</v>
      </c>
      <c r="G24" s="1"/>
      <c r="H24" s="1"/>
      <c r="I24" s="1"/>
    </row>
    <row r="25" spans="1:9" x14ac:dyDescent="0.25">
      <c r="A25" s="8" t="s">
        <v>62</v>
      </c>
      <c r="B25" s="23">
        <v>0</v>
      </c>
      <c r="C25" s="23">
        <v>0</v>
      </c>
      <c r="D25" s="23">
        <v>0</v>
      </c>
      <c r="E25" s="23">
        <v>0</v>
      </c>
      <c r="F25" s="18" t="e">
        <f t="shared" si="0"/>
        <v>#DIV/0!</v>
      </c>
      <c r="G25" s="1"/>
      <c r="H25" s="1"/>
      <c r="I25" s="1"/>
    </row>
    <row r="26" spans="1:9" x14ac:dyDescent="0.25">
      <c r="A26" s="11" t="s">
        <v>63</v>
      </c>
      <c r="B26" s="24">
        <v>294</v>
      </c>
      <c r="C26" s="24">
        <v>0</v>
      </c>
      <c r="D26" s="24">
        <v>1403</v>
      </c>
      <c r="E26" s="24">
        <v>882</v>
      </c>
      <c r="F26" s="13">
        <f t="shared" si="0"/>
        <v>-37.13471133285816</v>
      </c>
      <c r="G26" s="1"/>
      <c r="H26" s="1"/>
      <c r="I26" s="1"/>
    </row>
    <row r="27" spans="1:9" x14ac:dyDescent="0.25">
      <c r="A27" s="8" t="s">
        <v>64</v>
      </c>
      <c r="B27" s="23">
        <v>1597</v>
      </c>
      <c r="C27" s="23">
        <v>1678</v>
      </c>
      <c r="D27" s="23">
        <v>13775</v>
      </c>
      <c r="E27" s="23">
        <v>13243</v>
      </c>
      <c r="F27" s="10">
        <f t="shared" si="0"/>
        <v>-3.8620689655172384</v>
      </c>
      <c r="G27" s="1"/>
      <c r="H27" s="1"/>
      <c r="I27" s="1"/>
    </row>
    <row r="28" spans="1:9" x14ac:dyDescent="0.25">
      <c r="A28" s="11" t="s">
        <v>65</v>
      </c>
      <c r="B28" s="24">
        <v>1167</v>
      </c>
      <c r="C28" s="24">
        <v>434</v>
      </c>
      <c r="D28" s="24">
        <v>3275</v>
      </c>
      <c r="E28" s="24">
        <v>2098</v>
      </c>
      <c r="F28" s="13">
        <f t="shared" si="0"/>
        <v>-35.938931297709928</v>
      </c>
      <c r="G28" s="1"/>
      <c r="H28" s="1"/>
      <c r="I28" s="1"/>
    </row>
    <row r="29" spans="1:9" x14ac:dyDescent="0.25">
      <c r="A29" s="8" t="s">
        <v>66</v>
      </c>
      <c r="B29" s="23">
        <v>397</v>
      </c>
      <c r="C29" s="23">
        <v>171</v>
      </c>
      <c r="D29" s="23">
        <v>3709</v>
      </c>
      <c r="E29" s="23">
        <v>2950</v>
      </c>
      <c r="F29" s="10">
        <f t="shared" si="0"/>
        <v>-20.463736856295498</v>
      </c>
      <c r="G29" s="1"/>
      <c r="H29" s="1"/>
      <c r="I29" s="1"/>
    </row>
    <row r="30" spans="1:9" x14ac:dyDescent="0.25">
      <c r="A30" s="11" t="s">
        <v>67</v>
      </c>
      <c r="B30" s="24">
        <v>0</v>
      </c>
      <c r="C30" s="24">
        <v>0</v>
      </c>
      <c r="D30" s="24">
        <v>0</v>
      </c>
      <c r="E30" s="24">
        <v>0</v>
      </c>
      <c r="F30" s="17" t="e">
        <f t="shared" si="0"/>
        <v>#DIV/0!</v>
      </c>
      <c r="G30" s="1"/>
      <c r="H30" s="1"/>
      <c r="I30" s="1"/>
    </row>
    <row r="31" spans="1:9" x14ac:dyDescent="0.25">
      <c r="A31" s="8" t="s">
        <v>68</v>
      </c>
      <c r="B31" s="23">
        <v>347</v>
      </c>
      <c r="C31" s="23">
        <v>258</v>
      </c>
      <c r="D31" s="23">
        <v>1128</v>
      </c>
      <c r="E31" s="23">
        <v>1142</v>
      </c>
      <c r="F31" s="10">
        <f t="shared" si="0"/>
        <v>1.2411347517730462</v>
      </c>
      <c r="G31" s="1"/>
      <c r="H31" s="1"/>
      <c r="I31" s="1"/>
    </row>
    <row r="32" spans="1:9" x14ac:dyDescent="0.25">
      <c r="A32" s="11" t="s">
        <v>69</v>
      </c>
      <c r="B32" s="24">
        <v>249</v>
      </c>
      <c r="C32" s="24">
        <v>90</v>
      </c>
      <c r="D32" s="24">
        <v>1070</v>
      </c>
      <c r="E32" s="24">
        <v>534</v>
      </c>
      <c r="F32" s="13">
        <f t="shared" si="0"/>
        <v>-50.09345794392523</v>
      </c>
      <c r="G32" s="1"/>
      <c r="H32" s="1"/>
      <c r="I32" s="1"/>
    </row>
    <row r="33" spans="1:9" x14ac:dyDescent="0.25">
      <c r="A33" s="8" t="s">
        <v>70</v>
      </c>
      <c r="B33" s="23">
        <v>7379</v>
      </c>
      <c r="C33" s="23">
        <v>6884</v>
      </c>
      <c r="D33" s="23">
        <v>33275</v>
      </c>
      <c r="E33" s="23">
        <v>32037</v>
      </c>
      <c r="F33" s="10">
        <f t="shared" si="0"/>
        <v>-3.720510894064617</v>
      </c>
      <c r="G33" s="1"/>
      <c r="H33" s="1"/>
      <c r="I33" s="1"/>
    </row>
    <row r="34" spans="1:9" x14ac:dyDescent="0.25">
      <c r="A34" s="11" t="s">
        <v>71</v>
      </c>
      <c r="B34" s="24">
        <v>0</v>
      </c>
      <c r="C34" s="24">
        <v>0</v>
      </c>
      <c r="D34" s="24">
        <v>0</v>
      </c>
      <c r="E34" s="24">
        <v>0</v>
      </c>
      <c r="F34" s="17" t="e">
        <f t="shared" si="0"/>
        <v>#DIV/0!</v>
      </c>
      <c r="G34" s="1"/>
      <c r="H34" s="1"/>
      <c r="I34" s="1"/>
    </row>
    <row r="35" spans="1:9" x14ac:dyDescent="0.25">
      <c r="A35" s="14" t="s">
        <v>72</v>
      </c>
      <c r="B35" s="15">
        <f>SUM(B7:B34)</f>
        <v>21571</v>
      </c>
      <c r="C35" s="15">
        <f t="shared" ref="C35:E35" si="1">SUM(C7:C34)</f>
        <v>18939</v>
      </c>
      <c r="D35" s="15">
        <f t="shared" si="1"/>
        <v>112149</v>
      </c>
      <c r="E35" s="15">
        <f t="shared" si="1"/>
        <v>105753</v>
      </c>
      <c r="F35" s="16">
        <f t="shared" si="0"/>
        <v>-5.7031270898536803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20634</v>
      </c>
      <c r="C38" s="41">
        <f>D7</f>
        <v>22796</v>
      </c>
      <c r="D38" s="41">
        <f>_xlfn.RANK.EQ(B38,$B$38:$B$65)+COUNTIF($B$38:$B$65,B38)-1</f>
        <v>2</v>
      </c>
      <c r="E38" s="42" t="str">
        <f t="shared" ref="E38:E65" si="2">INDEX($A$38:$B$65,MATCH(ROW()-37,$D$38:$D$65,0),1)</f>
        <v>VIGO</v>
      </c>
      <c r="F38" s="42">
        <f>LOOKUP(E38,$A$38:$A$65,$B$38:$B$65)</f>
        <v>32037</v>
      </c>
      <c r="G38" s="42">
        <f>LOOKUP(E38,$A$38:$A$65,$C$38:$C$65)</f>
        <v>33275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148</v>
      </c>
      <c r="C39" s="41">
        <f t="shared" ref="C39:C65" si="5">D8</f>
        <v>159</v>
      </c>
      <c r="D39" s="41">
        <f t="shared" ref="D39:D65" si="6">_xlfn.RANK.EQ(B39,$B$38:$B$65)+COUNTIF($B$38:$B$65,B39)-1</f>
        <v>19</v>
      </c>
      <c r="E39" s="42" t="str">
        <f t="shared" si="2"/>
        <v>A CORUÑA</v>
      </c>
      <c r="F39" s="42">
        <f t="shared" ref="F39:F54" si="7">LOOKUP(E39,$A$38:$A$65,$B$38:$B$65)</f>
        <v>20634</v>
      </c>
      <c r="G39" s="42">
        <f t="shared" ref="G39:G65" si="8">LOOKUP(E39,$A$38:$A$65,$C$38:$C$65)</f>
        <v>22796</v>
      </c>
    </row>
    <row r="40" spans="1:9" x14ac:dyDescent="0.25">
      <c r="A40" s="42" t="str">
        <f t="shared" si="3"/>
        <v>ALMERIA</v>
      </c>
      <c r="B40" s="41">
        <f t="shared" si="4"/>
        <v>1312</v>
      </c>
      <c r="C40" s="41">
        <f t="shared" si="5"/>
        <v>2909</v>
      </c>
      <c r="D40" s="41">
        <f t="shared" si="6"/>
        <v>10</v>
      </c>
      <c r="E40" s="42" t="str">
        <f t="shared" si="2"/>
        <v>PASAIA</v>
      </c>
      <c r="F40" s="42">
        <f t="shared" si="7"/>
        <v>13243</v>
      </c>
      <c r="G40" s="42">
        <f t="shared" si="8"/>
        <v>13775</v>
      </c>
    </row>
    <row r="41" spans="1:9" x14ac:dyDescent="0.25">
      <c r="A41" s="42" t="str">
        <f t="shared" si="3"/>
        <v>AVILES</v>
      </c>
      <c r="B41" s="41">
        <f t="shared" si="4"/>
        <v>8211</v>
      </c>
      <c r="C41" s="41">
        <f t="shared" si="5"/>
        <v>7571</v>
      </c>
      <c r="D41" s="41">
        <f t="shared" si="6"/>
        <v>5</v>
      </c>
      <c r="E41" s="42" t="str">
        <f t="shared" si="2"/>
        <v>BAHIA DE CADIZ</v>
      </c>
      <c r="F41" s="42">
        <f t="shared" si="7"/>
        <v>9874</v>
      </c>
      <c r="G41" s="42">
        <f t="shared" si="8"/>
        <v>7941</v>
      </c>
    </row>
    <row r="42" spans="1:9" x14ac:dyDescent="0.25">
      <c r="A42" s="42" t="str">
        <f t="shared" si="3"/>
        <v>BAHIA DE ALGECIRAS</v>
      </c>
      <c r="B42" s="41">
        <f t="shared" si="4"/>
        <v>147</v>
      </c>
      <c r="C42" s="41">
        <f t="shared" si="5"/>
        <v>485</v>
      </c>
      <c r="D42" s="41">
        <f t="shared" si="6"/>
        <v>20</v>
      </c>
      <c r="E42" s="42" t="str">
        <f t="shared" si="2"/>
        <v>AVILES</v>
      </c>
      <c r="F42" s="42">
        <f t="shared" si="7"/>
        <v>8211</v>
      </c>
      <c r="G42" s="42">
        <f t="shared" si="8"/>
        <v>7571</v>
      </c>
    </row>
    <row r="43" spans="1:9" x14ac:dyDescent="0.25">
      <c r="A43" s="42" t="str">
        <f t="shared" si="3"/>
        <v>BAHIA DE CADIZ</v>
      </c>
      <c r="B43" s="41">
        <f t="shared" si="4"/>
        <v>9874</v>
      </c>
      <c r="C43" s="41">
        <f t="shared" si="5"/>
        <v>7941</v>
      </c>
      <c r="D43" s="41">
        <f t="shared" si="6"/>
        <v>4</v>
      </c>
      <c r="E43" s="42" t="str">
        <f t="shared" si="2"/>
        <v>GIJON</v>
      </c>
      <c r="F43" s="42">
        <f t="shared" si="7"/>
        <v>6143</v>
      </c>
      <c r="G43" s="42">
        <f t="shared" si="8"/>
        <v>5146</v>
      </c>
    </row>
    <row r="44" spans="1:9" x14ac:dyDescent="0.25">
      <c r="A44" s="42" t="str">
        <f t="shared" si="3"/>
        <v>BALEARES</v>
      </c>
      <c r="B44" s="41">
        <f t="shared" si="4"/>
        <v>1275</v>
      </c>
      <c r="C44" s="41">
        <f t="shared" si="5"/>
        <v>1496</v>
      </c>
      <c r="D44" s="41">
        <f t="shared" si="6"/>
        <v>11</v>
      </c>
      <c r="E44" s="42" t="str">
        <f t="shared" si="2"/>
        <v>SANTANDER</v>
      </c>
      <c r="F44" s="42">
        <f t="shared" si="7"/>
        <v>2950</v>
      </c>
      <c r="G44" s="42">
        <f t="shared" si="8"/>
        <v>3709</v>
      </c>
    </row>
    <row r="45" spans="1:9" x14ac:dyDescent="0.25">
      <c r="A45" s="42" t="str">
        <f t="shared" si="3"/>
        <v>BARCELONA</v>
      </c>
      <c r="B45" s="41">
        <f t="shared" si="4"/>
        <v>100</v>
      </c>
      <c r="C45" s="41">
        <f t="shared" si="5"/>
        <v>925</v>
      </c>
      <c r="D45" s="41">
        <f t="shared" si="6"/>
        <v>23</v>
      </c>
      <c r="E45" s="42" t="str">
        <f t="shared" si="2"/>
        <v>SANTA CRUZ DE TENERIFE</v>
      </c>
      <c r="F45" s="42">
        <f t="shared" si="7"/>
        <v>2098</v>
      </c>
      <c r="G45" s="42">
        <f t="shared" si="8"/>
        <v>3275</v>
      </c>
    </row>
    <row r="46" spans="1:9" x14ac:dyDescent="0.25">
      <c r="A46" s="42" t="str">
        <f t="shared" si="3"/>
        <v>BILBAO</v>
      </c>
      <c r="B46" s="41">
        <f t="shared" si="4"/>
        <v>0</v>
      </c>
      <c r="C46" s="41">
        <f t="shared" si="5"/>
        <v>0</v>
      </c>
      <c r="D46" s="41">
        <f t="shared" si="6"/>
        <v>28</v>
      </c>
      <c r="E46" s="42" t="str">
        <f t="shared" si="2"/>
        <v>CASTELLON</v>
      </c>
      <c r="F46" s="42">
        <f t="shared" si="7"/>
        <v>2034</v>
      </c>
      <c r="G46" s="42">
        <f t="shared" si="8"/>
        <v>2179</v>
      </c>
    </row>
    <row r="47" spans="1:9" x14ac:dyDescent="0.25">
      <c r="A47" s="42" t="str">
        <f t="shared" si="3"/>
        <v>CARTAGENA</v>
      </c>
      <c r="B47" s="41">
        <f t="shared" si="4"/>
        <v>308</v>
      </c>
      <c r="C47" s="41">
        <f t="shared" si="5"/>
        <v>249</v>
      </c>
      <c r="D47" s="41">
        <f t="shared" si="6"/>
        <v>17</v>
      </c>
      <c r="E47" s="42" t="str">
        <f t="shared" si="2"/>
        <v>ALMERIA</v>
      </c>
      <c r="F47" s="42">
        <f t="shared" si="7"/>
        <v>1312</v>
      </c>
      <c r="G47" s="42">
        <f t="shared" si="8"/>
        <v>2909</v>
      </c>
    </row>
    <row r="48" spans="1:9" x14ac:dyDescent="0.25">
      <c r="A48" s="42" t="str">
        <f t="shared" si="3"/>
        <v>CASTELLON</v>
      </c>
      <c r="B48" s="41">
        <f t="shared" si="4"/>
        <v>2034</v>
      </c>
      <c r="C48" s="41">
        <f t="shared" si="5"/>
        <v>2179</v>
      </c>
      <c r="D48" s="41">
        <f t="shared" si="6"/>
        <v>9</v>
      </c>
      <c r="E48" s="42" t="str">
        <f t="shared" si="2"/>
        <v>BALEARES</v>
      </c>
      <c r="F48" s="42">
        <f t="shared" si="7"/>
        <v>1275</v>
      </c>
      <c r="G48" s="42">
        <f t="shared" si="8"/>
        <v>1496</v>
      </c>
    </row>
    <row r="49" spans="1:7" x14ac:dyDescent="0.25">
      <c r="A49" s="42" t="str">
        <f t="shared" si="3"/>
        <v>CEUTA</v>
      </c>
      <c r="B49" s="41">
        <f t="shared" si="4"/>
        <v>9</v>
      </c>
      <c r="C49" s="41">
        <f t="shared" si="5"/>
        <v>6</v>
      </c>
      <c r="D49" s="41">
        <f t="shared" si="6"/>
        <v>24</v>
      </c>
      <c r="E49" s="42" t="str">
        <f t="shared" si="2"/>
        <v>HUELVA</v>
      </c>
      <c r="F49" s="42">
        <f t="shared" si="7"/>
        <v>1173</v>
      </c>
      <c r="G49" s="42">
        <f t="shared" si="8"/>
        <v>1121</v>
      </c>
    </row>
    <row r="50" spans="1:7" x14ac:dyDescent="0.25">
      <c r="A50" s="42" t="str">
        <f t="shared" si="3"/>
        <v>FERROL-SAN CIBRAO</v>
      </c>
      <c r="B50" s="41">
        <f t="shared" si="4"/>
        <v>140</v>
      </c>
      <c r="C50" s="41">
        <f t="shared" si="5"/>
        <v>201</v>
      </c>
      <c r="D50" s="41">
        <f t="shared" si="6"/>
        <v>21</v>
      </c>
      <c r="E50" s="42" t="str">
        <f t="shared" si="2"/>
        <v>TARRAGONA</v>
      </c>
      <c r="F50" s="42">
        <f t="shared" si="7"/>
        <v>1142</v>
      </c>
      <c r="G50" s="42">
        <f t="shared" si="8"/>
        <v>1128</v>
      </c>
    </row>
    <row r="51" spans="1:7" x14ac:dyDescent="0.25">
      <c r="A51" s="42" t="str">
        <f t="shared" si="3"/>
        <v>GIJON</v>
      </c>
      <c r="B51" s="41">
        <f t="shared" si="4"/>
        <v>6143</v>
      </c>
      <c r="C51" s="41">
        <f t="shared" si="5"/>
        <v>5146</v>
      </c>
      <c r="D51" s="41">
        <f t="shared" si="6"/>
        <v>6</v>
      </c>
      <c r="E51" s="42" t="str">
        <f t="shared" si="2"/>
        <v>MARIN Y RIA DE PONTEVEDRA</v>
      </c>
      <c r="F51" s="42">
        <f t="shared" si="7"/>
        <v>1076</v>
      </c>
      <c r="G51" s="42">
        <f t="shared" si="8"/>
        <v>943</v>
      </c>
    </row>
    <row r="52" spans="1:7" x14ac:dyDescent="0.25">
      <c r="A52" s="42" t="str">
        <f t="shared" si="3"/>
        <v>HUELVA</v>
      </c>
      <c r="B52" s="41">
        <f t="shared" si="4"/>
        <v>1173</v>
      </c>
      <c r="C52" s="41">
        <f t="shared" si="5"/>
        <v>1121</v>
      </c>
      <c r="D52" s="41">
        <f t="shared" si="6"/>
        <v>12</v>
      </c>
      <c r="E52" s="42" t="str">
        <f t="shared" si="2"/>
        <v>MOTRIL</v>
      </c>
      <c r="F52" s="42">
        <f t="shared" si="7"/>
        <v>882</v>
      </c>
      <c r="G52" s="42">
        <f t="shared" si="8"/>
        <v>1403</v>
      </c>
    </row>
    <row r="53" spans="1:7" x14ac:dyDescent="0.25">
      <c r="A53" s="42" t="str">
        <f t="shared" si="3"/>
        <v>LAS PALMAS</v>
      </c>
      <c r="B53" s="41">
        <f t="shared" si="4"/>
        <v>105</v>
      </c>
      <c r="C53" s="41">
        <f t="shared" si="5"/>
        <v>186</v>
      </c>
      <c r="D53" s="41">
        <f t="shared" si="6"/>
        <v>22</v>
      </c>
      <c r="E53" s="42" t="str">
        <f t="shared" si="2"/>
        <v>VALENCIA</v>
      </c>
      <c r="F53" s="42">
        <f t="shared" si="7"/>
        <v>534</v>
      </c>
      <c r="G53" s="42">
        <f t="shared" si="8"/>
        <v>1070</v>
      </c>
    </row>
    <row r="54" spans="1:7" x14ac:dyDescent="0.25">
      <c r="A54" s="42" t="str">
        <f t="shared" si="3"/>
        <v>MALAGA</v>
      </c>
      <c r="B54" s="41">
        <f t="shared" si="4"/>
        <v>178</v>
      </c>
      <c r="C54" s="41">
        <f t="shared" si="5"/>
        <v>201</v>
      </c>
      <c r="D54" s="41">
        <f t="shared" si="6"/>
        <v>18</v>
      </c>
      <c r="E54" s="42" t="str">
        <f t="shared" si="2"/>
        <v>CARTAGENA</v>
      </c>
      <c r="F54" s="42">
        <f t="shared" si="7"/>
        <v>308</v>
      </c>
      <c r="G54" s="42">
        <f t="shared" si="8"/>
        <v>249</v>
      </c>
    </row>
    <row r="55" spans="1:7" x14ac:dyDescent="0.25">
      <c r="A55" s="42" t="str">
        <f t="shared" si="3"/>
        <v>MARIN Y RIA DE PONTEVEDRA</v>
      </c>
      <c r="B55" s="41">
        <f t="shared" si="4"/>
        <v>1076</v>
      </c>
      <c r="C55" s="41">
        <f t="shared" si="5"/>
        <v>943</v>
      </c>
      <c r="D55" s="41">
        <f t="shared" si="6"/>
        <v>14</v>
      </c>
      <c r="E55" s="42" t="str">
        <f t="shared" si="2"/>
        <v>MALAGA</v>
      </c>
      <c r="F55" s="42">
        <f t="shared" ref="F55:F65" si="9">LOOKUP(E55,$A$38:$A$65,$B$38:$B$65)</f>
        <v>178</v>
      </c>
      <c r="G55" s="42">
        <f t="shared" si="8"/>
        <v>201</v>
      </c>
    </row>
    <row r="56" spans="1:7" x14ac:dyDescent="0.25">
      <c r="A56" s="42" t="str">
        <f t="shared" si="3"/>
        <v>MELILLA</v>
      </c>
      <c r="B56" s="41">
        <f t="shared" si="4"/>
        <v>0</v>
      </c>
      <c r="C56" s="41">
        <f t="shared" si="5"/>
        <v>0</v>
      </c>
      <c r="D56" s="41">
        <f t="shared" si="6"/>
        <v>28</v>
      </c>
      <c r="E56" s="42" t="str">
        <f t="shared" si="2"/>
        <v>ALICANTE</v>
      </c>
      <c r="F56" s="42">
        <f t="shared" si="9"/>
        <v>148</v>
      </c>
      <c r="G56" s="42">
        <f t="shared" si="8"/>
        <v>159</v>
      </c>
    </row>
    <row r="57" spans="1:7" x14ac:dyDescent="0.25">
      <c r="A57" s="42" t="str">
        <f t="shared" si="3"/>
        <v>MOTRIL</v>
      </c>
      <c r="B57" s="41">
        <f t="shared" si="4"/>
        <v>882</v>
      </c>
      <c r="C57" s="41">
        <f t="shared" si="5"/>
        <v>1403</v>
      </c>
      <c r="D57" s="41">
        <f t="shared" si="6"/>
        <v>15</v>
      </c>
      <c r="E57" s="42" t="str">
        <f t="shared" si="2"/>
        <v>BAHIA DE ALGECIRAS</v>
      </c>
      <c r="F57" s="42">
        <f t="shared" si="9"/>
        <v>147</v>
      </c>
      <c r="G57" s="42">
        <f t="shared" si="8"/>
        <v>485</v>
      </c>
    </row>
    <row r="58" spans="1:7" x14ac:dyDescent="0.25">
      <c r="A58" s="42" t="str">
        <f t="shared" si="3"/>
        <v>PASAIA</v>
      </c>
      <c r="B58" s="41">
        <f t="shared" si="4"/>
        <v>13243</v>
      </c>
      <c r="C58" s="41">
        <f t="shared" si="5"/>
        <v>13775</v>
      </c>
      <c r="D58" s="41">
        <f t="shared" si="6"/>
        <v>3</v>
      </c>
      <c r="E58" s="42" t="str">
        <f t="shared" si="2"/>
        <v>FERROL-SAN CIBRAO</v>
      </c>
      <c r="F58" s="42">
        <f t="shared" si="9"/>
        <v>140</v>
      </c>
      <c r="G58" s="42">
        <f t="shared" si="8"/>
        <v>201</v>
      </c>
    </row>
    <row r="59" spans="1:7" x14ac:dyDescent="0.25">
      <c r="A59" s="42" t="str">
        <f t="shared" si="3"/>
        <v>SANTA CRUZ DE TENERIFE</v>
      </c>
      <c r="B59" s="41">
        <f t="shared" si="4"/>
        <v>2098</v>
      </c>
      <c r="C59" s="41">
        <f t="shared" si="5"/>
        <v>3275</v>
      </c>
      <c r="D59" s="41">
        <f t="shared" si="6"/>
        <v>8</v>
      </c>
      <c r="E59" s="42" t="str">
        <f t="shared" si="2"/>
        <v>LAS PALMAS</v>
      </c>
      <c r="F59" s="42">
        <f t="shared" si="9"/>
        <v>105</v>
      </c>
      <c r="G59" s="42">
        <f t="shared" si="8"/>
        <v>186</v>
      </c>
    </row>
    <row r="60" spans="1:7" x14ac:dyDescent="0.25">
      <c r="A60" s="42" t="str">
        <f t="shared" si="3"/>
        <v>SANTANDER</v>
      </c>
      <c r="B60" s="41">
        <f t="shared" si="4"/>
        <v>2950</v>
      </c>
      <c r="C60" s="41">
        <f t="shared" si="5"/>
        <v>3709</v>
      </c>
      <c r="D60" s="41">
        <f t="shared" si="6"/>
        <v>7</v>
      </c>
      <c r="E60" s="42" t="str">
        <f t="shared" si="2"/>
        <v>BARCELONA</v>
      </c>
      <c r="F60" s="42">
        <f t="shared" si="9"/>
        <v>100</v>
      </c>
      <c r="G60" s="42">
        <f t="shared" si="8"/>
        <v>925</v>
      </c>
    </row>
    <row r="61" spans="1:7" x14ac:dyDescent="0.25">
      <c r="A61" s="42" t="str">
        <f t="shared" si="3"/>
        <v>SEVILLA</v>
      </c>
      <c r="B61" s="41">
        <f t="shared" si="4"/>
        <v>0</v>
      </c>
      <c r="C61" s="41">
        <f t="shared" si="5"/>
        <v>0</v>
      </c>
      <c r="D61" s="41">
        <f t="shared" si="6"/>
        <v>28</v>
      </c>
      <c r="E61" s="42" t="str">
        <f t="shared" si="2"/>
        <v>CEUTA</v>
      </c>
      <c r="F61" s="42">
        <f t="shared" si="9"/>
        <v>9</v>
      </c>
      <c r="G61" s="42">
        <f t="shared" si="8"/>
        <v>6</v>
      </c>
    </row>
    <row r="62" spans="1:7" x14ac:dyDescent="0.25">
      <c r="A62" s="42" t="str">
        <f t="shared" si="3"/>
        <v>TARRAGONA</v>
      </c>
      <c r="B62" s="41">
        <f t="shared" si="4"/>
        <v>1142</v>
      </c>
      <c r="C62" s="41">
        <f t="shared" si="5"/>
        <v>1128</v>
      </c>
      <c r="D62" s="41">
        <f t="shared" si="6"/>
        <v>13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534</v>
      </c>
      <c r="C63" s="41">
        <f t="shared" si="5"/>
        <v>1070</v>
      </c>
      <c r="D63" s="41">
        <f t="shared" si="6"/>
        <v>16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32037</v>
      </c>
      <c r="C64" s="41">
        <f t="shared" si="5"/>
        <v>33275</v>
      </c>
      <c r="D64" s="41">
        <f t="shared" si="6"/>
        <v>1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0</v>
      </c>
      <c r="C65" s="41">
        <f t="shared" si="5"/>
        <v>0</v>
      </c>
      <c r="D65" s="41">
        <f t="shared" si="6"/>
        <v>28</v>
      </c>
      <c r="E65" s="42" t="str">
        <f t="shared" si="2"/>
        <v>BILBAO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4" width="11.5703125" bestFit="1" customWidth="1"/>
    <col min="6" max="6" width="8" bestFit="1" customWidth="1"/>
    <col min="7" max="7" width="11.5703125" bestFit="1" customWidth="1"/>
  </cols>
  <sheetData>
    <row r="1" spans="1:12" s="2" customFormat="1" ht="22.5" customHeight="1" x14ac:dyDescent="0.35">
      <c r="F1" s="3" t="s">
        <v>81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25">
        <v>6717</v>
      </c>
      <c r="C7" s="25">
        <v>3811</v>
      </c>
      <c r="D7" s="25">
        <v>26857</v>
      </c>
      <c r="E7" s="25">
        <v>21754</v>
      </c>
      <c r="F7" s="10">
        <f>((E7*100)/D7)-100</f>
        <v>-19.000632982090323</v>
      </c>
      <c r="G7" s="1"/>
      <c r="H7" s="1"/>
      <c r="I7" s="1"/>
    </row>
    <row r="8" spans="1:12" x14ac:dyDescent="0.25">
      <c r="A8" s="11" t="s">
        <v>45</v>
      </c>
      <c r="B8" s="26">
        <v>527</v>
      </c>
      <c r="C8" s="26">
        <v>705</v>
      </c>
      <c r="D8" s="26">
        <v>10269</v>
      </c>
      <c r="E8" s="26">
        <v>6223</v>
      </c>
      <c r="F8" s="13">
        <f t="shared" ref="F8:F35" si="0">((E8*100)/D8)-100</f>
        <v>-39.40013633265167</v>
      </c>
      <c r="G8" s="1"/>
      <c r="H8" s="1"/>
      <c r="I8" s="1"/>
    </row>
    <row r="9" spans="1:12" x14ac:dyDescent="0.25">
      <c r="A9" s="8" t="s">
        <v>46</v>
      </c>
      <c r="B9" s="25">
        <v>6326</v>
      </c>
      <c r="C9" s="25">
        <v>3779</v>
      </c>
      <c r="D9" s="25">
        <v>35915</v>
      </c>
      <c r="E9" s="25">
        <v>19400</v>
      </c>
      <c r="F9" s="10">
        <f t="shared" si="0"/>
        <v>-45.983572323541694</v>
      </c>
      <c r="G9" s="1"/>
      <c r="H9" s="1"/>
      <c r="I9" s="1"/>
    </row>
    <row r="10" spans="1:12" x14ac:dyDescent="0.25">
      <c r="A10" s="11" t="s">
        <v>47</v>
      </c>
      <c r="B10" s="26">
        <v>4037</v>
      </c>
      <c r="C10" s="26">
        <v>5476</v>
      </c>
      <c r="D10" s="26">
        <v>17758</v>
      </c>
      <c r="E10" s="26">
        <v>22184</v>
      </c>
      <c r="F10" s="13">
        <f t="shared" si="0"/>
        <v>24.92397792544206</v>
      </c>
      <c r="G10" s="1"/>
      <c r="H10" s="1"/>
      <c r="I10" s="1"/>
    </row>
    <row r="11" spans="1:12" x14ac:dyDescent="0.25">
      <c r="A11" s="8" t="s">
        <v>48</v>
      </c>
      <c r="B11" s="25">
        <v>262365</v>
      </c>
      <c r="C11" s="25">
        <v>204629</v>
      </c>
      <c r="D11" s="25">
        <v>1552519</v>
      </c>
      <c r="E11" s="25">
        <v>1276750</v>
      </c>
      <c r="F11" s="10">
        <f t="shared" si="0"/>
        <v>-17.762681165254662</v>
      </c>
      <c r="G11" s="1"/>
      <c r="H11" s="1"/>
      <c r="I11" s="1"/>
    </row>
    <row r="12" spans="1:12" x14ac:dyDescent="0.25">
      <c r="A12" s="11" t="s">
        <v>49</v>
      </c>
      <c r="B12" s="26">
        <v>10612</v>
      </c>
      <c r="C12" s="26">
        <v>5762</v>
      </c>
      <c r="D12" s="26">
        <v>52718</v>
      </c>
      <c r="E12" s="26">
        <v>40158</v>
      </c>
      <c r="F12" s="13">
        <f t="shared" si="0"/>
        <v>-23.824879547782544</v>
      </c>
      <c r="G12" s="1"/>
      <c r="H12" s="1"/>
      <c r="I12" s="1"/>
    </row>
    <row r="13" spans="1:12" x14ac:dyDescent="0.25">
      <c r="A13" s="8" t="s">
        <v>50</v>
      </c>
      <c r="B13" s="25">
        <v>22463</v>
      </c>
      <c r="C13" s="25">
        <v>31151</v>
      </c>
      <c r="D13" s="25">
        <v>73685</v>
      </c>
      <c r="E13" s="25">
        <v>111588</v>
      </c>
      <c r="F13" s="10">
        <f t="shared" si="0"/>
        <v>51.439234579629499</v>
      </c>
      <c r="G13" s="1"/>
      <c r="H13" s="1"/>
      <c r="I13" s="1"/>
    </row>
    <row r="14" spans="1:12" x14ac:dyDescent="0.25">
      <c r="A14" s="11" t="s">
        <v>51</v>
      </c>
      <c r="B14" s="26">
        <v>102440</v>
      </c>
      <c r="C14" s="26">
        <v>0</v>
      </c>
      <c r="D14" s="26">
        <v>515890</v>
      </c>
      <c r="E14" s="26">
        <v>366289</v>
      </c>
      <c r="F14" s="13">
        <f t="shared" si="0"/>
        <v>-28.998623737618487</v>
      </c>
      <c r="G14" s="1"/>
      <c r="H14" s="1"/>
      <c r="I14" s="1"/>
    </row>
    <row r="15" spans="1:12" x14ac:dyDescent="0.25">
      <c r="A15" s="8" t="s">
        <v>52</v>
      </c>
      <c r="B15" s="25">
        <v>10010</v>
      </c>
      <c r="C15" s="25">
        <v>10170</v>
      </c>
      <c r="D15" s="25">
        <v>59572</v>
      </c>
      <c r="E15" s="25">
        <v>61645</v>
      </c>
      <c r="F15" s="10">
        <f t="shared" si="0"/>
        <v>3.4798227355133236</v>
      </c>
      <c r="G15" s="1"/>
      <c r="H15" s="1"/>
      <c r="I15" s="1"/>
    </row>
    <row r="16" spans="1:12" x14ac:dyDescent="0.25">
      <c r="A16" s="11" t="s">
        <v>53</v>
      </c>
      <c r="B16" s="26">
        <v>5171</v>
      </c>
      <c r="C16" s="26">
        <v>5268</v>
      </c>
      <c r="D16" s="26">
        <v>26528</v>
      </c>
      <c r="E16" s="26">
        <v>26266</v>
      </c>
      <c r="F16" s="13">
        <f t="shared" si="0"/>
        <v>-0.98763570566947578</v>
      </c>
      <c r="G16" s="1"/>
      <c r="H16" s="1"/>
      <c r="I16" s="1"/>
    </row>
    <row r="17" spans="1:9" x14ac:dyDescent="0.25">
      <c r="A17" s="8" t="s">
        <v>54</v>
      </c>
      <c r="B17" s="25">
        <v>2549</v>
      </c>
      <c r="C17" s="25">
        <v>2818</v>
      </c>
      <c r="D17" s="25">
        <v>16576</v>
      </c>
      <c r="E17" s="25">
        <v>13376</v>
      </c>
      <c r="F17" s="10">
        <f t="shared" si="0"/>
        <v>-19.3050193050193</v>
      </c>
      <c r="G17" s="1"/>
      <c r="H17" s="1"/>
      <c r="I17" s="1"/>
    </row>
    <row r="18" spans="1:9" x14ac:dyDescent="0.25">
      <c r="A18" s="11" t="s">
        <v>55</v>
      </c>
      <c r="B18" s="26">
        <v>63512</v>
      </c>
      <c r="C18" s="26">
        <v>49528</v>
      </c>
      <c r="D18" s="26">
        <v>371896</v>
      </c>
      <c r="E18" s="26">
        <v>326219</v>
      </c>
      <c r="F18" s="13">
        <f t="shared" si="0"/>
        <v>-12.282197173403318</v>
      </c>
      <c r="G18" s="1"/>
      <c r="H18" s="1"/>
      <c r="I18" s="1"/>
    </row>
    <row r="19" spans="1:9" x14ac:dyDescent="0.25">
      <c r="A19" s="8" t="s">
        <v>56</v>
      </c>
      <c r="B19" s="25">
        <v>1084</v>
      </c>
      <c r="C19" s="25">
        <v>818</v>
      </c>
      <c r="D19" s="25">
        <v>6129</v>
      </c>
      <c r="E19" s="25">
        <v>7480</v>
      </c>
      <c r="F19" s="10">
        <f t="shared" si="0"/>
        <v>22.042747593408393</v>
      </c>
      <c r="G19" s="1"/>
      <c r="H19" s="1"/>
      <c r="I19" s="1"/>
    </row>
    <row r="20" spans="1:9" x14ac:dyDescent="0.25">
      <c r="A20" s="11" t="s">
        <v>57</v>
      </c>
      <c r="B20" s="26">
        <v>10921</v>
      </c>
      <c r="C20" s="26">
        <v>4500</v>
      </c>
      <c r="D20" s="26">
        <v>50959</v>
      </c>
      <c r="E20" s="26">
        <v>43314</v>
      </c>
      <c r="F20" s="13">
        <f t="shared" si="0"/>
        <v>-15.002256716183595</v>
      </c>
      <c r="G20" s="1"/>
      <c r="H20" s="1"/>
      <c r="I20" s="1"/>
    </row>
    <row r="21" spans="1:9" x14ac:dyDescent="0.25">
      <c r="A21" s="8" t="s">
        <v>58</v>
      </c>
      <c r="B21" s="25">
        <v>3817</v>
      </c>
      <c r="C21" s="25">
        <v>9310</v>
      </c>
      <c r="D21" s="25">
        <v>31888</v>
      </c>
      <c r="E21" s="25">
        <v>60980</v>
      </c>
      <c r="F21" s="10">
        <f t="shared" si="0"/>
        <v>91.231811339688903</v>
      </c>
      <c r="G21" s="1"/>
      <c r="H21" s="1"/>
      <c r="I21" s="1"/>
    </row>
    <row r="22" spans="1:9" x14ac:dyDescent="0.25">
      <c r="A22" s="11" t="s">
        <v>59</v>
      </c>
      <c r="B22" s="26">
        <v>207608</v>
      </c>
      <c r="C22" s="26">
        <v>179797</v>
      </c>
      <c r="D22" s="26">
        <v>1257172</v>
      </c>
      <c r="E22" s="26">
        <v>1229197</v>
      </c>
      <c r="F22" s="13">
        <f t="shared" si="0"/>
        <v>-2.2252325059737217</v>
      </c>
      <c r="G22" s="1"/>
      <c r="H22" s="1"/>
      <c r="I22" s="1"/>
    </row>
    <row r="23" spans="1:9" x14ac:dyDescent="0.25">
      <c r="A23" s="8" t="s">
        <v>60</v>
      </c>
      <c r="B23" s="25">
        <v>8593</v>
      </c>
      <c r="C23" s="25">
        <v>3864</v>
      </c>
      <c r="D23" s="25">
        <v>41854</v>
      </c>
      <c r="E23" s="25">
        <v>34797</v>
      </c>
      <c r="F23" s="10">
        <f t="shared" si="0"/>
        <v>-16.86099297558178</v>
      </c>
      <c r="G23" s="1"/>
      <c r="H23" s="1"/>
      <c r="I23" s="1"/>
    </row>
    <row r="24" spans="1:9" x14ac:dyDescent="0.25">
      <c r="A24" s="11" t="s">
        <v>61</v>
      </c>
      <c r="B24" s="26">
        <v>3463</v>
      </c>
      <c r="C24" s="26">
        <v>848</v>
      </c>
      <c r="D24" s="26">
        <v>15564</v>
      </c>
      <c r="E24" s="26">
        <v>11301</v>
      </c>
      <c r="F24" s="13">
        <f t="shared" si="0"/>
        <v>-27.390131071703934</v>
      </c>
      <c r="G24" s="1"/>
      <c r="H24" s="1"/>
      <c r="I24" s="1"/>
    </row>
    <row r="25" spans="1:9" x14ac:dyDescent="0.25">
      <c r="A25" s="8" t="s">
        <v>62</v>
      </c>
      <c r="B25" s="25">
        <v>7111</v>
      </c>
      <c r="C25" s="25">
        <v>4229</v>
      </c>
      <c r="D25" s="25">
        <v>12916</v>
      </c>
      <c r="E25" s="25">
        <v>10410</v>
      </c>
      <c r="F25" s="10">
        <f t="shared" si="0"/>
        <v>-19.402291731186125</v>
      </c>
      <c r="G25" s="1"/>
      <c r="H25" s="1"/>
      <c r="I25" s="1"/>
    </row>
    <row r="26" spans="1:9" x14ac:dyDescent="0.25">
      <c r="A26" s="11" t="s">
        <v>63</v>
      </c>
      <c r="B26" s="26">
        <v>2369</v>
      </c>
      <c r="C26" s="26">
        <v>2878</v>
      </c>
      <c r="D26" s="26">
        <v>11489</v>
      </c>
      <c r="E26" s="26">
        <v>15402</v>
      </c>
      <c r="F26" s="13">
        <f t="shared" si="0"/>
        <v>34.058664809818083</v>
      </c>
      <c r="G26" s="1"/>
      <c r="H26" s="1"/>
      <c r="I26" s="1"/>
    </row>
    <row r="27" spans="1:9" x14ac:dyDescent="0.25">
      <c r="A27" s="8" t="s">
        <v>64</v>
      </c>
      <c r="B27" s="25">
        <v>1681</v>
      </c>
      <c r="C27" s="25">
        <v>3198</v>
      </c>
      <c r="D27" s="25">
        <v>13163</v>
      </c>
      <c r="E27" s="25">
        <v>14736</v>
      </c>
      <c r="F27" s="10">
        <f t="shared" si="0"/>
        <v>11.950163336625394</v>
      </c>
      <c r="G27" s="1"/>
      <c r="H27" s="1"/>
      <c r="I27" s="1"/>
    </row>
    <row r="28" spans="1:9" x14ac:dyDescent="0.25">
      <c r="A28" s="11" t="s">
        <v>65</v>
      </c>
      <c r="B28" s="26">
        <v>73528</v>
      </c>
      <c r="C28" s="26">
        <v>53828</v>
      </c>
      <c r="D28" s="26">
        <v>448307</v>
      </c>
      <c r="E28" s="26">
        <v>473958</v>
      </c>
      <c r="F28" s="13">
        <f t="shared" si="0"/>
        <v>5.7217487123779023</v>
      </c>
      <c r="G28" s="1"/>
      <c r="H28" s="1"/>
      <c r="I28" s="1"/>
    </row>
    <row r="29" spans="1:9" x14ac:dyDescent="0.25">
      <c r="A29" s="8" t="s">
        <v>66</v>
      </c>
      <c r="B29" s="25">
        <v>4300</v>
      </c>
      <c r="C29" s="25">
        <v>2838</v>
      </c>
      <c r="D29" s="25">
        <v>23743</v>
      </c>
      <c r="E29" s="25">
        <v>20191</v>
      </c>
      <c r="F29" s="10">
        <f t="shared" si="0"/>
        <v>-14.960198795434451</v>
      </c>
      <c r="G29" s="1"/>
      <c r="H29" s="1"/>
      <c r="I29" s="1"/>
    </row>
    <row r="30" spans="1:9" x14ac:dyDescent="0.25">
      <c r="A30" s="11" t="s">
        <v>67</v>
      </c>
      <c r="B30" s="26">
        <v>1713</v>
      </c>
      <c r="C30" s="26">
        <v>1230</v>
      </c>
      <c r="D30" s="26">
        <v>10422</v>
      </c>
      <c r="E30" s="26">
        <v>11992</v>
      </c>
      <c r="F30" s="13">
        <f t="shared" si="0"/>
        <v>15.064287085012467</v>
      </c>
      <c r="G30" s="1"/>
      <c r="H30" s="1"/>
      <c r="I30" s="1"/>
    </row>
    <row r="31" spans="1:9" x14ac:dyDescent="0.25">
      <c r="A31" s="8" t="s">
        <v>68</v>
      </c>
      <c r="B31" s="25">
        <v>7755</v>
      </c>
      <c r="C31" s="25">
        <v>4375</v>
      </c>
      <c r="D31" s="25">
        <v>63180</v>
      </c>
      <c r="E31" s="25">
        <v>37147</v>
      </c>
      <c r="F31" s="10">
        <f t="shared" si="0"/>
        <v>-41.204495093383983</v>
      </c>
      <c r="G31" s="1"/>
      <c r="H31" s="1"/>
      <c r="I31" s="1"/>
    </row>
    <row r="32" spans="1:9" x14ac:dyDescent="0.25">
      <c r="A32" s="11" t="s">
        <v>69</v>
      </c>
      <c r="B32" s="26">
        <v>45735</v>
      </c>
      <c r="C32" s="26">
        <v>43573</v>
      </c>
      <c r="D32" s="26">
        <v>243327</v>
      </c>
      <c r="E32" s="26">
        <v>245927</v>
      </c>
      <c r="F32" s="13">
        <f t="shared" si="0"/>
        <v>1.0685209615044755</v>
      </c>
      <c r="G32" s="1"/>
      <c r="H32" s="1"/>
      <c r="I32" s="1"/>
    </row>
    <row r="33" spans="1:9" x14ac:dyDescent="0.25">
      <c r="A33" s="8" t="s">
        <v>70</v>
      </c>
      <c r="B33" s="25">
        <v>20756</v>
      </c>
      <c r="C33" s="25">
        <v>22832</v>
      </c>
      <c r="D33" s="25">
        <v>133464</v>
      </c>
      <c r="E33" s="25">
        <v>111525</v>
      </c>
      <c r="F33" s="10">
        <f t="shared" si="0"/>
        <v>-16.438140622190247</v>
      </c>
      <c r="G33" s="1"/>
      <c r="H33" s="1"/>
      <c r="I33" s="1"/>
    </row>
    <row r="34" spans="1:9" x14ac:dyDescent="0.25">
      <c r="A34" s="11" t="s">
        <v>71</v>
      </c>
      <c r="B34" s="26">
        <v>233</v>
      </c>
      <c r="C34" s="26">
        <v>155</v>
      </c>
      <c r="D34" s="26">
        <v>2470</v>
      </c>
      <c r="E34" s="26">
        <v>1863</v>
      </c>
      <c r="F34" s="13">
        <f t="shared" si="0"/>
        <v>-24.574898785425106</v>
      </c>
      <c r="G34" s="1"/>
      <c r="H34" s="1"/>
      <c r="I34" s="1"/>
    </row>
    <row r="35" spans="1:9" x14ac:dyDescent="0.25">
      <c r="A35" s="14" t="s">
        <v>72</v>
      </c>
      <c r="B35" s="15">
        <f>SUM(B7:B34)</f>
        <v>897396</v>
      </c>
      <c r="C35" s="15">
        <f t="shared" ref="C35:E35" si="1">SUM(C7:C34)</f>
        <v>661370</v>
      </c>
      <c r="D35" s="15">
        <f t="shared" si="1"/>
        <v>5126230</v>
      </c>
      <c r="E35" s="15">
        <f t="shared" si="1"/>
        <v>4622072</v>
      </c>
      <c r="F35" s="16">
        <f t="shared" si="0"/>
        <v>-9.8348688997567422</v>
      </c>
      <c r="G35" s="1"/>
      <c r="H35" s="1"/>
      <c r="I35" s="1"/>
    </row>
    <row r="36" spans="1:9" x14ac:dyDescent="0.25">
      <c r="A36" s="42"/>
      <c r="B36" s="42"/>
      <c r="C36" s="42"/>
      <c r="D36" s="42"/>
      <c r="E36" s="42"/>
      <c r="F36" s="42"/>
      <c r="G36" s="42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21754</v>
      </c>
      <c r="C38" s="41">
        <f>D7</f>
        <v>26857</v>
      </c>
      <c r="D38" s="41">
        <f>_xlfn.RANK.EQ(B38,$B$38:$B$65)+COUNTIF($B$38:$B$65,B38)-1</f>
        <v>17</v>
      </c>
      <c r="E38" s="42" t="str">
        <f t="shared" ref="E38:E65" si="2">INDEX($A$38:$B$65,MATCH(ROW()-37,$D$38:$D$65,0),1)</f>
        <v>BAHIA DE ALGECIRAS</v>
      </c>
      <c r="F38" s="42">
        <f>LOOKUP(E38,$A$38:$A$65,$B$38:$B$65)</f>
        <v>1276750</v>
      </c>
      <c r="G38" s="42">
        <f>LOOKUP(E38,$A$38:$A$65,$C$38:$C$65)</f>
        <v>1552519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6223</v>
      </c>
      <c r="C39" s="41">
        <f t="shared" ref="C39:C65" si="5">D8</f>
        <v>10269</v>
      </c>
      <c r="D39" s="41">
        <f t="shared" ref="D39:D65" si="6">_xlfn.RANK.EQ(B39,$B$38:$B$65)+COUNTIF($B$38:$B$65,B39)-1</f>
        <v>27</v>
      </c>
      <c r="E39" s="42" t="str">
        <f t="shared" si="2"/>
        <v>LAS PALMAS</v>
      </c>
      <c r="F39" s="42">
        <f t="shared" ref="F39:F54" si="7">LOOKUP(E39,$A$38:$A$65,$B$38:$B$65)</f>
        <v>1229197</v>
      </c>
      <c r="G39" s="42">
        <f t="shared" ref="G39:G65" si="8">LOOKUP(E39,$A$38:$A$65,$C$38:$C$65)</f>
        <v>1257172</v>
      </c>
    </row>
    <row r="40" spans="1:9" x14ac:dyDescent="0.25">
      <c r="A40" s="42" t="str">
        <f t="shared" si="3"/>
        <v>ALMERIA</v>
      </c>
      <c r="B40" s="41">
        <f t="shared" si="4"/>
        <v>19400</v>
      </c>
      <c r="C40" s="41">
        <f t="shared" si="5"/>
        <v>35915</v>
      </c>
      <c r="D40" s="41">
        <f t="shared" si="6"/>
        <v>19</v>
      </c>
      <c r="E40" s="42" t="str">
        <f t="shared" si="2"/>
        <v>SANTA CRUZ DE TENERIFE</v>
      </c>
      <c r="F40" s="42">
        <f t="shared" si="7"/>
        <v>473958</v>
      </c>
      <c r="G40" s="42">
        <f t="shared" si="8"/>
        <v>448307</v>
      </c>
    </row>
    <row r="41" spans="1:9" x14ac:dyDescent="0.25">
      <c r="A41" s="42" t="str">
        <f t="shared" si="3"/>
        <v>AVILES</v>
      </c>
      <c r="B41" s="41">
        <f t="shared" si="4"/>
        <v>22184</v>
      </c>
      <c r="C41" s="41">
        <f t="shared" si="5"/>
        <v>17758</v>
      </c>
      <c r="D41" s="41">
        <f t="shared" si="6"/>
        <v>16</v>
      </c>
      <c r="E41" s="42" t="str">
        <f t="shared" si="2"/>
        <v>BARCELONA</v>
      </c>
      <c r="F41" s="42">
        <f t="shared" si="7"/>
        <v>366289</v>
      </c>
      <c r="G41" s="42">
        <f t="shared" si="8"/>
        <v>515890</v>
      </c>
    </row>
    <row r="42" spans="1:9" x14ac:dyDescent="0.25">
      <c r="A42" s="42" t="str">
        <f t="shared" si="3"/>
        <v>BAHIA DE ALGECIRAS</v>
      </c>
      <c r="B42" s="41">
        <f t="shared" si="4"/>
        <v>1276750</v>
      </c>
      <c r="C42" s="41">
        <f t="shared" si="5"/>
        <v>1552519</v>
      </c>
      <c r="D42" s="41">
        <f t="shared" si="6"/>
        <v>1</v>
      </c>
      <c r="E42" s="42" t="str">
        <f t="shared" si="2"/>
        <v>CEUTA</v>
      </c>
      <c r="F42" s="42">
        <f t="shared" si="7"/>
        <v>326219</v>
      </c>
      <c r="G42" s="42">
        <f t="shared" si="8"/>
        <v>371896</v>
      </c>
    </row>
    <row r="43" spans="1:9" x14ac:dyDescent="0.25">
      <c r="A43" s="42" t="str">
        <f t="shared" si="3"/>
        <v>BAHIA DE CADIZ</v>
      </c>
      <c r="B43" s="41">
        <f t="shared" si="4"/>
        <v>40158</v>
      </c>
      <c r="C43" s="41">
        <f t="shared" si="5"/>
        <v>52718</v>
      </c>
      <c r="D43" s="41">
        <f t="shared" si="6"/>
        <v>12</v>
      </c>
      <c r="E43" s="42" t="str">
        <f t="shared" si="2"/>
        <v>VALENCIA</v>
      </c>
      <c r="F43" s="42">
        <f t="shared" si="7"/>
        <v>245927</v>
      </c>
      <c r="G43" s="42">
        <f t="shared" si="8"/>
        <v>243327</v>
      </c>
    </row>
    <row r="44" spans="1:9" x14ac:dyDescent="0.25">
      <c r="A44" s="42" t="str">
        <f t="shared" si="3"/>
        <v>BALEARES</v>
      </c>
      <c r="B44" s="41">
        <f t="shared" si="4"/>
        <v>111588</v>
      </c>
      <c r="C44" s="41">
        <f t="shared" si="5"/>
        <v>73685</v>
      </c>
      <c r="D44" s="41">
        <f t="shared" si="6"/>
        <v>7</v>
      </c>
      <c r="E44" s="42" t="str">
        <f t="shared" si="2"/>
        <v>BALEARES</v>
      </c>
      <c r="F44" s="42">
        <f t="shared" si="7"/>
        <v>111588</v>
      </c>
      <c r="G44" s="42">
        <f t="shared" si="8"/>
        <v>73685</v>
      </c>
    </row>
    <row r="45" spans="1:9" x14ac:dyDescent="0.25">
      <c r="A45" s="42" t="str">
        <f t="shared" si="3"/>
        <v>BARCELONA</v>
      </c>
      <c r="B45" s="41">
        <f t="shared" si="4"/>
        <v>366289</v>
      </c>
      <c r="C45" s="41">
        <f t="shared" si="5"/>
        <v>515890</v>
      </c>
      <c r="D45" s="41">
        <f t="shared" si="6"/>
        <v>4</v>
      </c>
      <c r="E45" s="42" t="str">
        <f t="shared" si="2"/>
        <v>VIGO</v>
      </c>
      <c r="F45" s="42">
        <f t="shared" si="7"/>
        <v>111525</v>
      </c>
      <c r="G45" s="42">
        <f t="shared" si="8"/>
        <v>133464</v>
      </c>
    </row>
    <row r="46" spans="1:9" x14ac:dyDescent="0.25">
      <c r="A46" s="42" t="str">
        <f t="shared" si="3"/>
        <v>BILBAO</v>
      </c>
      <c r="B46" s="41">
        <f t="shared" si="4"/>
        <v>61645</v>
      </c>
      <c r="C46" s="41">
        <f t="shared" si="5"/>
        <v>59572</v>
      </c>
      <c r="D46" s="41">
        <f t="shared" si="6"/>
        <v>9</v>
      </c>
      <c r="E46" s="42" t="str">
        <f t="shared" si="2"/>
        <v>BILBAO</v>
      </c>
      <c r="F46" s="42">
        <f t="shared" si="7"/>
        <v>61645</v>
      </c>
      <c r="G46" s="42">
        <f t="shared" si="8"/>
        <v>59572</v>
      </c>
    </row>
    <row r="47" spans="1:9" x14ac:dyDescent="0.25">
      <c r="A47" s="42" t="str">
        <f t="shared" si="3"/>
        <v>CARTAGENA</v>
      </c>
      <c r="B47" s="41">
        <f t="shared" si="4"/>
        <v>26266</v>
      </c>
      <c r="C47" s="41">
        <f t="shared" si="5"/>
        <v>26528</v>
      </c>
      <c r="D47" s="41">
        <f t="shared" si="6"/>
        <v>15</v>
      </c>
      <c r="E47" s="42" t="str">
        <f t="shared" si="2"/>
        <v>HUELVA</v>
      </c>
      <c r="F47" s="42">
        <f t="shared" si="7"/>
        <v>60980</v>
      </c>
      <c r="G47" s="42">
        <f t="shared" si="8"/>
        <v>31888</v>
      </c>
    </row>
    <row r="48" spans="1:9" x14ac:dyDescent="0.25">
      <c r="A48" s="42" t="str">
        <f t="shared" si="3"/>
        <v>CASTELLON</v>
      </c>
      <c r="B48" s="41">
        <f t="shared" si="4"/>
        <v>13376</v>
      </c>
      <c r="C48" s="41">
        <f t="shared" si="5"/>
        <v>16576</v>
      </c>
      <c r="D48" s="41">
        <f t="shared" si="6"/>
        <v>22</v>
      </c>
      <c r="E48" s="42" t="str">
        <f t="shared" si="2"/>
        <v>GIJON</v>
      </c>
      <c r="F48" s="42">
        <f t="shared" si="7"/>
        <v>43314</v>
      </c>
      <c r="G48" s="42">
        <f t="shared" si="8"/>
        <v>50959</v>
      </c>
    </row>
    <row r="49" spans="1:7" x14ac:dyDescent="0.25">
      <c r="A49" s="42" t="str">
        <f t="shared" si="3"/>
        <v>CEUTA</v>
      </c>
      <c r="B49" s="41">
        <f t="shared" si="4"/>
        <v>326219</v>
      </c>
      <c r="C49" s="41">
        <f t="shared" si="5"/>
        <v>371896</v>
      </c>
      <c r="D49" s="41">
        <f t="shared" si="6"/>
        <v>5</v>
      </c>
      <c r="E49" s="42" t="str">
        <f t="shared" si="2"/>
        <v>BAHIA DE CADIZ</v>
      </c>
      <c r="F49" s="42">
        <f t="shared" si="7"/>
        <v>40158</v>
      </c>
      <c r="G49" s="42">
        <f t="shared" si="8"/>
        <v>52718</v>
      </c>
    </row>
    <row r="50" spans="1:7" x14ac:dyDescent="0.25">
      <c r="A50" s="42" t="str">
        <f t="shared" si="3"/>
        <v>FERROL-SAN CIBRAO</v>
      </c>
      <c r="B50" s="41">
        <f t="shared" si="4"/>
        <v>7480</v>
      </c>
      <c r="C50" s="41">
        <f t="shared" si="5"/>
        <v>6129</v>
      </c>
      <c r="D50" s="41">
        <f t="shared" si="6"/>
        <v>26</v>
      </c>
      <c r="E50" s="42" t="str">
        <f t="shared" si="2"/>
        <v>TARRAGONA</v>
      </c>
      <c r="F50" s="42">
        <f t="shared" si="7"/>
        <v>37147</v>
      </c>
      <c r="G50" s="42">
        <f t="shared" si="8"/>
        <v>63180</v>
      </c>
    </row>
    <row r="51" spans="1:7" x14ac:dyDescent="0.25">
      <c r="A51" s="42" t="str">
        <f t="shared" si="3"/>
        <v>GIJON</v>
      </c>
      <c r="B51" s="41">
        <f t="shared" si="4"/>
        <v>43314</v>
      </c>
      <c r="C51" s="41">
        <f t="shared" si="5"/>
        <v>50959</v>
      </c>
      <c r="D51" s="41">
        <f t="shared" si="6"/>
        <v>11</v>
      </c>
      <c r="E51" s="42" t="str">
        <f t="shared" si="2"/>
        <v>MALAGA</v>
      </c>
      <c r="F51" s="42">
        <f t="shared" si="7"/>
        <v>34797</v>
      </c>
      <c r="G51" s="42">
        <f t="shared" si="8"/>
        <v>41854</v>
      </c>
    </row>
    <row r="52" spans="1:7" x14ac:dyDescent="0.25">
      <c r="A52" s="42" t="str">
        <f t="shared" si="3"/>
        <v>HUELVA</v>
      </c>
      <c r="B52" s="41">
        <f t="shared" si="4"/>
        <v>60980</v>
      </c>
      <c r="C52" s="41">
        <f t="shared" si="5"/>
        <v>31888</v>
      </c>
      <c r="D52" s="41">
        <f t="shared" si="6"/>
        <v>10</v>
      </c>
      <c r="E52" s="42" t="str">
        <f t="shared" si="2"/>
        <v>CARTAGENA</v>
      </c>
      <c r="F52" s="42">
        <f t="shared" si="7"/>
        <v>26266</v>
      </c>
      <c r="G52" s="42">
        <f t="shared" si="8"/>
        <v>26528</v>
      </c>
    </row>
    <row r="53" spans="1:7" x14ac:dyDescent="0.25">
      <c r="A53" s="42" t="str">
        <f t="shared" si="3"/>
        <v>LAS PALMAS</v>
      </c>
      <c r="B53" s="41">
        <f t="shared" si="4"/>
        <v>1229197</v>
      </c>
      <c r="C53" s="41">
        <f t="shared" si="5"/>
        <v>1257172</v>
      </c>
      <c r="D53" s="41">
        <f t="shared" si="6"/>
        <v>2</v>
      </c>
      <c r="E53" s="42" t="str">
        <f t="shared" si="2"/>
        <v>AVILES</v>
      </c>
      <c r="F53" s="42">
        <f t="shared" si="7"/>
        <v>22184</v>
      </c>
      <c r="G53" s="42">
        <f t="shared" si="8"/>
        <v>17758</v>
      </c>
    </row>
    <row r="54" spans="1:7" x14ac:dyDescent="0.25">
      <c r="A54" s="42" t="str">
        <f t="shared" si="3"/>
        <v>MALAGA</v>
      </c>
      <c r="B54" s="41">
        <f t="shared" si="4"/>
        <v>34797</v>
      </c>
      <c r="C54" s="41">
        <f t="shared" si="5"/>
        <v>41854</v>
      </c>
      <c r="D54" s="41">
        <f t="shared" si="6"/>
        <v>14</v>
      </c>
      <c r="E54" s="42" t="str">
        <f t="shared" si="2"/>
        <v>A CORUÑA</v>
      </c>
      <c r="F54" s="42">
        <f t="shared" si="7"/>
        <v>21754</v>
      </c>
      <c r="G54" s="42">
        <f t="shared" si="8"/>
        <v>26857</v>
      </c>
    </row>
    <row r="55" spans="1:7" x14ac:dyDescent="0.25">
      <c r="A55" s="42" t="str">
        <f t="shared" si="3"/>
        <v>MARIN Y RIA DE PONTEVEDRA</v>
      </c>
      <c r="B55" s="41">
        <f t="shared" si="4"/>
        <v>11301</v>
      </c>
      <c r="C55" s="41">
        <f t="shared" si="5"/>
        <v>15564</v>
      </c>
      <c r="D55" s="41">
        <f t="shared" si="6"/>
        <v>24</v>
      </c>
      <c r="E55" s="42" t="str">
        <f t="shared" si="2"/>
        <v>SANTANDER</v>
      </c>
      <c r="F55" s="42">
        <f t="shared" ref="F55:F65" si="9">LOOKUP(E55,$A$38:$A$65,$B$38:$B$65)</f>
        <v>20191</v>
      </c>
      <c r="G55" s="42">
        <f t="shared" si="8"/>
        <v>23743</v>
      </c>
    </row>
    <row r="56" spans="1:7" x14ac:dyDescent="0.25">
      <c r="A56" s="42" t="str">
        <f t="shared" si="3"/>
        <v>MELILLA</v>
      </c>
      <c r="B56" s="41">
        <f t="shared" si="4"/>
        <v>10410</v>
      </c>
      <c r="C56" s="41">
        <f t="shared" si="5"/>
        <v>12916</v>
      </c>
      <c r="D56" s="41">
        <f t="shared" si="6"/>
        <v>25</v>
      </c>
      <c r="E56" s="42" t="str">
        <f t="shared" si="2"/>
        <v>ALMERIA</v>
      </c>
      <c r="F56" s="42">
        <f t="shared" si="9"/>
        <v>19400</v>
      </c>
      <c r="G56" s="42">
        <f t="shared" si="8"/>
        <v>35915</v>
      </c>
    </row>
    <row r="57" spans="1:7" x14ac:dyDescent="0.25">
      <c r="A57" s="42" t="str">
        <f t="shared" si="3"/>
        <v>MOTRIL</v>
      </c>
      <c r="B57" s="41">
        <f t="shared" si="4"/>
        <v>15402</v>
      </c>
      <c r="C57" s="41">
        <f t="shared" si="5"/>
        <v>11489</v>
      </c>
      <c r="D57" s="41">
        <f t="shared" si="6"/>
        <v>20</v>
      </c>
      <c r="E57" s="42" t="str">
        <f t="shared" si="2"/>
        <v>MOTRIL</v>
      </c>
      <c r="F57" s="42">
        <f t="shared" si="9"/>
        <v>15402</v>
      </c>
      <c r="G57" s="42">
        <f t="shared" si="8"/>
        <v>11489</v>
      </c>
    </row>
    <row r="58" spans="1:7" x14ac:dyDescent="0.25">
      <c r="A58" s="42" t="str">
        <f t="shared" si="3"/>
        <v>PASAIA</v>
      </c>
      <c r="B58" s="41">
        <f t="shared" si="4"/>
        <v>14736</v>
      </c>
      <c r="C58" s="41">
        <f t="shared" si="5"/>
        <v>13163</v>
      </c>
      <c r="D58" s="41">
        <f t="shared" si="6"/>
        <v>21</v>
      </c>
      <c r="E58" s="42" t="str">
        <f t="shared" si="2"/>
        <v>PASAIA</v>
      </c>
      <c r="F58" s="42">
        <f t="shared" si="9"/>
        <v>14736</v>
      </c>
      <c r="G58" s="42">
        <f t="shared" si="8"/>
        <v>13163</v>
      </c>
    </row>
    <row r="59" spans="1:7" x14ac:dyDescent="0.25">
      <c r="A59" s="42" t="str">
        <f t="shared" si="3"/>
        <v>SANTA CRUZ DE TENERIFE</v>
      </c>
      <c r="B59" s="41">
        <f t="shared" si="4"/>
        <v>473958</v>
      </c>
      <c r="C59" s="41">
        <f t="shared" si="5"/>
        <v>448307</v>
      </c>
      <c r="D59" s="41">
        <f t="shared" si="6"/>
        <v>3</v>
      </c>
      <c r="E59" s="42" t="str">
        <f t="shared" si="2"/>
        <v>CASTELLON</v>
      </c>
      <c r="F59" s="42">
        <f t="shared" si="9"/>
        <v>13376</v>
      </c>
      <c r="G59" s="42">
        <f t="shared" si="8"/>
        <v>16576</v>
      </c>
    </row>
    <row r="60" spans="1:7" x14ac:dyDescent="0.25">
      <c r="A60" s="42" t="str">
        <f t="shared" si="3"/>
        <v>SANTANDER</v>
      </c>
      <c r="B60" s="41">
        <f t="shared" si="4"/>
        <v>20191</v>
      </c>
      <c r="C60" s="41">
        <f t="shared" si="5"/>
        <v>23743</v>
      </c>
      <c r="D60" s="41">
        <f t="shared" si="6"/>
        <v>18</v>
      </c>
      <c r="E60" s="42" t="str">
        <f t="shared" si="2"/>
        <v>SEVILLA</v>
      </c>
      <c r="F60" s="42">
        <f t="shared" si="9"/>
        <v>11992</v>
      </c>
      <c r="G60" s="42">
        <f t="shared" si="8"/>
        <v>10422</v>
      </c>
    </row>
    <row r="61" spans="1:7" x14ac:dyDescent="0.25">
      <c r="A61" s="42" t="str">
        <f t="shared" si="3"/>
        <v>SEVILLA</v>
      </c>
      <c r="B61" s="41">
        <f t="shared" si="4"/>
        <v>11992</v>
      </c>
      <c r="C61" s="41">
        <f t="shared" si="5"/>
        <v>10422</v>
      </c>
      <c r="D61" s="41">
        <f t="shared" si="6"/>
        <v>23</v>
      </c>
      <c r="E61" s="42" t="str">
        <f t="shared" si="2"/>
        <v>MARIN Y RIA DE PONTEVEDRA</v>
      </c>
      <c r="F61" s="42">
        <f t="shared" si="9"/>
        <v>11301</v>
      </c>
      <c r="G61" s="42">
        <f t="shared" si="8"/>
        <v>15564</v>
      </c>
    </row>
    <row r="62" spans="1:7" x14ac:dyDescent="0.25">
      <c r="A62" s="42" t="str">
        <f t="shared" si="3"/>
        <v>TARRAGONA</v>
      </c>
      <c r="B62" s="41">
        <f t="shared" si="4"/>
        <v>37147</v>
      </c>
      <c r="C62" s="41">
        <f t="shared" si="5"/>
        <v>63180</v>
      </c>
      <c r="D62" s="41">
        <f t="shared" si="6"/>
        <v>13</v>
      </c>
      <c r="E62" s="42" t="str">
        <f t="shared" si="2"/>
        <v>MELILLA</v>
      </c>
      <c r="F62" s="42">
        <f t="shared" si="9"/>
        <v>10410</v>
      </c>
      <c r="G62" s="42">
        <f t="shared" si="8"/>
        <v>12916</v>
      </c>
    </row>
    <row r="63" spans="1:7" x14ac:dyDescent="0.25">
      <c r="A63" s="42" t="str">
        <f t="shared" si="3"/>
        <v>VALENCIA</v>
      </c>
      <c r="B63" s="41">
        <f t="shared" si="4"/>
        <v>245927</v>
      </c>
      <c r="C63" s="41">
        <f t="shared" si="5"/>
        <v>243327</v>
      </c>
      <c r="D63" s="41">
        <f t="shared" si="6"/>
        <v>6</v>
      </c>
      <c r="E63" s="42" t="str">
        <f t="shared" si="2"/>
        <v>FERROL-SAN CIBRAO</v>
      </c>
      <c r="F63" s="42">
        <f t="shared" si="9"/>
        <v>7480</v>
      </c>
      <c r="G63" s="42">
        <f t="shared" si="8"/>
        <v>6129</v>
      </c>
    </row>
    <row r="64" spans="1:7" x14ac:dyDescent="0.25">
      <c r="A64" s="42" t="str">
        <f t="shared" si="3"/>
        <v>VIGO</v>
      </c>
      <c r="B64" s="41">
        <f t="shared" si="4"/>
        <v>111525</v>
      </c>
      <c r="C64" s="41">
        <f t="shared" si="5"/>
        <v>133464</v>
      </c>
      <c r="D64" s="41">
        <f t="shared" si="6"/>
        <v>8</v>
      </c>
      <c r="E64" s="42" t="str">
        <f t="shared" si="2"/>
        <v>ALICANTE</v>
      </c>
      <c r="F64" s="42">
        <f t="shared" si="9"/>
        <v>6223</v>
      </c>
      <c r="G64" s="42">
        <f t="shared" si="8"/>
        <v>10269</v>
      </c>
    </row>
    <row r="65" spans="1:7" x14ac:dyDescent="0.25">
      <c r="A65" s="42" t="str">
        <f t="shared" si="3"/>
        <v>VILAGARCIA</v>
      </c>
      <c r="B65" s="41">
        <f t="shared" si="4"/>
        <v>1863</v>
      </c>
      <c r="C65" s="41">
        <f t="shared" si="5"/>
        <v>2470</v>
      </c>
      <c r="D65" s="41">
        <f t="shared" si="6"/>
        <v>28</v>
      </c>
      <c r="E65" s="42" t="str">
        <f t="shared" si="2"/>
        <v>VILAGARCIA</v>
      </c>
      <c r="F65" s="42">
        <f t="shared" si="9"/>
        <v>1863</v>
      </c>
      <c r="G65" s="42">
        <f t="shared" si="8"/>
        <v>2470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D7" sqref="D7:E34"/>
    </sheetView>
  </sheetViews>
  <sheetFormatPr baseColWidth="10" defaultRowHeight="15" x14ac:dyDescent="0.25"/>
  <cols>
    <col min="1" max="1" width="21.28515625" bestFit="1" customWidth="1"/>
    <col min="2" max="5" width="11.5703125" bestFit="1" customWidth="1"/>
    <col min="6" max="6" width="9" bestFit="1" customWidth="1"/>
    <col min="7" max="7" width="11.5703125" bestFit="1" customWidth="1"/>
  </cols>
  <sheetData>
    <row r="1" spans="1:12" s="2" customFormat="1" ht="22.5" customHeight="1" x14ac:dyDescent="0.35">
      <c r="F1" s="3" t="s">
        <v>82</v>
      </c>
    </row>
    <row r="2" spans="1:12" s="2" customFormat="1" ht="21" x14ac:dyDescent="0.35"/>
    <row r="5" spans="1:12" x14ac:dyDescent="0.25">
      <c r="A5" s="69" t="s">
        <v>73</v>
      </c>
      <c r="B5" s="67" t="str">
        <f>'Resumen general'!D6</f>
        <v>Mes Junio</v>
      </c>
      <c r="C5" s="68"/>
      <c r="D5" s="67" t="str">
        <f>'Resumen general'!F6</f>
        <v>Acumulado desde Enero</v>
      </c>
      <c r="E5" s="68"/>
      <c r="F5" s="68"/>
      <c r="L5" s="39">
        <f>'Resumen general'!I4</f>
        <v>41493</v>
      </c>
    </row>
    <row r="6" spans="1:12" x14ac:dyDescent="0.25">
      <c r="A6" s="70"/>
      <c r="B6" s="7">
        <f>'Resumen general'!D7</f>
        <v>2012</v>
      </c>
      <c r="C6" s="7">
        <f>'Resumen general'!E7</f>
        <v>2013</v>
      </c>
      <c r="D6" s="7">
        <f>'Resumen general'!F7</f>
        <v>2012</v>
      </c>
      <c r="E6" s="7">
        <f>'Resumen general'!G7</f>
        <v>2013</v>
      </c>
      <c r="F6" s="7" t="s">
        <v>43</v>
      </c>
    </row>
    <row r="7" spans="1:12" x14ac:dyDescent="0.25">
      <c r="A7" s="8" t="s">
        <v>44</v>
      </c>
      <c r="B7" s="27">
        <v>0</v>
      </c>
      <c r="C7" s="27">
        <v>0</v>
      </c>
      <c r="D7" s="27">
        <v>0</v>
      </c>
      <c r="E7" s="27">
        <v>0</v>
      </c>
      <c r="F7" s="10" t="e">
        <f>((E7*100)/D7)-100</f>
        <v>#DIV/0!</v>
      </c>
      <c r="G7" s="1"/>
      <c r="H7" s="1"/>
      <c r="I7" s="1"/>
    </row>
    <row r="8" spans="1:12" x14ac:dyDescent="0.25">
      <c r="A8" s="11" t="s">
        <v>45</v>
      </c>
      <c r="B8" s="28">
        <v>10563</v>
      </c>
      <c r="C8" s="28">
        <v>778</v>
      </c>
      <c r="D8" s="28">
        <v>31594</v>
      </c>
      <c r="E8" s="28">
        <v>11916</v>
      </c>
      <c r="F8" s="13">
        <f t="shared" ref="F8:F35" si="0">((E8*100)/D8)-100</f>
        <v>-62.283977970500729</v>
      </c>
      <c r="G8" s="1"/>
      <c r="H8" s="1"/>
      <c r="I8" s="1"/>
    </row>
    <row r="9" spans="1:12" x14ac:dyDescent="0.25">
      <c r="A9" s="8" t="s">
        <v>46</v>
      </c>
      <c r="B9" s="27">
        <v>0</v>
      </c>
      <c r="C9" s="27">
        <v>0</v>
      </c>
      <c r="D9" s="27">
        <v>0</v>
      </c>
      <c r="E9" s="27">
        <v>0</v>
      </c>
      <c r="F9" s="18" t="e">
        <f t="shared" si="0"/>
        <v>#DIV/0!</v>
      </c>
      <c r="G9" s="1"/>
      <c r="H9" s="1"/>
      <c r="I9" s="1"/>
    </row>
    <row r="10" spans="1:12" x14ac:dyDescent="0.25">
      <c r="A10" s="11" t="s">
        <v>47</v>
      </c>
      <c r="B10" s="28">
        <v>0</v>
      </c>
      <c r="C10" s="28">
        <v>0</v>
      </c>
      <c r="D10" s="28">
        <v>422</v>
      </c>
      <c r="E10" s="28">
        <v>745</v>
      </c>
      <c r="F10" s="13">
        <f t="shared" si="0"/>
        <v>76.54028436018956</v>
      </c>
      <c r="G10" s="1"/>
      <c r="H10" s="1"/>
      <c r="I10" s="1"/>
    </row>
    <row r="11" spans="1:12" x14ac:dyDescent="0.25">
      <c r="A11" s="8" t="s">
        <v>48</v>
      </c>
      <c r="B11" s="27">
        <v>4660606</v>
      </c>
      <c r="C11" s="27">
        <v>4459700</v>
      </c>
      <c r="D11" s="27">
        <v>24829636</v>
      </c>
      <c r="E11" s="27">
        <v>26740214</v>
      </c>
      <c r="F11" s="10">
        <f t="shared" si="0"/>
        <v>7.6947483241397521</v>
      </c>
      <c r="G11" s="1"/>
      <c r="H11" s="1"/>
      <c r="I11" s="1"/>
    </row>
    <row r="12" spans="1:12" x14ac:dyDescent="0.25">
      <c r="A12" s="11" t="s">
        <v>49</v>
      </c>
      <c r="B12" s="28">
        <v>4652</v>
      </c>
      <c r="C12" s="28">
        <v>8268</v>
      </c>
      <c r="D12" s="28">
        <v>40576</v>
      </c>
      <c r="E12" s="28">
        <v>37079</v>
      </c>
      <c r="F12" s="13">
        <f t="shared" si="0"/>
        <v>-8.6183951104100913</v>
      </c>
      <c r="G12" s="1"/>
      <c r="H12" s="1"/>
      <c r="I12" s="1"/>
    </row>
    <row r="13" spans="1:12" x14ac:dyDescent="0.25">
      <c r="A13" s="8" t="s">
        <v>50</v>
      </c>
      <c r="B13" s="27">
        <v>1094</v>
      </c>
      <c r="C13" s="27">
        <v>6890</v>
      </c>
      <c r="D13" s="27">
        <v>37400</v>
      </c>
      <c r="E13" s="27">
        <v>12499</v>
      </c>
      <c r="F13" s="10">
        <f t="shared" si="0"/>
        <v>-66.580213903743314</v>
      </c>
      <c r="G13" s="1"/>
      <c r="H13" s="1"/>
      <c r="I13" s="1"/>
    </row>
    <row r="14" spans="1:12" x14ac:dyDescent="0.25">
      <c r="A14" s="11" t="s">
        <v>51</v>
      </c>
      <c r="B14" s="28">
        <v>373501</v>
      </c>
      <c r="C14" s="28">
        <v>471652</v>
      </c>
      <c r="D14" s="28">
        <v>2640547</v>
      </c>
      <c r="E14" s="28">
        <v>2792220</v>
      </c>
      <c r="F14" s="13">
        <f t="shared" si="0"/>
        <v>5.7439992546998724</v>
      </c>
      <c r="G14" s="1"/>
      <c r="H14" s="1"/>
      <c r="I14" s="1"/>
    </row>
    <row r="15" spans="1:12" x14ac:dyDescent="0.25">
      <c r="A15" s="8" t="s">
        <v>52</v>
      </c>
      <c r="B15" s="27">
        <v>142303</v>
      </c>
      <c r="C15" s="27">
        <v>1443</v>
      </c>
      <c r="D15" s="27">
        <v>518428</v>
      </c>
      <c r="E15" s="27">
        <v>5066</v>
      </c>
      <c r="F15" s="10">
        <f t="shared" si="0"/>
        <v>-99.02281512572624</v>
      </c>
      <c r="G15" s="1"/>
      <c r="H15" s="1"/>
      <c r="I15" s="1"/>
    </row>
    <row r="16" spans="1:12" x14ac:dyDescent="0.25">
      <c r="A16" s="11" t="s">
        <v>53</v>
      </c>
      <c r="B16" s="28">
        <v>0</v>
      </c>
      <c r="C16" s="28">
        <v>0</v>
      </c>
      <c r="D16" s="28">
        <v>18544</v>
      </c>
      <c r="E16" s="28">
        <v>0</v>
      </c>
      <c r="F16" s="13">
        <f t="shared" si="0"/>
        <v>-100</v>
      </c>
      <c r="G16" s="1"/>
      <c r="H16" s="1"/>
      <c r="I16" s="1"/>
    </row>
    <row r="17" spans="1:9" x14ac:dyDescent="0.25">
      <c r="A17" s="8" t="s">
        <v>54</v>
      </c>
      <c r="B17" s="27">
        <v>704</v>
      </c>
      <c r="C17" s="27">
        <v>6571</v>
      </c>
      <c r="D17" s="27">
        <v>3884</v>
      </c>
      <c r="E17" s="27">
        <v>20671</v>
      </c>
      <c r="F17" s="10">
        <f t="shared" si="0"/>
        <v>432.20906282183319</v>
      </c>
      <c r="G17" s="1"/>
      <c r="H17" s="1"/>
      <c r="I17" s="1"/>
    </row>
    <row r="18" spans="1:9" x14ac:dyDescent="0.25">
      <c r="A18" s="11" t="s">
        <v>55</v>
      </c>
      <c r="B18" s="28">
        <v>16</v>
      </c>
      <c r="C18" s="28">
        <v>0</v>
      </c>
      <c r="D18" s="28">
        <v>13476</v>
      </c>
      <c r="E18" s="28">
        <v>3095</v>
      </c>
      <c r="F18" s="13">
        <f t="shared" si="0"/>
        <v>-77.033244286138313</v>
      </c>
      <c r="G18" s="1"/>
      <c r="H18" s="1"/>
      <c r="I18" s="1"/>
    </row>
    <row r="19" spans="1:9" x14ac:dyDescent="0.25">
      <c r="A19" s="8" t="s">
        <v>56</v>
      </c>
      <c r="B19" s="27">
        <v>0</v>
      </c>
      <c r="C19" s="27">
        <v>0</v>
      </c>
      <c r="D19" s="27">
        <v>0</v>
      </c>
      <c r="E19" s="27">
        <v>0</v>
      </c>
      <c r="F19" s="18" t="e">
        <f t="shared" si="0"/>
        <v>#DIV/0!</v>
      </c>
      <c r="G19" s="1"/>
      <c r="H19" s="1"/>
      <c r="I19" s="1"/>
    </row>
    <row r="20" spans="1:9" x14ac:dyDescent="0.25">
      <c r="A20" s="11" t="s">
        <v>57</v>
      </c>
      <c r="B20" s="28">
        <v>175570</v>
      </c>
      <c r="C20" s="28">
        <v>85815</v>
      </c>
      <c r="D20" s="28">
        <v>372153</v>
      </c>
      <c r="E20" s="28">
        <v>201306</v>
      </c>
      <c r="F20" s="13">
        <f t="shared" si="0"/>
        <v>-45.907731497529241</v>
      </c>
      <c r="G20" s="1"/>
      <c r="H20" s="1"/>
      <c r="I20" s="1"/>
    </row>
    <row r="21" spans="1:9" x14ac:dyDescent="0.25">
      <c r="A21" s="8" t="s">
        <v>58</v>
      </c>
      <c r="B21" s="27">
        <v>139009</v>
      </c>
      <c r="C21" s="27">
        <v>144125</v>
      </c>
      <c r="D21" s="27">
        <v>846443</v>
      </c>
      <c r="E21" s="27">
        <v>713671</v>
      </c>
      <c r="F21" s="10">
        <f t="shared" si="0"/>
        <v>-15.685876071985945</v>
      </c>
      <c r="G21" s="1"/>
      <c r="H21" s="1"/>
      <c r="I21" s="1"/>
    </row>
    <row r="22" spans="1:9" x14ac:dyDescent="0.25">
      <c r="A22" s="11" t="s">
        <v>59</v>
      </c>
      <c r="B22" s="28">
        <v>1076948</v>
      </c>
      <c r="C22" s="28">
        <v>698274</v>
      </c>
      <c r="D22" s="28">
        <v>5865617</v>
      </c>
      <c r="E22" s="28">
        <v>4405069</v>
      </c>
      <c r="F22" s="13">
        <f t="shared" si="0"/>
        <v>-24.900159693345131</v>
      </c>
      <c r="G22" s="1"/>
      <c r="H22" s="1"/>
      <c r="I22" s="1"/>
    </row>
    <row r="23" spans="1:9" x14ac:dyDescent="0.25">
      <c r="A23" s="8" t="s">
        <v>60</v>
      </c>
      <c r="B23" s="27">
        <v>160120</v>
      </c>
      <c r="C23" s="27">
        <v>59571</v>
      </c>
      <c r="D23" s="27">
        <v>2864972</v>
      </c>
      <c r="E23" s="27">
        <v>260939</v>
      </c>
      <c r="F23" s="10">
        <f t="shared" si="0"/>
        <v>-90.892092488163939</v>
      </c>
      <c r="G23" s="1"/>
      <c r="H23" s="1"/>
      <c r="I23" s="1"/>
    </row>
    <row r="24" spans="1:9" x14ac:dyDescent="0.25">
      <c r="A24" s="11" t="s">
        <v>61</v>
      </c>
      <c r="B24" s="28">
        <v>4547</v>
      </c>
      <c r="C24" s="28">
        <v>1313</v>
      </c>
      <c r="D24" s="28">
        <v>14302</v>
      </c>
      <c r="E24" s="28">
        <v>14701</v>
      </c>
      <c r="F24" s="13">
        <f t="shared" si="0"/>
        <v>2.789819605649555</v>
      </c>
      <c r="G24" s="1"/>
      <c r="H24" s="1"/>
      <c r="I24" s="1"/>
    </row>
    <row r="25" spans="1:9" x14ac:dyDescent="0.25">
      <c r="A25" s="8" t="s">
        <v>62</v>
      </c>
      <c r="B25" s="27">
        <v>0</v>
      </c>
      <c r="C25" s="27">
        <v>0</v>
      </c>
      <c r="D25" s="27">
        <v>0</v>
      </c>
      <c r="E25" s="27">
        <v>0</v>
      </c>
      <c r="F25" s="18" t="e">
        <f t="shared" si="0"/>
        <v>#DIV/0!</v>
      </c>
      <c r="G25" s="1"/>
      <c r="H25" s="1"/>
      <c r="I25" s="1"/>
    </row>
    <row r="26" spans="1:9" x14ac:dyDescent="0.25">
      <c r="A26" s="11" t="s">
        <v>63</v>
      </c>
      <c r="B26" s="28">
        <v>0</v>
      </c>
      <c r="C26" s="28">
        <v>0</v>
      </c>
      <c r="D26" s="28">
        <v>0</v>
      </c>
      <c r="E26" s="28">
        <v>0</v>
      </c>
      <c r="F26" s="13" t="e">
        <f t="shared" si="0"/>
        <v>#DIV/0!</v>
      </c>
      <c r="G26" s="1"/>
      <c r="H26" s="1"/>
      <c r="I26" s="1"/>
    </row>
    <row r="27" spans="1:9" x14ac:dyDescent="0.25">
      <c r="A27" s="8" t="s">
        <v>64</v>
      </c>
      <c r="B27" s="27">
        <v>2766</v>
      </c>
      <c r="C27" s="27">
        <v>251</v>
      </c>
      <c r="D27" s="27">
        <v>9963</v>
      </c>
      <c r="E27" s="27">
        <v>4752</v>
      </c>
      <c r="F27" s="10">
        <f t="shared" si="0"/>
        <v>-52.303523035230356</v>
      </c>
      <c r="G27" s="1"/>
      <c r="H27" s="1"/>
      <c r="I27" s="1"/>
    </row>
    <row r="28" spans="1:9" x14ac:dyDescent="0.25">
      <c r="A28" s="11" t="s">
        <v>65</v>
      </c>
      <c r="B28" s="28">
        <v>9015</v>
      </c>
      <c r="C28" s="28">
        <v>3034</v>
      </c>
      <c r="D28" s="28">
        <v>80461</v>
      </c>
      <c r="E28" s="28">
        <v>21202</v>
      </c>
      <c r="F28" s="13">
        <f t="shared" si="0"/>
        <v>-73.649345645716551</v>
      </c>
      <c r="G28" s="1"/>
      <c r="H28" s="1"/>
      <c r="I28" s="1"/>
    </row>
    <row r="29" spans="1:9" x14ac:dyDescent="0.25">
      <c r="A29" s="8" t="s">
        <v>66</v>
      </c>
      <c r="B29" s="27">
        <v>2</v>
      </c>
      <c r="C29" s="27">
        <v>0</v>
      </c>
      <c r="D29" s="27">
        <v>25</v>
      </c>
      <c r="E29" s="27">
        <v>0</v>
      </c>
      <c r="F29" s="10">
        <f t="shared" si="0"/>
        <v>-100</v>
      </c>
      <c r="G29" s="1"/>
      <c r="H29" s="1"/>
      <c r="I29" s="1"/>
    </row>
    <row r="30" spans="1:9" x14ac:dyDescent="0.25">
      <c r="A30" s="11" t="s">
        <v>67</v>
      </c>
      <c r="B30" s="28">
        <v>0</v>
      </c>
      <c r="C30" s="28">
        <v>0</v>
      </c>
      <c r="D30" s="28">
        <v>0</v>
      </c>
      <c r="E30" s="28">
        <v>0</v>
      </c>
      <c r="F30" s="17" t="e">
        <f t="shared" si="0"/>
        <v>#DIV/0!</v>
      </c>
      <c r="G30" s="1"/>
      <c r="H30" s="1"/>
      <c r="I30" s="1"/>
    </row>
    <row r="31" spans="1:9" x14ac:dyDescent="0.25">
      <c r="A31" s="8" t="s">
        <v>68</v>
      </c>
      <c r="B31" s="27">
        <v>351267</v>
      </c>
      <c r="C31" s="27">
        <v>175935</v>
      </c>
      <c r="D31" s="27">
        <v>2883964</v>
      </c>
      <c r="E31" s="27">
        <v>1333854</v>
      </c>
      <c r="F31" s="10">
        <f t="shared" si="0"/>
        <v>-53.749283971644587</v>
      </c>
      <c r="G31" s="1"/>
      <c r="H31" s="1"/>
      <c r="I31" s="1"/>
    </row>
    <row r="32" spans="1:9" x14ac:dyDescent="0.25">
      <c r="A32" s="11" t="s">
        <v>69</v>
      </c>
      <c r="B32" s="28">
        <v>2868744</v>
      </c>
      <c r="C32" s="28">
        <v>2413944</v>
      </c>
      <c r="D32" s="28">
        <v>16126545</v>
      </c>
      <c r="E32" s="28">
        <v>16717393</v>
      </c>
      <c r="F32" s="13">
        <f t="shared" si="0"/>
        <v>3.6638225980828452</v>
      </c>
      <c r="G32" s="1"/>
      <c r="H32" s="1"/>
      <c r="I32" s="1"/>
    </row>
    <row r="33" spans="1:9" x14ac:dyDescent="0.25">
      <c r="A33" s="8" t="s">
        <v>70</v>
      </c>
      <c r="B33" s="27">
        <v>24184</v>
      </c>
      <c r="C33" s="27">
        <v>38886</v>
      </c>
      <c r="D33" s="27">
        <v>150191</v>
      </c>
      <c r="E33" s="27">
        <v>160949</v>
      </c>
      <c r="F33" s="10">
        <f t="shared" si="0"/>
        <v>7.1628792670666002</v>
      </c>
      <c r="G33" s="1"/>
      <c r="H33" s="1"/>
      <c r="I33" s="1"/>
    </row>
    <row r="34" spans="1:9" x14ac:dyDescent="0.25">
      <c r="A34" s="11" t="s">
        <v>71</v>
      </c>
      <c r="B34" s="28">
        <v>0</v>
      </c>
      <c r="C34" s="28">
        <v>10349</v>
      </c>
      <c r="D34" s="28">
        <v>23713</v>
      </c>
      <c r="E34" s="28">
        <v>32907</v>
      </c>
      <c r="F34" s="13">
        <f t="shared" si="0"/>
        <v>38.77198161346098</v>
      </c>
      <c r="G34" s="1"/>
      <c r="H34" s="1"/>
      <c r="I34" s="1"/>
    </row>
    <row r="35" spans="1:9" x14ac:dyDescent="0.25">
      <c r="A35" s="14" t="s">
        <v>72</v>
      </c>
      <c r="B35" s="15">
        <f>SUM(B7:B34)</f>
        <v>10005611</v>
      </c>
      <c r="C35" s="15">
        <f t="shared" ref="C35:E35" si="1">SUM(C7:C34)</f>
        <v>8586799</v>
      </c>
      <c r="D35" s="15">
        <f t="shared" si="1"/>
        <v>57372856</v>
      </c>
      <c r="E35" s="15">
        <f t="shared" si="1"/>
        <v>53490248</v>
      </c>
      <c r="F35" s="16">
        <f t="shared" si="0"/>
        <v>-6.7673256496068461</v>
      </c>
      <c r="G35" s="1"/>
      <c r="H35" s="1"/>
      <c r="I35" s="1"/>
    </row>
    <row r="37" spans="1:9" x14ac:dyDescent="0.25">
      <c r="A37" s="42"/>
      <c r="B37" s="42">
        <f>E6</f>
        <v>2013</v>
      </c>
      <c r="C37" s="42">
        <f>D6</f>
        <v>2012</v>
      </c>
      <c r="D37" s="42"/>
      <c r="E37" s="42"/>
      <c r="F37" s="42">
        <f>B37</f>
        <v>2013</v>
      </c>
      <c r="G37" s="42">
        <f>C37</f>
        <v>2012</v>
      </c>
    </row>
    <row r="38" spans="1:9" x14ac:dyDescent="0.25">
      <c r="A38" s="42" t="str">
        <f>A7</f>
        <v>A CORUÑA</v>
      </c>
      <c r="B38" s="41">
        <f>E7</f>
        <v>0</v>
      </c>
      <c r="C38" s="41">
        <f>D7</f>
        <v>0</v>
      </c>
      <c r="D38" s="41">
        <f>_xlfn.RANK.EQ(B38,$B$38:$B$65)+COUNTIF($B$38:$B$65,B38)-1</f>
        <v>28</v>
      </c>
      <c r="E38" s="42" t="str">
        <f t="shared" ref="E38:E65" si="2">INDEX($A$38:$B$65,MATCH(ROW()-37,$D$38:$D$65,0),1)</f>
        <v>BAHIA DE ALGECIRAS</v>
      </c>
      <c r="F38" s="42">
        <f>LOOKUP(E38,$A$38:$A$65,$B$38:$B$65)</f>
        <v>26740214</v>
      </c>
      <c r="G38" s="42">
        <f>LOOKUP(E38,$A$38:$A$65,$C$38:$C$65)</f>
        <v>24829636</v>
      </c>
    </row>
    <row r="39" spans="1:9" x14ac:dyDescent="0.25">
      <c r="A39" s="42" t="str">
        <f t="shared" ref="A39:A65" si="3">A8</f>
        <v>ALICANTE</v>
      </c>
      <c r="B39" s="41">
        <f t="shared" ref="B39:B65" si="4">E8</f>
        <v>11916</v>
      </c>
      <c r="C39" s="41">
        <f t="shared" ref="C39:C65" si="5">D8</f>
        <v>31594</v>
      </c>
      <c r="D39" s="41">
        <f t="shared" ref="D39:D65" si="6">_xlfn.RANK.EQ(B39,$B$38:$B$65)+COUNTIF($B$38:$B$65,B39)-1</f>
        <v>16</v>
      </c>
      <c r="E39" s="42" t="str">
        <f t="shared" si="2"/>
        <v>VALENCIA</v>
      </c>
      <c r="F39" s="42">
        <f t="shared" ref="F39:F54" si="7">LOOKUP(E39,$A$38:$A$65,$B$38:$B$65)</f>
        <v>16717393</v>
      </c>
      <c r="G39" s="42">
        <f t="shared" ref="G39:G65" si="8">LOOKUP(E39,$A$38:$A$65,$C$38:$C$65)</f>
        <v>16126545</v>
      </c>
    </row>
    <row r="40" spans="1:9" x14ac:dyDescent="0.25">
      <c r="A40" s="42" t="str">
        <f t="shared" si="3"/>
        <v>ALMERIA</v>
      </c>
      <c r="B40" s="41">
        <f t="shared" si="4"/>
        <v>0</v>
      </c>
      <c r="C40" s="41">
        <f t="shared" si="5"/>
        <v>0</v>
      </c>
      <c r="D40" s="41">
        <f t="shared" si="6"/>
        <v>28</v>
      </c>
      <c r="E40" s="42" t="str">
        <f t="shared" si="2"/>
        <v>LAS PALMAS</v>
      </c>
      <c r="F40" s="42">
        <f t="shared" si="7"/>
        <v>4405069</v>
      </c>
      <c r="G40" s="42">
        <f t="shared" si="8"/>
        <v>5865617</v>
      </c>
    </row>
    <row r="41" spans="1:9" x14ac:dyDescent="0.25">
      <c r="A41" s="42" t="str">
        <f t="shared" si="3"/>
        <v>AVILES</v>
      </c>
      <c r="B41" s="41">
        <f t="shared" si="4"/>
        <v>745</v>
      </c>
      <c r="C41" s="41">
        <f t="shared" si="5"/>
        <v>422</v>
      </c>
      <c r="D41" s="41">
        <f t="shared" si="6"/>
        <v>20</v>
      </c>
      <c r="E41" s="42" t="str">
        <f t="shared" si="2"/>
        <v>BARCELONA</v>
      </c>
      <c r="F41" s="42">
        <f t="shared" si="7"/>
        <v>2792220</v>
      </c>
      <c r="G41" s="42">
        <f t="shared" si="8"/>
        <v>2640547</v>
      </c>
    </row>
    <row r="42" spans="1:9" x14ac:dyDescent="0.25">
      <c r="A42" s="42" t="str">
        <f t="shared" si="3"/>
        <v>BAHIA DE ALGECIRAS</v>
      </c>
      <c r="B42" s="41">
        <f t="shared" si="4"/>
        <v>26740214</v>
      </c>
      <c r="C42" s="41">
        <f t="shared" si="5"/>
        <v>24829636</v>
      </c>
      <c r="D42" s="41">
        <f t="shared" si="6"/>
        <v>1</v>
      </c>
      <c r="E42" s="42" t="str">
        <f t="shared" si="2"/>
        <v>TARRAGONA</v>
      </c>
      <c r="F42" s="42">
        <f t="shared" si="7"/>
        <v>1333854</v>
      </c>
      <c r="G42" s="42">
        <f t="shared" si="8"/>
        <v>2883964</v>
      </c>
    </row>
    <row r="43" spans="1:9" x14ac:dyDescent="0.25">
      <c r="A43" s="42" t="str">
        <f t="shared" si="3"/>
        <v>BAHIA DE CADIZ</v>
      </c>
      <c r="B43" s="41">
        <f t="shared" si="4"/>
        <v>37079</v>
      </c>
      <c r="C43" s="41">
        <f t="shared" si="5"/>
        <v>40576</v>
      </c>
      <c r="D43" s="41">
        <f t="shared" si="6"/>
        <v>10</v>
      </c>
      <c r="E43" s="42" t="str">
        <f t="shared" si="2"/>
        <v>HUELVA</v>
      </c>
      <c r="F43" s="42">
        <f t="shared" si="7"/>
        <v>713671</v>
      </c>
      <c r="G43" s="42">
        <f t="shared" si="8"/>
        <v>846443</v>
      </c>
    </row>
    <row r="44" spans="1:9" x14ac:dyDescent="0.25">
      <c r="A44" s="42" t="str">
        <f t="shared" si="3"/>
        <v>BALEARES</v>
      </c>
      <c r="B44" s="41">
        <f t="shared" si="4"/>
        <v>12499</v>
      </c>
      <c r="C44" s="41">
        <f t="shared" si="5"/>
        <v>37400</v>
      </c>
      <c r="D44" s="41">
        <f t="shared" si="6"/>
        <v>15</v>
      </c>
      <c r="E44" s="42" t="str">
        <f t="shared" si="2"/>
        <v>MALAGA</v>
      </c>
      <c r="F44" s="42">
        <f t="shared" si="7"/>
        <v>260939</v>
      </c>
      <c r="G44" s="42">
        <f t="shared" si="8"/>
        <v>2864972</v>
      </c>
    </row>
    <row r="45" spans="1:9" x14ac:dyDescent="0.25">
      <c r="A45" s="42" t="str">
        <f t="shared" si="3"/>
        <v>BARCELONA</v>
      </c>
      <c r="B45" s="41">
        <f t="shared" si="4"/>
        <v>2792220</v>
      </c>
      <c r="C45" s="41">
        <f t="shared" si="5"/>
        <v>2640547</v>
      </c>
      <c r="D45" s="41">
        <f t="shared" si="6"/>
        <v>4</v>
      </c>
      <c r="E45" s="42" t="str">
        <f t="shared" si="2"/>
        <v>GIJON</v>
      </c>
      <c r="F45" s="42">
        <f t="shared" si="7"/>
        <v>201306</v>
      </c>
      <c r="G45" s="42">
        <f t="shared" si="8"/>
        <v>372153</v>
      </c>
    </row>
    <row r="46" spans="1:9" x14ac:dyDescent="0.25">
      <c r="A46" s="42" t="str">
        <f t="shared" si="3"/>
        <v>BILBAO</v>
      </c>
      <c r="B46" s="41">
        <f t="shared" si="4"/>
        <v>5066</v>
      </c>
      <c r="C46" s="41">
        <f t="shared" si="5"/>
        <v>518428</v>
      </c>
      <c r="D46" s="41">
        <f t="shared" si="6"/>
        <v>17</v>
      </c>
      <c r="E46" s="42" t="str">
        <f t="shared" si="2"/>
        <v>VIGO</v>
      </c>
      <c r="F46" s="42">
        <f t="shared" si="7"/>
        <v>160949</v>
      </c>
      <c r="G46" s="42">
        <f t="shared" si="8"/>
        <v>150191</v>
      </c>
    </row>
    <row r="47" spans="1:9" x14ac:dyDescent="0.25">
      <c r="A47" s="42" t="str">
        <f t="shared" si="3"/>
        <v>CARTAGENA</v>
      </c>
      <c r="B47" s="41">
        <f t="shared" si="4"/>
        <v>0</v>
      </c>
      <c r="C47" s="41">
        <f t="shared" si="5"/>
        <v>18544</v>
      </c>
      <c r="D47" s="41">
        <f t="shared" si="6"/>
        <v>28</v>
      </c>
      <c r="E47" s="42" t="str">
        <f t="shared" si="2"/>
        <v>BAHIA DE CADIZ</v>
      </c>
      <c r="F47" s="42">
        <f t="shared" si="7"/>
        <v>37079</v>
      </c>
      <c r="G47" s="42">
        <f t="shared" si="8"/>
        <v>40576</v>
      </c>
    </row>
    <row r="48" spans="1:9" x14ac:dyDescent="0.25">
      <c r="A48" s="42" t="str">
        <f t="shared" si="3"/>
        <v>CASTELLON</v>
      </c>
      <c r="B48" s="41">
        <f t="shared" si="4"/>
        <v>20671</v>
      </c>
      <c r="C48" s="41">
        <f t="shared" si="5"/>
        <v>3884</v>
      </c>
      <c r="D48" s="41">
        <f t="shared" si="6"/>
        <v>13</v>
      </c>
      <c r="E48" s="42" t="str">
        <f t="shared" si="2"/>
        <v>VILAGARCIA</v>
      </c>
      <c r="F48" s="42">
        <f t="shared" si="7"/>
        <v>32907</v>
      </c>
      <c r="G48" s="42">
        <f t="shared" si="8"/>
        <v>23713</v>
      </c>
    </row>
    <row r="49" spans="1:7" x14ac:dyDescent="0.25">
      <c r="A49" s="42" t="str">
        <f t="shared" si="3"/>
        <v>CEUTA</v>
      </c>
      <c r="B49" s="41">
        <f t="shared" si="4"/>
        <v>3095</v>
      </c>
      <c r="C49" s="41">
        <f t="shared" si="5"/>
        <v>13476</v>
      </c>
      <c r="D49" s="41">
        <f t="shared" si="6"/>
        <v>19</v>
      </c>
      <c r="E49" s="42" t="str">
        <f t="shared" si="2"/>
        <v>SANTA CRUZ DE TENERIFE</v>
      </c>
      <c r="F49" s="42">
        <f t="shared" si="7"/>
        <v>21202</v>
      </c>
      <c r="G49" s="42">
        <f t="shared" si="8"/>
        <v>80461</v>
      </c>
    </row>
    <row r="50" spans="1:7" x14ac:dyDescent="0.25">
      <c r="A50" s="42" t="str">
        <f t="shared" si="3"/>
        <v>FERROL-SAN CIBRAO</v>
      </c>
      <c r="B50" s="41">
        <f t="shared" si="4"/>
        <v>0</v>
      </c>
      <c r="C50" s="41">
        <f t="shared" si="5"/>
        <v>0</v>
      </c>
      <c r="D50" s="41">
        <f t="shared" si="6"/>
        <v>28</v>
      </c>
      <c r="E50" s="42" t="str">
        <f t="shared" si="2"/>
        <v>CASTELLON</v>
      </c>
      <c r="F50" s="42">
        <f t="shared" si="7"/>
        <v>20671</v>
      </c>
      <c r="G50" s="42">
        <f t="shared" si="8"/>
        <v>3884</v>
      </c>
    </row>
    <row r="51" spans="1:7" x14ac:dyDescent="0.25">
      <c r="A51" s="42" t="str">
        <f t="shared" si="3"/>
        <v>GIJON</v>
      </c>
      <c r="B51" s="41">
        <f t="shared" si="4"/>
        <v>201306</v>
      </c>
      <c r="C51" s="41">
        <f t="shared" si="5"/>
        <v>372153</v>
      </c>
      <c r="D51" s="41">
        <f t="shared" si="6"/>
        <v>8</v>
      </c>
      <c r="E51" s="42" t="str">
        <f t="shared" si="2"/>
        <v>MARIN Y RIA DE PONTEVEDRA</v>
      </c>
      <c r="F51" s="42">
        <f t="shared" si="7"/>
        <v>14701</v>
      </c>
      <c r="G51" s="42">
        <f t="shared" si="8"/>
        <v>14302</v>
      </c>
    </row>
    <row r="52" spans="1:7" x14ac:dyDescent="0.25">
      <c r="A52" s="42" t="str">
        <f t="shared" si="3"/>
        <v>HUELVA</v>
      </c>
      <c r="B52" s="41">
        <f t="shared" si="4"/>
        <v>713671</v>
      </c>
      <c r="C52" s="41">
        <f t="shared" si="5"/>
        <v>846443</v>
      </c>
      <c r="D52" s="41">
        <f t="shared" si="6"/>
        <v>6</v>
      </c>
      <c r="E52" s="42" t="str">
        <f t="shared" si="2"/>
        <v>BALEARES</v>
      </c>
      <c r="F52" s="42">
        <f t="shared" si="7"/>
        <v>12499</v>
      </c>
      <c r="G52" s="42">
        <f t="shared" si="8"/>
        <v>37400</v>
      </c>
    </row>
    <row r="53" spans="1:7" x14ac:dyDescent="0.25">
      <c r="A53" s="42" t="str">
        <f t="shared" si="3"/>
        <v>LAS PALMAS</v>
      </c>
      <c r="B53" s="41">
        <f t="shared" si="4"/>
        <v>4405069</v>
      </c>
      <c r="C53" s="41">
        <f t="shared" si="5"/>
        <v>5865617</v>
      </c>
      <c r="D53" s="41">
        <f t="shared" si="6"/>
        <v>3</v>
      </c>
      <c r="E53" s="42" t="str">
        <f t="shared" si="2"/>
        <v>ALICANTE</v>
      </c>
      <c r="F53" s="42">
        <f t="shared" si="7"/>
        <v>11916</v>
      </c>
      <c r="G53" s="42">
        <f t="shared" si="8"/>
        <v>31594</v>
      </c>
    </row>
    <row r="54" spans="1:7" x14ac:dyDescent="0.25">
      <c r="A54" s="42" t="str">
        <f t="shared" si="3"/>
        <v>MALAGA</v>
      </c>
      <c r="B54" s="41">
        <f t="shared" si="4"/>
        <v>260939</v>
      </c>
      <c r="C54" s="41">
        <f t="shared" si="5"/>
        <v>2864972</v>
      </c>
      <c r="D54" s="41">
        <f t="shared" si="6"/>
        <v>7</v>
      </c>
      <c r="E54" s="42" t="str">
        <f t="shared" si="2"/>
        <v>BILBAO</v>
      </c>
      <c r="F54" s="42">
        <f t="shared" si="7"/>
        <v>5066</v>
      </c>
      <c r="G54" s="42">
        <f t="shared" si="8"/>
        <v>518428</v>
      </c>
    </row>
    <row r="55" spans="1:7" x14ac:dyDescent="0.25">
      <c r="A55" s="42" t="str">
        <f t="shared" si="3"/>
        <v>MARIN Y RIA DE PONTEVEDRA</v>
      </c>
      <c r="B55" s="41">
        <f t="shared" si="4"/>
        <v>14701</v>
      </c>
      <c r="C55" s="41">
        <f t="shared" si="5"/>
        <v>14302</v>
      </c>
      <c r="D55" s="41">
        <f t="shared" si="6"/>
        <v>14</v>
      </c>
      <c r="E55" s="42" t="str">
        <f t="shared" si="2"/>
        <v>PASAIA</v>
      </c>
      <c r="F55" s="42">
        <f t="shared" ref="F55:F65" si="9">LOOKUP(E55,$A$38:$A$65,$B$38:$B$65)</f>
        <v>4752</v>
      </c>
      <c r="G55" s="42">
        <f t="shared" si="8"/>
        <v>9963</v>
      </c>
    </row>
    <row r="56" spans="1:7" x14ac:dyDescent="0.25">
      <c r="A56" s="42" t="str">
        <f t="shared" si="3"/>
        <v>MELILLA</v>
      </c>
      <c r="B56" s="41">
        <f t="shared" si="4"/>
        <v>0</v>
      </c>
      <c r="C56" s="41">
        <f t="shared" si="5"/>
        <v>0</v>
      </c>
      <c r="D56" s="41">
        <f t="shared" si="6"/>
        <v>28</v>
      </c>
      <c r="E56" s="42" t="str">
        <f t="shared" si="2"/>
        <v>CEUTA</v>
      </c>
      <c r="F56" s="42">
        <f t="shared" si="9"/>
        <v>3095</v>
      </c>
      <c r="G56" s="42">
        <f t="shared" si="8"/>
        <v>13476</v>
      </c>
    </row>
    <row r="57" spans="1:7" x14ac:dyDescent="0.25">
      <c r="A57" s="42" t="str">
        <f t="shared" si="3"/>
        <v>MOTRIL</v>
      </c>
      <c r="B57" s="41">
        <f t="shared" si="4"/>
        <v>0</v>
      </c>
      <c r="C57" s="41">
        <f t="shared" si="5"/>
        <v>0</v>
      </c>
      <c r="D57" s="41">
        <f t="shared" si="6"/>
        <v>28</v>
      </c>
      <c r="E57" s="42" t="str">
        <f t="shared" si="2"/>
        <v>AVILES</v>
      </c>
      <c r="F57" s="42">
        <f t="shared" si="9"/>
        <v>745</v>
      </c>
      <c r="G57" s="42">
        <f t="shared" si="8"/>
        <v>422</v>
      </c>
    </row>
    <row r="58" spans="1:7" x14ac:dyDescent="0.25">
      <c r="A58" s="42" t="str">
        <f t="shared" si="3"/>
        <v>PASAIA</v>
      </c>
      <c r="B58" s="41">
        <f t="shared" si="4"/>
        <v>4752</v>
      </c>
      <c r="C58" s="41">
        <f t="shared" si="5"/>
        <v>9963</v>
      </c>
      <c r="D58" s="41">
        <f t="shared" si="6"/>
        <v>18</v>
      </c>
      <c r="E58" s="42" t="e">
        <f t="shared" si="2"/>
        <v>#N/A</v>
      </c>
      <c r="F58" s="42" t="e">
        <f t="shared" si="9"/>
        <v>#N/A</v>
      </c>
      <c r="G58" s="42" t="e">
        <f t="shared" si="8"/>
        <v>#N/A</v>
      </c>
    </row>
    <row r="59" spans="1:7" x14ac:dyDescent="0.25">
      <c r="A59" s="42" t="str">
        <f t="shared" si="3"/>
        <v>SANTA CRUZ DE TENERIFE</v>
      </c>
      <c r="B59" s="41">
        <f t="shared" si="4"/>
        <v>21202</v>
      </c>
      <c r="C59" s="41">
        <f t="shared" si="5"/>
        <v>80461</v>
      </c>
      <c r="D59" s="41">
        <f t="shared" si="6"/>
        <v>12</v>
      </c>
      <c r="E59" s="42" t="e">
        <f t="shared" si="2"/>
        <v>#N/A</v>
      </c>
      <c r="F59" s="42" t="e">
        <f t="shared" si="9"/>
        <v>#N/A</v>
      </c>
      <c r="G59" s="42" t="e">
        <f t="shared" si="8"/>
        <v>#N/A</v>
      </c>
    </row>
    <row r="60" spans="1:7" x14ac:dyDescent="0.25">
      <c r="A60" s="42" t="str">
        <f t="shared" si="3"/>
        <v>SANTANDER</v>
      </c>
      <c r="B60" s="41">
        <f t="shared" si="4"/>
        <v>0</v>
      </c>
      <c r="C60" s="41">
        <f t="shared" si="5"/>
        <v>25</v>
      </c>
      <c r="D60" s="41">
        <f t="shared" si="6"/>
        <v>28</v>
      </c>
      <c r="E60" s="42" t="e">
        <f t="shared" si="2"/>
        <v>#N/A</v>
      </c>
      <c r="F60" s="42" t="e">
        <f t="shared" si="9"/>
        <v>#N/A</v>
      </c>
      <c r="G60" s="42" t="e">
        <f t="shared" si="8"/>
        <v>#N/A</v>
      </c>
    </row>
    <row r="61" spans="1:7" x14ac:dyDescent="0.25">
      <c r="A61" s="42" t="str">
        <f t="shared" si="3"/>
        <v>SEVILLA</v>
      </c>
      <c r="B61" s="41">
        <f t="shared" si="4"/>
        <v>0</v>
      </c>
      <c r="C61" s="41">
        <f t="shared" si="5"/>
        <v>0</v>
      </c>
      <c r="D61" s="41">
        <f t="shared" si="6"/>
        <v>28</v>
      </c>
      <c r="E61" s="42" t="e">
        <f t="shared" si="2"/>
        <v>#N/A</v>
      </c>
      <c r="F61" s="42" t="e">
        <f t="shared" si="9"/>
        <v>#N/A</v>
      </c>
      <c r="G61" s="42" t="e">
        <f t="shared" si="8"/>
        <v>#N/A</v>
      </c>
    </row>
    <row r="62" spans="1:7" x14ac:dyDescent="0.25">
      <c r="A62" s="42" t="str">
        <f t="shared" si="3"/>
        <v>TARRAGONA</v>
      </c>
      <c r="B62" s="41">
        <f t="shared" si="4"/>
        <v>1333854</v>
      </c>
      <c r="C62" s="41">
        <f t="shared" si="5"/>
        <v>2883964</v>
      </c>
      <c r="D62" s="41">
        <f t="shared" si="6"/>
        <v>5</v>
      </c>
      <c r="E62" s="42" t="e">
        <f t="shared" si="2"/>
        <v>#N/A</v>
      </c>
      <c r="F62" s="42" t="e">
        <f t="shared" si="9"/>
        <v>#N/A</v>
      </c>
      <c r="G62" s="42" t="e">
        <f t="shared" si="8"/>
        <v>#N/A</v>
      </c>
    </row>
    <row r="63" spans="1:7" x14ac:dyDescent="0.25">
      <c r="A63" s="42" t="str">
        <f t="shared" si="3"/>
        <v>VALENCIA</v>
      </c>
      <c r="B63" s="41">
        <f t="shared" si="4"/>
        <v>16717393</v>
      </c>
      <c r="C63" s="41">
        <f t="shared" si="5"/>
        <v>16126545</v>
      </c>
      <c r="D63" s="41">
        <f t="shared" si="6"/>
        <v>2</v>
      </c>
      <c r="E63" s="42" t="e">
        <f t="shared" si="2"/>
        <v>#N/A</v>
      </c>
      <c r="F63" s="42" t="e">
        <f t="shared" si="9"/>
        <v>#N/A</v>
      </c>
      <c r="G63" s="42" t="e">
        <f t="shared" si="8"/>
        <v>#N/A</v>
      </c>
    </row>
    <row r="64" spans="1:7" x14ac:dyDescent="0.25">
      <c r="A64" s="42" t="str">
        <f t="shared" si="3"/>
        <v>VIGO</v>
      </c>
      <c r="B64" s="41">
        <f t="shared" si="4"/>
        <v>160949</v>
      </c>
      <c r="C64" s="41">
        <f t="shared" si="5"/>
        <v>150191</v>
      </c>
      <c r="D64" s="41">
        <f t="shared" si="6"/>
        <v>9</v>
      </c>
      <c r="E64" s="42" t="e">
        <f t="shared" si="2"/>
        <v>#N/A</v>
      </c>
      <c r="F64" s="42" t="e">
        <f t="shared" si="9"/>
        <v>#N/A</v>
      </c>
      <c r="G64" s="42" t="e">
        <f t="shared" si="8"/>
        <v>#N/A</v>
      </c>
    </row>
    <row r="65" spans="1:7" x14ac:dyDescent="0.25">
      <c r="A65" s="42" t="str">
        <f t="shared" si="3"/>
        <v>VILAGARCIA</v>
      </c>
      <c r="B65" s="41">
        <f t="shared" si="4"/>
        <v>32907</v>
      </c>
      <c r="C65" s="41">
        <f t="shared" si="5"/>
        <v>23713</v>
      </c>
      <c r="D65" s="41">
        <f t="shared" si="6"/>
        <v>11</v>
      </c>
      <c r="E65" s="42" t="str">
        <f t="shared" si="2"/>
        <v>A CORUÑA</v>
      </c>
      <c r="F65" s="42">
        <f t="shared" si="9"/>
        <v>0</v>
      </c>
      <c r="G65" s="42">
        <f t="shared" si="8"/>
        <v>0</v>
      </c>
    </row>
    <row r="67" spans="1:7" x14ac:dyDescent="0.25">
      <c r="A67" s="4"/>
      <c r="B67" s="5"/>
      <c r="C67" s="5"/>
      <c r="D67" s="5"/>
      <c r="E67" s="5"/>
      <c r="F67" s="6"/>
    </row>
  </sheetData>
  <mergeCells count="3">
    <mergeCell ref="B5:C5"/>
    <mergeCell ref="A5:A6"/>
    <mergeCell ref="D5:F5"/>
  </mergeCells>
  <pageMargins left="0.39370078740157477" right="0" top="0.51181102362204722" bottom="0.51181102362204722" header="0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5CFE990FBD3B418EFDE8D20D662F07" ma:contentTypeVersion="1" ma:contentTypeDescription="Crear nuevo documento." ma:contentTypeScope="" ma:versionID="7a33fd99f1d2fa5e68bbe47f9bf10cc2">
  <xsd:schema xmlns:xsd="http://www.w3.org/2001/XMLSchema" xmlns:xs="http://www.w3.org/2001/XMLSchema" xmlns:p="http://schemas.microsoft.com/office/2006/metadata/properties" xmlns:ns2="d989a2cf-6078-4836-bf13-60f186c072ca" targetNamespace="http://schemas.microsoft.com/office/2006/metadata/properties" ma:root="true" ma:fieldsID="450b3d2b5b98fa112f65cb0c6232b4f3" ns2:_="">
    <xsd:import namespace="d989a2cf-6078-4836-bf13-60f186c072ca"/>
    <xsd:element name="properties">
      <xsd:complexType>
        <xsd:sequence>
          <xsd:element name="documentManagement">
            <xsd:complexType>
              <xsd:all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9a2cf-6078-4836-bf13-60f186c072ca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list="{03422e32-b4c2-46e4-bdd1-a2ad65ccb40b}" ma:internalName="A_x00f1_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d989a2cf-6078-4836-bf13-60f186c072ca">8</A_x00f1_o>
  </documentManagement>
</p:properties>
</file>

<file path=customXml/itemProps1.xml><?xml version="1.0" encoding="utf-8"?>
<ds:datastoreItem xmlns:ds="http://schemas.openxmlformats.org/officeDocument/2006/customXml" ds:itemID="{4673FBCE-BD6F-4A60-B6A9-55BFEE4D2EB6}"/>
</file>

<file path=customXml/itemProps2.xml><?xml version="1.0" encoding="utf-8"?>
<ds:datastoreItem xmlns:ds="http://schemas.openxmlformats.org/officeDocument/2006/customXml" ds:itemID="{56B77778-9893-4474-99E5-C3A97CC3DB05}"/>
</file>

<file path=customXml/itemProps3.xml><?xml version="1.0" encoding="utf-8"?>
<ds:datastoreItem xmlns:ds="http://schemas.openxmlformats.org/officeDocument/2006/customXml" ds:itemID="{B11D9A8F-5A00-4D89-87DB-7BC2F7D86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65</vt:i4>
      </vt:variant>
    </vt:vector>
  </HeadingPairs>
  <TitlesOfParts>
    <vt:vector size="88" baseType="lpstr">
      <vt:lpstr>Resumen general</vt:lpstr>
      <vt:lpstr>Total tráfico</vt:lpstr>
      <vt:lpstr>Total presentación</vt:lpstr>
      <vt:lpstr>Líquidos</vt:lpstr>
      <vt:lpstr>Sólidos</vt:lpstr>
      <vt:lpstr>Mercancía general</vt:lpstr>
      <vt:lpstr>Pesca</vt:lpstr>
      <vt:lpstr>Avituallamiento</vt:lpstr>
      <vt:lpstr>Mercancías tránsito</vt:lpstr>
      <vt:lpstr>Mercan. contene. tránsito</vt:lpstr>
      <vt:lpstr>Mercancías contenedores</vt:lpstr>
      <vt:lpstr>Ro-Ro</vt:lpstr>
      <vt:lpstr>TEUS</vt:lpstr>
      <vt:lpstr>TEUS tránsito</vt:lpstr>
      <vt:lpstr>TEUS nacional</vt:lpstr>
      <vt:lpstr>TEUS exterior</vt:lpstr>
      <vt:lpstr>TEUS nacional y exterior</vt:lpstr>
      <vt:lpstr>Pasajeros total</vt:lpstr>
      <vt:lpstr>Pasajeros crucero</vt:lpstr>
      <vt:lpstr>Vehículos régimen pasaje</vt:lpstr>
      <vt:lpstr>Buques número</vt:lpstr>
      <vt:lpstr>Buques GT</vt:lpstr>
      <vt:lpstr>Cruceros</vt:lpstr>
      <vt:lpstr>Avituallamiento!Área_de_impresión</vt:lpstr>
      <vt:lpstr>'Buques GT'!Área_de_impresión</vt:lpstr>
      <vt:lpstr>'Buques número'!Área_de_impresión</vt:lpstr>
      <vt:lpstr>Cruceros!Área_de_impresión</vt:lpstr>
      <vt:lpstr>Líquidos!Área_de_impresión</vt:lpstr>
      <vt:lpstr>'Mercan. contene. tránsito'!Área_de_impresión</vt:lpstr>
      <vt:lpstr>'Mercancía general'!Área_de_impresión</vt:lpstr>
      <vt:lpstr>'Mercancías contenedores'!Área_de_impresión</vt:lpstr>
      <vt:lpstr>'Mercancías tránsito'!Área_de_impresión</vt:lpstr>
      <vt:lpstr>'Pasajeros crucero'!Área_de_impresión</vt:lpstr>
      <vt:lpstr>'Pasajeros total'!Área_de_impresión</vt:lpstr>
      <vt:lpstr>Pesca!Área_de_impresión</vt:lpstr>
      <vt:lpstr>'Resumen general'!Área_de_impresión</vt:lpstr>
      <vt:lpstr>'Ro-Ro'!Área_de_impresión</vt:lpstr>
      <vt:lpstr>Sólidos!Área_de_impresión</vt:lpstr>
      <vt:lpstr>TEUS!Área_de_impresión</vt:lpstr>
      <vt:lpstr>'TEUS tránsito'!Área_de_impresión</vt:lpstr>
      <vt:lpstr>'Total presentación'!Área_de_impresión</vt:lpstr>
      <vt:lpstr>'Total tráfico'!Área_de_impresión</vt:lpstr>
      <vt:lpstr>'Vehículos régimen pasaje'!Área_de_impresión</vt:lpstr>
      <vt:lpstr>CABECERA</vt:lpstr>
      <vt:lpstr>CONCEPTO</vt:lpstr>
      <vt:lpstr>LblRes00_Acum</vt:lpstr>
      <vt:lpstr>LblRes00_Mes</vt:lpstr>
      <vt:lpstr>LblRes00_Var</vt:lpstr>
      <vt:lpstr>LblRes01_1_Acum</vt:lpstr>
      <vt:lpstr>LblRes01_1_Mes</vt:lpstr>
      <vt:lpstr>LblRes01_Acum</vt:lpstr>
      <vt:lpstr>LblRes01_Mes</vt:lpstr>
      <vt:lpstr>LblRes02_Acum</vt:lpstr>
      <vt:lpstr>LblRes02_Mes</vt:lpstr>
      <vt:lpstr>LblRes03_Acum</vt:lpstr>
      <vt:lpstr>LblRes03_Mes</vt:lpstr>
      <vt:lpstr>LblRes04_Acum</vt:lpstr>
      <vt:lpstr>LblRes04_Mes</vt:lpstr>
      <vt:lpstr>LblRes05_Acum</vt:lpstr>
      <vt:lpstr>LblRes05_Mes</vt:lpstr>
      <vt:lpstr>LblRes06_Acum</vt:lpstr>
      <vt:lpstr>LblRes06_Mes</vt:lpstr>
      <vt:lpstr>LblRes07_1_Acum</vt:lpstr>
      <vt:lpstr>LblRes07_1_Mes</vt:lpstr>
      <vt:lpstr>LblRes07_Acum</vt:lpstr>
      <vt:lpstr>LblRes07_Mes</vt:lpstr>
      <vt:lpstr>LblRes08_Acum</vt:lpstr>
      <vt:lpstr>LblRes08_Mes</vt:lpstr>
      <vt:lpstr>LblRes09_Acum</vt:lpstr>
      <vt:lpstr>LblRes09_Mes</vt:lpstr>
      <vt:lpstr>LblRes10_1_Acum</vt:lpstr>
      <vt:lpstr>LblRes10_1_Mes</vt:lpstr>
      <vt:lpstr>LblRes10_Acum</vt:lpstr>
      <vt:lpstr>LblRes10_Mes</vt:lpstr>
      <vt:lpstr>LblRes11_1_Acum</vt:lpstr>
      <vt:lpstr>LblRes11_1_Mes</vt:lpstr>
      <vt:lpstr>LblRes11_2_Acum</vt:lpstr>
      <vt:lpstr>LblRes11_2_Mes</vt:lpstr>
      <vt:lpstr>LblRes11_Acum</vt:lpstr>
      <vt:lpstr>LblRes11_Mes</vt:lpstr>
      <vt:lpstr>LblRes12_1_Acum</vt:lpstr>
      <vt:lpstr>LblRes12_1_Mes</vt:lpstr>
      <vt:lpstr>LblRes12_2_Acum</vt:lpstr>
      <vt:lpstr>LblRes12_2_Mes</vt:lpstr>
      <vt:lpstr>LblRes12_3_Acum</vt:lpstr>
      <vt:lpstr>LblRes12_3_Mes</vt:lpstr>
      <vt:lpstr>PROVINCIAS</vt:lpstr>
      <vt:lpstr>TxtFecha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osp</dc:creator>
  <cp:lastModifiedBy>María Isabel Hortal Muñoz</cp:lastModifiedBy>
  <cp:lastPrinted>2016-12-15T10:57:47Z</cp:lastPrinted>
  <dcterms:created xsi:type="dcterms:W3CDTF">2015-12-29T08:33:54Z</dcterms:created>
  <dcterms:modified xsi:type="dcterms:W3CDTF">2017-09-26T09:55:50Z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0x0101008E5CFE990FBD3B418EFDE8D20D662F07</vt:lpwstr>
  </property>
</Properties>
</file>