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DieseArbeitsmappe"/>
  <mc:AlternateContent xmlns:mc="http://schemas.openxmlformats.org/markup-compatibility/2006">
    <mc:Choice Requires="x15">
      <x15ac:absPath xmlns:x15ac="http://schemas.microsoft.com/office/spreadsheetml/2010/11/ac" url="C:\Users\jcd\Documents\TRADUCCION IALA - TRABAJO-2019\DOC TRADUCIDOS O ACTUALIZADOS 2019\GRUPO TRABAJO\DOC. FINALES 3-1-2020\"/>
    </mc:Choice>
  </mc:AlternateContent>
  <xr:revisionPtr revIDLastSave="0" documentId="13_ncr:1_{C3ED3E40-ECBA-47B5-8C7D-44B8B583ABFC}" xr6:coauthVersionLast="44" xr6:coauthVersionMax="44" xr10:uidLastSave="{00000000-0000-0000-0000-000000000000}"/>
  <bookViews>
    <workbookView xWindow="735" yWindow="735" windowWidth="21600" windowHeight="11385" xr2:uid="{00000000-000D-0000-FFFF-FFFF00000000}"/>
  </bookViews>
  <sheets>
    <sheet name="información" sheetId="4" r:id="rId1"/>
    <sheet name="simulación" sheetId="5" r:id="rId2"/>
    <sheet name="radiación y duración noche" sheetId="6" r:id="rId3"/>
  </sheets>
  <definedNames>
    <definedName name="_Hlk31632704" localSheetId="0">información!$B$44</definedName>
    <definedName name="_xlnm.Print_Area" localSheetId="1">simulación!$A$1:$Q$32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5" l="1"/>
  <c r="D4" i="5" l="1"/>
  <c r="H4" i="5"/>
  <c r="B4" i="5" l="1"/>
  <c r="S18" i="5" l="1"/>
  <c r="T21" i="5"/>
  <c r="F21" i="5"/>
  <c r="A22" i="5"/>
  <c r="U22" i="5" s="1"/>
  <c r="B21" i="5" l="1"/>
  <c r="A23" i="5"/>
  <c r="T23" i="5" s="1"/>
  <c r="B23" i="5" s="1"/>
  <c r="D23" i="5" s="1"/>
  <c r="T22" i="5"/>
  <c r="B22" i="5" s="1"/>
  <c r="B34" i="5" s="1"/>
  <c r="D34" i="5" s="1"/>
  <c r="S22" i="5"/>
  <c r="S21" i="5"/>
  <c r="B33" i="5" l="1"/>
  <c r="D33" i="5" s="1"/>
  <c r="D21" i="5"/>
  <c r="D22" i="5"/>
  <c r="B35" i="5"/>
  <c r="D35" i="5" s="1"/>
  <c r="A24" i="5"/>
  <c r="S24" i="5" s="1"/>
  <c r="U23" i="5"/>
  <c r="S23" i="5"/>
  <c r="A25" i="5" l="1"/>
  <c r="S25" i="5" s="1"/>
  <c r="T24" i="5"/>
  <c r="B24" i="5" s="1"/>
  <c r="B36" i="5" s="1"/>
  <c r="D36" i="5" s="1"/>
  <c r="U24" i="5"/>
  <c r="T25" i="5" l="1"/>
  <c r="B25" i="5" s="1"/>
  <c r="D25" i="5" s="1"/>
  <c r="A26" i="5"/>
  <c r="S26" i="5" s="1"/>
  <c r="D24" i="5"/>
  <c r="U25" i="5"/>
  <c r="A27" i="5"/>
  <c r="S27" i="5" s="1"/>
  <c r="U26" i="5" l="1"/>
  <c r="B37" i="5"/>
  <c r="D37" i="5" s="1"/>
  <c r="T26" i="5"/>
  <c r="B26" i="5" s="1"/>
  <c r="B38" i="5" s="1"/>
  <c r="D38" i="5" s="1"/>
  <c r="T27" i="5"/>
  <c r="B27" i="5" s="1"/>
  <c r="U27" i="5"/>
  <c r="A28" i="5"/>
  <c r="S28" i="5" s="1"/>
  <c r="D26" i="5" l="1"/>
  <c r="B39" i="5"/>
  <c r="D39" i="5" s="1"/>
  <c r="D27" i="5"/>
  <c r="T28" i="5"/>
  <c r="B28" i="5" s="1"/>
  <c r="U28" i="5"/>
  <c r="A29" i="5"/>
  <c r="S29" i="5" s="1"/>
  <c r="B40" i="5" l="1"/>
  <c r="D40" i="5" s="1"/>
  <c r="D28" i="5"/>
  <c r="U29" i="5"/>
  <c r="T29" i="5"/>
  <c r="B29" i="5" s="1"/>
  <c r="A30" i="5"/>
  <c r="S30" i="5" s="1"/>
  <c r="B41" i="5" l="1"/>
  <c r="D41" i="5" s="1"/>
  <c r="D29" i="5"/>
  <c r="U30" i="5"/>
  <c r="T30" i="5"/>
  <c r="B30" i="5" s="1"/>
  <c r="A31" i="5"/>
  <c r="S31" i="5" s="1"/>
  <c r="B42" i="5" l="1"/>
  <c r="D42" i="5" s="1"/>
  <c r="D30" i="5"/>
  <c r="T31" i="5"/>
  <c r="B31" i="5" s="1"/>
  <c r="U31" i="5"/>
  <c r="A32" i="5"/>
  <c r="S32" i="5" s="1"/>
  <c r="B43" i="5" l="1"/>
  <c r="D43" i="5" s="1"/>
  <c r="D31" i="5"/>
  <c r="T32" i="5"/>
  <c r="B32" i="5" s="1"/>
  <c r="U32" i="5"/>
  <c r="A33" i="5"/>
  <c r="S33" i="5" s="1"/>
  <c r="U33" i="5" l="1"/>
  <c r="C32" i="5" s="1"/>
  <c r="C44" i="5" s="1"/>
  <c r="B44" i="5"/>
  <c r="D44" i="5" s="1"/>
  <c r="D32" i="5"/>
  <c r="A34" i="5"/>
  <c r="S34" i="5" s="1"/>
  <c r="C21" i="5" l="1"/>
  <c r="C22" i="5"/>
  <c r="C34" i="5" s="1"/>
  <c r="C23" i="5"/>
  <c r="C35" i="5" s="1"/>
  <c r="C24" i="5"/>
  <c r="C36" i="5" s="1"/>
  <c r="C25" i="5"/>
  <c r="C37" i="5" s="1"/>
  <c r="C27" i="5"/>
  <c r="C39" i="5" s="1"/>
  <c r="C26" i="5"/>
  <c r="C38" i="5" s="1"/>
  <c r="C28" i="5"/>
  <c r="C40" i="5" s="1"/>
  <c r="C29" i="5"/>
  <c r="C41" i="5" s="1"/>
  <c r="C30" i="5"/>
  <c r="C42" i="5" s="1"/>
  <c r="C31" i="5"/>
  <c r="C43" i="5" s="1"/>
  <c r="A35" i="5"/>
  <c r="S35" i="5" s="1"/>
  <c r="C33" i="5" l="1"/>
  <c r="E24" i="5" s="1"/>
  <c r="A36" i="5"/>
  <c r="S36" i="5" s="1"/>
  <c r="E21" i="5" l="1"/>
  <c r="G21" i="5" s="1"/>
  <c r="F22" i="5" s="1"/>
  <c r="E27" i="5"/>
  <c r="E30" i="5"/>
  <c r="E32" i="5"/>
  <c r="E31" i="5"/>
  <c r="E29" i="5"/>
  <c r="E23" i="5"/>
  <c r="E22" i="5"/>
  <c r="E33" i="5"/>
  <c r="E28" i="5"/>
  <c r="E35" i="5"/>
  <c r="E25" i="5"/>
  <c r="E26" i="5"/>
  <c r="E34" i="5"/>
  <c r="E36" i="5"/>
  <c r="A37" i="5"/>
  <c r="S37" i="5" s="1"/>
  <c r="H22" i="5" l="1"/>
  <c r="G22" i="5"/>
  <c r="F23" i="5" s="1"/>
  <c r="G23" i="5" s="1"/>
  <c r="F24" i="5" s="1"/>
  <c r="H21" i="5"/>
  <c r="E37" i="5"/>
  <c r="A38" i="5"/>
  <c r="S38" i="5" s="1"/>
  <c r="H23" i="5" l="1"/>
  <c r="G24" i="5"/>
  <c r="F25" i="5" s="1"/>
  <c r="H24" i="5"/>
  <c r="A39" i="5"/>
  <c r="S39" i="5" s="1"/>
  <c r="E38" i="5"/>
  <c r="E39" i="5" l="1"/>
  <c r="A40" i="5"/>
  <c r="S40" i="5" s="1"/>
  <c r="G25" i="5"/>
  <c r="F26" i="5" s="1"/>
  <c r="H25" i="5"/>
  <c r="H26" i="5" l="1"/>
  <c r="G26" i="5"/>
  <c r="F27" i="5" s="1"/>
  <c r="E40" i="5"/>
  <c r="A41" i="5"/>
  <c r="S41" i="5" s="1"/>
  <c r="H27" i="5" l="1"/>
  <c r="G27" i="5"/>
  <c r="F28" i="5" s="1"/>
  <c r="A42" i="5"/>
  <c r="S42" i="5" s="1"/>
  <c r="E41" i="5"/>
  <c r="A43" i="5" l="1"/>
  <c r="S43" i="5" s="1"/>
  <c r="E42" i="5"/>
  <c r="H28" i="5"/>
  <c r="G28" i="5"/>
  <c r="F29" i="5" s="1"/>
  <c r="H29" i="5" l="1"/>
  <c r="G29" i="5"/>
  <c r="F30" i="5" s="1"/>
  <c r="E43" i="5"/>
  <c r="A44" i="5"/>
  <c r="S44" i="5" l="1"/>
  <c r="E44" i="5" s="1"/>
  <c r="H30" i="5"/>
  <c r="G30" i="5"/>
  <c r="F31" i="5" s="1"/>
  <c r="G31" i="5" l="1"/>
  <c r="F32" i="5" s="1"/>
  <c r="H31" i="5"/>
  <c r="H32" i="5" l="1"/>
  <c r="G32" i="5"/>
  <c r="F33" i="5" s="1"/>
  <c r="H33" i="5" l="1"/>
  <c r="G33" i="5"/>
  <c r="F34" i="5" s="1"/>
  <c r="G34" i="5" l="1"/>
  <c r="F35" i="5" s="1"/>
  <c r="H34" i="5"/>
  <c r="G35" i="5" l="1"/>
  <c r="F36" i="5" s="1"/>
  <c r="H35" i="5"/>
  <c r="H36" i="5" l="1"/>
  <c r="G36" i="5"/>
  <c r="F37" i="5" s="1"/>
  <c r="H37" i="5" l="1"/>
  <c r="G37" i="5"/>
  <c r="F38" i="5" s="1"/>
  <c r="G38" i="5" l="1"/>
  <c r="F39" i="5" s="1"/>
  <c r="H38" i="5"/>
  <c r="H39" i="5" l="1"/>
  <c r="G39" i="5"/>
  <c r="F40" i="5" s="1"/>
  <c r="G40" i="5" l="1"/>
  <c r="F41" i="5" s="1"/>
  <c r="H40" i="5"/>
  <c r="H41" i="5" l="1"/>
  <c r="G41" i="5"/>
  <c r="F42" i="5" s="1"/>
  <c r="G42" i="5" l="1"/>
  <c r="F43" i="5" s="1"/>
  <c r="H42" i="5"/>
  <c r="G43" i="5" l="1"/>
  <c r="F44" i="5" s="1"/>
  <c r="H43" i="5"/>
  <c r="G44" i="5" l="1"/>
  <c r="H44" i="5"/>
  <c r="B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junterderweide</author>
    <author>tc={C5976B1C-2C39-4B29-994F-4B73C8F708DE}</author>
    <author>Unterderweide, Jörg</author>
  </authors>
  <commentList>
    <comment ref="B3" authorId="0" shapeId="0" xr:uid="{00000000-0006-0000-0100-000001000000}">
      <text>
        <r>
          <rPr>
            <b/>
            <sz val="10"/>
            <color indexed="81"/>
            <rFont val="Tahoma"/>
            <family val="2"/>
          </rPr>
          <t xml:space="preserve">Descripción o nombre
</t>
        </r>
        <r>
          <rPr>
            <sz val="10"/>
            <color indexed="81"/>
            <rFont val="Tahoma"/>
            <family val="2"/>
          </rPr>
          <t>del sistema a calcular.</t>
        </r>
      </text>
    </comment>
    <comment ref="A4" authorId="1" shapeId="0" xr:uid="{C5976B1C-2C39-4B29-994F-4B73C8F708DE}">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longitud es W irá con signo negativo, en el caso de latitud S tambien irá negativo</t>
      </text>
    </comment>
    <comment ref="F4" authorId="0" shapeId="0" xr:uid="{00000000-0006-0000-0100-000002000000}">
      <text>
        <r>
          <rPr>
            <b/>
            <sz val="10"/>
            <color indexed="81"/>
            <rFont val="Tahoma"/>
            <family val="2"/>
          </rPr>
          <t xml:space="preserve">Localización
</t>
        </r>
        <r>
          <rPr>
            <sz val="10"/>
            <color indexed="81"/>
            <rFont val="Tahoma"/>
            <family val="2"/>
          </rPr>
          <t>Si los datos están disponibles en la hoja "radiación y duración de la noche", las ubicaciones se pueden elegir aquí y los datos de radiación se transferirán a las celdas de entrada</t>
        </r>
      </text>
    </comment>
    <comment ref="B5" authorId="0" shapeId="0" xr:uid="{00000000-0006-0000-0100-000003000000}">
      <text>
        <r>
          <rPr>
            <b/>
            <sz val="10"/>
            <color indexed="81"/>
            <rFont val="Tahoma"/>
            <family val="2"/>
          </rPr>
          <t xml:space="preserve">Deducción por envejecimiento
</t>
        </r>
        <r>
          <rPr>
            <sz val="10"/>
            <color indexed="81"/>
            <rFont val="Tahoma"/>
            <family val="2"/>
          </rPr>
          <t>El envejecimiento de los paneles por una reducción de la eficiencia. Este valor nos asegura que que el sistema proporciona la energía necesaria, incluso en el último año de ciclo de vida,  (p.ej. 1% por año en 20 años de uso causa ~20% de reducción)</t>
        </r>
      </text>
    </comment>
    <comment ref="B6" authorId="0" shapeId="0" xr:uid="{00000000-0006-0000-0100-000004000000}">
      <text>
        <r>
          <rPr>
            <b/>
            <sz val="10"/>
            <color indexed="81"/>
            <rFont val="Tahoma"/>
            <family val="2"/>
          </rPr>
          <t xml:space="preserve">Voltaje [V]
</t>
        </r>
        <r>
          <rPr>
            <sz val="10"/>
            <color indexed="81"/>
            <rFont val="Tahoma"/>
            <family val="2"/>
          </rPr>
          <t>A menudo 12V, a veces 6V o 24V. Tengase en cuenta que el valor U</t>
        </r>
        <r>
          <rPr>
            <vertAlign val="subscript"/>
            <sz val="10"/>
            <color indexed="81"/>
            <rFont val="Tahoma"/>
            <family val="2"/>
          </rPr>
          <t>MPP</t>
        </r>
        <r>
          <rPr>
            <sz val="10"/>
            <color indexed="81"/>
            <rFont val="Tahoma"/>
            <family val="2"/>
          </rPr>
          <t xml:space="preserve"> corresponde a este valor</t>
        </r>
      </text>
    </comment>
    <comment ref="B7" authorId="0" shapeId="0" xr:uid="{00000000-0006-0000-0100-000005000000}">
      <text>
        <r>
          <rPr>
            <b/>
            <sz val="10"/>
            <color indexed="81"/>
            <rFont val="Tahoma"/>
            <family val="2"/>
          </rPr>
          <t>Voltaje en el Punto de Máxima Potencia [V]</t>
        </r>
        <r>
          <rPr>
            <sz val="10"/>
            <color indexed="81"/>
            <rFont val="Tahoma"/>
            <family val="2"/>
          </rPr>
          <t xml:space="preserve">
p.ej. 16V..21V para un sistema a 12 Volt . Cuanto mejor son los paneles solares, menor es el voltaje en el U</t>
        </r>
        <r>
          <rPr>
            <vertAlign val="subscript"/>
            <sz val="10"/>
            <color indexed="81"/>
            <rFont val="Tahoma"/>
            <family val="2"/>
          </rPr>
          <t>MPP</t>
        </r>
        <r>
          <rPr>
            <sz val="10"/>
            <color indexed="81"/>
            <rFont val="Tahoma"/>
            <family val="2"/>
          </rPr>
          <t>.</t>
        </r>
      </text>
    </comment>
    <comment ref="B8" authorId="0" shapeId="0" xr:uid="{00000000-0006-0000-0100-000006000000}">
      <text>
        <r>
          <rPr>
            <b/>
            <sz val="10"/>
            <color indexed="81"/>
            <rFont val="Tahoma"/>
            <family val="2"/>
          </rPr>
          <t>Power [W</t>
        </r>
        <r>
          <rPr>
            <b/>
            <vertAlign val="subscript"/>
            <sz val="10"/>
            <color indexed="81"/>
            <rFont val="Tahoma"/>
            <family val="2"/>
          </rPr>
          <t>peak</t>
        </r>
        <r>
          <rPr>
            <b/>
            <sz val="10"/>
            <color indexed="81"/>
            <rFont val="Tahoma"/>
            <family val="2"/>
          </rPr>
          <t>]</t>
        </r>
        <r>
          <rPr>
            <sz val="10"/>
            <color indexed="81"/>
            <rFont val="Tahoma"/>
            <family val="2"/>
          </rPr>
          <t xml:space="preserve">
del sistema, en el Punto de Máxima Potencia de todos los paneles para una radiación solar de 1000W/m²</t>
        </r>
      </text>
    </comment>
    <comment ref="B9" authorId="0" shapeId="0" xr:uid="{00000000-0006-0000-0100-000007000000}">
      <text>
        <r>
          <rPr>
            <b/>
            <sz val="10"/>
            <color indexed="81"/>
            <rFont val="Tahoma"/>
            <family val="2"/>
          </rPr>
          <t>Factor de reducción por orientación de paneles</t>
        </r>
        <r>
          <rPr>
            <sz val="10"/>
            <color indexed="81"/>
            <rFont val="Tahoma"/>
            <family val="2"/>
          </rPr>
          <t xml:space="preserve">
"1" para todos los paneles orientados al sur
"0,7" para 4 paneles en 4 direcciones (boyas), resultado de mediciones</t>
        </r>
      </text>
    </comment>
    <comment ref="B10" authorId="0" shapeId="0" xr:uid="{00000000-0006-0000-0100-000008000000}">
      <text>
        <r>
          <rPr>
            <b/>
            <sz val="10"/>
            <color indexed="81"/>
            <rFont val="Tahoma"/>
            <family val="2"/>
          </rPr>
          <t>Potencia consumida [W]</t>
        </r>
        <r>
          <rPr>
            <sz val="10"/>
            <color indexed="81"/>
            <rFont val="Tahoma"/>
            <family val="2"/>
          </rPr>
          <t xml:space="preserve">
por la carga en funcionamiento nocturno (horas)</t>
        </r>
      </text>
    </comment>
    <comment ref="F10" authorId="0" shapeId="0" xr:uid="{00000000-0006-0000-0100-000009000000}">
      <text>
        <r>
          <rPr>
            <b/>
            <sz val="10"/>
            <color indexed="81"/>
            <rFont val="Tahoma"/>
            <family val="2"/>
          </rPr>
          <t>Potencia consumida [W]</t>
        </r>
        <r>
          <rPr>
            <sz val="10"/>
            <color indexed="81"/>
            <rFont val="Tahoma"/>
            <family val="2"/>
          </rPr>
          <t xml:space="preserve">
por la carga en funcionamiento diurno (horas) </t>
        </r>
      </text>
    </comment>
    <comment ref="B11" authorId="0" shapeId="0" xr:uid="{00000000-0006-0000-0100-00000A000000}">
      <text>
        <r>
          <rPr>
            <b/>
            <sz val="10"/>
            <color indexed="81"/>
            <rFont val="Tahoma"/>
            <family val="2"/>
          </rPr>
          <t xml:space="preserve">Ciclo de Trabajo [%] 
</t>
        </r>
        <r>
          <rPr>
            <sz val="10"/>
            <color indexed="81"/>
            <rFont val="Tahoma"/>
            <family val="2"/>
          </rPr>
          <t>(Siempre elegir el peor de los casos) p.ej.:</t>
        </r>
        <r>
          <rPr>
            <b/>
            <sz val="10"/>
            <color indexed="81"/>
            <rFont val="Tahoma"/>
            <family val="2"/>
          </rPr>
          <t xml:space="preserve">
</t>
        </r>
        <r>
          <rPr>
            <sz val="10"/>
            <color indexed="81"/>
            <rFont val="Tahoma"/>
            <family val="2"/>
          </rPr>
          <t>1 seg. on y 2 seg. off = 33%
1 seg. on y 1 seg. off = 50%
8 seg. on y 2 seg. off = 80%
En el caso de lámpara incandescente, se elegirán los tiempos de conmutación y no los tiempos de iluminación.</t>
        </r>
      </text>
    </comment>
    <comment ref="B12" authorId="0" shapeId="0" xr:uid="{00000000-0006-0000-0100-00000B000000}">
      <text>
        <r>
          <rPr>
            <b/>
            <sz val="10"/>
            <color indexed="81"/>
            <rFont val="Tahoma"/>
            <family val="2"/>
          </rPr>
          <t xml:space="preserve">Umbral de conmutación [décimas de horas]
</t>
        </r>
        <r>
          <rPr>
            <sz val="10"/>
            <color indexed="81"/>
            <rFont val="Tahoma"/>
            <family val="2"/>
          </rPr>
          <t>Sería la histéresis del sensor de encendido, p.ej. : 0,5 sería que el sistema comienza a funcionar media hora antes del atardecer y desconecta media hora después del amanecer</t>
        </r>
      </text>
    </comment>
    <comment ref="B13" authorId="0" shapeId="0" xr:uid="{00000000-0006-0000-0100-00000C000000}">
      <text>
        <r>
          <rPr>
            <b/>
            <sz val="10"/>
            <color indexed="81"/>
            <rFont val="Tahoma"/>
            <family val="2"/>
          </rPr>
          <t>Potencia [W]</t>
        </r>
        <r>
          <rPr>
            <sz val="10"/>
            <color indexed="81"/>
            <rFont val="Tahoma"/>
            <family val="2"/>
          </rPr>
          <t xml:space="preserve">
Consumos permanentes e.j.: regulador de carga, AIS, GPS, Racon ...</t>
        </r>
      </text>
    </comment>
    <comment ref="B14" authorId="0" shapeId="0" xr:uid="{00000000-0006-0000-0100-00000D000000}">
      <text>
        <r>
          <rPr>
            <b/>
            <sz val="10"/>
            <color indexed="81"/>
            <rFont val="Tahoma"/>
            <family val="2"/>
          </rPr>
          <t xml:space="preserve">Capacidad de los acumuladores [Ah]
</t>
        </r>
        <r>
          <rPr>
            <sz val="10"/>
            <color indexed="81"/>
            <rFont val="Tahoma"/>
            <family val="2"/>
          </rPr>
          <t>Basado en una corriente de descarga permanente durante 100 horas de descarga (C</t>
        </r>
        <r>
          <rPr>
            <vertAlign val="subscript"/>
            <sz val="10"/>
            <color indexed="81"/>
            <rFont val="Tahoma"/>
            <family val="2"/>
          </rPr>
          <t>100</t>
        </r>
        <r>
          <rPr>
            <sz val="10"/>
            <color indexed="81"/>
            <rFont val="Tahoma"/>
            <family val="2"/>
          </rPr>
          <t>)</t>
        </r>
      </text>
    </comment>
    <comment ref="B16" authorId="0" shapeId="0" xr:uid="{00000000-0006-0000-0100-00000E000000}">
      <text>
        <r>
          <rPr>
            <b/>
            <sz val="10"/>
            <color indexed="81"/>
            <rFont val="Tahoma"/>
            <family val="2"/>
          </rPr>
          <t xml:space="preserve">Eficacia de los acumuladores
</t>
        </r>
        <r>
          <rPr>
            <sz val="10"/>
            <color indexed="81"/>
            <rFont val="Tahoma"/>
            <family val="2"/>
          </rPr>
          <t>Es el rendimiento de recarga expresado entre el consumo de carga y el consumo entregado. Lo suministra el fabricante.</t>
        </r>
      </text>
    </comment>
    <comment ref="B17" authorId="0" shapeId="0" xr:uid="{00000000-0006-0000-0100-00000F000000}">
      <text>
        <r>
          <rPr>
            <sz val="10"/>
            <color indexed="81"/>
            <rFont val="Tahoma"/>
            <family val="2"/>
          </rPr>
          <t>El resultado del cálculo es</t>
        </r>
        <r>
          <rPr>
            <b/>
            <sz val="10"/>
            <color indexed="81"/>
            <rFont val="Tahoma"/>
            <family val="2"/>
          </rPr>
          <t xml:space="preserve"> </t>
        </r>
        <r>
          <rPr>
            <sz val="10"/>
            <color indexed="81"/>
            <rFont val="Tahoma"/>
            <family val="2"/>
          </rPr>
          <t>el</t>
        </r>
        <r>
          <rPr>
            <b/>
            <sz val="10"/>
            <color indexed="81"/>
            <rFont val="Tahoma"/>
            <family val="2"/>
          </rPr>
          <t xml:space="preserve"> número de días sin aporte  de energía:</t>
        </r>
        <r>
          <rPr>
            <sz val="10"/>
            <color indexed="81"/>
            <rFont val="Tahoma"/>
            <family val="2"/>
          </rPr>
          <t xml:space="preserve">
Dependiendo del rango de variación de la radiación solar, pueden ser valores adecuados 20 a 40 días</t>
        </r>
      </text>
    </comment>
    <comment ref="B18" authorId="0" shapeId="0" xr:uid="{00000000-0006-0000-0100-000010000000}">
      <text>
        <r>
          <rPr>
            <b/>
            <sz val="10"/>
            <color indexed="81"/>
            <rFont val="Tahoma"/>
            <family val="2"/>
          </rPr>
          <t>Radiación [kWh/m²] por dia</t>
        </r>
        <r>
          <rPr>
            <sz val="10"/>
            <color indexed="81"/>
            <rFont val="Tahoma"/>
            <family val="2"/>
          </rPr>
          <t xml:space="preserve">
Sus datos se copian de la hoja "radiación y duración de la noche" según la ubicación seleccionada (ver celda F4) en esta tabla.</t>
        </r>
      </text>
    </comment>
    <comment ref="C18" authorId="2" shapeId="0" xr:uid="{00000000-0006-0000-0100-000011000000}">
      <text>
        <r>
          <rPr>
            <b/>
            <sz val="9"/>
            <color indexed="81"/>
            <rFont val="Tahoma"/>
            <family val="2"/>
          </rPr>
          <t>Promedio horas noche</t>
        </r>
        <r>
          <rPr>
            <sz val="9"/>
            <color indexed="81"/>
            <rFont val="Tahoma"/>
            <family val="2"/>
          </rPr>
          <t xml:space="preserve">
Si se proporcionan datos en la hoja de "radiación y duración de la noche", se copian en estas celdas según la ubicación seleccionada (ver celda F4) en esta tabla.
De lo contrario, en las celdas aparecerarán las horas nocturnas calculadas. Las horas calculadas funcionan en latitudes más bajas, pero se vuelven menos precisas en latitudes más altas.
</t>
        </r>
      </text>
    </comment>
    <comment ref="A21" authorId="0" shapeId="0" xr:uid="{00000000-0006-0000-0100-000012000000}">
      <text>
        <r>
          <rPr>
            <b/>
            <sz val="10"/>
            <color indexed="81"/>
            <rFont val="Tahoma"/>
            <family val="2"/>
          </rPr>
          <t xml:space="preserve">Date the annual cycle starts with </t>
        </r>
        <r>
          <rPr>
            <sz val="10"/>
            <color indexed="81"/>
            <rFont val="Tahoma"/>
            <family val="2"/>
          </rPr>
          <t>e.g. 15.07.2004
- Please choose a month in time with highest radiation.
- The radiation data in the next column has to correspond with this month.
- The following cells (A22..A32) are calculated automatically with 365/12 days.
- The data is also used for calculation of night duration (= power
   consumption in D21..D32)</t>
        </r>
      </text>
    </comment>
  </commentList>
</comments>
</file>

<file path=xl/sharedStrings.xml><?xml version="1.0" encoding="utf-8"?>
<sst xmlns="http://schemas.openxmlformats.org/spreadsheetml/2006/main" count="167" uniqueCount="134">
  <si>
    <t>%</t>
  </si>
  <si>
    <t>Volt</t>
  </si>
  <si>
    <t>W</t>
  </si>
  <si>
    <t>Ah</t>
  </si>
  <si>
    <t>days</t>
  </si>
  <si>
    <t>May</t>
  </si>
  <si>
    <t>°</t>
  </si>
  <si>
    <t>h</t>
  </si>
  <si>
    <r>
      <t>W</t>
    </r>
    <r>
      <rPr>
        <vertAlign val="subscript"/>
        <sz val="10"/>
        <rFont val="Arial"/>
        <family val="2"/>
      </rPr>
      <t>peak</t>
    </r>
  </si>
  <si>
    <r>
      <t>Ah C</t>
    </r>
    <r>
      <rPr>
        <vertAlign val="subscript"/>
        <sz val="10"/>
        <rFont val="Arial"/>
        <family val="2"/>
      </rPr>
      <t>100</t>
    </r>
  </si>
  <si>
    <t>Password "IALA"</t>
  </si>
  <si>
    <t>Night on hours</t>
  </si>
  <si>
    <t>hide this column</t>
  </si>
  <si>
    <t>D4</t>
  </si>
  <si>
    <t>A33:H44</t>
  </si>
  <si>
    <t>Chart</t>
  </si>
  <si>
    <t>R21:R44</t>
  </si>
  <si>
    <t>F21</t>
  </si>
  <si>
    <t>F10</t>
  </si>
  <si>
    <t>E21:E44</t>
  </si>
  <si>
    <t>A22:A32</t>
  </si>
  <si>
    <t>C21:C44</t>
  </si>
  <si>
    <t>Lat</t>
  </si>
  <si>
    <t>Long</t>
  </si>
  <si>
    <t>Paris</t>
  </si>
  <si>
    <t xml:space="preserve">Latidude Location </t>
  </si>
  <si>
    <t xml:space="preserve">Solar data </t>
  </si>
  <si>
    <t>Night hours list</t>
  </si>
  <si>
    <t>Feb.</t>
  </si>
  <si>
    <t>Mar.</t>
  </si>
  <si>
    <t>Aug.</t>
  </si>
  <si>
    <t>Sep.</t>
  </si>
  <si>
    <t>Oct.</t>
  </si>
  <si>
    <t>Nov.</t>
  </si>
  <si>
    <t>Workshop Koblenz 2017</t>
  </si>
  <si>
    <t>Further help will be found in IALA Guideline 1039 Designing Solar Power Systems for Aids to Navigation.</t>
  </si>
  <si>
    <t xml:space="preserve">ENG6 </t>
  </si>
  <si>
    <t>B21:B38</t>
  </si>
  <si>
    <t>B17</t>
  </si>
  <si>
    <t>LH Mumbles</t>
  </si>
  <si>
    <t>Norderney 90° tilt</t>
  </si>
  <si>
    <t>Dimensionamiento de Sistemas Fotovoltáicos</t>
  </si>
  <si>
    <t>Con control de Luz diurna</t>
  </si>
  <si>
    <t>Lat. / Long. / Estación</t>
  </si>
  <si>
    <t>Deducción por envejecimiento de los paneles</t>
  </si>
  <si>
    <t>Voltaje del sistema</t>
  </si>
  <si>
    <t xml:space="preserve"> Voltaje del sistema</t>
  </si>
  <si>
    <t xml:space="preserve">Voltaje en el Punto de Máxima Potencia </t>
  </si>
  <si>
    <r>
      <t xml:space="preserve"> U</t>
    </r>
    <r>
      <rPr>
        <b/>
        <vertAlign val="subscript"/>
        <sz val="10"/>
        <rFont val="Arial"/>
        <family val="2"/>
      </rPr>
      <t>MPP</t>
    </r>
    <r>
      <rPr>
        <b/>
        <sz val="10"/>
        <rFont val="Arial"/>
        <family val="2"/>
      </rPr>
      <t xml:space="preserve"> del Panel FV</t>
    </r>
  </si>
  <si>
    <t>Para una radiacción de 1000W/m²</t>
  </si>
  <si>
    <t>Factor de edad</t>
  </si>
  <si>
    <t>Orientación</t>
  </si>
  <si>
    <t>Deducción para diferentes orientaciones</t>
  </si>
  <si>
    <t>Consumo continuo</t>
  </si>
  <si>
    <t>Capacidad Batería</t>
  </si>
  <si>
    <t>Eficiencia Batería</t>
  </si>
  <si>
    <t>Porcentaje de capacidad útil</t>
  </si>
  <si>
    <t>Días de Autonomía</t>
  </si>
  <si>
    <t>Mes del primer año</t>
  </si>
  <si>
    <t>Promedio horas noche</t>
  </si>
  <si>
    <t>Nº de días de trabajo sin aporte de energía</t>
  </si>
  <si>
    <t>Energía ganada</t>
  </si>
  <si>
    <t>Energía- consum.</t>
  </si>
  <si>
    <t>Final</t>
  </si>
  <si>
    <t>Disponible</t>
  </si>
  <si>
    <t>Consumo diurno</t>
  </si>
  <si>
    <t>Consumo nocturno</t>
  </si>
  <si>
    <t>Ed.2 versión 15.12.2017</t>
  </si>
  <si>
    <t>Disponible al Principio</t>
  </si>
  <si>
    <t>Nombre</t>
  </si>
  <si>
    <t>Localización</t>
  </si>
  <si>
    <t>Opcional, estimación media mensual de la duración de la noche. [h]</t>
  </si>
  <si>
    <t>Proporcionará más información sobre cómo obtener datos solares de fuentes basadas en la web.</t>
  </si>
  <si>
    <t>Este link</t>
  </si>
  <si>
    <t>Ene.</t>
  </si>
  <si>
    <t>Jun.</t>
  </si>
  <si>
    <t>Jul.</t>
  </si>
  <si>
    <t>Ago.</t>
  </si>
  <si>
    <t>Dic.</t>
  </si>
  <si>
    <t>Abr.</t>
  </si>
  <si>
    <t>La información sobre irradiación solar y duración de la noche se puede obtener de un atlas solar, de la oficina meteorológica local o de varios sitios de Internet. IALA proporciona más información sobre cómo adquirir esos datos de fuentes públicas en Internet en http://www.iala-aism.org/products-projects/technical-area/calculation-working-tools/solar-sizing-tool.</t>
  </si>
  <si>
    <t>Registro de modificaciones</t>
  </si>
  <si>
    <t>Celdas afectadas</t>
  </si>
  <si>
    <t>Hoja</t>
  </si>
  <si>
    <t>Modificación</t>
  </si>
  <si>
    <t>simulación</t>
  </si>
  <si>
    <t>Añadido longitud</t>
  </si>
  <si>
    <t>Añadidos 12 meses adicionales ; entrando automáticamente del año anterior</t>
  </si>
  <si>
    <t>Ampliado a 24 meses. Formato de línea probado. Radiación diaria omitida.</t>
  </si>
  <si>
    <t>Fórmula para calcular las horas nocturnas movidas desde la columna de consumo de energía E</t>
  </si>
  <si>
    <t>Corrección de error en el método de cálculo del mes. Agregue 365.25 / 12 días en lugar de 31</t>
  </si>
  <si>
    <t>Se corrigió el error de valor de inicio de la capacidad de uso de la batería</t>
  </si>
  <si>
    <t>Añadido consumo diurno</t>
  </si>
  <si>
    <t>incorporado consumo diurno</t>
  </si>
  <si>
    <t>Opción de entrada manual para horas nocturnas</t>
  </si>
  <si>
    <t>Elección entre horas nocturnas ingresadas manualmente o incorporandolas calculadas con la fórmula</t>
  </si>
  <si>
    <t>Celdas de entrada movidas a "radiación y duración de la noche"</t>
  </si>
  <si>
    <t>Ampliado a un período de 2 años</t>
  </si>
  <si>
    <t>Si no se encuentran datos en la hoja "radiación y duración de la noche", las celdas se llenarán con las horas nocturnas calculadas,. Las horas calculadas funcionan en latitudes más bajas, pero se vuelven menos precisas en latitudes más altas.</t>
  </si>
  <si>
    <t>Más trabajo</t>
  </si>
  <si>
    <t>Incluir cargas auxiliares, si es posible (por ejemplo, sirena de niebla (depende del clima), racon (dependiente del tráfico) ...)</t>
  </si>
  <si>
    <t>Compruebe el horario nocturno: en latitudes altas en noches largas (24 h), el sensor de conmutación puede dar un resultado incorrecto debido a que las horas nocturnas y el sensor de conmutación suman a un día de más de 24 horas</t>
  </si>
  <si>
    <t>Hoja separada para impresión</t>
  </si>
  <si>
    <t>Potencia Paneles FV</t>
  </si>
  <si>
    <t>Huelva Incl 90º</t>
  </si>
  <si>
    <t>[días] al inicio de mes</t>
  </si>
  <si>
    <t>Nº días sin sol</t>
  </si>
  <si>
    <t>Ciclo de Trabajo</t>
  </si>
  <si>
    <t>Umbral  Conmutación</t>
  </si>
  <si>
    <t>Cap. Máx. Utilizable</t>
  </si>
  <si>
    <t>Sistema</t>
  </si>
  <si>
    <r>
      <t>Boya luminosa</t>
    </r>
    <r>
      <rPr>
        <sz val="10"/>
        <rFont val="Arial"/>
        <family val="2"/>
      </rPr>
      <t xml:space="preserve"> (2,5m diameter, panel up right 90°)</t>
    </r>
  </si>
  <si>
    <t>1W Sistema monitorización, 2W RACON</t>
  </si>
  <si>
    <t>Histéresis conmutación, tiempo añadido sobre orto y ocaso</t>
  </si>
  <si>
    <t>kWh/m² radiación diaria</t>
  </si>
  <si>
    <t>Estimación media mensual de la radiación global media diaria (Gm-Sur) para una inclinación dada[kWh/m²]</t>
  </si>
  <si>
    <t>La revisión de la traducción de este documento ha sido realizada por el grupo de trabajo de Puertos del Estado en el que han participado:</t>
  </si>
  <si>
    <t xml:space="preserve">Luis Martínez (Autoridad Portuaria de Vigo); </t>
  </si>
  <si>
    <t>Enrique Abati (Autoridad Portuaria de Marín);</t>
  </si>
  <si>
    <t xml:space="preserve">Juan Manuel Vidal (Autoridad Portuaria de Gijón); </t>
  </si>
  <si>
    <t xml:space="preserve">Carlos Calvo (Autoridad Portuaria de Santander); </t>
  </si>
  <si>
    <t xml:space="preserve">Cristina García-Capelo (Autoridad Portuaria de Bilbao); </t>
  </si>
  <si>
    <t>José Luis Núñez (Autoridad Portuaria de Pasajes);</t>
  </si>
  <si>
    <t xml:space="preserve">Juan Antonio Torres (Autoridad Portuaria de Huelva); </t>
  </si>
  <si>
    <t xml:space="preserve">Septimio Andrés (Autoridad Portuaria de Sevilla); </t>
  </si>
  <si>
    <t xml:space="preserve">Germán Gamarro (Autoridad Portuaria de Algeciras);   </t>
  </si>
  <si>
    <t xml:space="preserve">Santiago Tortosa (Autoridad Portuaria de Ceuta); </t>
  </si>
  <si>
    <t>Jaime Arenas (Autoridad Portuaria de Baleares);</t>
  </si>
  <si>
    <t xml:space="preserve">Antonio Cebrián y Guillermo Segador (Autoridad Portuaria de Barcelona); </t>
  </si>
  <si>
    <t>José Carlos Díez (Puertos del Estado).</t>
  </si>
  <si>
    <t>Coordinación de la edición en español y edición final:</t>
  </si>
  <si>
    <t xml:space="preserve">    José Carlos Díez (Puertos del Estado)</t>
  </si>
  <si>
    <t xml:space="preserve"> del documento original de la Asociación Internacional de Ayudas a la Navegación Marítima y Autoridades de Faros (IALA) denominado según aparece en la carátula.</t>
  </si>
  <si>
    <t>NOTA: Puertos del Estado no se responsabiliza de los errores de interpretación que puedan producirse por terceros en el uso del contenido de este documento, que corresponde a una traducción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</si>
</sst>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m"/>
    <numFmt numFmtId="166" formatCode="0.0000"/>
  </numFmts>
  <fonts count="30" x14ac:knownFonts="1">
    <font>
      <sz val="10"/>
      <name val="Arial"/>
    </font>
    <font>
      <b/>
      <sz val="10"/>
      <name val="Arial"/>
      <family val="2"/>
    </font>
    <font>
      <sz val="10"/>
      <name val="Arial"/>
      <family val="2"/>
    </font>
    <font>
      <b/>
      <sz val="10"/>
      <name val="Arial"/>
      <family val="2"/>
    </font>
    <font>
      <sz val="8"/>
      <name val="Arial"/>
      <family val="2"/>
    </font>
    <font>
      <b/>
      <sz val="10"/>
      <color indexed="12"/>
      <name val="Arial"/>
      <family val="2"/>
    </font>
    <font>
      <sz val="10"/>
      <color indexed="12"/>
      <name val="Arial"/>
      <family val="2"/>
    </font>
    <font>
      <sz val="10"/>
      <color indexed="33"/>
      <name val="Arial"/>
      <family val="2"/>
    </font>
    <font>
      <sz val="10"/>
      <name val="Arial"/>
      <family val="2"/>
    </font>
    <font>
      <b/>
      <sz val="10"/>
      <name val="Arial"/>
      <family val="2"/>
    </font>
    <font>
      <b/>
      <sz val="10"/>
      <color indexed="14"/>
      <name val="Arial"/>
      <family val="2"/>
    </font>
    <font>
      <b/>
      <sz val="10"/>
      <color indexed="50"/>
      <name val="Arial"/>
      <family val="2"/>
    </font>
    <font>
      <b/>
      <sz val="10"/>
      <color indexed="10"/>
      <name val="Arial"/>
      <family val="2"/>
    </font>
    <font>
      <b/>
      <sz val="10"/>
      <color indexed="81"/>
      <name val="Tahoma"/>
      <family val="2"/>
    </font>
    <font>
      <sz val="10"/>
      <color indexed="81"/>
      <name val="Tahoma"/>
      <family val="2"/>
    </font>
    <font>
      <b/>
      <vertAlign val="subscript"/>
      <sz val="10"/>
      <color indexed="81"/>
      <name val="Tahoma"/>
      <family val="2"/>
    </font>
    <font>
      <b/>
      <sz val="12"/>
      <name val="Arial"/>
      <family val="2"/>
    </font>
    <font>
      <b/>
      <vertAlign val="subscript"/>
      <sz val="10"/>
      <name val="Arial"/>
      <family val="2"/>
    </font>
    <font>
      <vertAlign val="subscript"/>
      <sz val="10"/>
      <color indexed="81"/>
      <name val="Tahoma"/>
      <family val="2"/>
    </font>
    <font>
      <vertAlign val="subscript"/>
      <sz val="10"/>
      <name val="Arial"/>
      <family val="2"/>
    </font>
    <font>
      <u/>
      <sz val="10"/>
      <color theme="10"/>
      <name val="Arial"/>
      <family val="2"/>
    </font>
    <font>
      <sz val="10"/>
      <color rgb="FFFF0000"/>
      <name val="Arial"/>
      <family val="2"/>
    </font>
    <font>
      <b/>
      <sz val="10"/>
      <color rgb="FFFF0000"/>
      <name val="Arial"/>
      <family val="2"/>
    </font>
    <font>
      <sz val="10"/>
      <name val="MS Sans Serif"/>
    </font>
    <font>
      <sz val="10"/>
      <name val="Calibri"/>
      <family val="2"/>
      <scheme val="minor"/>
    </font>
    <font>
      <sz val="9"/>
      <color indexed="81"/>
      <name val="Tahoma"/>
      <family val="2"/>
    </font>
    <font>
      <b/>
      <sz val="9"/>
      <color indexed="81"/>
      <name val="Tahoma"/>
      <family val="2"/>
    </font>
    <font>
      <sz val="10"/>
      <color theme="0" tint="-0.249977111117893"/>
      <name val="Wingdings 3"/>
      <family val="1"/>
      <charset val="2"/>
    </font>
    <font>
      <sz val="10"/>
      <color theme="1"/>
      <name val="Wingdings 3"/>
      <family val="1"/>
      <charset val="2"/>
    </font>
    <font>
      <b/>
      <sz val="11"/>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50"/>
      </patternFill>
    </fill>
    <fill>
      <patternFill patternType="solid">
        <fgColor indexed="26"/>
        <bgColor indexed="64"/>
      </patternFill>
    </fill>
    <fill>
      <patternFill patternType="solid">
        <fgColor theme="0"/>
        <bgColor indexed="50"/>
      </patternFill>
    </fill>
    <fill>
      <patternFill patternType="solid">
        <fgColor rgb="FFFFFFCC"/>
        <bgColor indexed="64"/>
      </patternFill>
    </fill>
    <fill>
      <patternFill patternType="solid">
        <fgColor theme="0"/>
        <bgColor auto="1"/>
      </patternFill>
    </fill>
    <fill>
      <patternFill patternType="solid">
        <fgColor theme="0" tint="-0.14999847407452621"/>
        <bgColor auto="1"/>
      </patternFill>
    </fill>
  </fills>
  <borders count="25">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20" fillId="0" borderId="0" applyNumberFormat="0" applyFill="0" applyBorder="0" applyAlignment="0" applyProtection="0"/>
    <xf numFmtId="9" fontId="2" fillId="0" borderId="0" applyFont="0" applyFill="0" applyBorder="0" applyAlignment="0" applyProtection="0"/>
    <xf numFmtId="0" fontId="23" fillId="0" borderId="0"/>
  </cellStyleXfs>
  <cellXfs count="146">
    <xf numFmtId="0" fontId="0" fillId="0" borderId="0" xfId="0"/>
    <xf numFmtId="0" fontId="0" fillId="0" borderId="0" xfId="0" applyNumberFormat="1" applyFill="1" applyBorder="1" applyAlignment="1"/>
    <xf numFmtId="0" fontId="0" fillId="0" borderId="0" xfId="0" applyNumberFormat="1" applyFill="1" applyBorder="1" applyAlignment="1">
      <alignment horizontal="left"/>
    </xf>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0" fillId="0" borderId="0" xfId="0" applyNumberFormat="1" applyFill="1"/>
    <xf numFmtId="0" fontId="0" fillId="0" borderId="0" xfId="0" applyNumberFormat="1" applyFill="1" applyBorder="1"/>
    <xf numFmtId="0" fontId="1" fillId="0" borderId="6" xfId="0" applyNumberFormat="1" applyFont="1" applyFill="1" applyBorder="1" applyAlignment="1">
      <alignment horizontal="center"/>
    </xf>
    <xf numFmtId="0" fontId="1" fillId="0" borderId="7" xfId="0" applyNumberFormat="1" applyFont="1" applyFill="1" applyBorder="1" applyAlignment="1">
      <alignment horizontal="center"/>
    </xf>
    <xf numFmtId="0" fontId="0" fillId="0" borderId="0" xfId="0" applyNumberFormat="1" applyFill="1" applyBorder="1" applyAlignment="1">
      <alignment horizontal="center"/>
    </xf>
    <xf numFmtId="0" fontId="0" fillId="0" borderId="0" xfId="0" applyNumberFormat="1" applyFill="1" applyAlignment="1">
      <alignment horizontal="center"/>
    </xf>
    <xf numFmtId="0" fontId="8" fillId="0" borderId="8" xfId="0" applyNumberFormat="1" applyFont="1" applyFill="1" applyBorder="1" applyAlignment="1">
      <alignment horizontal="center"/>
    </xf>
    <xf numFmtId="1" fontId="11" fillId="0" borderId="8" xfId="0" quotePrefix="1" applyNumberFormat="1" applyFont="1" applyFill="1" applyBorder="1" applyAlignment="1">
      <alignment horizontal="center"/>
    </xf>
    <xf numFmtId="1" fontId="11" fillId="0" borderId="14" xfId="0" quotePrefix="1" applyNumberFormat="1" applyFont="1" applyFill="1" applyBorder="1" applyAlignment="1">
      <alignment horizontal="center"/>
    </xf>
    <xf numFmtId="1" fontId="5" fillId="0" borderId="8" xfId="0" applyNumberFormat="1" applyFont="1" applyFill="1" applyBorder="1" applyAlignment="1">
      <alignment horizontal="center"/>
    </xf>
    <xf numFmtId="1" fontId="5" fillId="0" borderId="14" xfId="0" applyNumberFormat="1" applyFont="1" applyFill="1" applyBorder="1" applyAlignment="1">
      <alignment horizontal="center"/>
    </xf>
    <xf numFmtId="1" fontId="9" fillId="0" borderId="14" xfId="0" applyNumberFormat="1" applyFont="1" applyFill="1" applyBorder="1" applyAlignment="1">
      <alignment horizontal="center"/>
    </xf>
    <xf numFmtId="1" fontId="0" fillId="0" borderId="0" xfId="0" applyNumberFormat="1" applyFill="1" applyBorder="1" applyAlignment="1"/>
    <xf numFmtId="9" fontId="0" fillId="0" borderId="0" xfId="2" applyFont="1" applyFill="1" applyBorder="1" applyAlignment="1"/>
    <xf numFmtId="9" fontId="0" fillId="0" borderId="0" xfId="2" applyFont="1" applyFill="1"/>
    <xf numFmtId="165" fontId="1" fillId="0" borderId="17" xfId="0" applyNumberFormat="1" applyFont="1" applyFill="1" applyBorder="1" applyAlignment="1">
      <alignment horizontal="center"/>
    </xf>
    <xf numFmtId="0" fontId="8" fillId="3" borderId="8" xfId="0" applyNumberFormat="1" applyFont="1" applyFill="1" applyBorder="1" applyAlignment="1" applyProtection="1">
      <alignment horizontal="center"/>
      <protection locked="0"/>
    </xf>
    <xf numFmtId="0" fontId="16" fillId="0" borderId="0" xfId="0" applyFont="1"/>
    <xf numFmtId="0" fontId="9" fillId="0" borderId="7" xfId="0" applyNumberFormat="1" applyFont="1" applyFill="1" applyBorder="1" applyAlignment="1">
      <alignment horizontal="center"/>
    </xf>
    <xf numFmtId="0" fontId="20" fillId="0" borderId="0" xfId="1" applyNumberFormat="1" applyFill="1"/>
    <xf numFmtId="165" fontId="1" fillId="0" borderId="7" xfId="0" applyNumberFormat="1" applyFont="1" applyFill="1" applyBorder="1" applyAlignment="1">
      <alignment horizontal="center"/>
    </xf>
    <xf numFmtId="1" fontId="12" fillId="0" borderId="8" xfId="0" applyNumberFormat="1" applyFont="1" applyFill="1" applyBorder="1" applyAlignment="1">
      <alignment horizontal="center"/>
    </xf>
    <xf numFmtId="1" fontId="9" fillId="0" borderId="8" xfId="0" applyNumberFormat="1" applyFont="1" applyFill="1" applyBorder="1" applyAlignment="1">
      <alignment horizontal="center"/>
    </xf>
    <xf numFmtId="1" fontId="12" fillId="0" borderId="14" xfId="0" applyNumberFormat="1" applyFont="1" applyFill="1" applyBorder="1" applyAlignment="1">
      <alignment horizontal="center"/>
    </xf>
    <xf numFmtId="0" fontId="8" fillId="0" borderId="0" xfId="0" applyNumberFormat="1" applyFont="1" applyFill="1" applyBorder="1" applyAlignment="1">
      <alignment horizontal="left"/>
    </xf>
    <xf numFmtId="2" fontId="21" fillId="0" borderId="0" xfId="0" applyNumberFormat="1" applyFont="1" applyFill="1" applyBorder="1" applyAlignment="1"/>
    <xf numFmtId="0" fontId="21" fillId="0" borderId="0" xfId="0" applyNumberFormat="1" applyFont="1" applyFill="1" applyAlignment="1">
      <alignment horizontal="center"/>
    </xf>
    <xf numFmtId="0" fontId="21" fillId="0" borderId="0" xfId="0" applyNumberFormat="1" applyFont="1" applyFill="1"/>
    <xf numFmtId="0" fontId="22" fillId="0" borderId="0" xfId="0" applyNumberFormat="1" applyFont="1" applyFill="1"/>
    <xf numFmtId="0" fontId="22" fillId="0" borderId="0" xfId="0" applyNumberFormat="1" applyFont="1" applyFill="1" applyBorder="1" applyAlignment="1">
      <alignment horizontal="left"/>
    </xf>
    <xf numFmtId="0" fontId="8" fillId="2" borderId="8" xfId="0" applyNumberFormat="1" applyFont="1" applyFill="1" applyBorder="1" applyAlignment="1">
      <alignment horizontal="centerContinuous"/>
    </xf>
    <xf numFmtId="1" fontId="9" fillId="0" borderId="14" xfId="0" applyNumberFormat="1" applyFont="1" applyFill="1" applyBorder="1" applyAlignment="1" applyProtection="1">
      <alignment horizontal="center"/>
    </xf>
    <xf numFmtId="0" fontId="9" fillId="0" borderId="0" xfId="0" applyNumberFormat="1" applyFont="1" applyFill="1" applyBorder="1" applyAlignment="1">
      <alignment horizontal="left"/>
    </xf>
    <xf numFmtId="0" fontId="9" fillId="0" borderId="0" xfId="0" applyNumberFormat="1" applyFont="1" applyFill="1"/>
    <xf numFmtId="0" fontId="9" fillId="0" borderId="0" xfId="0" applyNumberFormat="1" applyFont="1" applyFill="1" applyAlignment="1">
      <alignment wrapText="1"/>
    </xf>
    <xf numFmtId="166" fontId="8" fillId="0" borderId="0" xfId="0" applyNumberFormat="1" applyFont="1" applyFill="1" applyBorder="1" applyAlignment="1" applyProtection="1">
      <alignment horizontal="center"/>
      <protection locked="0"/>
    </xf>
    <xf numFmtId="0" fontId="8" fillId="0" borderId="0" xfId="0" applyNumberFormat="1" applyFont="1" applyFill="1" applyBorder="1"/>
    <xf numFmtId="0" fontId="0" fillId="0" borderId="0" xfId="0" applyBorder="1"/>
    <xf numFmtId="0" fontId="16" fillId="0" borderId="9" xfId="0" applyFont="1" applyBorder="1"/>
    <xf numFmtId="0" fontId="0" fillId="0" borderId="16" xfId="0" applyBorder="1"/>
    <xf numFmtId="0" fontId="8" fillId="0" borderId="0" xfId="0" applyNumberFormat="1" applyFont="1" applyFill="1" applyBorder="1" applyAlignment="1">
      <alignment wrapText="1"/>
    </xf>
    <xf numFmtId="0" fontId="9" fillId="0" borderId="0" xfId="0" applyNumberFormat="1" applyFont="1" applyFill="1" applyAlignment="1">
      <alignment wrapText="1"/>
    </xf>
    <xf numFmtId="0" fontId="0" fillId="0" borderId="0" xfId="0" applyNumberFormat="1" applyFill="1" applyBorder="1" applyAlignment="1">
      <alignment wrapText="1"/>
    </xf>
    <xf numFmtId="0" fontId="2" fillId="0" borderId="0" xfId="0" applyNumberFormat="1" applyFont="1" applyFill="1" applyBorder="1" applyAlignment="1">
      <alignment horizontal="left"/>
    </xf>
    <xf numFmtId="0" fontId="2" fillId="0" borderId="0" xfId="0" applyNumberFormat="1" applyFont="1" applyFill="1" applyBorder="1" applyAlignment="1"/>
    <xf numFmtId="0" fontId="2" fillId="0" borderId="0" xfId="0" applyFont="1"/>
    <xf numFmtId="0" fontId="1" fillId="0" borderId="0" xfId="0" applyNumberFormat="1" applyFont="1" applyFill="1"/>
    <xf numFmtId="0" fontId="20" fillId="0" borderId="0" xfId="1" applyAlignment="1">
      <alignment horizontal="right"/>
    </xf>
    <xf numFmtId="0" fontId="0" fillId="0" borderId="18" xfId="0" applyBorder="1" applyAlignment="1">
      <alignment horizontal="center"/>
    </xf>
    <xf numFmtId="0" fontId="0" fillId="0" borderId="20" xfId="0" applyBorder="1" applyAlignment="1">
      <alignment horizontal="center"/>
    </xf>
    <xf numFmtId="165" fontId="8" fillId="0" borderId="19" xfId="0" applyNumberFormat="1" applyFont="1" applyBorder="1" applyAlignment="1">
      <alignment horizontal="center" wrapText="1"/>
    </xf>
    <xf numFmtId="164" fontId="8" fillId="5" borderId="8" xfId="0" applyNumberFormat="1" applyFont="1" applyFill="1" applyBorder="1" applyAlignment="1" applyProtection="1">
      <alignment horizontal="center"/>
    </xf>
    <xf numFmtId="0" fontId="8" fillId="5" borderId="8" xfId="0" applyNumberFormat="1" applyFont="1" applyFill="1" applyBorder="1" applyAlignment="1" applyProtection="1">
      <alignment horizontal="center"/>
    </xf>
    <xf numFmtId="2" fontId="10" fillId="0" borderId="8" xfId="0" applyNumberFormat="1" applyFont="1" applyFill="1" applyBorder="1" applyAlignment="1" applyProtection="1">
      <alignment horizontal="center"/>
    </xf>
    <xf numFmtId="2" fontId="10" fillId="0" borderId="14" xfId="0" applyNumberFormat="1" applyFont="1" applyFill="1" applyBorder="1" applyAlignment="1" applyProtection="1">
      <alignment horizontal="center"/>
    </xf>
    <xf numFmtId="0" fontId="8" fillId="0" borderId="14" xfId="0" applyNumberFormat="1" applyFont="1" applyFill="1" applyBorder="1" applyAlignment="1" applyProtection="1">
      <alignment horizontal="center"/>
    </xf>
    <xf numFmtId="0" fontId="24" fillId="6" borderId="0" xfId="3" applyFont="1" applyFill="1" applyProtection="1">
      <protection locked="0"/>
    </xf>
    <xf numFmtId="164" fontId="0" fillId="6" borderId="0" xfId="0" applyNumberFormat="1" applyFill="1" applyProtection="1">
      <protection locked="0"/>
    </xf>
    <xf numFmtId="2" fontId="0" fillId="6" borderId="0" xfId="0" applyNumberFormat="1" applyFill="1" applyProtection="1">
      <protection locked="0"/>
    </xf>
    <xf numFmtId="0" fontId="24" fillId="6" borderId="0" xfId="3" applyFont="1" applyFill="1" applyBorder="1" applyProtection="1">
      <protection locked="0"/>
    </xf>
    <xf numFmtId="164" fontId="0" fillId="6" borderId="0" xfId="0" applyNumberFormat="1" applyFill="1" applyBorder="1" applyProtection="1">
      <protection locked="0"/>
    </xf>
    <xf numFmtId="0" fontId="0" fillId="6" borderId="0" xfId="0" applyFill="1" applyProtection="1">
      <protection locked="0"/>
    </xf>
    <xf numFmtId="0" fontId="1" fillId="2" borderId="8" xfId="0" applyNumberFormat="1" applyFont="1" applyFill="1" applyBorder="1" applyAlignment="1">
      <alignment horizontal="center"/>
    </xf>
    <xf numFmtId="0" fontId="28" fillId="8" borderId="8" xfId="0" applyFont="1" applyFill="1" applyBorder="1" applyAlignment="1">
      <alignment horizontal="left" vertical="center" shrinkToFit="1"/>
    </xf>
    <xf numFmtId="165" fontId="9" fillId="3" borderId="23" xfId="0" applyNumberFormat="1" applyFont="1" applyFill="1" applyBorder="1" applyAlignment="1" applyProtection="1">
      <alignment horizontal="center"/>
      <protection locked="0"/>
    </xf>
    <xf numFmtId="2" fontId="10" fillId="0" borderId="16" xfId="0" applyNumberFormat="1" applyFont="1" applyFill="1" applyBorder="1" applyAlignment="1" applyProtection="1">
      <alignment horizontal="center"/>
    </xf>
    <xf numFmtId="1" fontId="11" fillId="0" borderId="16" xfId="0" quotePrefix="1" applyNumberFormat="1" applyFont="1" applyFill="1" applyBorder="1" applyAlignment="1">
      <alignment horizontal="center"/>
    </xf>
    <xf numFmtId="1" fontId="12" fillId="0" borderId="16" xfId="0" applyNumberFormat="1" applyFont="1" applyFill="1" applyBorder="1" applyAlignment="1">
      <alignment horizontal="center"/>
    </xf>
    <xf numFmtId="1" fontId="5" fillId="0" borderId="16" xfId="0" applyNumberFormat="1" applyFont="1" applyFill="1" applyBorder="1" applyAlignment="1">
      <alignment horizontal="centerContinuous"/>
    </xf>
    <xf numFmtId="1" fontId="9" fillId="0" borderId="16" xfId="0" applyNumberFormat="1" applyFont="1" applyFill="1" applyBorder="1" applyAlignment="1">
      <alignment horizontal="center"/>
    </xf>
    <xf numFmtId="0" fontId="27" fillId="7" borderId="13" xfId="0" applyFont="1" applyFill="1" applyBorder="1" applyAlignment="1">
      <alignment horizontal="left" vertical="center" shrinkToFit="1"/>
    </xf>
    <xf numFmtId="0" fontId="1" fillId="0" borderId="1" xfId="0" applyFont="1" applyBorder="1" applyAlignment="1">
      <alignment horizontal="center"/>
    </xf>
    <xf numFmtId="0" fontId="5" fillId="2" borderId="8" xfId="0" applyNumberFormat="1" applyFont="1" applyFill="1" applyBorder="1" applyAlignment="1">
      <alignment horizontal="right"/>
    </xf>
    <xf numFmtId="165" fontId="2" fillId="0" borderId="18" xfId="0" applyNumberFormat="1" applyFont="1" applyBorder="1" applyAlignment="1">
      <alignment horizontal="center" wrapText="1"/>
    </xf>
    <xf numFmtId="165" fontId="2" fillId="0" borderId="19" xfId="0" applyNumberFormat="1" applyFont="1" applyBorder="1" applyAlignment="1">
      <alignment horizontal="center" wrapText="1"/>
    </xf>
    <xf numFmtId="165" fontId="2" fillId="0" borderId="20" xfId="0" applyNumberFormat="1" applyFont="1" applyBorder="1" applyAlignment="1">
      <alignment horizontal="center" wrapText="1"/>
    </xf>
    <xf numFmtId="0" fontId="1" fillId="0" borderId="0" xfId="0" applyFont="1" applyAlignment="1">
      <alignment wrapText="1"/>
    </xf>
    <xf numFmtId="0" fontId="2" fillId="0" borderId="0" xfId="0" applyFont="1" applyAlignment="1"/>
    <xf numFmtId="0" fontId="2" fillId="3" borderId="8" xfId="0" applyNumberFormat="1" applyFont="1" applyFill="1" applyBorder="1" applyAlignment="1" applyProtection="1">
      <alignment horizontal="center"/>
      <protection locked="0"/>
    </xf>
    <xf numFmtId="0" fontId="1" fillId="0" borderId="7" xfId="0" applyNumberFormat="1" applyFont="1" applyFill="1" applyBorder="1" applyAlignment="1">
      <alignment horizontal="center" vertical="top"/>
    </xf>
    <xf numFmtId="0" fontId="2" fillId="0" borderId="0" xfId="0" applyNumberFormat="1" applyFont="1" applyFill="1" applyBorder="1" applyAlignment="1">
      <alignment wrapText="1"/>
    </xf>
    <xf numFmtId="0" fontId="8" fillId="0" borderId="0" xfId="0" applyNumberFormat="1" applyFont="1" applyFill="1" applyBorder="1" applyAlignment="1">
      <alignment wrapText="1"/>
    </xf>
    <xf numFmtId="0" fontId="0" fillId="0" borderId="0" xfId="0" applyNumberFormat="1" applyFill="1" applyBorder="1" applyAlignment="1">
      <alignment wrapText="1"/>
    </xf>
    <xf numFmtId="0" fontId="2" fillId="0" borderId="0" xfId="0" applyFont="1" applyAlignment="1">
      <alignment horizontal="left" wrapText="1"/>
    </xf>
    <xf numFmtId="0" fontId="0" fillId="0" borderId="0" xfId="0" applyAlignment="1">
      <alignment horizontal="left" wrapText="1"/>
    </xf>
    <xf numFmtId="0" fontId="1" fillId="0" borderId="0" xfId="0" applyNumberFormat="1" applyFont="1" applyFill="1" applyAlignment="1">
      <alignment wrapText="1"/>
    </xf>
    <xf numFmtId="0" fontId="9" fillId="0" borderId="0" xfId="0" applyNumberFormat="1" applyFont="1" applyFill="1" applyAlignment="1">
      <alignment wrapText="1"/>
    </xf>
    <xf numFmtId="1" fontId="9" fillId="0" borderId="14" xfId="0" applyNumberFormat="1" applyFont="1" applyFill="1" applyBorder="1" applyAlignment="1">
      <alignment horizontal="center"/>
    </xf>
    <xf numFmtId="1" fontId="9" fillId="0" borderId="15" xfId="0" applyNumberFormat="1" applyFont="1" applyFill="1" applyBorder="1" applyAlignment="1">
      <alignment horizontal="center"/>
    </xf>
    <xf numFmtId="1" fontId="9" fillId="0" borderId="8" xfId="0" applyNumberFormat="1" applyFont="1" applyFill="1" applyBorder="1" applyAlignment="1">
      <alignment horizontal="center"/>
    </xf>
    <xf numFmtId="1" fontId="9" fillId="0" borderId="13" xfId="0" applyNumberFormat="1" applyFont="1" applyFill="1" applyBorder="1" applyAlignment="1">
      <alignment horizontal="center"/>
    </xf>
    <xf numFmtId="0" fontId="2" fillId="2" borderId="16" xfId="0" applyNumberFormat="1" applyFont="1" applyFill="1" applyBorder="1" applyAlignment="1">
      <alignment horizontal="left"/>
    </xf>
    <xf numFmtId="0" fontId="0" fillId="0" borderId="24" xfId="0" applyBorder="1" applyAlignment="1">
      <alignment horizontal="left"/>
    </xf>
    <xf numFmtId="0" fontId="1" fillId="2" borderId="8" xfId="0" applyNumberFormat="1" applyFont="1"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1" fontId="9" fillId="0" borderId="16" xfId="0" applyNumberFormat="1" applyFont="1" applyFill="1" applyBorder="1" applyAlignment="1">
      <alignment horizontal="center"/>
    </xf>
    <xf numFmtId="1" fontId="9" fillId="0" borderId="24" xfId="0" applyNumberFormat="1" applyFont="1" applyFill="1" applyBorder="1" applyAlignment="1">
      <alignment horizontal="center"/>
    </xf>
    <xf numFmtId="0" fontId="2" fillId="4" borderId="8" xfId="0" applyNumberFormat="1" applyFont="1" applyFill="1" applyBorder="1" applyAlignment="1" applyProtection="1">
      <alignment horizontal="left"/>
      <protection locked="0"/>
    </xf>
    <xf numFmtId="0" fontId="8" fillId="4" borderId="8" xfId="0" applyNumberFormat="1" applyFont="1" applyFill="1" applyBorder="1" applyAlignment="1" applyProtection="1">
      <alignment horizontal="left"/>
      <protection locked="0"/>
    </xf>
    <xf numFmtId="0" fontId="0" fillId="0" borderId="13" xfId="0" applyBorder="1" applyAlignment="1">
      <alignment horizontal="left"/>
    </xf>
    <xf numFmtId="0" fontId="8" fillId="0" borderId="8" xfId="0" applyNumberFormat="1" applyFont="1" applyFill="1" applyBorder="1" applyAlignment="1">
      <alignment horizontal="left"/>
    </xf>
    <xf numFmtId="0" fontId="2" fillId="0" borderId="8" xfId="0" applyNumberFormat="1" applyFont="1" applyFill="1" applyBorder="1" applyAlignment="1">
      <alignment horizontal="left"/>
    </xf>
    <xf numFmtId="0" fontId="2" fillId="0" borderId="14" xfId="0" applyNumberFormat="1" applyFont="1" applyFill="1" applyBorder="1" applyAlignment="1">
      <alignment horizontal="left"/>
    </xf>
    <xf numFmtId="0" fontId="8" fillId="0" borderId="14" xfId="0" applyNumberFormat="1" applyFont="1" applyFill="1" applyBorder="1" applyAlignment="1">
      <alignment horizontal="left"/>
    </xf>
    <xf numFmtId="0" fontId="0" fillId="0" borderId="15" xfId="0" applyBorder="1" applyAlignment="1">
      <alignment horizontal="left"/>
    </xf>
    <xf numFmtId="0" fontId="6" fillId="2" borderId="3" xfId="0" applyNumberFormat="1" applyFont="1" applyFill="1" applyBorder="1" applyAlignment="1"/>
    <xf numFmtId="0" fontId="0" fillId="0" borderId="4" xfId="0" applyBorder="1" applyAlignment="1"/>
    <xf numFmtId="0" fontId="7" fillId="2" borderId="0" xfId="0" applyNumberFormat="1" applyFont="1" applyFill="1" applyBorder="1" applyAlignment="1" applyProtection="1">
      <protection locked="0"/>
    </xf>
    <xf numFmtId="0" fontId="0" fillId="0" borderId="5" xfId="0" applyBorder="1" applyAlignment="1"/>
    <xf numFmtId="0" fontId="1" fillId="4" borderId="11" xfId="0" applyNumberFormat="1" applyFont="1" applyFill="1" applyBorder="1" applyAlignment="1" applyProtection="1">
      <protection locked="0"/>
    </xf>
    <xf numFmtId="0" fontId="9" fillId="4" borderId="11" xfId="0" applyNumberFormat="1" applyFont="1" applyFill="1" applyBorder="1" applyAlignment="1" applyProtection="1">
      <protection locked="0"/>
    </xf>
    <xf numFmtId="0" fontId="0" fillId="0" borderId="12" xfId="0" applyBorder="1" applyAlignment="1"/>
    <xf numFmtId="0" fontId="1" fillId="0" borderId="23"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0" fillId="2" borderId="16" xfId="0" applyNumberFormat="1" applyFont="1" applyFill="1" applyBorder="1" applyAlignment="1">
      <alignment horizontal="center" wrapText="1"/>
    </xf>
    <xf numFmtId="0" fontId="0" fillId="0" borderId="8" xfId="0" applyBorder="1" applyAlignment="1">
      <alignment horizontal="center" wrapText="1"/>
    </xf>
    <xf numFmtId="0" fontId="11" fillId="2" borderId="8" xfId="0" applyNumberFormat="1" applyFont="1" applyFill="1" applyBorder="1" applyAlignment="1">
      <alignment horizontal="center" wrapText="1"/>
    </xf>
    <xf numFmtId="0" fontId="12" fillId="2" borderId="8" xfId="0" applyNumberFormat="1" applyFont="1" applyFill="1" applyBorder="1" applyAlignment="1">
      <alignment horizontal="center" wrapText="1"/>
    </xf>
    <xf numFmtId="0" fontId="5" fillId="2" borderId="14" xfId="0" applyNumberFormat="1" applyFont="1" applyFill="1" applyBorder="1" applyAlignment="1">
      <alignment horizontal="center"/>
    </xf>
    <xf numFmtId="0" fontId="0" fillId="0" borderId="14" xfId="0" applyBorder="1" applyAlignment="1">
      <alignment horizontal="center"/>
    </xf>
    <xf numFmtId="0" fontId="2" fillId="2" borderId="8" xfId="0" applyNumberFormat="1" applyFont="1" applyFill="1" applyBorder="1" applyAlignment="1">
      <alignment horizontal="left"/>
    </xf>
    <xf numFmtId="0" fontId="8" fillId="2" borderId="8" xfId="0" applyNumberFormat="1" applyFont="1" applyFill="1" applyBorder="1" applyAlignment="1">
      <alignment horizontal="left"/>
    </xf>
    <xf numFmtId="0" fontId="8" fillId="0" borderId="8" xfId="0" applyFont="1" applyBorder="1" applyAlignment="1">
      <alignment horizontal="left"/>
    </xf>
    <xf numFmtId="0" fontId="5" fillId="2" borderId="2" xfId="0" applyNumberFormat="1" applyFont="1" applyFill="1" applyBorder="1" applyAlignment="1">
      <alignment horizontal="center"/>
    </xf>
    <xf numFmtId="0" fontId="5" fillId="2" borderId="3" xfId="0" applyNumberFormat="1" applyFont="1" applyFill="1" applyBorder="1" applyAlignment="1">
      <alignment horizontal="center"/>
    </xf>
    <xf numFmtId="0" fontId="6" fillId="2" borderId="1" xfId="0" applyNumberFormat="1" applyFont="1" applyFill="1" applyBorder="1" applyAlignment="1">
      <alignment horizontal="center"/>
    </xf>
    <xf numFmtId="0" fontId="6" fillId="2" borderId="0" xfId="0" applyNumberFormat="1" applyFont="1" applyFill="1" applyBorder="1" applyAlignment="1">
      <alignment horizontal="center"/>
    </xf>
    <xf numFmtId="0" fontId="9" fillId="0" borderId="16" xfId="0" applyFont="1" applyBorder="1" applyAlignment="1">
      <alignment horizontal="center"/>
    </xf>
    <xf numFmtId="0" fontId="1" fillId="2" borderId="16" xfId="0" applyNumberFormat="1" applyFont="1" applyFill="1" applyBorder="1" applyAlignment="1" applyProtection="1">
      <alignment horizontal="center" wrapText="1"/>
    </xf>
    <xf numFmtId="0" fontId="1" fillId="2" borderId="8" xfId="0" applyNumberFormat="1" applyFont="1" applyFill="1" applyBorder="1" applyAlignment="1" applyProtection="1">
      <alignment horizontal="center" wrapText="1"/>
    </xf>
    <xf numFmtId="0" fontId="1" fillId="2" borderId="14" xfId="0" applyNumberFormat="1" applyFont="1" applyFill="1" applyBorder="1" applyAlignment="1" applyProtection="1">
      <alignment horizontal="center" wrapText="1"/>
    </xf>
    <xf numFmtId="0" fontId="8" fillId="4" borderId="8" xfId="0" applyNumberFormat="1" applyFont="1" applyFill="1" applyBorder="1" applyAlignment="1" applyProtection="1">
      <alignment horizontal="center"/>
      <protection locked="0"/>
    </xf>
    <xf numFmtId="0" fontId="1" fillId="0" borderId="8" xfId="0" applyNumberFormat="1" applyFont="1" applyFill="1" applyBorder="1" applyAlignment="1">
      <alignment horizontal="center"/>
    </xf>
    <xf numFmtId="0" fontId="9" fillId="0" borderId="8" xfId="0" applyFont="1" applyBorder="1" applyAlignment="1">
      <alignment horizontal="center"/>
    </xf>
    <xf numFmtId="0" fontId="29" fillId="0" borderId="21" xfId="0" applyFont="1" applyBorder="1" applyAlignment="1">
      <alignment horizontal="center"/>
    </xf>
    <xf numFmtId="0" fontId="16" fillId="0" borderId="22" xfId="0" applyFont="1" applyBorder="1" applyAlignment="1">
      <alignment horizontal="center"/>
    </xf>
    <xf numFmtId="0" fontId="16" fillId="0" borderId="10" xfId="0" applyFont="1" applyBorder="1" applyAlignment="1">
      <alignment horizontal="center"/>
    </xf>
    <xf numFmtId="0" fontId="16" fillId="0" borderId="21" xfId="0" applyFont="1" applyBorder="1" applyAlignment="1">
      <alignment horizontal="center"/>
    </xf>
  </cellXfs>
  <cellStyles count="4">
    <cellStyle name="Hipervínculo" xfId="1" builtinId="8"/>
    <cellStyle name="Normal" xfId="0" builtinId="0"/>
    <cellStyle name="Normal 2" xfId="3" xr:uid="{00000000-0005-0000-0000-000002000000}"/>
    <cellStyle name="Porcentaj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0502816079105"/>
          <c:y val="2.5036827853470986E-2"/>
          <c:w val="0.77528196223495971"/>
          <c:h val="0.80802111169860569"/>
        </c:manualLayout>
      </c:layout>
      <c:lineChart>
        <c:grouping val="standard"/>
        <c:varyColors val="0"/>
        <c:ser>
          <c:idx val="3"/>
          <c:order val="0"/>
          <c:tx>
            <c:strRef>
              <c:f>simulación!$F$19</c:f>
              <c:strCache>
                <c:ptCount val="1"/>
                <c:pt idx="0">
                  <c:v>Disponible al Principio</c:v>
                </c:pt>
              </c:strCache>
            </c:strRef>
          </c:tx>
          <c:spPr>
            <a:ln w="31750">
              <a:solidFill>
                <a:srgbClr val="0000FF"/>
              </a:solidFill>
              <a:prstDash val="solid"/>
            </a:ln>
          </c:spPr>
          <c:marker>
            <c:symbol val="none"/>
          </c:marker>
          <c:cat>
            <c:numRef>
              <c:f>simulación!$A$21:$A$44</c:f>
              <c:numCache>
                <c:formatCode>mmmm</c:formatCode>
                <c:ptCount val="24"/>
                <c:pt idx="0">
                  <c:v>42931</c:v>
                </c:pt>
                <c:pt idx="1">
                  <c:v>42961.4375</c:v>
                </c:pt>
                <c:pt idx="2">
                  <c:v>42991.875</c:v>
                </c:pt>
                <c:pt idx="3">
                  <c:v>43022.3125</c:v>
                </c:pt>
                <c:pt idx="4">
                  <c:v>43052.75</c:v>
                </c:pt>
                <c:pt idx="5">
                  <c:v>43083.1875</c:v>
                </c:pt>
                <c:pt idx="6">
                  <c:v>43113.625</c:v>
                </c:pt>
                <c:pt idx="7">
                  <c:v>43144.0625</c:v>
                </c:pt>
                <c:pt idx="8">
                  <c:v>43174.5</c:v>
                </c:pt>
                <c:pt idx="9">
                  <c:v>43204.9375</c:v>
                </c:pt>
                <c:pt idx="10">
                  <c:v>43235.375</c:v>
                </c:pt>
                <c:pt idx="11">
                  <c:v>43265.8125</c:v>
                </c:pt>
                <c:pt idx="12">
                  <c:v>43296.25</c:v>
                </c:pt>
                <c:pt idx="13">
                  <c:v>43326.6875</c:v>
                </c:pt>
                <c:pt idx="14">
                  <c:v>43357.125</c:v>
                </c:pt>
                <c:pt idx="15">
                  <c:v>43387.5625</c:v>
                </c:pt>
                <c:pt idx="16">
                  <c:v>43418</c:v>
                </c:pt>
                <c:pt idx="17">
                  <c:v>43448.4375</c:v>
                </c:pt>
                <c:pt idx="18">
                  <c:v>43478.875</c:v>
                </c:pt>
                <c:pt idx="19">
                  <c:v>43509.3125</c:v>
                </c:pt>
                <c:pt idx="20">
                  <c:v>43539.75</c:v>
                </c:pt>
                <c:pt idx="21">
                  <c:v>43570.1875</c:v>
                </c:pt>
                <c:pt idx="22">
                  <c:v>43600.625</c:v>
                </c:pt>
                <c:pt idx="23">
                  <c:v>43631.0625</c:v>
                </c:pt>
              </c:numCache>
            </c:numRef>
          </c:cat>
          <c:val>
            <c:numRef>
              <c:f>simulación!$F$21:$F$44</c:f>
              <c:numCache>
                <c:formatCode>0</c:formatCode>
                <c:ptCount val="24"/>
                <c:pt idx="0">
                  <c:v>1200</c:v>
                </c:pt>
                <c:pt idx="1">
                  <c:v>1200</c:v>
                </c:pt>
                <c:pt idx="2">
                  <c:v>1200</c:v>
                </c:pt>
                <c:pt idx="3">
                  <c:v>1200</c:v>
                </c:pt>
                <c:pt idx="4">
                  <c:v>847.56142045454544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0-525C-4AA6-9FC1-5252414430C6}"/>
            </c:ext>
          </c:extLst>
        </c:ser>
        <c:ser>
          <c:idx val="1"/>
          <c:order val="1"/>
          <c:tx>
            <c:strRef>
              <c:f>simulación!$D$19</c:f>
              <c:strCache>
                <c:ptCount val="1"/>
                <c:pt idx="0">
                  <c:v>Energía ganada</c:v>
                </c:pt>
              </c:strCache>
            </c:strRef>
          </c:tx>
          <c:spPr>
            <a:ln w="31750">
              <a:solidFill>
                <a:srgbClr val="00FF00"/>
              </a:solidFill>
              <a:prstDash val="solid"/>
            </a:ln>
          </c:spPr>
          <c:marker>
            <c:symbol val="none"/>
          </c:marker>
          <c:cat>
            <c:numRef>
              <c:f>simulación!$A$21:$A$44</c:f>
              <c:numCache>
                <c:formatCode>mmmm</c:formatCode>
                <c:ptCount val="24"/>
                <c:pt idx="0">
                  <c:v>42931</c:v>
                </c:pt>
                <c:pt idx="1">
                  <c:v>42961.4375</c:v>
                </c:pt>
                <c:pt idx="2">
                  <c:v>42991.875</c:v>
                </c:pt>
                <c:pt idx="3">
                  <c:v>43022.3125</c:v>
                </c:pt>
                <c:pt idx="4">
                  <c:v>43052.75</c:v>
                </c:pt>
                <c:pt idx="5">
                  <c:v>43083.1875</c:v>
                </c:pt>
                <c:pt idx="6">
                  <c:v>43113.625</c:v>
                </c:pt>
                <c:pt idx="7">
                  <c:v>43144.0625</c:v>
                </c:pt>
                <c:pt idx="8">
                  <c:v>43174.5</c:v>
                </c:pt>
                <c:pt idx="9">
                  <c:v>43204.9375</c:v>
                </c:pt>
                <c:pt idx="10">
                  <c:v>43235.375</c:v>
                </c:pt>
                <c:pt idx="11">
                  <c:v>43265.8125</c:v>
                </c:pt>
                <c:pt idx="12">
                  <c:v>43296.25</c:v>
                </c:pt>
                <c:pt idx="13">
                  <c:v>43326.6875</c:v>
                </c:pt>
                <c:pt idx="14">
                  <c:v>43357.125</c:v>
                </c:pt>
                <c:pt idx="15">
                  <c:v>43387.5625</c:v>
                </c:pt>
                <c:pt idx="16">
                  <c:v>43418</c:v>
                </c:pt>
                <c:pt idx="17">
                  <c:v>43448.4375</c:v>
                </c:pt>
                <c:pt idx="18">
                  <c:v>43478.875</c:v>
                </c:pt>
                <c:pt idx="19">
                  <c:v>43509.3125</c:v>
                </c:pt>
                <c:pt idx="20">
                  <c:v>43539.75</c:v>
                </c:pt>
                <c:pt idx="21">
                  <c:v>43570.1875</c:v>
                </c:pt>
                <c:pt idx="22">
                  <c:v>43600.625</c:v>
                </c:pt>
                <c:pt idx="23">
                  <c:v>43631.0625</c:v>
                </c:pt>
              </c:numCache>
            </c:numRef>
          </c:cat>
          <c:val>
            <c:numRef>
              <c:f>simulación!$D$21:$D$44</c:f>
              <c:numCache>
                <c:formatCode>0</c:formatCode>
                <c:ptCount val="24"/>
                <c:pt idx="0">
                  <c:v>3707.8409090909086</c:v>
                </c:pt>
                <c:pt idx="1">
                  <c:v>3313.5369318181815</c:v>
                </c:pt>
                <c:pt idx="2">
                  <c:v>2345.0710227272725</c:v>
                </c:pt>
                <c:pt idx="3">
                  <c:v>1411.1931818181818</c:v>
                </c:pt>
                <c:pt idx="4">
                  <c:v>830.11363636363626</c:v>
                </c:pt>
                <c:pt idx="5">
                  <c:v>574.16193181818176</c:v>
                </c:pt>
                <c:pt idx="6">
                  <c:v>719.43181818181813</c:v>
                </c:pt>
                <c:pt idx="7">
                  <c:v>1196.747159090909</c:v>
                </c:pt>
                <c:pt idx="8">
                  <c:v>1923.0965909090908</c:v>
                </c:pt>
                <c:pt idx="9">
                  <c:v>2732.457386363636</c:v>
                </c:pt>
                <c:pt idx="10">
                  <c:v>3486.4772727272721</c:v>
                </c:pt>
                <c:pt idx="11">
                  <c:v>3728.5937499999995</c:v>
                </c:pt>
                <c:pt idx="12">
                  <c:v>3707.8409090909086</c:v>
                </c:pt>
                <c:pt idx="13">
                  <c:v>3313.5369318181815</c:v>
                </c:pt>
                <c:pt idx="14">
                  <c:v>2345.0710227272725</c:v>
                </c:pt>
                <c:pt idx="15">
                  <c:v>1411.1931818181818</c:v>
                </c:pt>
                <c:pt idx="16">
                  <c:v>830.11363636363626</c:v>
                </c:pt>
                <c:pt idx="17">
                  <c:v>574.16193181818176</c:v>
                </c:pt>
                <c:pt idx="18">
                  <c:v>719.43181818181813</c:v>
                </c:pt>
                <c:pt idx="19">
                  <c:v>1196.747159090909</c:v>
                </c:pt>
                <c:pt idx="20">
                  <c:v>1923.0965909090908</c:v>
                </c:pt>
                <c:pt idx="21">
                  <c:v>2732.457386363636</c:v>
                </c:pt>
                <c:pt idx="22">
                  <c:v>3486.4772727272721</c:v>
                </c:pt>
                <c:pt idx="23">
                  <c:v>3728.5937499999995</c:v>
                </c:pt>
              </c:numCache>
            </c:numRef>
          </c:val>
          <c:smooth val="1"/>
          <c:extLst>
            <c:ext xmlns:c16="http://schemas.microsoft.com/office/drawing/2014/chart" uri="{C3380CC4-5D6E-409C-BE32-E72D297353CC}">
              <c16:uniqueId val="{00000001-525C-4AA6-9FC1-5252414430C6}"/>
            </c:ext>
          </c:extLst>
        </c:ser>
        <c:ser>
          <c:idx val="2"/>
          <c:order val="2"/>
          <c:tx>
            <c:strRef>
              <c:f>simulación!$E$19</c:f>
              <c:strCache>
                <c:ptCount val="1"/>
                <c:pt idx="0">
                  <c:v>Energía- consum.</c:v>
                </c:pt>
              </c:strCache>
            </c:strRef>
          </c:tx>
          <c:spPr>
            <a:ln w="31750">
              <a:solidFill>
                <a:srgbClr val="FF0000"/>
              </a:solidFill>
              <a:prstDash val="solid"/>
            </a:ln>
          </c:spPr>
          <c:marker>
            <c:symbol val="none"/>
          </c:marker>
          <c:cat>
            <c:numRef>
              <c:f>simulación!$A$21:$A$44</c:f>
              <c:numCache>
                <c:formatCode>mmmm</c:formatCode>
                <c:ptCount val="24"/>
                <c:pt idx="0">
                  <c:v>42931</c:v>
                </c:pt>
                <c:pt idx="1">
                  <c:v>42961.4375</c:v>
                </c:pt>
                <c:pt idx="2">
                  <c:v>42991.875</c:v>
                </c:pt>
                <c:pt idx="3">
                  <c:v>43022.3125</c:v>
                </c:pt>
                <c:pt idx="4">
                  <c:v>43052.75</c:v>
                </c:pt>
                <c:pt idx="5">
                  <c:v>43083.1875</c:v>
                </c:pt>
                <c:pt idx="6">
                  <c:v>43113.625</c:v>
                </c:pt>
                <c:pt idx="7">
                  <c:v>43144.0625</c:v>
                </c:pt>
                <c:pt idx="8">
                  <c:v>43174.5</c:v>
                </c:pt>
                <c:pt idx="9">
                  <c:v>43204.9375</c:v>
                </c:pt>
                <c:pt idx="10">
                  <c:v>43235.375</c:v>
                </c:pt>
                <c:pt idx="11">
                  <c:v>43265.8125</c:v>
                </c:pt>
                <c:pt idx="12">
                  <c:v>43296.25</c:v>
                </c:pt>
                <c:pt idx="13">
                  <c:v>43326.6875</c:v>
                </c:pt>
                <c:pt idx="14">
                  <c:v>43357.125</c:v>
                </c:pt>
                <c:pt idx="15">
                  <c:v>43387.5625</c:v>
                </c:pt>
                <c:pt idx="16">
                  <c:v>43418</c:v>
                </c:pt>
                <c:pt idx="17">
                  <c:v>43448.4375</c:v>
                </c:pt>
                <c:pt idx="18">
                  <c:v>43478.875</c:v>
                </c:pt>
                <c:pt idx="19">
                  <c:v>43509.3125</c:v>
                </c:pt>
                <c:pt idx="20">
                  <c:v>43539.75</c:v>
                </c:pt>
                <c:pt idx="21">
                  <c:v>43570.1875</c:v>
                </c:pt>
                <c:pt idx="22">
                  <c:v>43600.625</c:v>
                </c:pt>
                <c:pt idx="23">
                  <c:v>43631.0625</c:v>
                </c:pt>
              </c:numCache>
            </c:numRef>
          </c:cat>
          <c:val>
            <c:numRef>
              <c:f>simulación!$E$21:$E$44</c:f>
              <c:numCache>
                <c:formatCode>0</c:formatCode>
                <c:ptCount val="24"/>
                <c:pt idx="0">
                  <c:v>1077.3353124999999</c:v>
                </c:pt>
                <c:pt idx="1">
                  <c:v>1205.1728125</c:v>
                </c:pt>
                <c:pt idx="2">
                  <c:v>1347.4681249999999</c:v>
                </c:pt>
                <c:pt idx="3">
                  <c:v>1481.3931250000001</c:v>
                </c:pt>
                <c:pt idx="4">
                  <c:v>1576.5103125000001</c:v>
                </c:pt>
                <c:pt idx="5">
                  <c:v>1589.4462500000004</c:v>
                </c:pt>
                <c:pt idx="6">
                  <c:v>1510.3087500000001</c:v>
                </c:pt>
                <c:pt idx="7">
                  <c:v>1421.2790624999998</c:v>
                </c:pt>
                <c:pt idx="8">
                  <c:v>1241.6978125000001</c:v>
                </c:pt>
                <c:pt idx="9">
                  <c:v>1107.0118749999997</c:v>
                </c:pt>
                <c:pt idx="10">
                  <c:v>1011.8946874999997</c:v>
                </c:pt>
                <c:pt idx="11">
                  <c:v>998.95874999999978</c:v>
                </c:pt>
                <c:pt idx="12">
                  <c:v>1077.3353124999999</c:v>
                </c:pt>
                <c:pt idx="13">
                  <c:v>1205.1728125</c:v>
                </c:pt>
                <c:pt idx="14">
                  <c:v>1347.4681249999999</c:v>
                </c:pt>
                <c:pt idx="15">
                  <c:v>1481.3931250000001</c:v>
                </c:pt>
                <c:pt idx="16">
                  <c:v>1576.5103125000001</c:v>
                </c:pt>
                <c:pt idx="17">
                  <c:v>1589.4462500000004</c:v>
                </c:pt>
                <c:pt idx="18">
                  <c:v>1510.3087500000001</c:v>
                </c:pt>
                <c:pt idx="19">
                  <c:v>1421.2790624999998</c:v>
                </c:pt>
                <c:pt idx="20">
                  <c:v>1241.6978125000001</c:v>
                </c:pt>
                <c:pt idx="21">
                  <c:v>1107.0118749999997</c:v>
                </c:pt>
                <c:pt idx="22">
                  <c:v>1011.8946874999997</c:v>
                </c:pt>
                <c:pt idx="23">
                  <c:v>998.95874999999978</c:v>
                </c:pt>
              </c:numCache>
            </c:numRef>
          </c:val>
          <c:smooth val="1"/>
          <c:extLst>
            <c:ext xmlns:c16="http://schemas.microsoft.com/office/drawing/2014/chart" uri="{C3380CC4-5D6E-409C-BE32-E72D297353CC}">
              <c16:uniqueId val="{00000002-525C-4AA6-9FC1-5252414430C6}"/>
            </c:ext>
          </c:extLst>
        </c:ser>
        <c:dLbls>
          <c:showLegendKey val="0"/>
          <c:showVal val="0"/>
          <c:showCatName val="0"/>
          <c:showSerName val="0"/>
          <c:showPercent val="0"/>
          <c:showBubbleSize val="0"/>
        </c:dLbls>
        <c:smooth val="0"/>
        <c:axId val="163377896"/>
        <c:axId val="163375936"/>
      </c:lineChart>
      <c:catAx>
        <c:axId val="163377896"/>
        <c:scaling>
          <c:orientation val="minMax"/>
        </c:scaling>
        <c:delete val="0"/>
        <c:axPos val="b"/>
        <c:numFmt formatCode="mmmm"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s-ES"/>
          </a:p>
        </c:txPr>
        <c:crossAx val="163375936"/>
        <c:crosses val="autoZero"/>
        <c:auto val="0"/>
        <c:lblAlgn val="ctr"/>
        <c:lblOffset val="100"/>
        <c:noMultiLvlLbl val="0"/>
      </c:catAx>
      <c:valAx>
        <c:axId val="163375936"/>
        <c:scaling>
          <c:orientation val="minMax"/>
        </c:scaling>
        <c:delete val="0"/>
        <c:axPos val="l"/>
        <c:majorGridlines>
          <c:spPr>
            <a:ln w="3175">
              <a:solidFill>
                <a:schemeClr val="bg1">
                  <a:lumMod val="8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de-DE"/>
                  <a:t>Energia [Ah]</a:t>
                </a:r>
              </a:p>
            </c:rich>
          </c:tx>
          <c:layout>
            <c:manualLayout>
              <c:xMode val="edge"/>
              <c:yMode val="edge"/>
              <c:x val="1.3108643211506076E-2"/>
              <c:y val="0.363770381696843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377896"/>
        <c:crosses val="autoZero"/>
        <c:crossBetween val="between"/>
      </c:valAx>
      <c:spPr>
        <a:solidFill>
          <a:srgbClr val="FFFFFF"/>
        </a:solidFill>
        <a:ln w="12700">
          <a:solidFill>
            <a:srgbClr val="808080"/>
          </a:solidFill>
          <a:prstDash val="solid"/>
        </a:ln>
      </c:spPr>
    </c:plotArea>
    <c:legend>
      <c:legendPos val="r"/>
      <c:layout>
        <c:manualLayout>
          <c:xMode val="edge"/>
          <c:yMode val="edge"/>
          <c:x val="0.2163251142872023"/>
          <c:y val="0.93091916472071179"/>
          <c:w val="0.54189810811220851"/>
          <c:h val="5.5051421657592248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oddHeader>&amp;A</c:oddHeader>
      <c:oddFooter>Seite &amp;P</c:oddFooter>
    </c:headerFooter>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56</xdr:row>
      <xdr:rowOff>95250</xdr:rowOff>
    </xdr:from>
    <xdr:to>
      <xdr:col>7</xdr:col>
      <xdr:colOff>238125</xdr:colOff>
      <xdr:row>59</xdr:row>
      <xdr:rowOff>85090</xdr:rowOff>
    </xdr:to>
    <xdr:pic>
      <xdr:nvPicPr>
        <xdr:cNvPr id="5" name="Imagen 4">
          <a:extLst>
            <a:ext uri="{FF2B5EF4-FFF2-40B4-BE49-F238E27FC236}">
              <a16:creationId xmlns:a16="http://schemas.microsoft.com/office/drawing/2014/main" id="{439DE243-56C1-4149-B6AE-B3B7C45176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9791700"/>
          <a:ext cx="3048000" cy="4756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661984</xdr:colOff>
      <xdr:row>0</xdr:row>
      <xdr:rowOff>0</xdr:rowOff>
    </xdr:from>
    <xdr:to>
      <xdr:col>16</xdr:col>
      <xdr:colOff>833434</xdr:colOff>
      <xdr:row>31</xdr:row>
      <xdr:rowOff>140834</xdr:rowOff>
    </xdr:to>
    <xdr:graphicFrame macro="">
      <xdr:nvGraphicFramePr>
        <xdr:cNvPr id="17457" name="Diagramm 4">
          <a:extLst>
            <a:ext uri="{FF2B5EF4-FFF2-40B4-BE49-F238E27FC236}">
              <a16:creationId xmlns:a16="http://schemas.microsoft.com/office/drawing/2014/main" id="{00000000-0008-0000-0100-000031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Presentacion" id="{C83359C2-66B2-43A2-8D9B-2219EAFCE8B9}" userId="S::presentacion@PUERTOS.ES::073b157e-4133-4db4-83b2-5440cc0ac3cb" providerId="AD"/>
</personList>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0-01-15T08:30:21.59" personId="{C83359C2-66B2-43A2-8D9B-2219EAFCE8B9}" id="{C5976B1C-2C39-4B29-994F-4B73C8F708DE}">
    <text>Si la longitud es W irá con signo negativo, en el caso de latitud S tambien irá negativo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ala-aism.org/products-projects/technical-area/calculation-working-tools/solar-sizing-t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55"/>
  <sheetViews>
    <sheetView tabSelected="1" topLeftCell="A31" workbookViewId="0">
      <selection activeCell="O46" sqref="O46"/>
    </sheetView>
  </sheetViews>
  <sheetFormatPr baseColWidth="10" defaultColWidth="11.42578125" defaultRowHeight="12.75" x14ac:dyDescent="0.2"/>
  <cols>
    <col min="1" max="1" width="17.140625" customWidth="1"/>
  </cols>
  <sheetData>
    <row r="2" spans="1:9" x14ac:dyDescent="0.2">
      <c r="A2" t="s">
        <v>35</v>
      </c>
    </row>
    <row r="4" spans="1:9" ht="44.65" customHeight="1" x14ac:dyDescent="0.2">
      <c r="A4" s="88" t="s">
        <v>80</v>
      </c>
      <c r="B4" s="89"/>
      <c r="C4" s="89"/>
      <c r="D4" s="89"/>
      <c r="E4" s="89"/>
      <c r="F4" s="89"/>
      <c r="G4" s="89"/>
      <c r="H4" s="89"/>
      <c r="I4" s="89"/>
    </row>
    <row r="5" spans="1:9" ht="15.75" x14ac:dyDescent="0.25">
      <c r="A5" s="22"/>
      <c r="B5" s="22"/>
    </row>
    <row r="6" spans="1:9" ht="15.75" x14ac:dyDescent="0.25">
      <c r="A6" s="22"/>
      <c r="B6" s="22"/>
    </row>
    <row r="7" spans="1:9" ht="15.75" x14ac:dyDescent="0.25">
      <c r="A7" s="37" t="s">
        <v>10</v>
      </c>
      <c r="B7" s="22"/>
    </row>
    <row r="8" spans="1:9" ht="15.75" x14ac:dyDescent="0.25">
      <c r="A8" s="22"/>
      <c r="B8" s="22"/>
    </row>
    <row r="9" spans="1:9" ht="15.75" x14ac:dyDescent="0.25">
      <c r="A9" s="22"/>
      <c r="B9" s="22"/>
    </row>
    <row r="10" spans="1:9" ht="15.75" x14ac:dyDescent="0.25">
      <c r="A10" s="22"/>
      <c r="B10" s="22"/>
    </row>
    <row r="11" spans="1:9" x14ac:dyDescent="0.2">
      <c r="A11" s="4" t="s">
        <v>81</v>
      </c>
      <c r="B11" s="37"/>
      <c r="C11" s="1"/>
      <c r="D11" s="1"/>
      <c r="E11" s="1"/>
      <c r="F11" s="17"/>
      <c r="G11" s="18"/>
      <c r="H11" s="19"/>
      <c r="I11" s="5"/>
    </row>
    <row r="12" spans="1:9" x14ac:dyDescent="0.2">
      <c r="A12" s="51" t="s">
        <v>82</v>
      </c>
      <c r="B12" s="51" t="s">
        <v>83</v>
      </c>
      <c r="C12" s="90" t="s">
        <v>84</v>
      </c>
      <c r="D12" s="91"/>
      <c r="E12" s="91"/>
      <c r="F12" s="91"/>
      <c r="G12" s="91"/>
      <c r="H12" s="91"/>
      <c r="I12" s="91"/>
    </row>
    <row r="13" spans="1:9" x14ac:dyDescent="0.2">
      <c r="A13" s="38"/>
      <c r="B13" s="38"/>
      <c r="C13" s="46"/>
      <c r="D13" s="46"/>
      <c r="E13" s="46"/>
      <c r="F13" s="46"/>
      <c r="G13" s="46"/>
      <c r="H13" s="46"/>
      <c r="I13" s="46"/>
    </row>
    <row r="14" spans="1:9" x14ac:dyDescent="0.2">
      <c r="A14" s="38" t="s">
        <v>34</v>
      </c>
      <c r="B14" s="38"/>
      <c r="C14" s="39"/>
      <c r="D14" s="39"/>
      <c r="E14" s="39"/>
      <c r="F14" s="39"/>
      <c r="G14" s="39"/>
      <c r="H14" s="39"/>
      <c r="I14" s="39"/>
    </row>
    <row r="15" spans="1:9" x14ac:dyDescent="0.2">
      <c r="A15" s="29" t="s">
        <v>13</v>
      </c>
      <c r="B15" s="48" t="s">
        <v>85</v>
      </c>
      <c r="C15" s="85" t="s">
        <v>86</v>
      </c>
      <c r="D15" s="86"/>
      <c r="E15" s="86"/>
      <c r="F15" s="86"/>
      <c r="G15" s="86"/>
      <c r="H15" s="86"/>
      <c r="I15" s="86"/>
    </row>
    <row r="16" spans="1:9" x14ac:dyDescent="0.2">
      <c r="A16" s="29" t="s">
        <v>14</v>
      </c>
      <c r="B16" s="48" t="s">
        <v>85</v>
      </c>
      <c r="C16" s="85" t="s">
        <v>87</v>
      </c>
      <c r="D16" s="87"/>
      <c r="E16" s="87"/>
      <c r="F16" s="87"/>
      <c r="G16" s="87"/>
      <c r="H16" s="87"/>
      <c r="I16" s="87"/>
    </row>
    <row r="17" spans="1:9" x14ac:dyDescent="0.2">
      <c r="A17" s="29" t="s">
        <v>15</v>
      </c>
      <c r="B17" s="48" t="s">
        <v>85</v>
      </c>
      <c r="C17" s="85" t="s">
        <v>88</v>
      </c>
      <c r="D17" s="87"/>
      <c r="E17" s="87"/>
      <c r="F17" s="87"/>
      <c r="G17" s="87"/>
      <c r="H17" s="87"/>
      <c r="I17" s="87"/>
    </row>
    <row r="18" spans="1:9" x14ac:dyDescent="0.2">
      <c r="A18" s="29" t="s">
        <v>16</v>
      </c>
      <c r="B18" s="48" t="s">
        <v>85</v>
      </c>
      <c r="C18" s="85" t="s">
        <v>89</v>
      </c>
      <c r="D18" s="86"/>
      <c r="E18" s="86"/>
      <c r="F18" s="86"/>
      <c r="G18" s="86"/>
      <c r="H18" s="86"/>
      <c r="I18" s="86"/>
    </row>
    <row r="19" spans="1:9" x14ac:dyDescent="0.2">
      <c r="A19" s="29" t="s">
        <v>20</v>
      </c>
      <c r="B19" s="48" t="s">
        <v>85</v>
      </c>
      <c r="C19" s="85" t="s">
        <v>90</v>
      </c>
      <c r="D19" s="86"/>
      <c r="E19" s="86"/>
      <c r="F19" s="86"/>
      <c r="G19" s="86"/>
      <c r="H19" s="86"/>
      <c r="I19" s="86"/>
    </row>
    <row r="20" spans="1:9" x14ac:dyDescent="0.2">
      <c r="A20" s="29" t="s">
        <v>17</v>
      </c>
      <c r="B20" s="48" t="s">
        <v>85</v>
      </c>
      <c r="C20" s="85" t="s">
        <v>91</v>
      </c>
      <c r="D20" s="86"/>
      <c r="E20" s="86"/>
      <c r="F20" s="86"/>
      <c r="G20" s="86"/>
      <c r="H20" s="86"/>
      <c r="I20" s="86"/>
    </row>
    <row r="21" spans="1:9" x14ac:dyDescent="0.2">
      <c r="A21" s="29" t="s">
        <v>18</v>
      </c>
      <c r="B21" s="48" t="s">
        <v>85</v>
      </c>
      <c r="C21" s="85" t="s">
        <v>93</v>
      </c>
      <c r="D21" s="86"/>
      <c r="E21" s="86"/>
      <c r="F21" s="86"/>
      <c r="G21" s="86"/>
      <c r="H21" s="86"/>
      <c r="I21" s="86"/>
    </row>
    <row r="22" spans="1:9" ht="12.75" customHeight="1" x14ac:dyDescent="0.2">
      <c r="A22" s="29" t="s">
        <v>19</v>
      </c>
      <c r="B22" s="48" t="s">
        <v>85</v>
      </c>
      <c r="C22" s="85" t="s">
        <v>92</v>
      </c>
      <c r="D22" s="86"/>
      <c r="E22" s="86"/>
      <c r="F22" s="86"/>
      <c r="G22" s="86"/>
      <c r="H22" s="86"/>
      <c r="I22" s="86"/>
    </row>
    <row r="23" spans="1:9" x14ac:dyDescent="0.2">
      <c r="A23" s="29" t="s">
        <v>21</v>
      </c>
      <c r="B23" s="48" t="s">
        <v>85</v>
      </c>
      <c r="C23" s="85" t="s">
        <v>94</v>
      </c>
      <c r="D23" s="86"/>
      <c r="E23" s="86"/>
      <c r="F23" s="86"/>
      <c r="G23" s="86"/>
      <c r="H23" s="86"/>
      <c r="I23" s="86"/>
    </row>
    <row r="24" spans="1:9" x14ac:dyDescent="0.2">
      <c r="A24" s="29" t="s">
        <v>19</v>
      </c>
      <c r="B24" s="48" t="s">
        <v>85</v>
      </c>
      <c r="C24" s="85" t="s">
        <v>95</v>
      </c>
      <c r="D24" s="86"/>
      <c r="E24" s="86"/>
      <c r="F24" s="86"/>
      <c r="G24" s="86"/>
      <c r="H24" s="86"/>
      <c r="I24" s="86"/>
    </row>
    <row r="26" spans="1:9" x14ac:dyDescent="0.2">
      <c r="A26" s="4" t="s">
        <v>36</v>
      </c>
      <c r="B26" s="4"/>
    </row>
    <row r="27" spans="1:9" ht="12.95" customHeight="1" x14ac:dyDescent="0.2">
      <c r="A27" s="29" t="s">
        <v>21</v>
      </c>
      <c r="B27" s="48" t="s">
        <v>85</v>
      </c>
      <c r="C27" s="49" t="s">
        <v>98</v>
      </c>
      <c r="D27" s="45"/>
      <c r="E27" s="45"/>
      <c r="F27" s="45"/>
      <c r="G27" s="45"/>
      <c r="H27" s="45"/>
      <c r="I27" s="45"/>
    </row>
    <row r="28" spans="1:9" x14ac:dyDescent="0.2">
      <c r="A28" s="48" t="s">
        <v>37</v>
      </c>
      <c r="B28" s="48" t="s">
        <v>85</v>
      </c>
      <c r="C28" s="50" t="s">
        <v>96</v>
      </c>
    </row>
    <row r="29" spans="1:9" x14ac:dyDescent="0.2">
      <c r="A29" s="48" t="s">
        <v>38</v>
      </c>
      <c r="B29" s="48" t="s">
        <v>85</v>
      </c>
      <c r="C29" s="50" t="s">
        <v>97</v>
      </c>
    </row>
    <row r="33" spans="1:7" x14ac:dyDescent="0.2">
      <c r="A33" s="81" t="s">
        <v>99</v>
      </c>
    </row>
    <row r="34" spans="1:7" x14ac:dyDescent="0.2">
      <c r="C34" s="50" t="s">
        <v>100</v>
      </c>
    </row>
    <row r="35" spans="1:7" x14ac:dyDescent="0.2">
      <c r="C35" s="50" t="s">
        <v>102</v>
      </c>
    </row>
    <row r="36" spans="1:7" x14ac:dyDescent="0.2">
      <c r="C36" s="82" t="s">
        <v>101</v>
      </c>
    </row>
    <row r="44" spans="1:7" x14ac:dyDescent="0.2">
      <c r="B44" t="s">
        <v>116</v>
      </c>
    </row>
    <row r="45" spans="1:7" x14ac:dyDescent="0.2">
      <c r="C45" t="s">
        <v>117</v>
      </c>
      <c r="G45" t="s">
        <v>124</v>
      </c>
    </row>
    <row r="46" spans="1:7" x14ac:dyDescent="0.2">
      <c r="C46" t="s">
        <v>118</v>
      </c>
      <c r="G46" t="s">
        <v>125</v>
      </c>
    </row>
    <row r="47" spans="1:7" x14ac:dyDescent="0.2">
      <c r="C47" t="s">
        <v>119</v>
      </c>
      <c r="G47" t="s">
        <v>126</v>
      </c>
    </row>
    <row r="48" spans="1:7" x14ac:dyDescent="0.2">
      <c r="C48" t="s">
        <v>120</v>
      </c>
      <c r="G48" t="s">
        <v>127</v>
      </c>
    </row>
    <row r="49" spans="2:7" x14ac:dyDescent="0.2">
      <c r="C49" t="s">
        <v>121</v>
      </c>
      <c r="G49" t="s">
        <v>128</v>
      </c>
    </row>
    <row r="50" spans="2:7" x14ac:dyDescent="0.2">
      <c r="C50" t="s">
        <v>122</v>
      </c>
      <c r="G50" t="s">
        <v>129</v>
      </c>
    </row>
    <row r="51" spans="2:7" x14ac:dyDescent="0.2">
      <c r="C51" t="s">
        <v>123</v>
      </c>
    </row>
    <row r="52" spans="2:7" x14ac:dyDescent="0.2">
      <c r="B52" t="s">
        <v>130</v>
      </c>
    </row>
    <row r="53" spans="2:7" x14ac:dyDescent="0.2">
      <c r="C53" t="s">
        <v>131</v>
      </c>
    </row>
    <row r="54" spans="2:7" x14ac:dyDescent="0.2">
      <c r="B54" s="50" t="s">
        <v>133</v>
      </c>
    </row>
    <row r="55" spans="2:7" x14ac:dyDescent="0.2">
      <c r="C55" s="50" t="s">
        <v>132</v>
      </c>
    </row>
  </sheetData>
  <mergeCells count="12">
    <mergeCell ref="A4:I4"/>
    <mergeCell ref="C18:I18"/>
    <mergeCell ref="C12:I12"/>
    <mergeCell ref="C15:I15"/>
    <mergeCell ref="C16:I16"/>
    <mergeCell ref="C19:I19"/>
    <mergeCell ref="C17:I17"/>
    <mergeCell ref="C20:I20"/>
    <mergeCell ref="C24:I24"/>
    <mergeCell ref="C21:I21"/>
    <mergeCell ref="C22:I22"/>
    <mergeCell ref="C23:I23"/>
  </mergeCells>
  <phoneticPr fontId="4"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07"/>
  <sheetViews>
    <sheetView topLeftCell="A31" zoomScale="118" zoomScaleNormal="118" workbookViewId="0">
      <selection activeCell="G23" sqref="G23"/>
    </sheetView>
  </sheetViews>
  <sheetFormatPr baseColWidth="10" defaultColWidth="11.42578125" defaultRowHeight="12.75" x14ac:dyDescent="0.2"/>
  <cols>
    <col min="1" max="1" width="19.85546875" style="5" customWidth="1"/>
    <col min="2" max="3" width="9.85546875" style="5" customWidth="1"/>
    <col min="4" max="4" width="9.5703125" style="5" customWidth="1"/>
    <col min="5" max="6" width="8.7109375" style="5" customWidth="1"/>
    <col min="7" max="7" width="9.7109375" style="5" customWidth="1"/>
    <col min="8" max="8" width="2.7109375" style="5" customWidth="1"/>
    <col min="9" max="9" width="9.7109375" style="5" customWidth="1"/>
    <col min="10" max="12" width="11.42578125" style="5" customWidth="1"/>
    <col min="13" max="13" width="13.5703125" style="5" customWidth="1"/>
    <col min="14" max="18" width="11.42578125" style="5"/>
    <col min="19" max="21" width="11.42578125" style="5" hidden="1" customWidth="1"/>
    <col min="22" max="16384" width="11.42578125" style="5"/>
  </cols>
  <sheetData>
    <row r="1" spans="1:9" x14ac:dyDescent="0.2">
      <c r="A1" s="131" t="s">
        <v>41</v>
      </c>
      <c r="B1" s="132"/>
      <c r="C1" s="132"/>
      <c r="D1" s="132"/>
      <c r="E1" s="112"/>
      <c r="F1" s="112"/>
      <c r="G1" s="112"/>
      <c r="H1" s="112"/>
      <c r="I1" s="113"/>
    </row>
    <row r="2" spans="1:9" ht="13.5" thickBot="1" x14ac:dyDescent="0.25">
      <c r="A2" s="133" t="s">
        <v>42</v>
      </c>
      <c r="B2" s="134"/>
      <c r="C2" s="134"/>
      <c r="D2" s="134"/>
      <c r="E2" s="114" t="s">
        <v>67</v>
      </c>
      <c r="F2" s="114"/>
      <c r="G2" s="114"/>
      <c r="H2" s="114"/>
      <c r="I2" s="115"/>
    </row>
    <row r="3" spans="1:9" x14ac:dyDescent="0.2">
      <c r="A3" s="7" t="s">
        <v>110</v>
      </c>
      <c r="B3" s="116" t="s">
        <v>111</v>
      </c>
      <c r="C3" s="117"/>
      <c r="D3" s="117"/>
      <c r="E3" s="117"/>
      <c r="F3" s="117"/>
      <c r="G3" s="117"/>
      <c r="H3" s="117"/>
      <c r="I3" s="118"/>
    </row>
    <row r="4" spans="1:9" x14ac:dyDescent="0.2">
      <c r="A4" s="8" t="s">
        <v>43</v>
      </c>
      <c r="B4" s="56">
        <f>VLOOKUP(F4,'radiación y duración noche'!$A$4:$B$256,2,FALSE)</f>
        <v>48.853409999999997</v>
      </c>
      <c r="C4" s="11" t="s">
        <v>6</v>
      </c>
      <c r="D4" s="57">
        <f>VLOOKUP(F4,'radiación y duración noche'!$A$4:$C$256,3,FALSE)</f>
        <v>2.3490000000000002</v>
      </c>
      <c r="E4" s="11" t="s">
        <v>6</v>
      </c>
      <c r="F4" s="139" t="s">
        <v>24</v>
      </c>
      <c r="G4" s="139"/>
      <c r="H4" s="68" t="str">
        <f>HYPERLINK("#"&amp;ADDRESS(ROW(),COLUMN()-1),CHAR(128))</f>
        <v>€</v>
      </c>
      <c r="I4" s="75"/>
    </row>
    <row r="5" spans="1:9" x14ac:dyDescent="0.2">
      <c r="A5" s="8" t="s">
        <v>50</v>
      </c>
      <c r="B5" s="21">
        <v>20</v>
      </c>
      <c r="C5" s="11" t="s">
        <v>0</v>
      </c>
      <c r="D5" s="108" t="s">
        <v>44</v>
      </c>
      <c r="E5" s="107"/>
      <c r="F5" s="107"/>
      <c r="G5" s="107"/>
      <c r="H5" s="107"/>
      <c r="I5" s="106"/>
    </row>
    <row r="6" spans="1:9" x14ac:dyDescent="0.2">
      <c r="A6" s="8" t="s">
        <v>46</v>
      </c>
      <c r="B6" s="21">
        <v>24</v>
      </c>
      <c r="C6" s="11" t="s">
        <v>1</v>
      </c>
      <c r="D6" s="108" t="s">
        <v>45</v>
      </c>
      <c r="E6" s="107"/>
      <c r="F6" s="107"/>
      <c r="G6" s="107"/>
      <c r="H6" s="107"/>
      <c r="I6" s="106"/>
    </row>
    <row r="7" spans="1:9" ht="12.75" customHeight="1" x14ac:dyDescent="0.25">
      <c r="A7" s="8" t="s">
        <v>48</v>
      </c>
      <c r="B7" s="21">
        <v>35.200000000000003</v>
      </c>
      <c r="C7" s="11" t="s">
        <v>1</v>
      </c>
      <c r="D7" s="108" t="s">
        <v>47</v>
      </c>
      <c r="E7" s="107"/>
      <c r="F7" s="107"/>
      <c r="G7" s="107"/>
      <c r="H7" s="107"/>
      <c r="I7" s="106"/>
    </row>
    <row r="8" spans="1:9" ht="12.75" customHeight="1" x14ac:dyDescent="0.3">
      <c r="A8" s="84" t="s">
        <v>103</v>
      </c>
      <c r="B8" s="21">
        <v>1000</v>
      </c>
      <c r="C8" s="11" t="s">
        <v>8</v>
      </c>
      <c r="D8" s="108" t="s">
        <v>49</v>
      </c>
      <c r="E8" s="107"/>
      <c r="F8" s="107"/>
      <c r="G8" s="107"/>
      <c r="H8" s="107"/>
      <c r="I8" s="106"/>
    </row>
    <row r="9" spans="1:9" x14ac:dyDescent="0.2">
      <c r="A9" s="8" t="s">
        <v>51</v>
      </c>
      <c r="B9" s="21">
        <v>1</v>
      </c>
      <c r="C9" s="35"/>
      <c r="D9" s="128" t="s">
        <v>52</v>
      </c>
      <c r="E9" s="129"/>
      <c r="F9" s="129"/>
      <c r="G9" s="129"/>
      <c r="H9" s="129"/>
      <c r="I9" s="106"/>
    </row>
    <row r="10" spans="1:9" x14ac:dyDescent="0.2">
      <c r="A10" s="8" t="s">
        <v>66</v>
      </c>
      <c r="B10" s="21">
        <v>150</v>
      </c>
      <c r="C10" s="11" t="s">
        <v>2</v>
      </c>
      <c r="D10" s="140" t="s">
        <v>65</v>
      </c>
      <c r="E10" s="141"/>
      <c r="F10" s="21">
        <v>0</v>
      </c>
      <c r="G10" s="130" t="s">
        <v>2</v>
      </c>
      <c r="H10" s="130"/>
      <c r="I10" s="106"/>
    </row>
    <row r="11" spans="1:9" x14ac:dyDescent="0.2">
      <c r="A11" s="8" t="s">
        <v>107</v>
      </c>
      <c r="B11" s="21">
        <v>40</v>
      </c>
      <c r="C11" s="11" t="s">
        <v>0</v>
      </c>
      <c r="D11" s="107"/>
      <c r="E11" s="107"/>
      <c r="F11" s="107"/>
      <c r="G11" s="107"/>
      <c r="H11" s="107"/>
      <c r="I11" s="106"/>
    </row>
    <row r="12" spans="1:9" x14ac:dyDescent="0.2">
      <c r="A12" s="8" t="s">
        <v>108</v>
      </c>
      <c r="B12" s="21">
        <v>0.5</v>
      </c>
      <c r="C12" s="11" t="s">
        <v>7</v>
      </c>
      <c r="D12" s="108" t="s">
        <v>113</v>
      </c>
      <c r="E12" s="107"/>
      <c r="F12" s="107"/>
      <c r="G12" s="107"/>
      <c r="H12" s="107"/>
      <c r="I12" s="106"/>
    </row>
    <row r="13" spans="1:9" x14ac:dyDescent="0.2">
      <c r="A13" s="23" t="s">
        <v>53</v>
      </c>
      <c r="B13" s="21">
        <v>10.02</v>
      </c>
      <c r="C13" s="11" t="s">
        <v>2</v>
      </c>
      <c r="D13" s="104" t="s">
        <v>112</v>
      </c>
      <c r="E13" s="105"/>
      <c r="F13" s="105"/>
      <c r="G13" s="105"/>
      <c r="H13" s="105"/>
      <c r="I13" s="106"/>
    </row>
    <row r="14" spans="1:9" ht="15.75" x14ac:dyDescent="0.3">
      <c r="A14" s="8" t="s">
        <v>54</v>
      </c>
      <c r="B14" s="21">
        <v>1500</v>
      </c>
      <c r="C14" s="11" t="s">
        <v>9</v>
      </c>
      <c r="D14" s="107"/>
      <c r="E14" s="107"/>
      <c r="F14" s="107"/>
      <c r="G14" s="107"/>
      <c r="H14" s="107"/>
      <c r="I14" s="106"/>
    </row>
    <row r="15" spans="1:9" x14ac:dyDescent="0.2">
      <c r="A15" s="8" t="s">
        <v>109</v>
      </c>
      <c r="B15" s="83">
        <v>80</v>
      </c>
      <c r="C15" s="11" t="s">
        <v>0</v>
      </c>
      <c r="D15" s="108" t="s">
        <v>56</v>
      </c>
      <c r="E15" s="107"/>
      <c r="F15" s="107"/>
      <c r="G15" s="107"/>
      <c r="H15" s="107"/>
      <c r="I15" s="106"/>
    </row>
    <row r="16" spans="1:9" x14ac:dyDescent="0.2">
      <c r="A16" s="8" t="s">
        <v>55</v>
      </c>
      <c r="B16" s="21">
        <v>80</v>
      </c>
      <c r="C16" s="11" t="s">
        <v>0</v>
      </c>
      <c r="D16" s="107"/>
      <c r="E16" s="107"/>
      <c r="F16" s="107"/>
      <c r="G16" s="107"/>
      <c r="H16" s="107"/>
      <c r="I16" s="106"/>
    </row>
    <row r="17" spans="1:21" ht="13.5" thickBot="1" x14ac:dyDescent="0.25">
      <c r="A17" s="76" t="s">
        <v>57</v>
      </c>
      <c r="B17" s="36" t="str">
        <f>IF(COUNTIF(H21:H44,"error")&lt;&gt;0,"error",MIN(H21:H44))</f>
        <v>error</v>
      </c>
      <c r="C17" s="60" t="s">
        <v>4</v>
      </c>
      <c r="D17" s="109" t="s">
        <v>60</v>
      </c>
      <c r="E17" s="110"/>
      <c r="F17" s="110"/>
      <c r="G17" s="110"/>
      <c r="H17" s="110"/>
      <c r="I17" s="111"/>
      <c r="S17" s="41" t="s">
        <v>25</v>
      </c>
    </row>
    <row r="18" spans="1:21" x14ac:dyDescent="0.2">
      <c r="A18" s="119" t="s">
        <v>58</v>
      </c>
      <c r="B18" s="122" t="s">
        <v>114</v>
      </c>
      <c r="C18" s="136" t="s">
        <v>59</v>
      </c>
      <c r="D18" s="135" t="s">
        <v>3</v>
      </c>
      <c r="E18" s="135"/>
      <c r="F18" s="135"/>
      <c r="G18" s="135"/>
      <c r="H18" s="96" t="s">
        <v>106</v>
      </c>
      <c r="I18" s="97"/>
      <c r="S18" s="40">
        <f>VLOOKUP(F4,'radiación y duración noche'!$A$4:$B$256,2,FALSE)</f>
        <v>48.853409999999997</v>
      </c>
    </row>
    <row r="19" spans="1:21" x14ac:dyDescent="0.2">
      <c r="A19" s="120"/>
      <c r="B19" s="123"/>
      <c r="C19" s="137"/>
      <c r="D19" s="124" t="s">
        <v>61</v>
      </c>
      <c r="E19" s="125" t="s">
        <v>62</v>
      </c>
      <c r="F19" s="77" t="s">
        <v>68</v>
      </c>
      <c r="G19" s="67" t="s">
        <v>63</v>
      </c>
      <c r="H19" s="98" t="s">
        <v>105</v>
      </c>
      <c r="I19" s="99"/>
      <c r="S19" s="6"/>
    </row>
    <row r="20" spans="1:21" ht="13.5" thickBot="1" x14ac:dyDescent="0.25">
      <c r="A20" s="121"/>
      <c r="B20" s="100"/>
      <c r="C20" s="138"/>
      <c r="D20" s="100"/>
      <c r="E20" s="100"/>
      <c r="F20" s="126" t="s">
        <v>64</v>
      </c>
      <c r="G20" s="127"/>
      <c r="H20" s="100"/>
      <c r="I20" s="101"/>
      <c r="S20" s="31" t="s">
        <v>11</v>
      </c>
      <c r="T20" s="32" t="s">
        <v>26</v>
      </c>
      <c r="U20" s="32" t="s">
        <v>27</v>
      </c>
    </row>
    <row r="21" spans="1:21" x14ac:dyDescent="0.2">
      <c r="A21" s="69">
        <v>42931</v>
      </c>
      <c r="B21" s="70">
        <f t="shared" ref="B21:B32" si="0">T21</f>
        <v>5.36</v>
      </c>
      <c r="C21" s="70">
        <f>IF(AND(U21=0,$U$33=0),S21,U21)</f>
        <v>9.15</v>
      </c>
      <c r="D21" s="71">
        <f>30.4375*B21*(100-$B$5)/100*$B$8*$B$9/$B$7</f>
        <v>3707.8409090909086</v>
      </c>
      <c r="E21" s="72">
        <f>IF(SUM($C$21:$C$44)&gt;0,30.4375*((C21+2*$B$12)*$B$10/$B$6*$B$11/100+(24-C21-2*$B$12)*$F$10/$B$6*$B$11/100+24*$B$13/$B$6),30.4375*((S21+2*$B$12)*$B$10/$B$6*$B$11/100+(24-S21-2*$B$12)*$F$10/$B$6*$B$11/100+24*$B$13/$B$6))</f>
        <v>1077.3353124999999</v>
      </c>
      <c r="F21" s="73">
        <f>B14*B15/100</f>
        <v>1200</v>
      </c>
      <c r="G21" s="74">
        <f>IF(F21="error","error",IF((D21*$B$16/100-E21+F21)&gt;$B$14*$B$15/100,$B$14*$B$15/100,IF((D21*$B$16/100-E21+F21)&lt;0,"error",(D21*$B$16/100-E21+F21))))</f>
        <v>1200</v>
      </c>
      <c r="H21" s="102">
        <f>F21/(E21/30.4375)</f>
        <v>33.903093657296232</v>
      </c>
      <c r="I21" s="103"/>
      <c r="S21" s="32">
        <f t="shared" ref="S21:S44" si="1">IF($B$4="error","error",(24-24/180*ACOS((-TAN($B$4*PI()/180))*TAN(SIN((360/365.25)*((MONTH(A21)*(30.4375))-80)*PI()/180)*23.45*PI()/180))/PI()*180))</f>
        <v>9.1513526082132337</v>
      </c>
      <c r="T21" s="32">
        <f>IF($F$4="","",VLOOKUP($F$4,'radiación y duración noche'!$A$4:$O$256,MONTH($A21)+3,FALSE))</f>
        <v>5.36</v>
      </c>
      <c r="U21" s="32">
        <f>IF($F$4="","",VLOOKUP($F$4,'radiación y duración noche'!$A$4:$AA$256,MONTH($A21)+15,FALSE))</f>
        <v>9.15</v>
      </c>
    </row>
    <row r="22" spans="1:21" x14ac:dyDescent="0.2">
      <c r="A22" s="25">
        <f>A21+365.25/12</f>
        <v>42961.4375</v>
      </c>
      <c r="B22" s="58">
        <f t="shared" si="0"/>
        <v>4.79</v>
      </c>
      <c r="C22" s="70">
        <f t="shared" ref="C22:C32" si="2">IF(AND(U22=0,$U$33=0),S22,U22)</f>
        <v>10.83</v>
      </c>
      <c r="D22" s="12">
        <f t="shared" ref="D22:D44" si="3">30.4375*B22*(100-$B$5)/100*$B$8*$B$9/$B$7</f>
        <v>3313.5369318181815</v>
      </c>
      <c r="E22" s="26">
        <f t="shared" ref="E22:E44" si="4">IF(SUM($C$21:$C$44)&gt;0,30.4375*((C22+2*$B$12)*$B$10/$B$6*$B$11/100+(24-C22-2*$B$12)*$F$10/$B$6*$B$11/100+24*$B$13/$B$6),30.4375*((S22+2*$B$12)*$B$10/$B$6*$B$11/100+(24-S22-2*$B$12)*$F$10/$B$6*$B$11/100+24*$B$13/$B$6))</f>
        <v>1205.1728125</v>
      </c>
      <c r="F22" s="14">
        <f t="shared" ref="F22:F32" si="5">G21</f>
        <v>1200</v>
      </c>
      <c r="G22" s="27">
        <f t="shared" ref="G22:G44" si="6">IF(F22="error","error",IF((D22*$B$16/100-E22+F22)&gt;$B$14*$B$15/100,$B$14*$B$15/100,IF((D22*$B$16/100-E22+F22)&lt;0,"error",(D22*$B$16/100-E22+F22))))</f>
        <v>1200</v>
      </c>
      <c r="H22" s="94">
        <f>IF(F22="error","error",F22/(E22/30.4375))</f>
        <v>30.306856926379595</v>
      </c>
      <c r="I22" s="95"/>
      <c r="S22" s="32">
        <f t="shared" si="1"/>
        <v>10.832554156930961</v>
      </c>
      <c r="T22" s="32">
        <f>IF($F$4="","",VLOOKUP($F$4,'radiación y duración noche'!$A$4:$O$256,MONTH($A22)+3,FALSE))</f>
        <v>4.79</v>
      </c>
      <c r="U22" s="32">
        <f>IF($F$4="","",VLOOKUP($F$4,'radiación y duración noche'!$A$4:$AA$256,MONTH($A22)+15,FALSE))</f>
        <v>10.83</v>
      </c>
    </row>
    <row r="23" spans="1:21" x14ac:dyDescent="0.2">
      <c r="A23" s="25">
        <f t="shared" ref="A23:A44" si="7">A22+365.25/12</f>
        <v>42991.875</v>
      </c>
      <c r="B23" s="58">
        <f t="shared" si="0"/>
        <v>3.39</v>
      </c>
      <c r="C23" s="70">
        <f t="shared" si="2"/>
        <v>12.7</v>
      </c>
      <c r="D23" s="12">
        <f t="shared" si="3"/>
        <v>2345.0710227272725</v>
      </c>
      <c r="E23" s="26">
        <f t="shared" si="4"/>
        <v>1347.4681249999999</v>
      </c>
      <c r="F23" s="14">
        <f t="shared" si="5"/>
        <v>1200</v>
      </c>
      <c r="G23" s="27">
        <f t="shared" si="6"/>
        <v>1200</v>
      </c>
      <c r="H23" s="94">
        <f t="shared" ref="H23:H32" si="8">IF(F23="error","error",F23/(E23/30.4375))</f>
        <v>27.106392590919359</v>
      </c>
      <c r="I23" s="95"/>
      <c r="S23" s="32">
        <f t="shared" si="1"/>
        <v>12.694360682974715</v>
      </c>
      <c r="T23" s="32">
        <f>IF($F$4="","",VLOOKUP($F$4,'radiación y duración noche'!$A$4:$O$256,MONTH($A23)+3,FALSE))</f>
        <v>3.39</v>
      </c>
      <c r="U23" s="32">
        <f>IF($F$4="","",VLOOKUP($F$4,'radiación y duración noche'!$A$4:$AA$256,MONTH($A23)+15,FALSE))</f>
        <v>12.7</v>
      </c>
    </row>
    <row r="24" spans="1:21" x14ac:dyDescent="0.2">
      <c r="A24" s="25">
        <f t="shared" si="7"/>
        <v>43022.3125</v>
      </c>
      <c r="B24" s="58">
        <f t="shared" si="0"/>
        <v>2.04</v>
      </c>
      <c r="C24" s="70">
        <f t="shared" si="2"/>
        <v>14.46</v>
      </c>
      <c r="D24" s="12">
        <f t="shared" si="3"/>
        <v>1411.1931818181818</v>
      </c>
      <c r="E24" s="26">
        <f t="shared" si="4"/>
        <v>1481.3931250000001</v>
      </c>
      <c r="F24" s="14">
        <f t="shared" si="5"/>
        <v>1200</v>
      </c>
      <c r="G24" s="27">
        <f t="shared" si="6"/>
        <v>847.56142045454544</v>
      </c>
      <c r="H24" s="94">
        <f t="shared" si="8"/>
        <v>24.655845490034928</v>
      </c>
      <c r="I24" s="95"/>
      <c r="S24" s="32">
        <f t="shared" si="1"/>
        <v>14.455309058937654</v>
      </c>
      <c r="T24" s="32">
        <f>IF($F$4="","",VLOOKUP($F$4,'radiación y duración noche'!$A$4:$O$256,MONTH($A24)+3,FALSE))</f>
        <v>2.04</v>
      </c>
      <c r="U24" s="32">
        <f>IF($F$4="","",VLOOKUP($F$4,'radiación y duración noche'!$A$4:$AA$256,MONTH($A24)+15,FALSE))</f>
        <v>14.46</v>
      </c>
    </row>
    <row r="25" spans="1:21" x14ac:dyDescent="0.2">
      <c r="A25" s="25">
        <f t="shared" si="7"/>
        <v>43052.75</v>
      </c>
      <c r="B25" s="58">
        <f t="shared" si="0"/>
        <v>1.2</v>
      </c>
      <c r="C25" s="70">
        <f t="shared" si="2"/>
        <v>15.71</v>
      </c>
      <c r="D25" s="12">
        <f t="shared" si="3"/>
        <v>830.11363636363626</v>
      </c>
      <c r="E25" s="26">
        <f t="shared" si="4"/>
        <v>1576.5103125000001</v>
      </c>
      <c r="F25" s="14">
        <f t="shared" si="5"/>
        <v>847.56142045454544</v>
      </c>
      <c r="G25" s="27" t="str">
        <f t="shared" si="6"/>
        <v>error</v>
      </c>
      <c r="H25" s="94">
        <f t="shared" si="8"/>
        <v>16.363769098456327</v>
      </c>
      <c r="I25" s="95"/>
      <c r="S25" s="32">
        <f t="shared" si="1"/>
        <v>15.710744522370364</v>
      </c>
      <c r="T25" s="32">
        <f>IF($F$4="","",VLOOKUP($F$4,'radiación y duración noche'!$A$4:$O$256,MONTH($A25)+3,FALSE))</f>
        <v>1.2</v>
      </c>
      <c r="U25" s="32">
        <f>IF($F$4="","",VLOOKUP($F$4,'radiación y duración noche'!$A$4:$AA$256,MONTH($A25)+15,FALSE))</f>
        <v>15.71</v>
      </c>
    </row>
    <row r="26" spans="1:21" x14ac:dyDescent="0.2">
      <c r="A26" s="25">
        <f t="shared" si="7"/>
        <v>43083.1875</v>
      </c>
      <c r="B26" s="58">
        <f t="shared" si="0"/>
        <v>0.83</v>
      </c>
      <c r="C26" s="70">
        <f t="shared" si="2"/>
        <v>15.88</v>
      </c>
      <c r="D26" s="12">
        <f t="shared" si="3"/>
        <v>574.16193181818176</v>
      </c>
      <c r="E26" s="26">
        <f t="shared" si="4"/>
        <v>1589.4462500000004</v>
      </c>
      <c r="F26" s="14" t="str">
        <f t="shared" si="5"/>
        <v>error</v>
      </c>
      <c r="G26" s="27" t="str">
        <f t="shared" si="6"/>
        <v>error</v>
      </c>
      <c r="H26" s="94" t="str">
        <f t="shared" si="8"/>
        <v>error</v>
      </c>
      <c r="I26" s="95"/>
      <c r="S26" s="32">
        <f t="shared" si="1"/>
        <v>15.876722304434557</v>
      </c>
      <c r="T26" s="32">
        <f>IF($F$4="","",VLOOKUP($F$4,'radiación y duración noche'!$A$4:$O$256,MONTH($A26)+3,FALSE))</f>
        <v>0.83</v>
      </c>
      <c r="U26" s="32">
        <f>IF($F$4="","",VLOOKUP($F$4,'radiación y duración noche'!$A$4:$AA$256,MONTH($A26)+15,FALSE))</f>
        <v>15.88</v>
      </c>
    </row>
    <row r="27" spans="1:21" x14ac:dyDescent="0.2">
      <c r="A27" s="25">
        <f t="shared" si="7"/>
        <v>43113.625</v>
      </c>
      <c r="B27" s="58">
        <f t="shared" si="0"/>
        <v>1.04</v>
      </c>
      <c r="C27" s="70">
        <f t="shared" si="2"/>
        <v>14.84</v>
      </c>
      <c r="D27" s="12">
        <f t="shared" si="3"/>
        <v>719.43181818181813</v>
      </c>
      <c r="E27" s="26">
        <f t="shared" si="4"/>
        <v>1510.3087500000001</v>
      </c>
      <c r="F27" s="14" t="str">
        <f t="shared" si="5"/>
        <v>error</v>
      </c>
      <c r="G27" s="27" t="str">
        <f t="shared" si="6"/>
        <v>error</v>
      </c>
      <c r="H27" s="94" t="str">
        <f t="shared" si="8"/>
        <v>error</v>
      </c>
      <c r="I27" s="95"/>
      <c r="S27" s="32">
        <f t="shared" si="1"/>
        <v>14.848647391786768</v>
      </c>
      <c r="T27" s="32">
        <f>IF($F$4="","",VLOOKUP($F$4,'radiación y duración noche'!$A$4:$O$256,MONTH($A27)+3,FALSE))</f>
        <v>1.04</v>
      </c>
      <c r="U27" s="32">
        <f>IF($F$4="","",VLOOKUP($F$4,'radiación y duración noche'!$A$4:$AA$256,MONTH($A27)+15,FALSE))</f>
        <v>14.84</v>
      </c>
    </row>
    <row r="28" spans="1:21" x14ac:dyDescent="0.2">
      <c r="A28" s="25">
        <f t="shared" si="7"/>
        <v>43144.0625</v>
      </c>
      <c r="B28" s="58">
        <f t="shared" si="0"/>
        <v>1.73</v>
      </c>
      <c r="C28" s="70">
        <f t="shared" si="2"/>
        <v>13.67</v>
      </c>
      <c r="D28" s="12">
        <f t="shared" si="3"/>
        <v>1196.747159090909</v>
      </c>
      <c r="E28" s="26">
        <f t="shared" si="4"/>
        <v>1421.2790624999998</v>
      </c>
      <c r="F28" s="14" t="str">
        <f t="shared" si="5"/>
        <v>error</v>
      </c>
      <c r="G28" s="27" t="str">
        <f t="shared" si="6"/>
        <v>error</v>
      </c>
      <c r="H28" s="94" t="str">
        <f t="shared" si="8"/>
        <v>error</v>
      </c>
      <c r="I28" s="95"/>
      <c r="S28" s="32">
        <f t="shared" si="1"/>
        <v>13.167445843069039</v>
      </c>
      <c r="T28" s="32">
        <f>IF($F$4="","",VLOOKUP($F$4,'radiación y duración noche'!$A$4:$O$256,MONTH($A28)+3,FALSE))</f>
        <v>1.73</v>
      </c>
      <c r="U28" s="32">
        <f>IF($F$4="","",VLOOKUP($F$4,'radiación y duración noche'!$A$4:$AA$256,MONTH($A28)+15,FALSE))</f>
        <v>13.67</v>
      </c>
    </row>
    <row r="29" spans="1:21" x14ac:dyDescent="0.2">
      <c r="A29" s="25">
        <f t="shared" si="7"/>
        <v>43174.5</v>
      </c>
      <c r="B29" s="58">
        <f t="shared" si="0"/>
        <v>2.78</v>
      </c>
      <c r="C29" s="70">
        <f t="shared" si="2"/>
        <v>11.31</v>
      </c>
      <c r="D29" s="12">
        <f t="shared" si="3"/>
        <v>1923.0965909090908</v>
      </c>
      <c r="E29" s="26">
        <f t="shared" si="4"/>
        <v>1241.6978125000001</v>
      </c>
      <c r="F29" s="14" t="str">
        <f t="shared" si="5"/>
        <v>error</v>
      </c>
      <c r="G29" s="27" t="str">
        <f t="shared" si="6"/>
        <v>error</v>
      </c>
      <c r="H29" s="94" t="str">
        <f t="shared" si="8"/>
        <v>error</v>
      </c>
      <c r="I29" s="95"/>
      <c r="S29" s="32">
        <f t="shared" si="1"/>
        <v>11.305639317025284</v>
      </c>
      <c r="T29" s="32">
        <f>IF($F$4="","",VLOOKUP($F$4,'radiación y duración noche'!$A$4:$O$256,MONTH($A29)+3,FALSE))</f>
        <v>2.78</v>
      </c>
      <c r="U29" s="32">
        <f>IF($F$4="","",VLOOKUP($F$4,'radiación y duración noche'!$A$4:$AA$256,MONTH($A29)+15,FALSE))</f>
        <v>11.31</v>
      </c>
    </row>
    <row r="30" spans="1:21" x14ac:dyDescent="0.2">
      <c r="A30" s="25">
        <f t="shared" si="7"/>
        <v>43204.9375</v>
      </c>
      <c r="B30" s="58">
        <f t="shared" si="0"/>
        <v>3.95</v>
      </c>
      <c r="C30" s="70">
        <f t="shared" si="2"/>
        <v>9.5399999999999991</v>
      </c>
      <c r="D30" s="12">
        <f t="shared" si="3"/>
        <v>2732.457386363636</v>
      </c>
      <c r="E30" s="26">
        <f t="shared" si="4"/>
        <v>1107.0118749999997</v>
      </c>
      <c r="F30" s="14" t="str">
        <f t="shared" si="5"/>
        <v>error</v>
      </c>
      <c r="G30" s="27" t="str">
        <f t="shared" si="6"/>
        <v>error</v>
      </c>
      <c r="H30" s="94" t="str">
        <f t="shared" si="8"/>
        <v>error</v>
      </c>
      <c r="I30" s="95"/>
      <c r="S30" s="32">
        <f t="shared" si="1"/>
        <v>9.5446909410623455</v>
      </c>
      <c r="T30" s="32">
        <f>IF($F$4="","",VLOOKUP($F$4,'radiación y duración noche'!$A$4:$O$256,MONTH($A30)+3,FALSE))</f>
        <v>3.95</v>
      </c>
      <c r="U30" s="32">
        <f>IF($F$4="","",VLOOKUP($F$4,'radiación y duración noche'!$A$4:$AA$256,MONTH($A30)+15,FALSE))</f>
        <v>9.5399999999999991</v>
      </c>
    </row>
    <row r="31" spans="1:21" x14ac:dyDescent="0.2">
      <c r="A31" s="25">
        <f t="shared" si="7"/>
        <v>43235.375</v>
      </c>
      <c r="B31" s="58">
        <f t="shared" si="0"/>
        <v>5.04</v>
      </c>
      <c r="C31" s="70">
        <f t="shared" si="2"/>
        <v>8.2899999999999991</v>
      </c>
      <c r="D31" s="12">
        <f t="shared" si="3"/>
        <v>3486.4772727272721</v>
      </c>
      <c r="E31" s="26">
        <f t="shared" si="4"/>
        <v>1011.8946874999997</v>
      </c>
      <c r="F31" s="14" t="str">
        <f t="shared" si="5"/>
        <v>error</v>
      </c>
      <c r="G31" s="27" t="str">
        <f t="shared" si="6"/>
        <v>error</v>
      </c>
      <c r="H31" s="94" t="str">
        <f t="shared" si="8"/>
        <v>error</v>
      </c>
      <c r="I31" s="95"/>
      <c r="S31" s="32">
        <f t="shared" si="1"/>
        <v>8.2892554776296326</v>
      </c>
      <c r="T31" s="32">
        <f>IF($F$4="","",VLOOKUP($F$4,'radiación y duración noche'!$A$4:$O$256,MONTH($A31)+3,FALSE))</f>
        <v>5.04</v>
      </c>
      <c r="U31" s="32">
        <f>IF($F$4="","",VLOOKUP($F$4,'radiación y duración noche'!$A$4:$AA$256,MONTH($A31)+15,FALSE))</f>
        <v>8.2899999999999991</v>
      </c>
    </row>
    <row r="32" spans="1:21" x14ac:dyDescent="0.2">
      <c r="A32" s="25">
        <f t="shared" si="7"/>
        <v>43265.8125</v>
      </c>
      <c r="B32" s="58">
        <f t="shared" si="0"/>
        <v>5.39</v>
      </c>
      <c r="C32" s="70">
        <f t="shared" si="2"/>
        <v>8.1199999999999992</v>
      </c>
      <c r="D32" s="12">
        <f t="shared" si="3"/>
        <v>3728.5937499999995</v>
      </c>
      <c r="E32" s="26">
        <f t="shared" si="4"/>
        <v>998.95874999999978</v>
      </c>
      <c r="F32" s="14" t="str">
        <f t="shared" si="5"/>
        <v>error</v>
      </c>
      <c r="G32" s="27" t="str">
        <f t="shared" si="6"/>
        <v>error</v>
      </c>
      <c r="H32" s="94" t="str">
        <f t="shared" si="8"/>
        <v>error</v>
      </c>
      <c r="I32" s="95"/>
      <c r="S32" s="32">
        <f t="shared" si="1"/>
        <v>8.1232776955654415</v>
      </c>
      <c r="T32" s="32">
        <f>IF($F$4="","",VLOOKUP($F$4,'radiación y duración noche'!$A$4:$O$256,MONTH($A32)+3,FALSE))</f>
        <v>5.39</v>
      </c>
      <c r="U32" s="32">
        <f>IF($F$4="","",VLOOKUP($F$4,'radiación y duración noche'!$A$4:$AA$256,MONTH($A32)+15,FALSE))</f>
        <v>8.1199999999999992</v>
      </c>
    </row>
    <row r="33" spans="1:21" x14ac:dyDescent="0.2">
      <c r="A33" s="25">
        <f t="shared" si="7"/>
        <v>43296.25</v>
      </c>
      <c r="B33" s="58">
        <f>B21</f>
        <v>5.36</v>
      </c>
      <c r="C33" s="58">
        <f t="shared" ref="C33:C44" si="9">C21</f>
        <v>9.15</v>
      </c>
      <c r="D33" s="12">
        <f t="shared" si="3"/>
        <v>3707.8409090909086</v>
      </c>
      <c r="E33" s="26">
        <f t="shared" si="4"/>
        <v>1077.3353124999999</v>
      </c>
      <c r="F33" s="14" t="str">
        <f t="shared" ref="F33:F44" si="10">G32</f>
        <v>error</v>
      </c>
      <c r="G33" s="27" t="str">
        <f t="shared" si="6"/>
        <v>error</v>
      </c>
      <c r="H33" s="94" t="str">
        <f t="shared" ref="H33:H44" si="11">IF(F33="error","error",F33/(E33/30.4375))</f>
        <v>error</v>
      </c>
      <c r="I33" s="95"/>
      <c r="S33" s="32">
        <f t="shared" si="1"/>
        <v>9.1513526082132337</v>
      </c>
      <c r="U33" s="5">
        <f>SUM(U21:U32)</f>
        <v>144.5</v>
      </c>
    </row>
    <row r="34" spans="1:21" x14ac:dyDescent="0.2">
      <c r="A34" s="25">
        <f t="shared" si="7"/>
        <v>43326.6875</v>
      </c>
      <c r="B34" s="58">
        <f t="shared" ref="B34:B44" si="12">B22</f>
        <v>4.79</v>
      </c>
      <c r="C34" s="58">
        <f t="shared" si="9"/>
        <v>10.83</v>
      </c>
      <c r="D34" s="12">
        <f t="shared" si="3"/>
        <v>3313.5369318181815</v>
      </c>
      <c r="E34" s="26">
        <f t="shared" si="4"/>
        <v>1205.1728125</v>
      </c>
      <c r="F34" s="14" t="str">
        <f t="shared" si="10"/>
        <v>error</v>
      </c>
      <c r="G34" s="27" t="str">
        <f t="shared" si="6"/>
        <v>error</v>
      </c>
      <c r="H34" s="94" t="str">
        <f t="shared" si="11"/>
        <v>error</v>
      </c>
      <c r="I34" s="95"/>
      <c r="S34" s="32">
        <f t="shared" si="1"/>
        <v>10.832554156930961</v>
      </c>
    </row>
    <row r="35" spans="1:21" x14ac:dyDescent="0.2">
      <c r="A35" s="25">
        <f t="shared" si="7"/>
        <v>43357.125</v>
      </c>
      <c r="B35" s="58">
        <f t="shared" si="12"/>
        <v>3.39</v>
      </c>
      <c r="C35" s="58">
        <f t="shared" si="9"/>
        <v>12.7</v>
      </c>
      <c r="D35" s="12">
        <f t="shared" si="3"/>
        <v>2345.0710227272725</v>
      </c>
      <c r="E35" s="26">
        <f t="shared" si="4"/>
        <v>1347.4681249999999</v>
      </c>
      <c r="F35" s="14" t="str">
        <f t="shared" si="10"/>
        <v>error</v>
      </c>
      <c r="G35" s="27" t="str">
        <f t="shared" si="6"/>
        <v>error</v>
      </c>
      <c r="H35" s="94" t="str">
        <f t="shared" si="11"/>
        <v>error</v>
      </c>
      <c r="I35" s="95"/>
      <c r="S35" s="32">
        <f t="shared" si="1"/>
        <v>12.694360682974715</v>
      </c>
    </row>
    <row r="36" spans="1:21" x14ac:dyDescent="0.2">
      <c r="A36" s="25">
        <f t="shared" si="7"/>
        <v>43387.5625</v>
      </c>
      <c r="B36" s="58">
        <f t="shared" si="12"/>
        <v>2.04</v>
      </c>
      <c r="C36" s="58">
        <f t="shared" si="9"/>
        <v>14.46</v>
      </c>
      <c r="D36" s="12">
        <f t="shared" si="3"/>
        <v>1411.1931818181818</v>
      </c>
      <c r="E36" s="26">
        <f t="shared" si="4"/>
        <v>1481.3931250000001</v>
      </c>
      <c r="F36" s="14" t="str">
        <f t="shared" si="10"/>
        <v>error</v>
      </c>
      <c r="G36" s="27" t="str">
        <f t="shared" si="6"/>
        <v>error</v>
      </c>
      <c r="H36" s="94" t="str">
        <f t="shared" si="11"/>
        <v>error</v>
      </c>
      <c r="I36" s="95"/>
      <c r="S36" s="32">
        <f t="shared" si="1"/>
        <v>14.455309058937654</v>
      </c>
    </row>
    <row r="37" spans="1:21" x14ac:dyDescent="0.2">
      <c r="A37" s="25">
        <f t="shared" si="7"/>
        <v>43418</v>
      </c>
      <c r="B37" s="58">
        <f t="shared" si="12"/>
        <v>1.2</v>
      </c>
      <c r="C37" s="58">
        <f t="shared" si="9"/>
        <v>15.71</v>
      </c>
      <c r="D37" s="12">
        <f t="shared" si="3"/>
        <v>830.11363636363626</v>
      </c>
      <c r="E37" s="26">
        <f t="shared" si="4"/>
        <v>1576.5103125000001</v>
      </c>
      <c r="F37" s="14" t="str">
        <f t="shared" si="10"/>
        <v>error</v>
      </c>
      <c r="G37" s="27" t="str">
        <f t="shared" si="6"/>
        <v>error</v>
      </c>
      <c r="H37" s="94" t="str">
        <f t="shared" si="11"/>
        <v>error</v>
      </c>
      <c r="I37" s="95"/>
      <c r="S37" s="32">
        <f t="shared" si="1"/>
        <v>15.710744522370364</v>
      </c>
    </row>
    <row r="38" spans="1:21" x14ac:dyDescent="0.2">
      <c r="A38" s="25">
        <f t="shared" si="7"/>
        <v>43448.4375</v>
      </c>
      <c r="B38" s="58">
        <f t="shared" si="12"/>
        <v>0.83</v>
      </c>
      <c r="C38" s="58">
        <f t="shared" si="9"/>
        <v>15.88</v>
      </c>
      <c r="D38" s="12">
        <f t="shared" si="3"/>
        <v>574.16193181818176</v>
      </c>
      <c r="E38" s="26">
        <f t="shared" si="4"/>
        <v>1589.4462500000004</v>
      </c>
      <c r="F38" s="14" t="str">
        <f t="shared" si="10"/>
        <v>error</v>
      </c>
      <c r="G38" s="27" t="str">
        <f t="shared" si="6"/>
        <v>error</v>
      </c>
      <c r="H38" s="94" t="str">
        <f t="shared" si="11"/>
        <v>error</v>
      </c>
      <c r="I38" s="95"/>
      <c r="S38" s="32">
        <f t="shared" si="1"/>
        <v>15.876722304434557</v>
      </c>
    </row>
    <row r="39" spans="1:21" x14ac:dyDescent="0.2">
      <c r="A39" s="25">
        <f t="shared" si="7"/>
        <v>43478.875</v>
      </c>
      <c r="B39" s="58">
        <f t="shared" si="12"/>
        <v>1.04</v>
      </c>
      <c r="C39" s="58">
        <f t="shared" si="9"/>
        <v>14.84</v>
      </c>
      <c r="D39" s="12">
        <f t="shared" si="3"/>
        <v>719.43181818181813</v>
      </c>
      <c r="E39" s="26">
        <f t="shared" si="4"/>
        <v>1510.3087500000001</v>
      </c>
      <c r="F39" s="14" t="str">
        <f t="shared" si="10"/>
        <v>error</v>
      </c>
      <c r="G39" s="27" t="str">
        <f t="shared" si="6"/>
        <v>error</v>
      </c>
      <c r="H39" s="94" t="str">
        <f t="shared" si="11"/>
        <v>error</v>
      </c>
      <c r="I39" s="95"/>
      <c r="S39" s="32">
        <f t="shared" si="1"/>
        <v>14.848647391786768</v>
      </c>
    </row>
    <row r="40" spans="1:21" x14ac:dyDescent="0.2">
      <c r="A40" s="25">
        <f t="shared" si="7"/>
        <v>43509.3125</v>
      </c>
      <c r="B40" s="58">
        <f t="shared" si="12"/>
        <v>1.73</v>
      </c>
      <c r="C40" s="58">
        <f t="shared" si="9"/>
        <v>13.67</v>
      </c>
      <c r="D40" s="12">
        <f t="shared" si="3"/>
        <v>1196.747159090909</v>
      </c>
      <c r="E40" s="26">
        <f t="shared" si="4"/>
        <v>1421.2790624999998</v>
      </c>
      <c r="F40" s="14" t="str">
        <f t="shared" si="10"/>
        <v>error</v>
      </c>
      <c r="G40" s="27" t="str">
        <f t="shared" si="6"/>
        <v>error</v>
      </c>
      <c r="H40" s="94" t="str">
        <f t="shared" si="11"/>
        <v>error</v>
      </c>
      <c r="I40" s="95"/>
      <c r="K40" s="24"/>
      <c r="S40" s="32">
        <f t="shared" si="1"/>
        <v>13.167445843069039</v>
      </c>
    </row>
    <row r="41" spans="1:21" x14ac:dyDescent="0.2">
      <c r="A41" s="25">
        <f t="shared" si="7"/>
        <v>43539.75</v>
      </c>
      <c r="B41" s="58">
        <f t="shared" si="12"/>
        <v>2.78</v>
      </c>
      <c r="C41" s="58">
        <f t="shared" si="9"/>
        <v>11.31</v>
      </c>
      <c r="D41" s="12">
        <f t="shared" si="3"/>
        <v>1923.0965909090908</v>
      </c>
      <c r="E41" s="26">
        <f t="shared" si="4"/>
        <v>1241.6978125000001</v>
      </c>
      <c r="F41" s="14" t="str">
        <f t="shared" si="10"/>
        <v>error</v>
      </c>
      <c r="G41" s="27" t="str">
        <f t="shared" si="6"/>
        <v>error</v>
      </c>
      <c r="H41" s="94" t="str">
        <f t="shared" si="11"/>
        <v>error</v>
      </c>
      <c r="I41" s="95"/>
      <c r="S41" s="32">
        <f t="shared" si="1"/>
        <v>11.305639317025284</v>
      </c>
    </row>
    <row r="42" spans="1:21" x14ac:dyDescent="0.2">
      <c r="A42" s="25">
        <f t="shared" si="7"/>
        <v>43570.1875</v>
      </c>
      <c r="B42" s="58">
        <f t="shared" si="12"/>
        <v>3.95</v>
      </c>
      <c r="C42" s="58">
        <f t="shared" si="9"/>
        <v>9.5399999999999991</v>
      </c>
      <c r="D42" s="12">
        <f t="shared" si="3"/>
        <v>2732.457386363636</v>
      </c>
      <c r="E42" s="26">
        <f t="shared" si="4"/>
        <v>1107.0118749999997</v>
      </c>
      <c r="F42" s="14" t="str">
        <f t="shared" si="10"/>
        <v>error</v>
      </c>
      <c r="G42" s="27" t="str">
        <f t="shared" si="6"/>
        <v>error</v>
      </c>
      <c r="H42" s="94" t="str">
        <f t="shared" si="11"/>
        <v>error</v>
      </c>
      <c r="I42" s="95"/>
      <c r="S42" s="32">
        <f t="shared" si="1"/>
        <v>9.5446909410623455</v>
      </c>
    </row>
    <row r="43" spans="1:21" x14ac:dyDescent="0.2">
      <c r="A43" s="25">
        <f t="shared" si="7"/>
        <v>43600.625</v>
      </c>
      <c r="B43" s="58">
        <f t="shared" si="12"/>
        <v>5.04</v>
      </c>
      <c r="C43" s="58">
        <f t="shared" si="9"/>
        <v>8.2899999999999991</v>
      </c>
      <c r="D43" s="12">
        <f t="shared" si="3"/>
        <v>3486.4772727272721</v>
      </c>
      <c r="E43" s="26">
        <f t="shared" si="4"/>
        <v>1011.8946874999997</v>
      </c>
      <c r="F43" s="14" t="str">
        <f t="shared" si="10"/>
        <v>error</v>
      </c>
      <c r="G43" s="27" t="str">
        <f t="shared" si="6"/>
        <v>error</v>
      </c>
      <c r="H43" s="94" t="str">
        <f t="shared" si="11"/>
        <v>error</v>
      </c>
      <c r="I43" s="95"/>
      <c r="S43" s="32">
        <f t="shared" si="1"/>
        <v>8.2892554776296326</v>
      </c>
    </row>
    <row r="44" spans="1:21" ht="13.5" thickBot="1" x14ac:dyDescent="0.25">
      <c r="A44" s="20">
        <f t="shared" si="7"/>
        <v>43631.0625</v>
      </c>
      <c r="B44" s="59">
        <f t="shared" si="12"/>
        <v>5.39</v>
      </c>
      <c r="C44" s="59">
        <f t="shared" si="9"/>
        <v>8.1199999999999992</v>
      </c>
      <c r="D44" s="13">
        <f t="shared" si="3"/>
        <v>3728.5937499999995</v>
      </c>
      <c r="E44" s="28">
        <f t="shared" si="4"/>
        <v>998.95874999999978</v>
      </c>
      <c r="F44" s="15" t="str">
        <f t="shared" si="10"/>
        <v>error</v>
      </c>
      <c r="G44" s="16" t="str">
        <f t="shared" si="6"/>
        <v>error</v>
      </c>
      <c r="H44" s="92" t="str">
        <f t="shared" si="11"/>
        <v>error</v>
      </c>
      <c r="I44" s="93"/>
      <c r="S44" s="32">
        <f t="shared" si="1"/>
        <v>8.1232776955654415</v>
      </c>
    </row>
    <row r="45" spans="1:21" ht="14.45" customHeight="1" x14ac:dyDescent="0.2">
      <c r="A45" s="34"/>
      <c r="B45" s="1"/>
      <c r="C45" s="30"/>
      <c r="D45" s="1"/>
      <c r="E45" s="17"/>
      <c r="F45" s="18"/>
      <c r="G45" s="19"/>
      <c r="S45" s="33" t="s">
        <v>12</v>
      </c>
    </row>
    <row r="57" spans="1:9" ht="24.75" customHeight="1" x14ac:dyDescent="0.2"/>
    <row r="58" spans="1:9" x14ac:dyDescent="0.2">
      <c r="A58" s="2"/>
      <c r="B58" s="87"/>
      <c r="C58" s="87"/>
      <c r="D58" s="87"/>
      <c r="E58" s="87"/>
      <c r="F58" s="87"/>
      <c r="G58" s="87"/>
      <c r="H58" s="87"/>
      <c r="I58" s="47"/>
    </row>
    <row r="59" spans="1:9" x14ac:dyDescent="0.2">
      <c r="A59" s="2"/>
      <c r="B59" s="87"/>
      <c r="C59" s="87"/>
      <c r="D59" s="87"/>
      <c r="E59" s="87"/>
      <c r="F59" s="87"/>
      <c r="G59" s="87"/>
      <c r="H59" s="87"/>
      <c r="I59" s="47"/>
    </row>
    <row r="60" spans="1:9" x14ac:dyDescent="0.2">
      <c r="A60" s="2"/>
      <c r="B60" s="87"/>
      <c r="C60" s="87"/>
      <c r="D60" s="87"/>
      <c r="E60" s="87"/>
      <c r="F60" s="87"/>
      <c r="G60" s="87"/>
      <c r="H60" s="87"/>
      <c r="I60" s="47"/>
    </row>
    <row r="61" spans="1:9" x14ac:dyDescent="0.2">
      <c r="A61" s="2"/>
      <c r="B61" s="87"/>
      <c r="C61" s="87"/>
      <c r="D61" s="87"/>
      <c r="E61" s="87"/>
      <c r="F61" s="87"/>
      <c r="G61" s="87"/>
      <c r="H61" s="87"/>
      <c r="I61" s="47"/>
    </row>
    <row r="62" spans="1:9" x14ac:dyDescent="0.2">
      <c r="A62" s="2"/>
      <c r="B62" s="87"/>
      <c r="C62" s="87"/>
      <c r="D62" s="87"/>
      <c r="E62" s="87"/>
      <c r="F62" s="87"/>
      <c r="G62" s="87"/>
      <c r="H62" s="87"/>
      <c r="I62" s="47"/>
    </row>
    <row r="63" spans="1:9" x14ac:dyDescent="0.2">
      <c r="A63" s="2"/>
      <c r="B63" s="87"/>
      <c r="C63" s="87"/>
      <c r="D63" s="87"/>
      <c r="E63" s="87"/>
      <c r="F63" s="87"/>
      <c r="G63" s="87"/>
      <c r="H63" s="87"/>
      <c r="I63" s="47"/>
    </row>
    <row r="64" spans="1:9" x14ac:dyDescent="0.2">
      <c r="A64" s="2"/>
      <c r="B64" s="87"/>
      <c r="C64" s="87"/>
      <c r="D64" s="87"/>
      <c r="E64" s="87"/>
      <c r="F64" s="87"/>
      <c r="G64" s="87"/>
      <c r="H64" s="87"/>
      <c r="I64" s="47"/>
    </row>
    <row r="65" spans="1:9" x14ac:dyDescent="0.2">
      <c r="A65" s="2"/>
      <c r="B65" s="87"/>
      <c r="C65" s="87"/>
      <c r="D65" s="87"/>
      <c r="E65" s="87"/>
      <c r="F65" s="87"/>
      <c r="G65" s="87"/>
      <c r="H65" s="87"/>
      <c r="I65" s="47"/>
    </row>
    <row r="66" spans="1:9" x14ac:dyDescent="0.2">
      <c r="A66" s="2"/>
      <c r="B66" s="87"/>
      <c r="C66" s="87"/>
      <c r="D66" s="87"/>
      <c r="E66" s="87"/>
      <c r="F66" s="87"/>
      <c r="G66" s="87"/>
      <c r="H66" s="87"/>
      <c r="I66" s="47"/>
    </row>
    <row r="67" spans="1:9" x14ac:dyDescent="0.2">
      <c r="A67" s="2"/>
      <c r="B67" s="87"/>
      <c r="C67" s="87"/>
      <c r="D67" s="87"/>
      <c r="E67" s="87"/>
      <c r="F67" s="87"/>
      <c r="G67" s="87"/>
      <c r="H67" s="87"/>
      <c r="I67" s="47"/>
    </row>
    <row r="68" spans="1:9" x14ac:dyDescent="0.2">
      <c r="A68" s="2"/>
      <c r="B68" s="1"/>
      <c r="C68" s="1"/>
      <c r="D68" s="1"/>
      <c r="E68" s="1"/>
      <c r="F68" s="1"/>
      <c r="G68" s="1"/>
    </row>
    <row r="69" spans="1:9" x14ac:dyDescent="0.2">
      <c r="A69" s="2"/>
      <c r="B69" s="1"/>
      <c r="C69" s="1"/>
      <c r="D69" s="1"/>
      <c r="E69" s="1"/>
      <c r="F69" s="1"/>
      <c r="G69" s="1"/>
    </row>
    <row r="70" spans="1:9" x14ac:dyDescent="0.2">
      <c r="A70" s="2"/>
      <c r="B70" s="1"/>
      <c r="C70" s="1"/>
      <c r="D70" s="1"/>
      <c r="E70" s="1"/>
      <c r="F70" s="1"/>
      <c r="G70" s="1"/>
    </row>
    <row r="71" spans="1:9" x14ac:dyDescent="0.2">
      <c r="A71" s="2"/>
      <c r="B71" s="1"/>
      <c r="C71" s="1"/>
      <c r="D71" s="1"/>
      <c r="E71" s="1"/>
      <c r="F71" s="1"/>
      <c r="G71" s="1"/>
    </row>
    <row r="72" spans="1:9" x14ac:dyDescent="0.2">
      <c r="A72" s="2"/>
      <c r="B72" s="1"/>
      <c r="C72" s="1"/>
      <c r="D72" s="1"/>
      <c r="E72" s="1"/>
      <c r="F72" s="1"/>
      <c r="G72" s="1"/>
    </row>
    <row r="73" spans="1:9" x14ac:dyDescent="0.2">
      <c r="A73" s="2"/>
      <c r="B73" s="1"/>
      <c r="C73" s="1"/>
      <c r="D73" s="1"/>
      <c r="E73" s="1"/>
      <c r="F73" s="1"/>
      <c r="G73" s="1"/>
    </row>
    <row r="74" spans="1:9" x14ac:dyDescent="0.2">
      <c r="A74" s="2"/>
      <c r="B74" s="1"/>
      <c r="C74" s="1"/>
      <c r="D74" s="1"/>
      <c r="E74" s="1"/>
      <c r="F74" s="1"/>
      <c r="G74" s="1"/>
    </row>
    <row r="75" spans="1:9" x14ac:dyDescent="0.2">
      <c r="A75" s="2"/>
      <c r="B75" s="1"/>
      <c r="C75" s="1"/>
      <c r="D75" s="1"/>
      <c r="E75" s="1"/>
      <c r="F75" s="1"/>
      <c r="G75" s="1"/>
    </row>
    <row r="76" spans="1:9" x14ac:dyDescent="0.2">
      <c r="A76" s="2"/>
      <c r="B76" s="1"/>
      <c r="C76" s="1"/>
      <c r="D76" s="1"/>
      <c r="E76" s="1"/>
      <c r="F76" s="1"/>
      <c r="G76" s="1"/>
    </row>
    <row r="77" spans="1:9" x14ac:dyDescent="0.2">
      <c r="A77" s="2"/>
      <c r="B77" s="1"/>
      <c r="C77" s="1"/>
      <c r="D77" s="1"/>
      <c r="E77" s="1"/>
      <c r="F77" s="1"/>
      <c r="G77" s="1"/>
    </row>
    <row r="78" spans="1:9" x14ac:dyDescent="0.2">
      <c r="A78" s="2"/>
      <c r="B78" s="1"/>
      <c r="C78" s="1"/>
      <c r="D78" s="1"/>
      <c r="E78" s="1"/>
      <c r="F78" s="1"/>
      <c r="G78" s="1"/>
    </row>
    <row r="79" spans="1:9" x14ac:dyDescent="0.2">
      <c r="A79" s="2"/>
      <c r="B79" s="1"/>
      <c r="C79" s="1"/>
      <c r="D79" s="1"/>
      <c r="E79" s="1"/>
      <c r="F79" s="1"/>
      <c r="G79" s="1"/>
    </row>
    <row r="80" spans="1:9" x14ac:dyDescent="0.2">
      <c r="A80" s="2"/>
      <c r="B80" s="1"/>
      <c r="C80" s="1"/>
      <c r="D80" s="1"/>
      <c r="E80" s="1"/>
      <c r="F80" s="1"/>
      <c r="G80" s="1"/>
    </row>
    <row r="81" spans="1:7" x14ac:dyDescent="0.2">
      <c r="A81" s="2"/>
      <c r="B81" s="1"/>
      <c r="C81" s="1"/>
      <c r="D81" s="1"/>
      <c r="E81" s="1"/>
      <c r="F81" s="1"/>
      <c r="G81" s="1"/>
    </row>
    <row r="82" spans="1:7" x14ac:dyDescent="0.2">
      <c r="A82" s="2"/>
      <c r="B82" s="1"/>
      <c r="C82" s="1"/>
      <c r="D82" s="1"/>
      <c r="E82" s="1"/>
      <c r="F82" s="1"/>
      <c r="G82" s="1"/>
    </row>
    <row r="83" spans="1:7" x14ac:dyDescent="0.2">
      <c r="A83" s="2"/>
      <c r="B83" s="1"/>
      <c r="C83" s="1"/>
      <c r="D83" s="1"/>
      <c r="E83" s="1"/>
      <c r="F83" s="1"/>
      <c r="G83" s="1"/>
    </row>
    <row r="84" spans="1:7" x14ac:dyDescent="0.2">
      <c r="A84" s="2"/>
      <c r="B84" s="1"/>
      <c r="C84" s="1"/>
      <c r="D84" s="1"/>
      <c r="E84" s="1"/>
      <c r="F84" s="1"/>
      <c r="G84" s="1"/>
    </row>
    <row r="85" spans="1:7" x14ac:dyDescent="0.2">
      <c r="A85" s="2"/>
      <c r="B85" s="1"/>
      <c r="C85" s="1"/>
      <c r="D85" s="1"/>
      <c r="E85" s="1"/>
      <c r="F85" s="1"/>
      <c r="G85" s="1"/>
    </row>
    <row r="86" spans="1:7" x14ac:dyDescent="0.2">
      <c r="A86" s="2"/>
      <c r="B86" s="1"/>
      <c r="C86" s="1"/>
      <c r="D86" s="1"/>
      <c r="E86" s="1"/>
      <c r="F86" s="1"/>
      <c r="G86" s="1"/>
    </row>
    <row r="87" spans="1:7" x14ac:dyDescent="0.2">
      <c r="A87" s="2"/>
      <c r="B87" s="1"/>
      <c r="C87" s="1"/>
      <c r="D87" s="1"/>
      <c r="E87" s="1"/>
      <c r="F87" s="1"/>
      <c r="G87" s="1"/>
    </row>
    <row r="88" spans="1:7" x14ac:dyDescent="0.2">
      <c r="A88" s="2"/>
      <c r="B88" s="1"/>
      <c r="C88" s="1"/>
      <c r="D88" s="1"/>
      <c r="E88" s="1"/>
      <c r="F88" s="1"/>
      <c r="G88" s="1"/>
    </row>
    <row r="89" spans="1:7" x14ac:dyDescent="0.2">
      <c r="A89" s="2"/>
      <c r="B89" s="1"/>
      <c r="C89" s="1"/>
      <c r="D89" s="1"/>
      <c r="E89" s="1"/>
      <c r="F89" s="1"/>
      <c r="G89" s="1"/>
    </row>
    <row r="90" spans="1:7" x14ac:dyDescent="0.2">
      <c r="A90" s="2"/>
      <c r="B90" s="1"/>
      <c r="C90" s="1"/>
      <c r="D90" s="1"/>
      <c r="E90" s="1"/>
      <c r="F90" s="1"/>
      <c r="G90" s="1"/>
    </row>
    <row r="91" spans="1:7" x14ac:dyDescent="0.2">
      <c r="A91" s="2"/>
      <c r="B91" s="1"/>
      <c r="C91" s="1"/>
      <c r="D91" s="1"/>
      <c r="E91" s="1"/>
      <c r="F91" s="1"/>
      <c r="G91" s="1"/>
    </row>
    <row r="92" spans="1:7" x14ac:dyDescent="0.2">
      <c r="A92" s="2"/>
      <c r="B92" s="1"/>
      <c r="C92" s="1"/>
      <c r="D92" s="1"/>
      <c r="E92" s="1"/>
      <c r="F92" s="1"/>
      <c r="G92" s="1"/>
    </row>
    <row r="93" spans="1:7" x14ac:dyDescent="0.2">
      <c r="A93" s="2"/>
      <c r="B93" s="1"/>
      <c r="C93" s="1"/>
      <c r="D93" s="1"/>
      <c r="E93" s="1"/>
      <c r="F93" s="1"/>
      <c r="G93" s="1"/>
    </row>
    <row r="94" spans="1:7" x14ac:dyDescent="0.2">
      <c r="A94" s="2"/>
      <c r="B94" s="1"/>
      <c r="C94" s="1"/>
      <c r="D94" s="1"/>
      <c r="E94" s="1"/>
      <c r="F94" s="1"/>
      <c r="G94" s="1"/>
    </row>
    <row r="95" spans="1:7" x14ac:dyDescent="0.2">
      <c r="A95" s="2"/>
      <c r="B95" s="1"/>
      <c r="C95" s="1"/>
      <c r="D95" s="1"/>
      <c r="E95" s="1"/>
      <c r="F95" s="1"/>
      <c r="G95" s="1"/>
    </row>
    <row r="96" spans="1:7" x14ac:dyDescent="0.2">
      <c r="A96" s="2"/>
      <c r="B96" s="1"/>
      <c r="C96" s="1"/>
      <c r="D96" s="1"/>
      <c r="E96" s="1"/>
      <c r="F96" s="1"/>
      <c r="G96" s="1"/>
    </row>
    <row r="97" spans="1:7" x14ac:dyDescent="0.2">
      <c r="A97" s="2"/>
      <c r="B97" s="1"/>
      <c r="C97" s="1"/>
      <c r="D97" s="1"/>
      <c r="E97" s="1"/>
      <c r="F97" s="1"/>
      <c r="G97" s="1"/>
    </row>
    <row r="98" spans="1:7" x14ac:dyDescent="0.2">
      <c r="A98" s="2"/>
      <c r="B98" s="1"/>
      <c r="C98" s="1"/>
      <c r="D98" s="1"/>
      <c r="E98" s="1"/>
      <c r="F98" s="1"/>
      <c r="G98" s="1"/>
    </row>
    <row r="99" spans="1:7" x14ac:dyDescent="0.2">
      <c r="A99" s="2"/>
      <c r="B99" s="1"/>
      <c r="C99" s="1"/>
      <c r="D99" s="1"/>
      <c r="E99" s="1"/>
      <c r="F99" s="1"/>
      <c r="G99" s="1"/>
    </row>
    <row r="100" spans="1:7" x14ac:dyDescent="0.2">
      <c r="A100" s="2"/>
      <c r="B100" s="1"/>
      <c r="C100" s="1"/>
      <c r="D100" s="1"/>
      <c r="E100" s="1"/>
      <c r="F100" s="1"/>
      <c r="G100" s="1"/>
    </row>
    <row r="101" spans="1:7" x14ac:dyDescent="0.2">
      <c r="A101" s="2"/>
      <c r="B101" s="1"/>
      <c r="C101" s="1"/>
      <c r="D101" s="1"/>
      <c r="E101" s="1"/>
      <c r="F101" s="1"/>
      <c r="G101" s="1"/>
    </row>
    <row r="102" spans="1:7" x14ac:dyDescent="0.2">
      <c r="A102" s="2"/>
      <c r="B102" s="1"/>
      <c r="C102" s="1"/>
      <c r="D102" s="1"/>
      <c r="E102" s="1"/>
      <c r="F102" s="1"/>
      <c r="G102" s="1"/>
    </row>
    <row r="103" spans="1:7" x14ac:dyDescent="0.2">
      <c r="A103" s="2"/>
      <c r="B103" s="1"/>
      <c r="C103" s="1"/>
      <c r="D103" s="1"/>
      <c r="E103" s="1"/>
      <c r="F103" s="1"/>
      <c r="G103" s="1"/>
    </row>
    <row r="104" spans="1:7" x14ac:dyDescent="0.2">
      <c r="A104" s="2"/>
      <c r="B104" s="1"/>
      <c r="C104" s="1"/>
      <c r="D104" s="1"/>
      <c r="E104" s="1"/>
      <c r="F104" s="1"/>
      <c r="G104" s="1"/>
    </row>
    <row r="105" spans="1:7" x14ac:dyDescent="0.2">
      <c r="A105" s="2"/>
      <c r="B105" s="1"/>
      <c r="C105" s="1"/>
      <c r="D105" s="1"/>
      <c r="E105" s="1"/>
      <c r="F105" s="1"/>
      <c r="G105" s="1"/>
    </row>
    <row r="106" spans="1:7" x14ac:dyDescent="0.2">
      <c r="A106" s="2"/>
      <c r="B106" s="1"/>
      <c r="C106" s="1"/>
      <c r="D106" s="1"/>
      <c r="E106" s="1"/>
      <c r="F106" s="1"/>
      <c r="G106" s="1"/>
    </row>
    <row r="107" spans="1:7" x14ac:dyDescent="0.2">
      <c r="A107" s="2"/>
      <c r="B107" s="1"/>
      <c r="C107" s="1"/>
      <c r="D107" s="1"/>
      <c r="E107" s="1"/>
      <c r="F107" s="1"/>
      <c r="G107" s="1"/>
    </row>
    <row r="108" spans="1:7" x14ac:dyDescent="0.2">
      <c r="A108" s="2"/>
      <c r="B108" s="1"/>
      <c r="C108" s="1"/>
      <c r="D108" s="1"/>
      <c r="E108" s="1"/>
      <c r="F108" s="1"/>
      <c r="G108" s="1"/>
    </row>
    <row r="109" spans="1:7" x14ac:dyDescent="0.2">
      <c r="A109" s="2"/>
      <c r="B109" s="1"/>
      <c r="C109" s="1"/>
      <c r="D109" s="1"/>
      <c r="E109" s="1"/>
      <c r="F109" s="1"/>
      <c r="G109" s="1"/>
    </row>
    <row r="110" spans="1:7" x14ac:dyDescent="0.2">
      <c r="A110" s="2"/>
      <c r="B110" s="1"/>
      <c r="C110" s="1"/>
      <c r="D110" s="1"/>
      <c r="E110" s="1"/>
      <c r="F110" s="1"/>
      <c r="G110" s="1"/>
    </row>
    <row r="111" spans="1:7" x14ac:dyDescent="0.2">
      <c r="A111" s="2"/>
      <c r="B111" s="1"/>
      <c r="C111" s="1"/>
      <c r="D111" s="1"/>
      <c r="E111" s="1"/>
      <c r="F111" s="1"/>
      <c r="G111" s="1"/>
    </row>
    <row r="112" spans="1:7" x14ac:dyDescent="0.2">
      <c r="A112" s="2"/>
      <c r="B112" s="1"/>
      <c r="C112" s="1"/>
      <c r="D112" s="1"/>
      <c r="E112" s="1"/>
      <c r="F112" s="1"/>
      <c r="G112" s="1"/>
    </row>
    <row r="113" spans="1:7" x14ac:dyDescent="0.2">
      <c r="A113" s="2"/>
      <c r="B113" s="1"/>
      <c r="C113" s="1"/>
      <c r="D113" s="1"/>
      <c r="E113" s="1"/>
      <c r="F113" s="1"/>
      <c r="G113" s="1"/>
    </row>
    <row r="114" spans="1:7" x14ac:dyDescent="0.2">
      <c r="A114" s="2"/>
      <c r="B114" s="1"/>
      <c r="C114" s="1"/>
      <c r="D114" s="1"/>
      <c r="E114" s="1"/>
      <c r="F114" s="1"/>
      <c r="G114" s="1"/>
    </row>
    <row r="115" spans="1:7" x14ac:dyDescent="0.2">
      <c r="A115" s="2"/>
      <c r="B115" s="1"/>
      <c r="C115" s="1"/>
      <c r="D115" s="1"/>
      <c r="E115" s="1"/>
      <c r="F115" s="1"/>
      <c r="G115" s="1"/>
    </row>
    <row r="116" spans="1:7" x14ac:dyDescent="0.2">
      <c r="A116" s="2"/>
      <c r="B116" s="1"/>
      <c r="C116" s="1"/>
      <c r="D116" s="1"/>
      <c r="E116" s="1"/>
      <c r="F116" s="1"/>
      <c r="G116" s="1"/>
    </row>
    <row r="117" spans="1:7" x14ac:dyDescent="0.2">
      <c r="A117" s="2"/>
      <c r="B117" s="1"/>
      <c r="C117" s="1"/>
      <c r="D117" s="1"/>
      <c r="E117" s="1"/>
      <c r="F117" s="1"/>
      <c r="G117" s="1"/>
    </row>
    <row r="118" spans="1:7" x14ac:dyDescent="0.2">
      <c r="A118" s="2"/>
      <c r="B118" s="1"/>
      <c r="C118" s="1"/>
      <c r="D118" s="1"/>
      <c r="E118" s="1"/>
      <c r="F118" s="1"/>
      <c r="G118" s="1"/>
    </row>
    <row r="119" spans="1:7" x14ac:dyDescent="0.2">
      <c r="A119" s="2"/>
      <c r="B119" s="1"/>
      <c r="C119" s="1"/>
      <c r="D119" s="1"/>
      <c r="E119" s="1"/>
      <c r="F119" s="1"/>
      <c r="G119" s="1"/>
    </row>
    <row r="120" spans="1:7" x14ac:dyDescent="0.2">
      <c r="A120" s="2"/>
      <c r="B120" s="1"/>
      <c r="C120" s="1"/>
      <c r="D120" s="1"/>
      <c r="E120" s="1"/>
      <c r="F120" s="1"/>
      <c r="G120" s="1"/>
    </row>
    <row r="121" spans="1:7" x14ac:dyDescent="0.2">
      <c r="A121" s="2"/>
      <c r="B121" s="1"/>
      <c r="C121" s="1"/>
      <c r="D121" s="1"/>
      <c r="E121" s="1"/>
      <c r="F121" s="1"/>
      <c r="G121" s="1"/>
    </row>
    <row r="122" spans="1:7" x14ac:dyDescent="0.2">
      <c r="A122" s="2"/>
      <c r="B122" s="1"/>
      <c r="C122" s="1"/>
      <c r="D122" s="1"/>
      <c r="E122" s="1"/>
      <c r="F122" s="1"/>
      <c r="G122" s="1"/>
    </row>
    <row r="123" spans="1:7" x14ac:dyDescent="0.2">
      <c r="A123" s="2"/>
      <c r="B123" s="1"/>
      <c r="C123" s="1"/>
      <c r="D123" s="1"/>
      <c r="E123" s="1"/>
      <c r="F123" s="1"/>
      <c r="G123" s="1"/>
    </row>
    <row r="124" spans="1:7" x14ac:dyDescent="0.2">
      <c r="A124" s="2"/>
      <c r="B124" s="1"/>
      <c r="C124" s="1"/>
      <c r="D124" s="1"/>
      <c r="E124" s="1"/>
      <c r="F124" s="1"/>
      <c r="G124" s="1"/>
    </row>
    <row r="125" spans="1:7" x14ac:dyDescent="0.2">
      <c r="A125" s="2"/>
      <c r="B125" s="1"/>
      <c r="C125" s="1"/>
      <c r="D125" s="1"/>
      <c r="E125" s="1"/>
      <c r="F125" s="1"/>
      <c r="G125" s="1"/>
    </row>
    <row r="126" spans="1:7" x14ac:dyDescent="0.2">
      <c r="A126" s="2"/>
      <c r="B126" s="1"/>
      <c r="C126" s="1"/>
      <c r="D126" s="1"/>
      <c r="E126" s="1"/>
      <c r="F126" s="1"/>
      <c r="G126" s="1"/>
    </row>
    <row r="127" spans="1:7" x14ac:dyDescent="0.2">
      <c r="A127" s="2"/>
      <c r="B127" s="1"/>
      <c r="C127" s="1"/>
      <c r="D127" s="1"/>
      <c r="E127" s="1"/>
      <c r="F127" s="1"/>
      <c r="G127" s="1"/>
    </row>
    <row r="128" spans="1:7" x14ac:dyDescent="0.2">
      <c r="A128" s="2"/>
      <c r="B128" s="1"/>
      <c r="C128" s="1"/>
      <c r="D128" s="1"/>
      <c r="E128" s="1"/>
      <c r="F128" s="1"/>
      <c r="G128" s="1"/>
    </row>
    <row r="129" spans="1:7" x14ac:dyDescent="0.2">
      <c r="A129" s="2"/>
      <c r="B129" s="1"/>
      <c r="C129" s="1"/>
      <c r="D129" s="1"/>
      <c r="E129" s="1"/>
      <c r="F129" s="1"/>
      <c r="G129" s="1"/>
    </row>
    <row r="130" spans="1:7" x14ac:dyDescent="0.2">
      <c r="A130" s="2"/>
      <c r="B130" s="1"/>
      <c r="C130" s="1"/>
      <c r="D130" s="1"/>
      <c r="E130" s="1"/>
      <c r="F130" s="1"/>
      <c r="G130" s="1"/>
    </row>
    <row r="131" spans="1:7" x14ac:dyDescent="0.2">
      <c r="A131" s="2"/>
      <c r="B131" s="1"/>
      <c r="C131" s="1"/>
      <c r="D131" s="1"/>
      <c r="E131" s="1"/>
      <c r="F131" s="1"/>
      <c r="G131" s="1"/>
    </row>
    <row r="132" spans="1:7" x14ac:dyDescent="0.2">
      <c r="A132" s="2"/>
      <c r="B132" s="1"/>
      <c r="C132" s="1"/>
      <c r="D132" s="1"/>
      <c r="E132" s="1"/>
      <c r="F132" s="1"/>
      <c r="G132" s="1"/>
    </row>
    <row r="133" spans="1:7" x14ac:dyDescent="0.2">
      <c r="A133" s="2"/>
      <c r="B133" s="1"/>
      <c r="C133" s="1"/>
      <c r="D133" s="1"/>
      <c r="E133" s="1"/>
      <c r="F133" s="1"/>
      <c r="G133" s="1"/>
    </row>
    <row r="134" spans="1:7" x14ac:dyDescent="0.2">
      <c r="A134" s="2"/>
      <c r="B134" s="1"/>
      <c r="C134" s="1"/>
      <c r="D134" s="1"/>
      <c r="E134" s="1"/>
      <c r="F134" s="1"/>
      <c r="G134" s="1"/>
    </row>
    <row r="135" spans="1:7" x14ac:dyDescent="0.2">
      <c r="A135" s="2"/>
      <c r="B135" s="1"/>
      <c r="C135" s="1"/>
      <c r="D135" s="1"/>
      <c r="E135" s="1"/>
      <c r="F135" s="1"/>
      <c r="G135" s="1"/>
    </row>
    <row r="136" spans="1:7" x14ac:dyDescent="0.2">
      <c r="A136" s="2"/>
      <c r="B136" s="1"/>
      <c r="C136" s="1"/>
      <c r="D136" s="1"/>
      <c r="E136" s="1"/>
      <c r="F136" s="1"/>
      <c r="G136" s="1"/>
    </row>
    <row r="137" spans="1:7" x14ac:dyDescent="0.2">
      <c r="A137" s="2"/>
      <c r="B137" s="1"/>
      <c r="C137" s="1"/>
      <c r="D137" s="1"/>
      <c r="E137" s="1"/>
      <c r="F137" s="1"/>
      <c r="G137" s="1"/>
    </row>
    <row r="138" spans="1:7" x14ac:dyDescent="0.2">
      <c r="A138" s="2"/>
      <c r="B138" s="1"/>
      <c r="C138" s="1"/>
      <c r="D138" s="1"/>
      <c r="E138" s="1"/>
      <c r="F138" s="1"/>
      <c r="G138" s="1"/>
    </row>
    <row r="139" spans="1:7" x14ac:dyDescent="0.2">
      <c r="A139" s="2"/>
      <c r="B139" s="1"/>
      <c r="C139" s="1"/>
      <c r="D139" s="1"/>
      <c r="E139" s="1"/>
      <c r="F139" s="1"/>
      <c r="G139" s="1"/>
    </row>
    <row r="140" spans="1:7" x14ac:dyDescent="0.2">
      <c r="A140" s="2"/>
      <c r="B140" s="1"/>
      <c r="C140" s="1"/>
      <c r="D140" s="1"/>
      <c r="E140" s="1"/>
      <c r="F140" s="1"/>
      <c r="G140" s="1"/>
    </row>
    <row r="141" spans="1:7" x14ac:dyDescent="0.2">
      <c r="A141" s="2"/>
      <c r="B141" s="1"/>
      <c r="C141" s="1"/>
      <c r="D141" s="1"/>
      <c r="E141" s="1"/>
      <c r="F141" s="1"/>
      <c r="G141" s="1"/>
    </row>
    <row r="142" spans="1:7" x14ac:dyDescent="0.2">
      <c r="A142" s="3"/>
      <c r="B142" s="1"/>
      <c r="C142" s="1"/>
      <c r="D142" s="1"/>
      <c r="E142" s="1"/>
      <c r="F142" s="1"/>
      <c r="G142" s="1"/>
    </row>
    <row r="143" spans="1:7" x14ac:dyDescent="0.2">
      <c r="A143" s="9"/>
      <c r="B143" s="9"/>
      <c r="C143" s="9"/>
      <c r="D143" s="9"/>
      <c r="E143" s="9"/>
      <c r="F143" s="9"/>
      <c r="G143" s="9"/>
    </row>
    <row r="144" spans="1:7" x14ac:dyDescent="0.2">
      <c r="A144" s="10"/>
      <c r="B144" s="10"/>
      <c r="C144" s="10"/>
      <c r="D144" s="10"/>
      <c r="E144" s="10"/>
      <c r="F144" s="10"/>
      <c r="G144" s="10"/>
    </row>
    <row r="145" spans="1:7" x14ac:dyDescent="0.2">
      <c r="A145" s="10"/>
      <c r="B145" s="10"/>
      <c r="C145" s="10"/>
      <c r="D145" s="10"/>
      <c r="E145" s="10"/>
      <c r="F145" s="10"/>
      <c r="G145" s="10"/>
    </row>
    <row r="146" spans="1:7" x14ac:dyDescent="0.2">
      <c r="A146" s="10"/>
      <c r="B146" s="10"/>
      <c r="C146" s="10"/>
      <c r="D146" s="10"/>
      <c r="E146" s="10"/>
      <c r="F146" s="10"/>
      <c r="G146" s="10"/>
    </row>
    <row r="147" spans="1:7" x14ac:dyDescent="0.2">
      <c r="A147" s="10"/>
      <c r="B147" s="10"/>
      <c r="C147" s="10"/>
      <c r="D147" s="10"/>
      <c r="E147" s="10"/>
      <c r="F147" s="10"/>
      <c r="G147" s="10"/>
    </row>
    <row r="148" spans="1:7" x14ac:dyDescent="0.2">
      <c r="A148" s="10"/>
      <c r="B148" s="10"/>
      <c r="C148" s="10"/>
      <c r="D148" s="10"/>
      <c r="E148" s="10"/>
      <c r="F148" s="10"/>
      <c r="G148" s="10"/>
    </row>
    <row r="149" spans="1:7" x14ac:dyDescent="0.2">
      <c r="A149" s="10"/>
      <c r="B149" s="10"/>
      <c r="C149" s="10"/>
      <c r="D149" s="10"/>
      <c r="E149" s="10"/>
      <c r="F149" s="10"/>
      <c r="G149" s="10"/>
    </row>
    <row r="150" spans="1:7" x14ac:dyDescent="0.2">
      <c r="A150" s="10"/>
      <c r="B150" s="10"/>
      <c r="C150" s="10"/>
      <c r="D150" s="10"/>
      <c r="E150" s="10"/>
      <c r="F150" s="10"/>
      <c r="G150" s="10"/>
    </row>
    <row r="151" spans="1:7" x14ac:dyDescent="0.2">
      <c r="A151" s="10"/>
      <c r="B151" s="10"/>
      <c r="C151" s="10"/>
      <c r="D151" s="10"/>
      <c r="E151" s="10"/>
      <c r="F151" s="10"/>
      <c r="G151" s="10"/>
    </row>
    <row r="152" spans="1:7" x14ac:dyDescent="0.2">
      <c r="A152" s="10"/>
      <c r="B152" s="10"/>
      <c r="C152" s="10"/>
      <c r="D152" s="10"/>
      <c r="E152" s="10"/>
      <c r="F152" s="10"/>
      <c r="G152" s="10"/>
    </row>
    <row r="153" spans="1:7" x14ac:dyDescent="0.2">
      <c r="A153" s="10"/>
      <c r="B153" s="10"/>
      <c r="C153" s="10"/>
      <c r="D153" s="10"/>
      <c r="E153" s="10"/>
      <c r="F153" s="10"/>
      <c r="G153" s="10"/>
    </row>
    <row r="154" spans="1:7" x14ac:dyDescent="0.2">
      <c r="A154" s="10"/>
      <c r="B154" s="10"/>
      <c r="C154" s="10"/>
      <c r="D154" s="10"/>
      <c r="E154" s="10"/>
      <c r="F154" s="10"/>
      <c r="G154" s="10"/>
    </row>
    <row r="155" spans="1:7" x14ac:dyDescent="0.2">
      <c r="A155" s="10"/>
      <c r="B155" s="10"/>
      <c r="C155" s="10"/>
      <c r="D155" s="10"/>
      <c r="E155" s="10"/>
      <c r="F155" s="10"/>
      <c r="G155" s="10"/>
    </row>
    <row r="156" spans="1:7" x14ac:dyDescent="0.2">
      <c r="A156" s="10"/>
      <c r="B156" s="10"/>
      <c r="C156" s="10"/>
      <c r="D156" s="10"/>
      <c r="E156" s="10"/>
      <c r="F156" s="10"/>
      <c r="G156" s="10"/>
    </row>
    <row r="157" spans="1:7" x14ac:dyDescent="0.2">
      <c r="A157" s="10"/>
      <c r="B157" s="10"/>
      <c r="C157" s="10"/>
      <c r="D157" s="10"/>
      <c r="E157" s="10"/>
      <c r="F157" s="10"/>
      <c r="G157" s="10"/>
    </row>
    <row r="158" spans="1:7" x14ac:dyDescent="0.2">
      <c r="A158" s="10"/>
      <c r="B158" s="10"/>
      <c r="C158" s="10"/>
      <c r="D158" s="10"/>
      <c r="E158" s="10"/>
      <c r="F158" s="10"/>
      <c r="G158" s="10"/>
    </row>
    <row r="159" spans="1:7" x14ac:dyDescent="0.2">
      <c r="A159" s="10"/>
      <c r="B159" s="10"/>
      <c r="C159" s="10"/>
      <c r="D159" s="10"/>
      <c r="E159" s="10"/>
      <c r="F159" s="10"/>
      <c r="G159" s="10"/>
    </row>
    <row r="160" spans="1:7" x14ac:dyDescent="0.2">
      <c r="A160" s="10"/>
      <c r="B160" s="10"/>
      <c r="C160" s="10"/>
      <c r="D160" s="10"/>
      <c r="E160" s="10"/>
      <c r="F160" s="10"/>
      <c r="G160" s="10"/>
    </row>
    <row r="161" spans="1:7" x14ac:dyDescent="0.2">
      <c r="A161" s="10"/>
      <c r="B161" s="10"/>
      <c r="C161" s="10"/>
      <c r="D161" s="10"/>
      <c r="E161" s="10"/>
      <c r="F161" s="10"/>
      <c r="G161" s="10"/>
    </row>
    <row r="162" spans="1:7" x14ac:dyDescent="0.2">
      <c r="A162" s="10"/>
      <c r="B162" s="10"/>
      <c r="C162" s="10"/>
      <c r="D162" s="10"/>
      <c r="E162" s="10"/>
      <c r="F162" s="10"/>
      <c r="G162" s="10"/>
    </row>
    <row r="163" spans="1:7" x14ac:dyDescent="0.2">
      <c r="A163" s="10"/>
      <c r="B163" s="10"/>
      <c r="C163" s="10"/>
      <c r="D163" s="10"/>
      <c r="E163" s="10"/>
      <c r="F163" s="10"/>
      <c r="G163" s="10"/>
    </row>
    <row r="164" spans="1:7" x14ac:dyDescent="0.2">
      <c r="A164" s="10"/>
      <c r="B164" s="10"/>
      <c r="C164" s="10"/>
      <c r="D164" s="10"/>
      <c r="E164" s="10"/>
      <c r="F164" s="10"/>
      <c r="G164" s="10"/>
    </row>
    <row r="165" spans="1:7" x14ac:dyDescent="0.2">
      <c r="A165" s="10"/>
      <c r="B165" s="10"/>
      <c r="C165" s="10"/>
      <c r="D165" s="10"/>
      <c r="E165" s="10"/>
      <c r="F165" s="10"/>
      <c r="G165" s="10"/>
    </row>
    <row r="166" spans="1:7" x14ac:dyDescent="0.2">
      <c r="A166" s="10"/>
      <c r="B166" s="10"/>
      <c r="C166" s="10"/>
      <c r="D166" s="10"/>
      <c r="E166" s="10"/>
      <c r="F166" s="10"/>
      <c r="G166" s="10"/>
    </row>
    <row r="167" spans="1:7" x14ac:dyDescent="0.2">
      <c r="A167" s="10"/>
      <c r="B167" s="10"/>
      <c r="C167" s="10"/>
      <c r="D167" s="10"/>
      <c r="E167" s="10"/>
      <c r="F167" s="10"/>
      <c r="G167" s="10"/>
    </row>
    <row r="168" spans="1:7" x14ac:dyDescent="0.2">
      <c r="A168" s="10"/>
      <c r="B168" s="10"/>
      <c r="C168" s="10"/>
      <c r="D168" s="10"/>
      <c r="E168" s="10"/>
      <c r="F168" s="10"/>
      <c r="G168" s="10"/>
    </row>
    <row r="169" spans="1:7" x14ac:dyDescent="0.2">
      <c r="A169" s="10"/>
      <c r="B169" s="10"/>
      <c r="C169" s="10"/>
      <c r="D169" s="10"/>
      <c r="E169" s="10"/>
      <c r="F169" s="10"/>
      <c r="G169" s="10"/>
    </row>
    <row r="170" spans="1:7" x14ac:dyDescent="0.2">
      <c r="A170" s="10"/>
      <c r="B170" s="10"/>
      <c r="C170" s="10"/>
      <c r="D170" s="10"/>
      <c r="E170" s="10"/>
      <c r="F170" s="10"/>
      <c r="G170" s="10"/>
    </row>
    <row r="171" spans="1:7" x14ac:dyDescent="0.2">
      <c r="A171" s="10"/>
      <c r="B171" s="10"/>
      <c r="C171" s="10"/>
      <c r="D171" s="10"/>
      <c r="E171" s="10"/>
      <c r="F171" s="10"/>
      <c r="G171" s="10"/>
    </row>
    <row r="172" spans="1:7" x14ac:dyDescent="0.2">
      <c r="A172" s="10"/>
      <c r="B172" s="10"/>
      <c r="C172" s="10"/>
      <c r="D172" s="10"/>
      <c r="E172" s="10"/>
      <c r="F172" s="10"/>
      <c r="G172" s="10"/>
    </row>
    <row r="173" spans="1:7" x14ac:dyDescent="0.2">
      <c r="A173" s="10"/>
      <c r="B173" s="10"/>
      <c r="C173" s="10"/>
      <c r="D173" s="10"/>
      <c r="E173" s="10"/>
      <c r="F173" s="10"/>
      <c r="G173" s="10"/>
    </row>
    <row r="174" spans="1:7" x14ac:dyDescent="0.2">
      <c r="A174" s="10"/>
      <c r="B174" s="10"/>
      <c r="C174" s="10"/>
      <c r="D174" s="10"/>
      <c r="E174" s="10"/>
      <c r="F174" s="10"/>
      <c r="G174" s="10"/>
    </row>
    <row r="175" spans="1:7" x14ac:dyDescent="0.2">
      <c r="A175" s="10"/>
      <c r="B175" s="10"/>
      <c r="C175" s="10"/>
      <c r="D175" s="10"/>
      <c r="E175" s="10"/>
      <c r="F175" s="10"/>
      <c r="G175" s="10"/>
    </row>
    <row r="176" spans="1:7" x14ac:dyDescent="0.2">
      <c r="A176" s="10"/>
      <c r="B176" s="10"/>
      <c r="C176" s="10"/>
      <c r="D176" s="10"/>
      <c r="E176" s="10"/>
      <c r="F176" s="10"/>
      <c r="G176" s="10"/>
    </row>
    <row r="177" spans="1:7" x14ac:dyDescent="0.2">
      <c r="A177" s="10"/>
      <c r="B177" s="10"/>
      <c r="C177" s="10"/>
      <c r="D177" s="10"/>
      <c r="E177" s="10"/>
      <c r="F177" s="10"/>
      <c r="G177" s="10"/>
    </row>
    <row r="178" spans="1:7" x14ac:dyDescent="0.2">
      <c r="A178" s="10"/>
      <c r="B178" s="10"/>
      <c r="C178" s="10"/>
      <c r="D178" s="10"/>
      <c r="E178" s="10"/>
      <c r="F178" s="10"/>
      <c r="G178" s="10"/>
    </row>
    <row r="179" spans="1:7" x14ac:dyDescent="0.2">
      <c r="A179" s="10"/>
      <c r="B179" s="10"/>
      <c r="C179" s="10"/>
      <c r="D179" s="10"/>
      <c r="E179" s="10"/>
      <c r="F179" s="10"/>
      <c r="G179" s="10"/>
    </row>
    <row r="180" spans="1:7" x14ac:dyDescent="0.2">
      <c r="A180" s="10"/>
      <c r="B180" s="10"/>
      <c r="C180" s="10"/>
      <c r="D180" s="10"/>
      <c r="E180" s="10"/>
      <c r="F180" s="10"/>
      <c r="G180" s="10"/>
    </row>
    <row r="181" spans="1:7" x14ac:dyDescent="0.2">
      <c r="A181" s="10"/>
      <c r="B181" s="10"/>
      <c r="C181" s="10"/>
      <c r="D181" s="10"/>
      <c r="E181" s="10"/>
      <c r="F181" s="10"/>
      <c r="G181" s="10"/>
    </row>
    <row r="182" spans="1:7" x14ac:dyDescent="0.2">
      <c r="A182" s="10"/>
      <c r="B182" s="10"/>
      <c r="C182" s="10"/>
      <c r="D182" s="10"/>
      <c r="E182" s="10"/>
      <c r="F182" s="10"/>
      <c r="G182" s="10"/>
    </row>
    <row r="183" spans="1:7" x14ac:dyDescent="0.2">
      <c r="A183" s="10"/>
      <c r="B183" s="10"/>
      <c r="C183" s="10"/>
      <c r="D183" s="10"/>
      <c r="E183" s="10"/>
      <c r="F183" s="10"/>
      <c r="G183" s="10"/>
    </row>
    <row r="184" spans="1:7" x14ac:dyDescent="0.2">
      <c r="A184" s="10"/>
      <c r="B184" s="10"/>
      <c r="C184" s="10"/>
      <c r="D184" s="10"/>
      <c r="E184" s="10"/>
      <c r="F184" s="10"/>
      <c r="G184" s="10"/>
    </row>
    <row r="185" spans="1:7" x14ac:dyDescent="0.2">
      <c r="A185" s="10"/>
      <c r="B185" s="10"/>
      <c r="C185" s="10"/>
      <c r="D185" s="10"/>
      <c r="E185" s="10"/>
      <c r="F185" s="10"/>
      <c r="G185" s="10"/>
    </row>
    <row r="186" spans="1:7" x14ac:dyDescent="0.2">
      <c r="A186" s="10"/>
      <c r="B186" s="10"/>
      <c r="C186" s="10"/>
      <c r="D186" s="10"/>
      <c r="E186" s="10"/>
      <c r="F186" s="10"/>
      <c r="G186" s="10"/>
    </row>
    <row r="187" spans="1:7" x14ac:dyDescent="0.2">
      <c r="A187" s="10"/>
      <c r="B187" s="10"/>
      <c r="C187" s="10"/>
      <c r="D187" s="10"/>
      <c r="E187" s="10"/>
      <c r="F187" s="10"/>
      <c r="G187" s="10"/>
    </row>
    <row r="188" spans="1:7" x14ac:dyDescent="0.2">
      <c r="A188" s="10"/>
      <c r="B188" s="10"/>
      <c r="C188" s="10"/>
      <c r="D188" s="10"/>
      <c r="E188" s="10"/>
      <c r="F188" s="10"/>
      <c r="G188" s="10"/>
    </row>
    <row r="189" spans="1:7" x14ac:dyDescent="0.2">
      <c r="A189" s="10"/>
      <c r="B189" s="10"/>
      <c r="C189" s="10"/>
      <c r="D189" s="10"/>
      <c r="E189" s="10"/>
      <c r="F189" s="10"/>
      <c r="G189" s="10"/>
    </row>
    <row r="190" spans="1:7" x14ac:dyDescent="0.2">
      <c r="A190" s="10"/>
      <c r="B190" s="10"/>
      <c r="C190" s="10"/>
      <c r="D190" s="10"/>
      <c r="E190" s="10"/>
      <c r="F190" s="10"/>
      <c r="G190" s="10"/>
    </row>
    <row r="191" spans="1:7" x14ac:dyDescent="0.2">
      <c r="A191" s="10"/>
      <c r="B191" s="10"/>
      <c r="C191" s="10"/>
      <c r="D191" s="10"/>
      <c r="E191" s="10"/>
      <c r="F191" s="10"/>
      <c r="G191" s="10"/>
    </row>
    <row r="192" spans="1:7" x14ac:dyDescent="0.2">
      <c r="A192" s="10"/>
      <c r="B192" s="10"/>
      <c r="C192" s="10"/>
      <c r="D192" s="10"/>
      <c r="E192" s="10"/>
      <c r="F192" s="10"/>
      <c r="G192" s="10"/>
    </row>
    <row r="193" spans="1:7" x14ac:dyDescent="0.2">
      <c r="A193" s="10"/>
      <c r="B193" s="10"/>
      <c r="C193" s="10"/>
      <c r="D193" s="10"/>
      <c r="E193" s="10"/>
      <c r="F193" s="10"/>
      <c r="G193" s="10"/>
    </row>
    <row r="194" spans="1:7" x14ac:dyDescent="0.2">
      <c r="A194" s="10"/>
      <c r="B194" s="10"/>
      <c r="C194" s="10"/>
      <c r="D194" s="10"/>
      <c r="E194" s="10"/>
      <c r="F194" s="10"/>
      <c r="G194" s="10"/>
    </row>
    <row r="195" spans="1:7" x14ac:dyDescent="0.2">
      <c r="A195" s="10"/>
      <c r="B195" s="10"/>
      <c r="C195" s="10"/>
      <c r="D195" s="10"/>
      <c r="E195" s="10"/>
      <c r="F195" s="10"/>
      <c r="G195" s="10"/>
    </row>
    <row r="196" spans="1:7" x14ac:dyDescent="0.2">
      <c r="A196" s="10"/>
      <c r="B196" s="10"/>
      <c r="C196" s="10"/>
      <c r="D196" s="10"/>
      <c r="E196" s="10"/>
      <c r="F196" s="10"/>
      <c r="G196" s="10"/>
    </row>
    <row r="197" spans="1:7" x14ac:dyDescent="0.2">
      <c r="A197" s="10"/>
      <c r="B197" s="10"/>
      <c r="C197" s="10"/>
      <c r="D197" s="10"/>
      <c r="E197" s="10"/>
      <c r="F197" s="10"/>
      <c r="G197" s="10"/>
    </row>
    <row r="198" spans="1:7" x14ac:dyDescent="0.2">
      <c r="A198" s="10"/>
      <c r="B198" s="10"/>
      <c r="C198" s="10"/>
      <c r="D198" s="10"/>
      <c r="E198" s="10"/>
      <c r="F198" s="10"/>
      <c r="G198" s="10"/>
    </row>
    <row r="199" spans="1:7" x14ac:dyDescent="0.2">
      <c r="A199" s="10"/>
      <c r="B199" s="10"/>
      <c r="C199" s="10"/>
      <c r="D199" s="10"/>
      <c r="E199" s="10"/>
      <c r="F199" s="10"/>
      <c r="G199" s="10"/>
    </row>
    <row r="200" spans="1:7" x14ac:dyDescent="0.2">
      <c r="A200" s="10"/>
      <c r="B200" s="10"/>
      <c r="C200" s="10"/>
      <c r="D200" s="10"/>
      <c r="E200" s="10"/>
      <c r="F200" s="10"/>
      <c r="G200" s="10"/>
    </row>
    <row r="201" spans="1:7" x14ac:dyDescent="0.2">
      <c r="A201" s="10"/>
      <c r="B201" s="10"/>
      <c r="C201" s="10"/>
      <c r="D201" s="10"/>
      <c r="E201" s="10"/>
      <c r="F201" s="10"/>
      <c r="G201" s="10"/>
    </row>
    <row r="202" spans="1:7" x14ac:dyDescent="0.2">
      <c r="A202" s="10"/>
      <c r="B202" s="10"/>
      <c r="C202" s="10"/>
      <c r="D202" s="10"/>
      <c r="E202" s="10"/>
      <c r="F202" s="10"/>
      <c r="G202" s="10"/>
    </row>
    <row r="203" spans="1:7" x14ac:dyDescent="0.2">
      <c r="A203" s="10"/>
      <c r="B203" s="10"/>
      <c r="C203" s="10"/>
      <c r="D203" s="10"/>
      <c r="E203" s="10"/>
      <c r="F203" s="10"/>
      <c r="G203" s="10"/>
    </row>
    <row r="204" spans="1:7" x14ac:dyDescent="0.2">
      <c r="A204" s="10"/>
      <c r="B204" s="10"/>
      <c r="C204" s="10"/>
      <c r="D204" s="10"/>
      <c r="E204" s="10"/>
      <c r="F204" s="10"/>
      <c r="G204" s="10"/>
    </row>
    <row r="205" spans="1:7" x14ac:dyDescent="0.2">
      <c r="A205" s="10"/>
      <c r="B205" s="10"/>
      <c r="C205" s="10"/>
      <c r="D205" s="10"/>
      <c r="E205" s="10"/>
      <c r="F205" s="10"/>
      <c r="G205" s="10"/>
    </row>
    <row r="206" spans="1:7" x14ac:dyDescent="0.2">
      <c r="A206" s="10"/>
      <c r="B206" s="10"/>
      <c r="C206" s="10"/>
      <c r="D206" s="10"/>
      <c r="E206" s="10"/>
      <c r="F206" s="10"/>
      <c r="G206" s="10"/>
    </row>
    <row r="207" spans="1:7" x14ac:dyDescent="0.2">
      <c r="A207" s="10"/>
      <c r="B207" s="10"/>
      <c r="C207" s="10"/>
      <c r="D207" s="10"/>
      <c r="E207" s="10"/>
      <c r="F207" s="10"/>
      <c r="G207" s="10"/>
    </row>
    <row r="208" spans="1:7" x14ac:dyDescent="0.2">
      <c r="A208" s="10"/>
      <c r="B208" s="10"/>
      <c r="C208" s="10"/>
      <c r="D208" s="10"/>
      <c r="E208" s="10"/>
      <c r="F208" s="10"/>
      <c r="G208" s="10"/>
    </row>
    <row r="209" spans="1:7" x14ac:dyDescent="0.2">
      <c r="A209" s="10"/>
      <c r="B209" s="10"/>
      <c r="C209" s="10"/>
      <c r="D209" s="10"/>
      <c r="E209" s="10"/>
      <c r="F209" s="10"/>
      <c r="G209" s="10"/>
    </row>
    <row r="210" spans="1:7" x14ac:dyDescent="0.2">
      <c r="A210" s="10"/>
      <c r="B210" s="10"/>
      <c r="C210" s="10"/>
      <c r="D210" s="10"/>
      <c r="E210" s="10"/>
      <c r="F210" s="10"/>
      <c r="G210" s="10"/>
    </row>
    <row r="211" spans="1:7" x14ac:dyDescent="0.2">
      <c r="A211" s="10"/>
      <c r="B211" s="10"/>
      <c r="C211" s="10"/>
      <c r="D211" s="10"/>
      <c r="E211" s="10"/>
      <c r="F211" s="10"/>
      <c r="G211" s="10"/>
    </row>
    <row r="212" spans="1:7" x14ac:dyDescent="0.2">
      <c r="A212" s="10"/>
      <c r="B212" s="10"/>
      <c r="C212" s="10"/>
      <c r="D212" s="10"/>
      <c r="E212" s="10"/>
      <c r="F212" s="10"/>
      <c r="G212" s="10"/>
    </row>
    <row r="213" spans="1:7" x14ac:dyDescent="0.2">
      <c r="A213" s="10"/>
      <c r="B213" s="10"/>
      <c r="C213" s="10"/>
      <c r="D213" s="10"/>
      <c r="E213" s="10"/>
      <c r="F213" s="10"/>
      <c r="G213" s="10"/>
    </row>
    <row r="214" spans="1:7" x14ac:dyDescent="0.2">
      <c r="A214" s="10"/>
      <c r="B214" s="10"/>
      <c r="C214" s="10"/>
      <c r="D214" s="10"/>
      <c r="E214" s="10"/>
      <c r="F214" s="10"/>
      <c r="G214" s="10"/>
    </row>
    <row r="215" spans="1:7" x14ac:dyDescent="0.2">
      <c r="A215" s="10"/>
      <c r="B215" s="10"/>
      <c r="C215" s="10"/>
      <c r="D215" s="10"/>
      <c r="E215" s="10"/>
      <c r="F215" s="10"/>
      <c r="G215" s="10"/>
    </row>
    <row r="216" spans="1:7" x14ac:dyDescent="0.2">
      <c r="A216" s="10"/>
      <c r="B216" s="10"/>
      <c r="C216" s="10"/>
      <c r="D216" s="10"/>
      <c r="E216" s="10"/>
      <c r="F216" s="10"/>
      <c r="G216" s="10"/>
    </row>
    <row r="217" spans="1:7" x14ac:dyDescent="0.2">
      <c r="A217" s="10"/>
      <c r="B217" s="10"/>
      <c r="C217" s="10"/>
      <c r="D217" s="10"/>
      <c r="E217" s="10"/>
      <c r="F217" s="10"/>
      <c r="G217" s="10"/>
    </row>
    <row r="218" spans="1:7" x14ac:dyDescent="0.2">
      <c r="A218" s="10"/>
      <c r="B218" s="10"/>
      <c r="C218" s="10"/>
      <c r="D218" s="10"/>
      <c r="E218" s="10"/>
      <c r="F218" s="10"/>
      <c r="G218" s="10"/>
    </row>
    <row r="219" spans="1:7" x14ac:dyDescent="0.2">
      <c r="A219" s="10"/>
      <c r="B219" s="10"/>
      <c r="C219" s="10"/>
      <c r="D219" s="10"/>
      <c r="E219" s="10"/>
      <c r="F219" s="10"/>
      <c r="G219" s="10"/>
    </row>
    <row r="220" spans="1:7" x14ac:dyDescent="0.2">
      <c r="A220" s="10"/>
      <c r="B220" s="10"/>
      <c r="C220" s="10"/>
      <c r="D220" s="10"/>
      <c r="E220" s="10"/>
      <c r="F220" s="10"/>
      <c r="G220" s="10"/>
    </row>
    <row r="221" spans="1:7" x14ac:dyDescent="0.2">
      <c r="A221" s="10"/>
      <c r="B221" s="10"/>
      <c r="C221" s="10"/>
      <c r="D221" s="10"/>
      <c r="E221" s="10"/>
      <c r="F221" s="10"/>
      <c r="G221" s="10"/>
    </row>
    <row r="222" spans="1:7" x14ac:dyDescent="0.2">
      <c r="A222" s="10"/>
      <c r="B222" s="10"/>
      <c r="C222" s="10"/>
      <c r="D222" s="10"/>
      <c r="E222" s="10"/>
      <c r="F222" s="10"/>
      <c r="G222" s="10"/>
    </row>
    <row r="223" spans="1:7" x14ac:dyDescent="0.2">
      <c r="A223" s="10"/>
      <c r="B223" s="10"/>
      <c r="C223" s="10"/>
      <c r="D223" s="10"/>
      <c r="E223" s="10"/>
      <c r="F223" s="10"/>
      <c r="G223" s="10"/>
    </row>
    <row r="224" spans="1:7" x14ac:dyDescent="0.2">
      <c r="A224" s="10"/>
      <c r="B224" s="10"/>
      <c r="C224" s="10"/>
      <c r="D224" s="10"/>
      <c r="E224" s="10"/>
      <c r="F224" s="10"/>
      <c r="G224" s="10"/>
    </row>
    <row r="225" spans="1:7" x14ac:dyDescent="0.2">
      <c r="A225" s="10"/>
      <c r="B225" s="10"/>
      <c r="C225" s="10"/>
      <c r="D225" s="10"/>
      <c r="E225" s="10"/>
      <c r="F225" s="10"/>
      <c r="G225" s="10"/>
    </row>
    <row r="226" spans="1:7" x14ac:dyDescent="0.2">
      <c r="A226" s="10"/>
      <c r="B226" s="10"/>
      <c r="C226" s="10"/>
      <c r="D226" s="10"/>
      <c r="E226" s="10"/>
      <c r="F226" s="10"/>
      <c r="G226" s="10"/>
    </row>
    <row r="227" spans="1:7" x14ac:dyDescent="0.2">
      <c r="A227" s="10"/>
      <c r="B227" s="10"/>
      <c r="C227" s="10"/>
      <c r="D227" s="10"/>
      <c r="E227" s="10"/>
      <c r="F227" s="10"/>
      <c r="G227" s="10"/>
    </row>
    <row r="228" spans="1:7" x14ac:dyDescent="0.2">
      <c r="A228" s="10"/>
      <c r="B228" s="10"/>
      <c r="C228" s="10"/>
      <c r="D228" s="10"/>
      <c r="E228" s="10"/>
      <c r="F228" s="10"/>
      <c r="G228" s="10"/>
    </row>
    <row r="229" spans="1:7" x14ac:dyDescent="0.2">
      <c r="A229" s="10"/>
      <c r="B229" s="10"/>
      <c r="C229" s="10"/>
      <c r="D229" s="10"/>
      <c r="E229" s="10"/>
      <c r="F229" s="10"/>
      <c r="G229" s="10"/>
    </row>
    <row r="230" spans="1:7" x14ac:dyDescent="0.2">
      <c r="A230" s="10"/>
      <c r="B230" s="10"/>
      <c r="C230" s="10"/>
      <c r="D230" s="10"/>
      <c r="E230" s="10"/>
      <c r="F230" s="10"/>
      <c r="G230" s="10"/>
    </row>
    <row r="231" spans="1:7" x14ac:dyDescent="0.2">
      <c r="A231" s="10"/>
      <c r="B231" s="10"/>
      <c r="C231" s="10"/>
      <c r="D231" s="10"/>
      <c r="E231" s="10"/>
      <c r="F231" s="10"/>
      <c r="G231" s="10"/>
    </row>
    <row r="232" spans="1:7" x14ac:dyDescent="0.2">
      <c r="A232" s="10"/>
      <c r="B232" s="10"/>
      <c r="C232" s="10"/>
      <c r="D232" s="10"/>
      <c r="E232" s="10"/>
      <c r="F232" s="10"/>
      <c r="G232" s="10"/>
    </row>
    <row r="233" spans="1:7" x14ac:dyDescent="0.2">
      <c r="A233" s="10"/>
      <c r="B233" s="10"/>
      <c r="C233" s="10"/>
      <c r="D233" s="10"/>
      <c r="E233" s="10"/>
      <c r="F233" s="10"/>
      <c r="G233" s="10"/>
    </row>
    <row r="234" spans="1:7" x14ac:dyDescent="0.2">
      <c r="A234" s="10"/>
      <c r="B234" s="10"/>
      <c r="C234" s="10"/>
      <c r="D234" s="10"/>
      <c r="E234" s="10"/>
      <c r="F234" s="10"/>
      <c r="G234" s="10"/>
    </row>
    <row r="235" spans="1:7" x14ac:dyDescent="0.2">
      <c r="A235" s="10"/>
      <c r="B235" s="10"/>
      <c r="C235" s="10"/>
      <c r="D235" s="10"/>
      <c r="E235" s="10"/>
      <c r="F235" s="10"/>
      <c r="G235" s="10"/>
    </row>
    <row r="236" spans="1:7" x14ac:dyDescent="0.2">
      <c r="A236" s="10"/>
      <c r="B236" s="10"/>
      <c r="C236" s="10"/>
      <c r="D236" s="10"/>
      <c r="E236" s="10"/>
      <c r="F236" s="10"/>
      <c r="G236" s="10"/>
    </row>
    <row r="237" spans="1:7" x14ac:dyDescent="0.2">
      <c r="A237" s="10"/>
      <c r="B237" s="10"/>
      <c r="C237" s="10"/>
      <c r="D237" s="10"/>
      <c r="E237" s="10"/>
      <c r="F237" s="10"/>
      <c r="G237" s="10"/>
    </row>
    <row r="238" spans="1:7" x14ac:dyDescent="0.2">
      <c r="A238" s="10"/>
      <c r="B238" s="10"/>
      <c r="C238" s="10"/>
      <c r="D238" s="10"/>
      <c r="E238" s="10"/>
      <c r="F238" s="10"/>
      <c r="G238" s="10"/>
    </row>
    <row r="239" spans="1:7" x14ac:dyDescent="0.2">
      <c r="A239" s="10"/>
      <c r="B239" s="10"/>
      <c r="C239" s="10"/>
      <c r="D239" s="10"/>
      <c r="E239" s="10"/>
      <c r="F239" s="10"/>
      <c r="G239" s="10"/>
    </row>
    <row r="240" spans="1:7" x14ac:dyDescent="0.2">
      <c r="A240" s="10"/>
      <c r="B240" s="10"/>
      <c r="C240" s="10"/>
      <c r="D240" s="10"/>
      <c r="E240" s="10"/>
      <c r="F240" s="10"/>
      <c r="G240" s="10"/>
    </row>
    <row r="241" spans="1:7" x14ac:dyDescent="0.2">
      <c r="A241" s="10"/>
      <c r="B241" s="10"/>
      <c r="C241" s="10"/>
      <c r="D241" s="10"/>
      <c r="E241" s="10"/>
      <c r="F241" s="10"/>
      <c r="G241" s="10"/>
    </row>
    <row r="242" spans="1:7" x14ac:dyDescent="0.2">
      <c r="A242" s="10"/>
      <c r="B242" s="10"/>
      <c r="C242" s="10"/>
      <c r="D242" s="10"/>
      <c r="E242" s="10"/>
      <c r="F242" s="10"/>
      <c r="G242" s="10"/>
    </row>
    <row r="243" spans="1:7" x14ac:dyDescent="0.2">
      <c r="A243" s="10"/>
      <c r="B243" s="10"/>
      <c r="C243" s="10"/>
      <c r="D243" s="10"/>
      <c r="E243" s="10"/>
      <c r="F243" s="10"/>
      <c r="G243" s="10"/>
    </row>
    <row r="244" spans="1:7" x14ac:dyDescent="0.2">
      <c r="A244" s="10"/>
      <c r="B244" s="10"/>
      <c r="C244" s="10"/>
      <c r="D244" s="10"/>
      <c r="E244" s="10"/>
      <c r="F244" s="10"/>
      <c r="G244" s="10"/>
    </row>
    <row r="245" spans="1:7" x14ac:dyDescent="0.2">
      <c r="A245" s="10"/>
      <c r="B245" s="10"/>
      <c r="C245" s="10"/>
      <c r="D245" s="10"/>
      <c r="E245" s="10"/>
      <c r="F245" s="10"/>
      <c r="G245" s="10"/>
    </row>
    <row r="246" spans="1:7" x14ac:dyDescent="0.2">
      <c r="A246" s="10"/>
      <c r="B246" s="10"/>
      <c r="C246" s="10"/>
      <c r="D246" s="10"/>
      <c r="E246" s="10"/>
      <c r="F246" s="10"/>
      <c r="G246" s="10"/>
    </row>
    <row r="247" spans="1:7" x14ac:dyDescent="0.2">
      <c r="A247" s="10"/>
      <c r="B247" s="10"/>
      <c r="C247" s="10"/>
      <c r="D247" s="10"/>
      <c r="E247" s="10"/>
      <c r="F247" s="10"/>
      <c r="G247" s="10"/>
    </row>
    <row r="248" spans="1:7" x14ac:dyDescent="0.2">
      <c r="A248" s="10"/>
      <c r="B248" s="10"/>
      <c r="C248" s="10"/>
      <c r="D248" s="10"/>
      <c r="E248" s="10"/>
      <c r="F248" s="10"/>
      <c r="G248" s="10"/>
    </row>
    <row r="249" spans="1:7" x14ac:dyDescent="0.2">
      <c r="A249" s="10"/>
      <c r="B249" s="10"/>
      <c r="C249" s="10"/>
      <c r="D249" s="10"/>
      <c r="E249" s="10"/>
      <c r="F249" s="10"/>
      <c r="G249" s="10"/>
    </row>
    <row r="250" spans="1:7" x14ac:dyDescent="0.2">
      <c r="A250" s="10"/>
      <c r="B250" s="10"/>
      <c r="C250" s="10"/>
      <c r="D250" s="10"/>
      <c r="E250" s="10"/>
      <c r="F250" s="10"/>
      <c r="G250" s="10"/>
    </row>
    <row r="251" spans="1:7" x14ac:dyDescent="0.2">
      <c r="A251" s="10"/>
      <c r="B251" s="10"/>
      <c r="C251" s="10"/>
      <c r="D251" s="10"/>
      <c r="E251" s="10"/>
      <c r="F251" s="10"/>
      <c r="G251" s="10"/>
    </row>
    <row r="252" spans="1:7" x14ac:dyDescent="0.2">
      <c r="A252" s="10"/>
      <c r="B252" s="10"/>
      <c r="C252" s="10"/>
      <c r="D252" s="10"/>
      <c r="E252" s="10"/>
      <c r="F252" s="10"/>
      <c r="G252" s="10"/>
    </row>
    <row r="253" spans="1:7" x14ac:dyDescent="0.2">
      <c r="A253" s="10"/>
      <c r="B253" s="10"/>
      <c r="C253" s="10"/>
      <c r="D253" s="10"/>
      <c r="E253" s="10"/>
      <c r="F253" s="10"/>
      <c r="G253" s="10"/>
    </row>
    <row r="254" spans="1:7" x14ac:dyDescent="0.2">
      <c r="A254" s="10"/>
      <c r="B254" s="10"/>
      <c r="C254" s="10"/>
      <c r="D254" s="10"/>
      <c r="E254" s="10"/>
      <c r="F254" s="10"/>
      <c r="G254" s="10"/>
    </row>
    <row r="255" spans="1:7" x14ac:dyDescent="0.2">
      <c r="A255" s="10"/>
      <c r="B255" s="10"/>
      <c r="C255" s="10"/>
      <c r="D255" s="10"/>
      <c r="E255" s="10"/>
      <c r="F255" s="10"/>
      <c r="G255" s="10"/>
    </row>
    <row r="256" spans="1:7" x14ac:dyDescent="0.2">
      <c r="A256" s="10"/>
      <c r="B256" s="10"/>
      <c r="C256" s="10"/>
      <c r="D256" s="10"/>
      <c r="E256" s="10"/>
      <c r="F256" s="10"/>
      <c r="G256" s="10"/>
    </row>
    <row r="257" spans="1:7" x14ac:dyDescent="0.2">
      <c r="A257" s="10"/>
      <c r="B257" s="10"/>
      <c r="C257" s="10"/>
      <c r="D257" s="10"/>
      <c r="E257" s="10"/>
      <c r="F257" s="10"/>
      <c r="G257" s="10"/>
    </row>
    <row r="258" spans="1:7" x14ac:dyDescent="0.2">
      <c r="A258" s="10"/>
      <c r="B258" s="10"/>
      <c r="C258" s="10"/>
      <c r="D258" s="10"/>
      <c r="E258" s="10"/>
      <c r="F258" s="10"/>
      <c r="G258" s="10"/>
    </row>
    <row r="259" spans="1:7" x14ac:dyDescent="0.2">
      <c r="A259" s="10"/>
      <c r="B259" s="10"/>
      <c r="C259" s="10"/>
      <c r="D259" s="10"/>
      <c r="E259" s="10"/>
      <c r="F259" s="10"/>
      <c r="G259" s="10"/>
    </row>
    <row r="260" spans="1:7" x14ac:dyDescent="0.2">
      <c r="A260" s="10"/>
      <c r="B260" s="10"/>
      <c r="C260" s="10"/>
      <c r="D260" s="10"/>
      <c r="E260" s="10"/>
      <c r="F260" s="10"/>
      <c r="G260" s="10"/>
    </row>
    <row r="261" spans="1:7" x14ac:dyDescent="0.2">
      <c r="A261" s="10"/>
      <c r="B261" s="10"/>
      <c r="C261" s="10"/>
      <c r="D261" s="10"/>
      <c r="E261" s="10"/>
      <c r="F261" s="10"/>
      <c r="G261" s="10"/>
    </row>
    <row r="262" spans="1:7" x14ac:dyDescent="0.2">
      <c r="A262" s="10"/>
      <c r="B262" s="10"/>
      <c r="C262" s="10"/>
      <c r="D262" s="10"/>
      <c r="E262" s="10"/>
      <c r="F262" s="10"/>
      <c r="G262" s="10"/>
    </row>
    <row r="263" spans="1:7" x14ac:dyDescent="0.2">
      <c r="A263" s="10"/>
      <c r="B263" s="10"/>
      <c r="C263" s="10"/>
      <c r="D263" s="10"/>
      <c r="E263" s="10"/>
      <c r="F263" s="10"/>
      <c r="G263" s="10"/>
    </row>
    <row r="264" spans="1:7" x14ac:dyDescent="0.2">
      <c r="A264" s="10"/>
      <c r="B264" s="10"/>
      <c r="C264" s="10"/>
      <c r="D264" s="10"/>
      <c r="E264" s="10"/>
      <c r="F264" s="10"/>
      <c r="G264" s="10"/>
    </row>
    <row r="265" spans="1:7" x14ac:dyDescent="0.2">
      <c r="A265" s="10"/>
      <c r="B265" s="10"/>
      <c r="C265" s="10"/>
      <c r="D265" s="10"/>
      <c r="E265" s="10"/>
      <c r="F265" s="10"/>
      <c r="G265" s="10"/>
    </row>
    <row r="266" spans="1:7" x14ac:dyDescent="0.2">
      <c r="A266" s="10"/>
      <c r="B266" s="10"/>
      <c r="C266" s="10"/>
      <c r="D266" s="10"/>
      <c r="E266" s="10"/>
      <c r="F266" s="10"/>
      <c r="G266" s="10"/>
    </row>
    <row r="267" spans="1:7" x14ac:dyDescent="0.2">
      <c r="A267" s="10"/>
      <c r="B267" s="10"/>
      <c r="C267" s="10"/>
      <c r="D267" s="10"/>
      <c r="E267" s="10"/>
      <c r="F267" s="10"/>
      <c r="G267" s="10"/>
    </row>
    <row r="268" spans="1:7" x14ac:dyDescent="0.2">
      <c r="A268" s="10"/>
      <c r="B268" s="10"/>
      <c r="C268" s="10"/>
      <c r="D268" s="10"/>
      <c r="E268" s="10"/>
      <c r="F268" s="10"/>
      <c r="G268" s="10"/>
    </row>
    <row r="269" spans="1:7" x14ac:dyDescent="0.2">
      <c r="A269" s="10"/>
      <c r="B269" s="10"/>
      <c r="C269" s="10"/>
      <c r="D269" s="10"/>
      <c r="E269" s="10"/>
      <c r="F269" s="10"/>
      <c r="G269" s="10"/>
    </row>
    <row r="270" spans="1:7" x14ac:dyDescent="0.2">
      <c r="A270" s="10"/>
      <c r="B270" s="10"/>
      <c r="C270" s="10"/>
      <c r="D270" s="10"/>
      <c r="E270" s="10"/>
      <c r="F270" s="10"/>
      <c r="G270" s="10"/>
    </row>
    <row r="271" spans="1:7" x14ac:dyDescent="0.2">
      <c r="A271" s="10"/>
      <c r="B271" s="10"/>
      <c r="C271" s="10"/>
      <c r="D271" s="10"/>
      <c r="E271" s="10"/>
      <c r="F271" s="10"/>
      <c r="G271" s="10"/>
    </row>
    <row r="272" spans="1:7" x14ac:dyDescent="0.2">
      <c r="A272" s="10"/>
      <c r="B272" s="10"/>
      <c r="C272" s="10"/>
      <c r="D272" s="10"/>
      <c r="E272" s="10"/>
      <c r="F272" s="10"/>
      <c r="G272" s="10"/>
    </row>
    <row r="273" spans="1:7" x14ac:dyDescent="0.2">
      <c r="A273" s="10"/>
      <c r="B273" s="10"/>
      <c r="C273" s="10"/>
      <c r="D273" s="10"/>
      <c r="E273" s="10"/>
      <c r="F273" s="10"/>
      <c r="G273" s="10"/>
    </row>
    <row r="274" spans="1:7" x14ac:dyDescent="0.2">
      <c r="A274" s="10"/>
      <c r="B274" s="10"/>
      <c r="C274" s="10"/>
      <c r="D274" s="10"/>
      <c r="E274" s="10"/>
      <c r="F274" s="10"/>
      <c r="G274" s="10"/>
    </row>
    <row r="275" spans="1:7" x14ac:dyDescent="0.2">
      <c r="A275" s="10"/>
      <c r="B275" s="10"/>
      <c r="C275" s="10"/>
      <c r="D275" s="10"/>
      <c r="E275" s="10"/>
      <c r="F275" s="10"/>
      <c r="G275" s="10"/>
    </row>
    <row r="276" spans="1:7" x14ac:dyDescent="0.2">
      <c r="A276" s="10"/>
      <c r="B276" s="10"/>
      <c r="C276" s="10"/>
      <c r="D276" s="10"/>
      <c r="E276" s="10"/>
      <c r="F276" s="10"/>
      <c r="G276" s="10"/>
    </row>
    <row r="277" spans="1:7" x14ac:dyDescent="0.2">
      <c r="A277" s="10"/>
      <c r="B277" s="10"/>
      <c r="C277" s="10"/>
      <c r="D277" s="10"/>
      <c r="E277" s="10"/>
      <c r="F277" s="10"/>
      <c r="G277" s="10"/>
    </row>
    <row r="278" spans="1:7" x14ac:dyDescent="0.2">
      <c r="A278" s="10"/>
      <c r="B278" s="10"/>
      <c r="C278" s="10"/>
      <c r="D278" s="10"/>
      <c r="E278" s="10"/>
      <c r="F278" s="10"/>
      <c r="G278" s="10"/>
    </row>
    <row r="279" spans="1:7" x14ac:dyDescent="0.2">
      <c r="A279" s="10"/>
      <c r="B279" s="10"/>
      <c r="C279" s="10"/>
      <c r="D279" s="10"/>
      <c r="E279" s="10"/>
      <c r="F279" s="10"/>
      <c r="G279" s="10"/>
    </row>
    <row r="280" spans="1:7" x14ac:dyDescent="0.2">
      <c r="A280" s="10"/>
      <c r="B280" s="10"/>
      <c r="C280" s="10"/>
      <c r="D280" s="10"/>
      <c r="E280" s="10"/>
      <c r="F280" s="10"/>
      <c r="G280" s="10"/>
    </row>
    <row r="281" spans="1:7" x14ac:dyDescent="0.2">
      <c r="A281" s="10"/>
      <c r="B281" s="10"/>
      <c r="C281" s="10"/>
      <c r="D281" s="10"/>
      <c r="E281" s="10"/>
      <c r="F281" s="10"/>
      <c r="G281" s="10"/>
    </row>
    <row r="282" spans="1:7" x14ac:dyDescent="0.2">
      <c r="A282" s="10"/>
      <c r="B282" s="10"/>
      <c r="C282" s="10"/>
      <c r="D282" s="10"/>
      <c r="E282" s="10"/>
      <c r="F282" s="10"/>
      <c r="G282" s="10"/>
    </row>
    <row r="283" spans="1:7" x14ac:dyDescent="0.2">
      <c r="A283" s="10"/>
      <c r="B283" s="10"/>
      <c r="C283" s="10"/>
      <c r="D283" s="10"/>
      <c r="E283" s="10"/>
      <c r="F283" s="10"/>
      <c r="G283" s="10"/>
    </row>
    <row r="284" spans="1:7" x14ac:dyDescent="0.2">
      <c r="A284" s="10"/>
      <c r="B284" s="10"/>
      <c r="C284" s="10"/>
      <c r="D284" s="10"/>
      <c r="E284" s="10"/>
      <c r="F284" s="10"/>
      <c r="G284" s="10"/>
    </row>
    <row r="285" spans="1:7" x14ac:dyDescent="0.2">
      <c r="A285" s="10"/>
      <c r="B285" s="10"/>
      <c r="C285" s="10"/>
      <c r="D285" s="10"/>
      <c r="E285" s="10"/>
      <c r="F285" s="10"/>
      <c r="G285" s="10"/>
    </row>
    <row r="286" spans="1:7" x14ac:dyDescent="0.2">
      <c r="A286" s="10"/>
      <c r="B286" s="10"/>
      <c r="C286" s="10"/>
      <c r="D286" s="10"/>
      <c r="E286" s="10"/>
      <c r="F286" s="10"/>
      <c r="G286" s="10"/>
    </row>
    <row r="287" spans="1:7" x14ac:dyDescent="0.2">
      <c r="A287" s="10"/>
      <c r="B287" s="10"/>
      <c r="C287" s="10"/>
      <c r="D287" s="10"/>
      <c r="E287" s="10"/>
      <c r="F287" s="10"/>
      <c r="G287" s="10"/>
    </row>
    <row r="288" spans="1:7" x14ac:dyDescent="0.2">
      <c r="A288" s="10"/>
      <c r="B288" s="10"/>
      <c r="C288" s="10"/>
      <c r="D288" s="10"/>
      <c r="E288" s="10"/>
      <c r="F288" s="10"/>
      <c r="G288" s="10"/>
    </row>
    <row r="289" spans="1:7" x14ac:dyDescent="0.2">
      <c r="A289" s="10"/>
      <c r="B289" s="10"/>
      <c r="C289" s="10"/>
      <c r="D289" s="10"/>
      <c r="E289" s="10"/>
      <c r="F289" s="10"/>
      <c r="G289" s="10"/>
    </row>
    <row r="290" spans="1:7" x14ac:dyDescent="0.2">
      <c r="A290" s="10"/>
      <c r="B290" s="10"/>
      <c r="C290" s="10"/>
      <c r="D290" s="10"/>
      <c r="E290" s="10"/>
      <c r="F290" s="10"/>
      <c r="G290" s="10"/>
    </row>
    <row r="291" spans="1:7" x14ac:dyDescent="0.2">
      <c r="A291" s="10"/>
      <c r="B291" s="10"/>
      <c r="C291" s="10"/>
      <c r="D291" s="10"/>
      <c r="E291" s="10"/>
      <c r="F291" s="10"/>
      <c r="G291" s="10"/>
    </row>
    <row r="292" spans="1:7" x14ac:dyDescent="0.2">
      <c r="A292" s="10"/>
      <c r="B292" s="10"/>
      <c r="C292" s="10"/>
      <c r="D292" s="10"/>
      <c r="E292" s="10"/>
      <c r="F292" s="10"/>
      <c r="G292" s="10"/>
    </row>
    <row r="293" spans="1:7" x14ac:dyDescent="0.2">
      <c r="A293" s="10"/>
      <c r="B293" s="10"/>
      <c r="C293" s="10"/>
      <c r="D293" s="10"/>
      <c r="E293" s="10"/>
      <c r="F293" s="10"/>
      <c r="G293" s="10"/>
    </row>
    <row r="294" spans="1:7" x14ac:dyDescent="0.2">
      <c r="A294" s="10"/>
      <c r="B294" s="10"/>
      <c r="C294" s="10"/>
      <c r="D294" s="10"/>
      <c r="E294" s="10"/>
      <c r="F294" s="10"/>
      <c r="G294" s="10"/>
    </row>
    <row r="295" spans="1:7" x14ac:dyDescent="0.2">
      <c r="A295" s="10"/>
      <c r="B295" s="10"/>
      <c r="C295" s="10"/>
      <c r="D295" s="10"/>
      <c r="E295" s="10"/>
      <c r="F295" s="10"/>
      <c r="G295" s="10"/>
    </row>
    <row r="296" spans="1:7" x14ac:dyDescent="0.2">
      <c r="A296" s="10"/>
      <c r="B296" s="10"/>
      <c r="C296" s="10"/>
      <c r="D296" s="10"/>
      <c r="E296" s="10"/>
      <c r="F296" s="10"/>
      <c r="G296" s="10"/>
    </row>
    <row r="297" spans="1:7" x14ac:dyDescent="0.2">
      <c r="A297" s="10"/>
      <c r="B297" s="10"/>
      <c r="C297" s="10"/>
      <c r="D297" s="10"/>
      <c r="E297" s="10"/>
      <c r="F297" s="10"/>
      <c r="G297" s="10"/>
    </row>
    <row r="298" spans="1:7" x14ac:dyDescent="0.2">
      <c r="A298" s="10"/>
      <c r="B298" s="10"/>
      <c r="C298" s="10"/>
      <c r="D298" s="10"/>
      <c r="E298" s="10"/>
      <c r="F298" s="10"/>
      <c r="G298" s="10"/>
    </row>
    <row r="299" spans="1:7" x14ac:dyDescent="0.2">
      <c r="A299" s="10"/>
      <c r="B299" s="10"/>
      <c r="C299" s="10"/>
      <c r="D299" s="10"/>
      <c r="E299" s="10"/>
      <c r="F299" s="10"/>
      <c r="G299" s="10"/>
    </row>
    <row r="300" spans="1:7" x14ac:dyDescent="0.2">
      <c r="A300" s="10"/>
      <c r="B300" s="10"/>
      <c r="C300" s="10"/>
      <c r="D300" s="10"/>
      <c r="E300" s="10"/>
      <c r="F300" s="10"/>
      <c r="G300" s="10"/>
    </row>
    <row r="301" spans="1:7" x14ac:dyDescent="0.2">
      <c r="A301" s="10"/>
      <c r="B301" s="10"/>
      <c r="C301" s="10"/>
      <c r="D301" s="10"/>
      <c r="E301" s="10"/>
      <c r="F301" s="10"/>
      <c r="G301" s="10"/>
    </row>
    <row r="302" spans="1:7" x14ac:dyDescent="0.2">
      <c r="A302" s="10"/>
      <c r="B302" s="10"/>
      <c r="C302" s="10"/>
      <c r="D302" s="10"/>
      <c r="E302" s="10"/>
      <c r="F302" s="10"/>
      <c r="G302" s="10"/>
    </row>
    <row r="303" spans="1:7" x14ac:dyDescent="0.2">
      <c r="A303" s="10"/>
      <c r="B303" s="10"/>
      <c r="C303" s="10"/>
      <c r="D303" s="10"/>
      <c r="E303" s="10"/>
      <c r="F303" s="10"/>
      <c r="G303" s="10"/>
    </row>
    <row r="304" spans="1:7" x14ac:dyDescent="0.2">
      <c r="A304" s="10"/>
      <c r="B304" s="10"/>
      <c r="C304" s="10"/>
      <c r="D304" s="10"/>
      <c r="E304" s="10"/>
      <c r="F304" s="10"/>
      <c r="G304" s="10"/>
    </row>
    <row r="305" spans="1:7" x14ac:dyDescent="0.2">
      <c r="A305" s="10"/>
      <c r="B305" s="10"/>
      <c r="C305" s="10"/>
      <c r="D305" s="10"/>
      <c r="E305" s="10"/>
      <c r="F305" s="10"/>
      <c r="G305" s="10"/>
    </row>
    <row r="306" spans="1:7" x14ac:dyDescent="0.2">
      <c r="A306" s="10"/>
      <c r="B306" s="10"/>
      <c r="C306" s="10"/>
      <c r="D306" s="10"/>
      <c r="E306" s="10"/>
      <c r="F306" s="10"/>
      <c r="G306" s="10"/>
    </row>
    <row r="307" spans="1:7" x14ac:dyDescent="0.2">
      <c r="A307" s="10"/>
      <c r="B307" s="10"/>
      <c r="C307" s="10"/>
      <c r="D307" s="10"/>
      <c r="E307" s="10"/>
      <c r="F307" s="10"/>
      <c r="G307" s="10"/>
    </row>
  </sheetData>
  <sheetProtection algorithmName="SHA-512" hashValue="wBTIv7zM6DT+UP3JkKMcuvY/k61W08PApy5bKG5UChg35LVLE78lBCKsw2zLOFIllmafT+XRzyjY5ovx957nkg==" saltValue="4BC/tmbP5rXLRErBAAjP8Q==" spinCount="100000" sheet="1" objects="1" scenarios="1"/>
  <mergeCells count="63">
    <mergeCell ref="B65:H65"/>
    <mergeCell ref="B66:H66"/>
    <mergeCell ref="B67:H67"/>
    <mergeCell ref="A1:D1"/>
    <mergeCell ref="A2:D2"/>
    <mergeCell ref="B62:H62"/>
    <mergeCell ref="D18:G18"/>
    <mergeCell ref="C18:C20"/>
    <mergeCell ref="B58:H58"/>
    <mergeCell ref="B59:H59"/>
    <mergeCell ref="B60:H60"/>
    <mergeCell ref="B61:H61"/>
    <mergeCell ref="F4:G4"/>
    <mergeCell ref="B63:H63"/>
    <mergeCell ref="B64:H64"/>
    <mergeCell ref="D10:E10"/>
    <mergeCell ref="E1:I1"/>
    <mergeCell ref="E2:I2"/>
    <mergeCell ref="B3:I3"/>
    <mergeCell ref="D5:I5"/>
    <mergeCell ref="A18:A20"/>
    <mergeCell ref="B18:B20"/>
    <mergeCell ref="D19:D20"/>
    <mergeCell ref="E19:E20"/>
    <mergeCell ref="F20:G20"/>
    <mergeCell ref="D6:I6"/>
    <mergeCell ref="D7:I7"/>
    <mergeCell ref="D8:I8"/>
    <mergeCell ref="D9:I9"/>
    <mergeCell ref="G10:I10"/>
    <mergeCell ref="D11:I11"/>
    <mergeCell ref="D12:I12"/>
    <mergeCell ref="D13:I13"/>
    <mergeCell ref="D14:I14"/>
    <mergeCell ref="D15:I15"/>
    <mergeCell ref="D16:I16"/>
    <mergeCell ref="D17:I17"/>
    <mergeCell ref="H18:I18"/>
    <mergeCell ref="H19: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42:I42"/>
    <mergeCell ref="H43:I43"/>
    <mergeCell ref="H44:I44"/>
    <mergeCell ref="H37:I37"/>
    <mergeCell ref="H38:I38"/>
    <mergeCell ref="H39:I39"/>
    <mergeCell ref="H40:I40"/>
    <mergeCell ref="H41:I41"/>
  </mergeCells>
  <pageMargins left="0.70866141732283472" right="0.70866141732283472" top="0.78740157480314965" bottom="0.78740157480314965" header="0.31496062992125984" footer="0.31496062992125984"/>
  <pageSetup paperSize="9" fitToWidth="0"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'radiación y duración noche'!$A$5:$A$256</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00"/>
  <sheetViews>
    <sheetView zoomScale="85" zoomScaleNormal="85" workbookViewId="0">
      <selection activeCell="H14" sqref="H14"/>
    </sheetView>
  </sheetViews>
  <sheetFormatPr baseColWidth="10" defaultColWidth="8.85546875" defaultRowHeight="12.75" x14ac:dyDescent="0.2"/>
  <cols>
    <col min="1" max="1" width="16.28515625" customWidth="1"/>
    <col min="3" max="3" width="6.85546875" customWidth="1"/>
    <col min="14" max="14" width="9.7109375" bestFit="1" customWidth="1"/>
    <col min="16" max="27" width="7" customWidth="1"/>
  </cols>
  <sheetData>
    <row r="1" spans="1:27" x14ac:dyDescent="0.2">
      <c r="A1" s="52" t="s">
        <v>73</v>
      </c>
      <c r="B1" s="50" t="s">
        <v>72</v>
      </c>
    </row>
    <row r="3" spans="1:27" ht="15.75" x14ac:dyDescent="0.25">
      <c r="A3" s="43" t="s">
        <v>69</v>
      </c>
      <c r="B3" s="145" t="s">
        <v>70</v>
      </c>
      <c r="C3" s="143"/>
      <c r="D3" s="142" t="s">
        <v>115</v>
      </c>
      <c r="E3" s="143"/>
      <c r="F3" s="143"/>
      <c r="G3" s="143"/>
      <c r="H3" s="143"/>
      <c r="I3" s="143"/>
      <c r="J3" s="143"/>
      <c r="K3" s="143"/>
      <c r="L3" s="143"/>
      <c r="M3" s="143"/>
      <c r="N3" s="143"/>
      <c r="O3" s="144"/>
      <c r="P3" s="145" t="s">
        <v>71</v>
      </c>
      <c r="Q3" s="143"/>
      <c r="R3" s="143"/>
      <c r="S3" s="143"/>
      <c r="T3" s="143"/>
      <c r="U3" s="143"/>
      <c r="V3" s="143"/>
      <c r="W3" s="143"/>
      <c r="X3" s="143"/>
      <c r="Y3" s="143"/>
      <c r="Z3" s="143"/>
      <c r="AA3" s="144"/>
    </row>
    <row r="4" spans="1:27" s="42" customFormat="1" x14ac:dyDescent="0.2">
      <c r="A4" s="44"/>
      <c r="B4" s="53" t="s">
        <v>22</v>
      </c>
      <c r="C4" s="54" t="s">
        <v>23</v>
      </c>
      <c r="D4" s="78" t="s">
        <v>74</v>
      </c>
      <c r="E4" s="55" t="s">
        <v>28</v>
      </c>
      <c r="F4" s="55" t="s">
        <v>29</v>
      </c>
      <c r="G4" s="79" t="s">
        <v>79</v>
      </c>
      <c r="H4" s="55" t="s">
        <v>5</v>
      </c>
      <c r="I4" s="79" t="s">
        <v>75</v>
      </c>
      <c r="J4" s="79" t="s">
        <v>76</v>
      </c>
      <c r="K4" s="79" t="s">
        <v>77</v>
      </c>
      <c r="L4" s="55" t="s">
        <v>31</v>
      </c>
      <c r="M4" s="55" t="s">
        <v>32</v>
      </c>
      <c r="N4" s="55" t="s">
        <v>33</v>
      </c>
      <c r="O4" s="80" t="s">
        <v>78</v>
      </c>
      <c r="P4" s="78" t="s">
        <v>74</v>
      </c>
      <c r="Q4" s="55" t="s">
        <v>28</v>
      </c>
      <c r="R4" s="55" t="s">
        <v>29</v>
      </c>
      <c r="S4" s="79" t="s">
        <v>79</v>
      </c>
      <c r="T4" s="55" t="s">
        <v>5</v>
      </c>
      <c r="U4" s="79" t="s">
        <v>75</v>
      </c>
      <c r="V4" s="79" t="s">
        <v>76</v>
      </c>
      <c r="W4" s="55" t="s">
        <v>30</v>
      </c>
      <c r="X4" s="55" t="s">
        <v>31</v>
      </c>
      <c r="Y4" s="55" t="s">
        <v>32</v>
      </c>
      <c r="Z4" s="55" t="s">
        <v>33</v>
      </c>
      <c r="AA4" s="80" t="s">
        <v>78</v>
      </c>
    </row>
    <row r="5" spans="1:27" x14ac:dyDescent="0.2">
      <c r="A5" s="61" t="s">
        <v>24</v>
      </c>
      <c r="B5" s="62">
        <v>48.853409999999997</v>
      </c>
      <c r="C5" s="62">
        <v>2.3490000000000002</v>
      </c>
      <c r="D5" s="63">
        <v>1.04</v>
      </c>
      <c r="E5" s="63">
        <v>1.73</v>
      </c>
      <c r="F5" s="63">
        <v>2.78</v>
      </c>
      <c r="G5" s="63">
        <v>3.95</v>
      </c>
      <c r="H5" s="63">
        <v>5.04</v>
      </c>
      <c r="I5" s="63">
        <v>5.39</v>
      </c>
      <c r="J5" s="63">
        <v>5.36</v>
      </c>
      <c r="K5" s="63">
        <v>4.79</v>
      </c>
      <c r="L5" s="63">
        <v>3.39</v>
      </c>
      <c r="M5" s="63">
        <v>2.04</v>
      </c>
      <c r="N5" s="63">
        <v>1.2</v>
      </c>
      <c r="O5" s="63">
        <v>0.83</v>
      </c>
      <c r="P5" s="63">
        <v>14.84</v>
      </c>
      <c r="Q5" s="63">
        <v>13.67</v>
      </c>
      <c r="R5" s="63">
        <v>11.31</v>
      </c>
      <c r="S5" s="63">
        <v>9.5399999999999991</v>
      </c>
      <c r="T5" s="63">
        <v>8.2899999999999991</v>
      </c>
      <c r="U5" s="63">
        <v>8.1199999999999992</v>
      </c>
      <c r="V5" s="63">
        <v>9.15</v>
      </c>
      <c r="W5" s="63">
        <v>10.83</v>
      </c>
      <c r="X5" s="63">
        <v>12.7</v>
      </c>
      <c r="Y5" s="63">
        <v>14.46</v>
      </c>
      <c r="Z5" s="63">
        <v>15.71</v>
      </c>
      <c r="AA5" s="63">
        <v>15.88</v>
      </c>
    </row>
    <row r="6" spans="1:27" x14ac:dyDescent="0.2">
      <c r="A6" s="64" t="s">
        <v>40</v>
      </c>
      <c r="B6" s="65">
        <v>53.6</v>
      </c>
      <c r="C6" s="65">
        <v>7</v>
      </c>
      <c r="D6" s="63">
        <v>0.97</v>
      </c>
      <c r="E6" s="63">
        <v>1.87</v>
      </c>
      <c r="F6" s="63">
        <v>2.8</v>
      </c>
      <c r="G6" s="63">
        <v>3.27</v>
      </c>
      <c r="H6" s="63">
        <v>3.1</v>
      </c>
      <c r="I6" s="63">
        <v>3.24</v>
      </c>
      <c r="J6" s="63">
        <v>3.1</v>
      </c>
      <c r="K6" s="63">
        <v>3.37</v>
      </c>
      <c r="L6" s="63">
        <v>2.87</v>
      </c>
      <c r="M6" s="63">
        <v>2.11</v>
      </c>
      <c r="N6" s="63">
        <v>1.22</v>
      </c>
      <c r="O6" s="63">
        <v>0.87</v>
      </c>
      <c r="P6" s="66"/>
      <c r="Q6" s="66"/>
      <c r="R6" s="66"/>
      <c r="S6" s="66"/>
      <c r="T6" s="66"/>
      <c r="U6" s="66"/>
      <c r="V6" s="66"/>
      <c r="W6" s="66"/>
      <c r="X6" s="66"/>
      <c r="Y6" s="66"/>
      <c r="Z6" s="66"/>
      <c r="AA6" s="66"/>
    </row>
    <row r="7" spans="1:27" x14ac:dyDescent="0.2">
      <c r="A7" s="64" t="s">
        <v>39</v>
      </c>
      <c r="B7" s="65">
        <v>51.57</v>
      </c>
      <c r="C7" s="65">
        <v>3.97</v>
      </c>
      <c r="D7" s="63">
        <v>1.1613</v>
      </c>
      <c r="E7" s="63">
        <v>1.9298</v>
      </c>
      <c r="F7" s="63">
        <v>3</v>
      </c>
      <c r="G7" s="63">
        <v>3.9329999999999998</v>
      </c>
      <c r="H7" s="63">
        <v>4.2903000000000002</v>
      </c>
      <c r="I7" s="63">
        <v>4.2332999999999998</v>
      </c>
      <c r="J7" s="63">
        <v>4.0968</v>
      </c>
      <c r="K7" s="63">
        <v>3.8065000000000002</v>
      </c>
      <c r="L7" s="63">
        <v>3.2667000000000002</v>
      </c>
      <c r="M7" s="63">
        <v>3.2258</v>
      </c>
      <c r="N7" s="63">
        <v>1.3</v>
      </c>
      <c r="O7" s="63">
        <v>1.0323</v>
      </c>
      <c r="P7" s="66"/>
      <c r="Q7" s="66"/>
      <c r="R7" s="66"/>
      <c r="S7" s="66"/>
      <c r="T7" s="66"/>
      <c r="U7" s="66"/>
      <c r="V7" s="66"/>
      <c r="W7" s="66"/>
      <c r="X7" s="66"/>
      <c r="Y7" s="66"/>
      <c r="Z7" s="66"/>
      <c r="AA7" s="66"/>
    </row>
    <row r="8" spans="1:27" x14ac:dyDescent="0.2">
      <c r="A8" s="66" t="s">
        <v>104</v>
      </c>
      <c r="B8" s="65">
        <v>37.6</v>
      </c>
      <c r="C8" s="65">
        <v>-6.4</v>
      </c>
      <c r="D8" s="63">
        <v>2.2588888888888889</v>
      </c>
      <c r="E8" s="63">
        <v>2.7936111111111113</v>
      </c>
      <c r="F8" s="63">
        <v>2.9777777777777783</v>
      </c>
      <c r="G8" s="63">
        <v>2.4916666666666667</v>
      </c>
      <c r="H8" s="63">
        <v>2.0083333333333333</v>
      </c>
      <c r="I8" s="63">
        <v>1.7777777777777779</v>
      </c>
      <c r="J8" s="63">
        <v>2.3916666666666662</v>
      </c>
      <c r="K8" s="63">
        <v>3.2</v>
      </c>
      <c r="L8" s="63">
        <v>4.1222222222222218</v>
      </c>
      <c r="M8" s="63">
        <v>3.947222222222222</v>
      </c>
      <c r="N8" s="63">
        <v>3.0411111111111109</v>
      </c>
      <c r="O8" s="63">
        <v>2.5</v>
      </c>
      <c r="P8" s="66"/>
      <c r="Q8" s="66"/>
      <c r="R8" s="66"/>
      <c r="S8" s="66"/>
      <c r="T8" s="66"/>
      <c r="U8" s="66"/>
      <c r="V8" s="66"/>
      <c r="W8" s="66"/>
      <c r="X8" s="66"/>
      <c r="Y8" s="66"/>
      <c r="Z8" s="66"/>
      <c r="AA8" s="66"/>
    </row>
    <row r="9" spans="1:27" x14ac:dyDescent="0.2">
      <c r="A9" s="66"/>
      <c r="B9" s="66"/>
      <c r="C9" s="66"/>
      <c r="D9" s="63"/>
      <c r="E9" s="63"/>
      <c r="F9" s="63"/>
      <c r="G9" s="63"/>
      <c r="H9" s="63"/>
      <c r="I9" s="63"/>
      <c r="J9" s="63"/>
      <c r="K9" s="63"/>
      <c r="L9" s="63"/>
      <c r="M9" s="63"/>
      <c r="N9" s="63"/>
      <c r="O9" s="63"/>
      <c r="P9" s="66"/>
      <c r="Q9" s="66"/>
      <c r="R9" s="66"/>
      <c r="S9" s="66"/>
      <c r="T9" s="66"/>
      <c r="U9" s="66"/>
      <c r="V9" s="66"/>
      <c r="W9" s="66"/>
      <c r="X9" s="66"/>
      <c r="Y9" s="66"/>
      <c r="Z9" s="66"/>
      <c r="AA9" s="66"/>
    </row>
    <row r="10" spans="1:27" x14ac:dyDescent="0.2">
      <c r="A10" s="66"/>
      <c r="B10" s="66"/>
      <c r="C10" s="66"/>
      <c r="D10" s="63"/>
      <c r="E10" s="63"/>
      <c r="F10" s="63"/>
      <c r="G10" s="63"/>
      <c r="H10" s="63"/>
      <c r="I10" s="63"/>
      <c r="J10" s="63"/>
      <c r="K10" s="63"/>
      <c r="L10" s="63"/>
      <c r="M10" s="63"/>
      <c r="N10" s="63"/>
      <c r="O10" s="63"/>
      <c r="P10" s="66"/>
      <c r="Q10" s="66"/>
      <c r="R10" s="66"/>
      <c r="S10" s="66"/>
      <c r="T10" s="66"/>
      <c r="U10" s="66"/>
      <c r="V10" s="66"/>
      <c r="W10" s="66"/>
      <c r="X10" s="66"/>
      <c r="Y10" s="66"/>
      <c r="Z10" s="66"/>
      <c r="AA10" s="66"/>
    </row>
    <row r="11" spans="1:27" x14ac:dyDescent="0.2">
      <c r="A11" s="66"/>
      <c r="B11" s="66"/>
      <c r="C11" s="66"/>
      <c r="D11" s="63"/>
      <c r="E11" s="63"/>
      <c r="F11" s="63"/>
      <c r="G11" s="63"/>
      <c r="H11" s="63"/>
      <c r="I11" s="63"/>
      <c r="J11" s="63"/>
      <c r="K11" s="63"/>
      <c r="L11" s="63"/>
      <c r="M11" s="63"/>
      <c r="N11" s="63"/>
      <c r="O11" s="63"/>
      <c r="P11" s="66"/>
      <c r="Q11" s="66"/>
      <c r="R11" s="66"/>
      <c r="S11" s="66"/>
      <c r="T11" s="66"/>
      <c r="U11" s="66"/>
      <c r="V11" s="66"/>
      <c r="W11" s="66"/>
      <c r="X11" s="66"/>
      <c r="Y11" s="66"/>
      <c r="Z11" s="66"/>
      <c r="AA11" s="66"/>
    </row>
    <row r="12" spans="1:27" x14ac:dyDescent="0.2">
      <c r="A12" s="66"/>
      <c r="B12" s="66"/>
      <c r="C12" s="66"/>
      <c r="D12" s="63"/>
      <c r="E12" s="63"/>
      <c r="F12" s="63"/>
      <c r="G12" s="63"/>
      <c r="H12" s="63"/>
      <c r="I12" s="63"/>
      <c r="J12" s="63"/>
      <c r="K12" s="63"/>
      <c r="L12" s="63"/>
      <c r="M12" s="63"/>
      <c r="N12" s="63"/>
      <c r="O12" s="63"/>
      <c r="P12" s="66"/>
      <c r="Q12" s="66"/>
      <c r="R12" s="66"/>
      <c r="S12" s="66"/>
      <c r="T12" s="66"/>
      <c r="U12" s="66"/>
      <c r="V12" s="66"/>
      <c r="W12" s="66"/>
      <c r="X12" s="66"/>
      <c r="Y12" s="66"/>
      <c r="Z12" s="66"/>
      <c r="AA12" s="66"/>
    </row>
    <row r="13" spans="1:27" x14ac:dyDescent="0.2">
      <c r="A13" s="66"/>
      <c r="B13" s="66"/>
      <c r="C13" s="66"/>
      <c r="D13" s="63"/>
      <c r="E13" s="63"/>
      <c r="F13" s="63"/>
      <c r="G13" s="63"/>
      <c r="H13" s="63"/>
      <c r="I13" s="63"/>
      <c r="J13" s="63"/>
      <c r="K13" s="63"/>
      <c r="L13" s="63"/>
      <c r="M13" s="63"/>
      <c r="N13" s="63"/>
      <c r="O13" s="63"/>
      <c r="P13" s="66"/>
      <c r="Q13" s="66"/>
      <c r="R13" s="66"/>
      <c r="S13" s="66"/>
      <c r="T13" s="66"/>
      <c r="U13" s="66"/>
      <c r="V13" s="66"/>
      <c r="W13" s="66"/>
      <c r="X13" s="66"/>
      <c r="Y13" s="66"/>
      <c r="Z13" s="66"/>
      <c r="AA13" s="66"/>
    </row>
    <row r="14" spans="1:27" x14ac:dyDescent="0.2">
      <c r="A14" s="66"/>
      <c r="B14" s="66"/>
      <c r="C14" s="66"/>
      <c r="D14" s="63"/>
      <c r="E14" s="63"/>
      <c r="F14" s="63"/>
      <c r="G14" s="63"/>
      <c r="H14" s="63"/>
      <c r="I14" s="63"/>
      <c r="J14" s="63"/>
      <c r="K14" s="63"/>
      <c r="L14" s="63"/>
      <c r="M14" s="63"/>
      <c r="N14" s="63"/>
      <c r="O14" s="63"/>
      <c r="P14" s="66"/>
      <c r="Q14" s="66"/>
      <c r="R14" s="66"/>
      <c r="S14" s="66"/>
      <c r="T14" s="66"/>
      <c r="U14" s="66"/>
      <c r="V14" s="66"/>
      <c r="W14" s="66"/>
      <c r="X14" s="66"/>
      <c r="Y14" s="66"/>
      <c r="Z14" s="66"/>
      <c r="AA14" s="66"/>
    </row>
    <row r="15" spans="1:27" x14ac:dyDescent="0.2">
      <c r="A15" s="66"/>
      <c r="B15" s="66"/>
      <c r="C15" s="66"/>
      <c r="D15" s="63"/>
      <c r="E15" s="63"/>
      <c r="F15" s="63"/>
      <c r="G15" s="63"/>
      <c r="H15" s="63"/>
      <c r="I15" s="63"/>
      <c r="J15" s="63"/>
      <c r="K15" s="63"/>
      <c r="L15" s="63"/>
      <c r="M15" s="63"/>
      <c r="N15" s="63"/>
      <c r="O15" s="63"/>
      <c r="P15" s="66"/>
      <c r="Q15" s="66"/>
      <c r="R15" s="66"/>
      <c r="S15" s="66"/>
      <c r="T15" s="66"/>
      <c r="U15" s="66"/>
      <c r="V15" s="66"/>
      <c r="W15" s="66"/>
      <c r="X15" s="66"/>
      <c r="Y15" s="66"/>
      <c r="Z15" s="66"/>
      <c r="AA15" s="66"/>
    </row>
    <row r="16" spans="1:27" x14ac:dyDescent="0.2">
      <c r="A16" s="66"/>
      <c r="B16" s="66"/>
      <c r="C16" s="66"/>
      <c r="D16" s="63"/>
      <c r="E16" s="63"/>
      <c r="F16" s="63"/>
      <c r="G16" s="63"/>
      <c r="H16" s="63"/>
      <c r="I16" s="63"/>
      <c r="J16" s="63"/>
      <c r="K16" s="63"/>
      <c r="L16" s="63"/>
      <c r="M16" s="63"/>
      <c r="N16" s="63"/>
      <c r="O16" s="63"/>
      <c r="P16" s="66"/>
      <c r="Q16" s="66"/>
      <c r="R16" s="66"/>
      <c r="S16" s="66"/>
      <c r="T16" s="66"/>
      <c r="U16" s="66"/>
      <c r="V16" s="66"/>
      <c r="W16" s="66"/>
      <c r="X16" s="66"/>
      <c r="Y16" s="66"/>
      <c r="Z16" s="66"/>
      <c r="AA16" s="66"/>
    </row>
    <row r="17" spans="1:27" x14ac:dyDescent="0.2">
      <c r="A17" s="66"/>
      <c r="B17" s="66"/>
      <c r="C17" s="66"/>
      <c r="D17" s="63"/>
      <c r="E17" s="63"/>
      <c r="F17" s="63"/>
      <c r="G17" s="63"/>
      <c r="H17" s="63"/>
      <c r="I17" s="63"/>
      <c r="J17" s="63"/>
      <c r="K17" s="63"/>
      <c r="L17" s="63"/>
      <c r="M17" s="63"/>
      <c r="N17" s="63"/>
      <c r="O17" s="63"/>
      <c r="P17" s="66"/>
      <c r="Q17" s="66"/>
      <c r="R17" s="66"/>
      <c r="S17" s="66"/>
      <c r="T17" s="66"/>
      <c r="U17" s="66"/>
      <c r="V17" s="66"/>
      <c r="W17" s="66"/>
      <c r="X17" s="66"/>
      <c r="Y17" s="66"/>
      <c r="Z17" s="66"/>
      <c r="AA17" s="66"/>
    </row>
    <row r="18" spans="1:27" x14ac:dyDescent="0.2">
      <c r="A18" s="66"/>
      <c r="B18" s="66"/>
      <c r="C18" s="66"/>
      <c r="D18" s="63"/>
      <c r="E18" s="63"/>
      <c r="F18" s="63"/>
      <c r="G18" s="63"/>
      <c r="H18" s="63"/>
      <c r="I18" s="63"/>
      <c r="J18" s="63"/>
      <c r="K18" s="63"/>
      <c r="L18" s="63"/>
      <c r="M18" s="63"/>
      <c r="N18" s="63"/>
      <c r="O18" s="63"/>
      <c r="P18" s="66"/>
      <c r="Q18" s="66"/>
      <c r="R18" s="66"/>
      <c r="S18" s="66"/>
      <c r="T18" s="66"/>
      <c r="U18" s="66"/>
      <c r="V18" s="66"/>
      <c r="W18" s="66"/>
      <c r="X18" s="66"/>
      <c r="Y18" s="66"/>
      <c r="Z18" s="66"/>
      <c r="AA18" s="66"/>
    </row>
    <row r="19" spans="1:27" x14ac:dyDescent="0.2">
      <c r="A19" s="66"/>
      <c r="B19" s="66"/>
      <c r="C19" s="66"/>
      <c r="D19" s="63"/>
      <c r="E19" s="63"/>
      <c r="F19" s="63"/>
      <c r="G19" s="63"/>
      <c r="H19" s="63"/>
      <c r="I19" s="63"/>
      <c r="J19" s="63"/>
      <c r="K19" s="63"/>
      <c r="L19" s="63"/>
      <c r="M19" s="63"/>
      <c r="N19" s="63"/>
      <c r="O19" s="63"/>
      <c r="P19" s="66"/>
      <c r="Q19" s="66"/>
      <c r="R19" s="66"/>
      <c r="S19" s="66"/>
      <c r="T19" s="66"/>
      <c r="U19" s="66"/>
      <c r="V19" s="66"/>
      <c r="W19" s="66"/>
      <c r="X19" s="66"/>
      <c r="Y19" s="66"/>
      <c r="Z19" s="66"/>
      <c r="AA19" s="66"/>
    </row>
    <row r="20" spans="1:27" x14ac:dyDescent="0.2">
      <c r="A20" s="66"/>
      <c r="B20" s="66"/>
      <c r="C20" s="66"/>
      <c r="D20" s="63"/>
      <c r="E20" s="63"/>
      <c r="F20" s="63"/>
      <c r="G20" s="63"/>
      <c r="H20" s="63"/>
      <c r="I20" s="63"/>
      <c r="J20" s="63"/>
      <c r="K20" s="63"/>
      <c r="L20" s="63"/>
      <c r="M20" s="63"/>
      <c r="N20" s="63"/>
      <c r="O20" s="63"/>
      <c r="P20" s="66"/>
      <c r="Q20" s="66"/>
      <c r="R20" s="66"/>
      <c r="S20" s="66"/>
      <c r="T20" s="66"/>
      <c r="U20" s="66"/>
      <c r="V20" s="66"/>
      <c r="W20" s="66"/>
      <c r="X20" s="66"/>
      <c r="Y20" s="66"/>
      <c r="Z20" s="66"/>
      <c r="AA20" s="66"/>
    </row>
    <row r="21" spans="1:27" x14ac:dyDescent="0.2">
      <c r="A21" s="66"/>
      <c r="B21" s="66"/>
      <c r="C21" s="66"/>
      <c r="D21" s="63"/>
      <c r="E21" s="63"/>
      <c r="F21" s="63"/>
      <c r="G21" s="63"/>
      <c r="H21" s="63"/>
      <c r="I21" s="63"/>
      <c r="J21" s="63"/>
      <c r="K21" s="63"/>
      <c r="L21" s="63"/>
      <c r="M21" s="63"/>
      <c r="N21" s="63"/>
      <c r="O21" s="63"/>
      <c r="P21" s="66"/>
      <c r="Q21" s="66"/>
      <c r="R21" s="66"/>
      <c r="S21" s="66"/>
      <c r="T21" s="66"/>
      <c r="U21" s="66"/>
      <c r="V21" s="66"/>
      <c r="W21" s="66"/>
      <c r="X21" s="66"/>
      <c r="Y21" s="66"/>
      <c r="Z21" s="66"/>
      <c r="AA21" s="66"/>
    </row>
    <row r="22" spans="1:27" x14ac:dyDescent="0.2">
      <c r="A22" s="66"/>
      <c r="B22" s="66"/>
      <c r="C22" s="66"/>
      <c r="D22" s="63"/>
      <c r="E22" s="63"/>
      <c r="F22" s="63"/>
      <c r="G22" s="63"/>
      <c r="H22" s="63"/>
      <c r="I22" s="63"/>
      <c r="J22" s="63"/>
      <c r="K22" s="63"/>
      <c r="L22" s="63"/>
      <c r="M22" s="63"/>
      <c r="N22" s="63"/>
      <c r="O22" s="63"/>
      <c r="P22" s="66"/>
      <c r="Q22" s="66"/>
      <c r="R22" s="66"/>
      <c r="S22" s="66"/>
      <c r="T22" s="66"/>
      <c r="U22" s="66"/>
      <c r="V22" s="66"/>
      <c r="W22" s="66"/>
      <c r="X22" s="66"/>
      <c r="Y22" s="66"/>
      <c r="Z22" s="66"/>
      <c r="AA22" s="66"/>
    </row>
    <row r="23" spans="1:27" x14ac:dyDescent="0.2">
      <c r="A23" s="66"/>
      <c r="B23" s="66"/>
      <c r="C23" s="66"/>
      <c r="D23" s="63"/>
      <c r="E23" s="63"/>
      <c r="F23" s="63"/>
      <c r="G23" s="63"/>
      <c r="H23" s="63"/>
      <c r="I23" s="63"/>
      <c r="J23" s="63"/>
      <c r="K23" s="63"/>
      <c r="L23" s="63"/>
      <c r="M23" s="63"/>
      <c r="N23" s="63"/>
      <c r="O23" s="63"/>
      <c r="P23" s="66"/>
      <c r="Q23" s="66"/>
      <c r="R23" s="66"/>
      <c r="S23" s="66"/>
      <c r="T23" s="66"/>
      <c r="U23" s="66"/>
      <c r="V23" s="66"/>
      <c r="W23" s="66"/>
      <c r="X23" s="66"/>
      <c r="Y23" s="66"/>
      <c r="Z23" s="66"/>
      <c r="AA23" s="66"/>
    </row>
    <row r="24" spans="1:27"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7"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7"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7"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row>
    <row r="39" spans="1:27"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row>
    <row r="41" spans="1:27"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row>
    <row r="43" spans="1:27"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row>
    <row r="44" spans="1:27"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row>
    <row r="45" spans="1:27"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row>
    <row r="46" spans="1:27"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row>
    <row r="47" spans="1:27"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row>
    <row r="48" spans="1:27"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7"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7"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row>
    <row r="51" spans="1:27"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row>
    <row r="52" spans="1:27"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row>
    <row r="53" spans="1:27"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row>
    <row r="54" spans="1:27"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row>
    <row r="55" spans="1:27"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row>
    <row r="56" spans="1:27"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row>
    <row r="57" spans="1:27"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row>
    <row r="58" spans="1:27"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row>
    <row r="59" spans="1:27"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row>
    <row r="60" spans="1:27"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row>
    <row r="61" spans="1:27"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row>
    <row r="62" spans="1:27"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row>
    <row r="63" spans="1:27"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row>
    <row r="64" spans="1:27"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row>
    <row r="65" spans="1:27"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row>
    <row r="66" spans="1:27"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row>
    <row r="67" spans="1:27"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row>
    <row r="68" spans="1:27"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row>
    <row r="69" spans="1:27"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row>
    <row r="70" spans="1:27"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row>
    <row r="71" spans="1:27"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row>
    <row r="72" spans="1:27"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row>
    <row r="73" spans="1:27"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row>
    <row r="74" spans="1:27"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row>
    <row r="75" spans="1:27"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row>
    <row r="76" spans="1:27"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row>
    <row r="77" spans="1:27"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row>
    <row r="78" spans="1:27"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row>
    <row r="79" spans="1:27"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row>
    <row r="80" spans="1:27"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row>
    <row r="81" spans="1:27"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row>
    <row r="82" spans="1:27"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row>
    <row r="83" spans="1:27"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row>
    <row r="84" spans="1:27"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row>
    <row r="85" spans="1:27"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row>
    <row r="86" spans="1:27"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row>
    <row r="87" spans="1:27"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row>
    <row r="88" spans="1:27"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row>
    <row r="89" spans="1:27"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row>
    <row r="90" spans="1:27"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row>
    <row r="91" spans="1:27"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row>
    <row r="92" spans="1:27"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row>
    <row r="93" spans="1:27"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row>
    <row r="94" spans="1:27"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row>
    <row r="95" spans="1:27"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row>
    <row r="96" spans="1:27"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row>
    <row r="97" spans="1:27"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row>
    <row r="98" spans="1:27"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row>
    <row r="99" spans="1:27"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row>
    <row r="100" spans="1:27"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row>
    <row r="101" spans="1:27"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row>
    <row r="102" spans="1:27"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row>
    <row r="103" spans="1:27"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row>
    <row r="104" spans="1:27"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row>
    <row r="105" spans="1:27"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row>
    <row r="106" spans="1:27"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row>
    <row r="107" spans="1:27"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row>
    <row r="108" spans="1:27"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row>
    <row r="109" spans="1:27"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row>
    <row r="110" spans="1:27"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row>
    <row r="111" spans="1:27"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row>
    <row r="112" spans="1:27"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row>
    <row r="113" spans="1:27"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row>
    <row r="114" spans="1:27"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row>
    <row r="115" spans="1:27"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row>
    <row r="116" spans="1:27"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row>
    <row r="117" spans="1:27"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row>
    <row r="118" spans="1:27"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row>
    <row r="119" spans="1:27"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row>
    <row r="120" spans="1:27"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row>
    <row r="121" spans="1:27"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row>
    <row r="122" spans="1:27"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row>
    <row r="123" spans="1:27"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row>
    <row r="124" spans="1:27"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row>
    <row r="125" spans="1:27"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row>
    <row r="126" spans="1:27"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row>
    <row r="127" spans="1:27"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row>
    <row r="128" spans="1:27"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row>
    <row r="129" spans="1:27" x14ac:dyDescent="0.2">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row>
    <row r="130" spans="1:27" x14ac:dyDescent="0.2">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row>
    <row r="131" spans="1:27" x14ac:dyDescent="0.2">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row>
    <row r="132" spans="1:27" x14ac:dyDescent="0.2">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row>
    <row r="133" spans="1:27" x14ac:dyDescent="0.2">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row>
    <row r="134" spans="1:27"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x14ac:dyDescent="0.2">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row>
    <row r="136" spans="1:27" x14ac:dyDescent="0.2">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row>
    <row r="137" spans="1:27" x14ac:dyDescent="0.2">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row>
    <row r="138" spans="1:27" x14ac:dyDescent="0.2">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row>
    <row r="139" spans="1:27" x14ac:dyDescent="0.2">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row>
    <row r="140" spans="1:27" x14ac:dyDescent="0.2">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row>
    <row r="141" spans="1:27" x14ac:dyDescent="0.2">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row>
    <row r="142" spans="1:27" x14ac:dyDescent="0.2">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row>
    <row r="143" spans="1:27" x14ac:dyDescent="0.2">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row>
    <row r="144" spans="1:27" x14ac:dyDescent="0.2">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row>
    <row r="145" spans="1:27" x14ac:dyDescent="0.2">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row>
    <row r="146" spans="1:27" x14ac:dyDescent="0.2">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row>
    <row r="147" spans="1:27" x14ac:dyDescent="0.2">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row>
    <row r="148" spans="1:27"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row>
    <row r="149" spans="1:27" x14ac:dyDescent="0.2">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row>
    <row r="150" spans="1:27" x14ac:dyDescent="0.2">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row>
    <row r="151" spans="1:27" x14ac:dyDescent="0.2">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row>
    <row r="152" spans="1:27" x14ac:dyDescent="0.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row>
    <row r="153" spans="1:27" x14ac:dyDescent="0.2">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row>
    <row r="154" spans="1:27" x14ac:dyDescent="0.2">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row>
    <row r="155" spans="1:27" x14ac:dyDescent="0.2">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row>
    <row r="156" spans="1:27" x14ac:dyDescent="0.2">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row>
    <row r="157" spans="1:27" x14ac:dyDescent="0.2">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row>
    <row r="158" spans="1:27" x14ac:dyDescent="0.2">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1:27" x14ac:dyDescent="0.2">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row>
    <row r="160" spans="1:27" x14ac:dyDescent="0.2">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1:27" x14ac:dyDescent="0.2">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row>
    <row r="162" spans="1:27" x14ac:dyDescent="0.2">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row>
    <row r="163" spans="1:27" x14ac:dyDescent="0.2">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1:27" x14ac:dyDescent="0.2">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row>
    <row r="165" spans="1:27" x14ac:dyDescent="0.2">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row>
    <row r="166" spans="1:27" x14ac:dyDescent="0.2">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row>
    <row r="167" spans="1:27" x14ac:dyDescent="0.2">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row>
    <row r="168" spans="1:27" x14ac:dyDescent="0.2">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row>
    <row r="169" spans="1:27" x14ac:dyDescent="0.2">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row>
    <row r="170" spans="1:27" x14ac:dyDescent="0.2">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row>
    <row r="171" spans="1:27" x14ac:dyDescent="0.2">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row>
    <row r="172" spans="1:27" x14ac:dyDescent="0.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row>
    <row r="173" spans="1:27" x14ac:dyDescent="0.2">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row>
    <row r="174" spans="1:27" x14ac:dyDescent="0.2">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row>
    <row r="175" spans="1:27" x14ac:dyDescent="0.2">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row>
    <row r="176" spans="1:27" x14ac:dyDescent="0.2">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row>
    <row r="177" spans="1:27" x14ac:dyDescent="0.2">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row>
    <row r="178" spans="1:27" x14ac:dyDescent="0.2">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row>
    <row r="179" spans="1:27" x14ac:dyDescent="0.2">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row>
    <row r="180" spans="1:27" x14ac:dyDescent="0.2">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row>
    <row r="181" spans="1:27"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row>
    <row r="182" spans="1:27" x14ac:dyDescent="0.2">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row>
    <row r="183" spans="1:27" x14ac:dyDescent="0.2">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row>
    <row r="184" spans="1:27" x14ac:dyDescent="0.2">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row>
    <row r="185" spans="1:27" x14ac:dyDescent="0.2">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row>
    <row r="186" spans="1:27" x14ac:dyDescent="0.2">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row>
    <row r="187" spans="1:27" x14ac:dyDescent="0.2">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row>
    <row r="188" spans="1:27" x14ac:dyDescent="0.2">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row>
    <row r="189" spans="1:27" x14ac:dyDescent="0.2">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row>
    <row r="190" spans="1:27" x14ac:dyDescent="0.2">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row>
    <row r="191" spans="1:27" x14ac:dyDescent="0.2">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row>
    <row r="192" spans="1:27" x14ac:dyDescent="0.2">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row>
    <row r="193" spans="1:27" x14ac:dyDescent="0.2">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row>
    <row r="194" spans="1:27" x14ac:dyDescent="0.2">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row>
    <row r="195" spans="1:27" x14ac:dyDescent="0.2">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row>
    <row r="196" spans="1:27" x14ac:dyDescent="0.2">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row>
    <row r="197" spans="1:27" x14ac:dyDescent="0.2">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row>
    <row r="198" spans="1:27" x14ac:dyDescent="0.2">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row>
    <row r="199" spans="1:27" x14ac:dyDescent="0.2">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row>
    <row r="200" spans="1:27" x14ac:dyDescent="0.2">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row>
  </sheetData>
  <sheetProtection algorithmName="SHA-512" hashValue="mjqgTCovqnOUMGHJb9B//iGxueOebiG5AiR3zWqOXpm1URHUEhk9s33DZsmCXDg17LU+vtqkvoET1gT0OgArkg==" saltValue="9hH1KbeW8pW43RPAVPrXIQ==" spinCount="100000" sheet="1" objects="1" scenarios="1"/>
  <mergeCells count="3">
    <mergeCell ref="D3:O3"/>
    <mergeCell ref="P3:AA3"/>
    <mergeCell ref="B3:C3"/>
  </mergeCells>
  <hyperlinks>
    <hyperlink ref="A1" r:id="rId1" display="This link" xr:uid="{00000000-0004-0000-02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información</vt:lpstr>
      <vt:lpstr>simulación</vt:lpstr>
      <vt:lpstr>radiación y duración noche</vt:lpstr>
      <vt:lpstr>información!_Hlk31632704</vt:lpstr>
      <vt:lpstr>simulación!Área_de_impresión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PV-Simulation</dc:title>
  <dc:subject>Dämmerungsschalterbetriebenes Leuchtfeuer</dc:subject>
  <dc:creator>TReddmann</dc:creator>
  <cp:keywords>reddy</cp:keywords>
  <dc:description>Bearbeitung durch F400:_x000d_
- Berechnung der Nachtlänge durch Formel_x000d_
- Zusätzliche Felder: Geogr. Breite, Switch-level_x000d_
- teilweise wird mit Durchschnittsmonaten (30,4375 Tage) gerechnet, teilweise mit Kalendermonaten</dc:description>
  <cp:lastModifiedBy>Jose Carlos Díez Gonzalo</cp:lastModifiedBy>
  <cp:lastPrinted>2017-03-28T15:06:19Z</cp:lastPrinted>
  <dcterms:created xsi:type="dcterms:W3CDTF">1999-01-17T15:32:26Z</dcterms:created>
  <dcterms:modified xsi:type="dcterms:W3CDTF">2020-02-03T17:03:29Z</dcterms:modified>
</cp:coreProperties>
</file>